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105" windowWidth="24915" windowHeight="12090"/>
  </bookViews>
  <sheets>
    <sheet name="1 (2)" sheetId="14" r:id="rId1"/>
    <sheet name="1" sheetId="1" r:id="rId2"/>
    <sheet name="2" sheetId="2" r:id="rId3"/>
    <sheet name="3" sheetId="3" r:id="rId4"/>
    <sheet name="4-5" sheetId="4" r:id="rId5"/>
    <sheet name="6." sheetId="5" r:id="rId6"/>
    <sheet name="7." sheetId="6" r:id="rId7"/>
    <sheet name="8." sheetId="7" r:id="rId8"/>
    <sheet name="9." sheetId="8" r:id="rId9"/>
    <sheet name="10" sheetId="9" r:id="rId10"/>
    <sheet name="11." sheetId="10" r:id="rId11"/>
    <sheet name="12" sheetId="11" r:id="rId12"/>
    <sheet name="13." sheetId="12" r:id="rId13"/>
    <sheet name="14" sheetId="13" r:id="rId14"/>
  </sheets>
  <definedNames>
    <definedName name="_xlnm.Print_Area" localSheetId="9">'10'!$A$2:$G$20</definedName>
    <definedName name="_xlnm.Print_Area" localSheetId="10">'11.'!$A$1:$J$35</definedName>
    <definedName name="_xlnm.Print_Area" localSheetId="11">'12'!$A$2:$E$44</definedName>
    <definedName name="_xlnm.Print_Area" localSheetId="12">'13.'!$A$1:$G$23</definedName>
    <definedName name="_xlnm.Print_Area" localSheetId="2">'2'!$B$1:$F$79</definedName>
    <definedName name="_xlnm.Print_Area" localSheetId="4">'4-5'!$A$1:$H$31</definedName>
    <definedName name="_xlnm.Print_Area" localSheetId="5">'6.'!$A$1:$C$25</definedName>
  </definedNames>
  <calcPr calcId="125725"/>
</workbook>
</file>

<file path=xl/calcChain.xml><?xml version="1.0" encoding="utf-8"?>
<calcChain xmlns="http://schemas.openxmlformats.org/spreadsheetml/2006/main">
  <c r="F63" i="13"/>
  <c r="F26"/>
  <c r="F7"/>
  <c r="F77" s="1"/>
  <c r="F19" i="12"/>
  <c r="E19"/>
  <c r="G19" s="1"/>
  <c r="G20" s="1"/>
  <c r="D19"/>
  <c r="G18"/>
  <c r="G15"/>
  <c r="F14"/>
  <c r="E14"/>
  <c r="E20" s="1"/>
  <c r="D14"/>
  <c r="G14" s="1"/>
  <c r="G11"/>
  <c r="G10"/>
  <c r="G9"/>
  <c r="G8"/>
  <c r="G7"/>
  <c r="F7"/>
  <c r="F20" s="1"/>
  <c r="D7"/>
  <c r="D20" s="1"/>
  <c r="E43" i="11"/>
  <c r="C24"/>
  <c r="C9"/>
  <c r="G34" i="10"/>
  <c r="G33"/>
  <c r="G32"/>
  <c r="G31"/>
  <c r="G30"/>
  <c r="G29"/>
  <c r="G28"/>
  <c r="G27"/>
  <c r="G26"/>
  <c r="G25"/>
  <c r="G24"/>
  <c r="G23"/>
  <c r="G22"/>
  <c r="G21"/>
  <c r="G20"/>
  <c r="G19"/>
  <c r="G18"/>
  <c r="D17"/>
  <c r="D35" s="1"/>
  <c r="C17"/>
  <c r="F16"/>
  <c r="F17" s="1"/>
  <c r="F35" s="1"/>
  <c r="E16"/>
  <c r="E17" s="1"/>
  <c r="E35" s="1"/>
  <c r="D16"/>
  <c r="C16"/>
  <c r="G16" s="1"/>
  <c r="G15"/>
  <c r="G14"/>
  <c r="G13"/>
  <c r="G12"/>
  <c r="G11"/>
  <c r="G10"/>
  <c r="G9"/>
  <c r="G20" i="9"/>
  <c r="F20"/>
  <c r="E20"/>
  <c r="D20"/>
  <c r="C20"/>
  <c r="N23" i="8"/>
  <c r="M23"/>
  <c r="L23"/>
  <c r="K23"/>
  <c r="J23"/>
  <c r="I23"/>
  <c r="H23"/>
  <c r="G23"/>
  <c r="F23"/>
  <c r="E23"/>
  <c r="D23"/>
  <c r="C23"/>
  <c r="O23" s="1"/>
  <c r="O21"/>
  <c r="O20"/>
  <c r="O19"/>
  <c r="O18"/>
  <c r="O17"/>
  <c r="O16"/>
  <c r="N15"/>
  <c r="N24" s="1"/>
  <c r="M15"/>
  <c r="M24" s="1"/>
  <c r="L15"/>
  <c r="L24" s="1"/>
  <c r="K15"/>
  <c r="K24" s="1"/>
  <c r="J15"/>
  <c r="J24" s="1"/>
  <c r="I15"/>
  <c r="I24" s="1"/>
  <c r="H15"/>
  <c r="H24" s="1"/>
  <c r="G15"/>
  <c r="G24" s="1"/>
  <c r="F15"/>
  <c r="F24" s="1"/>
  <c r="E15"/>
  <c r="E24" s="1"/>
  <c r="D15"/>
  <c r="D24" s="1"/>
  <c r="C15"/>
  <c r="C24" s="1"/>
  <c r="O14"/>
  <c r="O13"/>
  <c r="O12"/>
  <c r="O11"/>
  <c r="O10"/>
  <c r="O9"/>
  <c r="O8"/>
  <c r="O15" s="1"/>
  <c r="O50" i="7"/>
  <c r="I50"/>
  <c r="N49"/>
  <c r="M49"/>
  <c r="L49"/>
  <c r="K49"/>
  <c r="H49"/>
  <c r="G49"/>
  <c r="F49"/>
  <c r="E49"/>
  <c r="D49"/>
  <c r="C49"/>
  <c r="O48"/>
  <c r="O49" s="1"/>
  <c r="I48"/>
  <c r="I49" s="1"/>
  <c r="M44"/>
  <c r="N43"/>
  <c r="M43"/>
  <c r="L43"/>
  <c r="K43"/>
  <c r="J43"/>
  <c r="H43"/>
  <c r="G43"/>
  <c r="F43"/>
  <c r="E43"/>
  <c r="D43"/>
  <c r="C43"/>
  <c r="O41"/>
  <c r="O40"/>
  <c r="O43" s="1"/>
  <c r="I40"/>
  <c r="I43" s="1"/>
  <c r="N38"/>
  <c r="K38"/>
  <c r="J38"/>
  <c r="H38"/>
  <c r="G38"/>
  <c r="F38"/>
  <c r="E38"/>
  <c r="E44" s="1"/>
  <c r="D38"/>
  <c r="C38"/>
  <c r="O37"/>
  <c r="I37"/>
  <c r="I38" s="1"/>
  <c r="L38" s="1"/>
  <c r="N29"/>
  <c r="N44" s="1"/>
  <c r="M29"/>
  <c r="K29"/>
  <c r="K44" s="1"/>
  <c r="J29"/>
  <c r="J44" s="1"/>
  <c r="H29"/>
  <c r="H44" s="1"/>
  <c r="G29"/>
  <c r="G44" s="1"/>
  <c r="E29"/>
  <c r="D29"/>
  <c r="D44" s="1"/>
  <c r="C29"/>
  <c r="C44" s="1"/>
  <c r="I28"/>
  <c r="L28" s="1"/>
  <c r="O28" s="1"/>
  <c r="L27"/>
  <c r="O27" s="1"/>
  <c r="I27"/>
  <c r="I26"/>
  <c r="L26" s="1"/>
  <c r="O26" s="1"/>
  <c r="F25"/>
  <c r="F29" s="1"/>
  <c r="F44" s="1"/>
  <c r="L24"/>
  <c r="O24" s="1"/>
  <c r="I24"/>
  <c r="I23"/>
  <c r="L23" s="1"/>
  <c r="O23" s="1"/>
  <c r="O22"/>
  <c r="I22"/>
  <c r="O21"/>
  <c r="I21"/>
  <c r="L20"/>
  <c r="O20" s="1"/>
  <c r="I20"/>
  <c r="I19"/>
  <c r="L19" s="1"/>
  <c r="O19" s="1"/>
  <c r="L17"/>
  <c r="O17" s="1"/>
  <c r="I17"/>
  <c r="I16"/>
  <c r="L16" s="1"/>
  <c r="O16" s="1"/>
  <c r="O15"/>
  <c r="I15"/>
  <c r="L14"/>
  <c r="O14" s="1"/>
  <c r="I14"/>
  <c r="I13"/>
  <c r="L13" s="1"/>
  <c r="O13" s="1"/>
  <c r="L12"/>
  <c r="O12" s="1"/>
  <c r="I12"/>
  <c r="I11"/>
  <c r="L11" s="1"/>
  <c r="O11" s="1"/>
  <c r="L10"/>
  <c r="O10" s="1"/>
  <c r="I10"/>
  <c r="I9"/>
  <c r="L9" s="1"/>
  <c r="O8"/>
  <c r="I8"/>
  <c r="O7"/>
  <c r="I7"/>
  <c r="F26" i="6"/>
  <c r="F22"/>
  <c r="D10"/>
  <c r="D12" s="1"/>
  <c r="D16" s="1"/>
  <c r="D27" s="1"/>
  <c r="C25" i="5"/>
  <c r="C16"/>
  <c r="E31" i="4"/>
  <c r="D31"/>
  <c r="C31"/>
  <c r="E30"/>
  <c r="C19"/>
  <c r="E18"/>
  <c r="E16"/>
  <c r="D16"/>
  <c r="F15"/>
  <c r="F14"/>
  <c r="F10"/>
  <c r="E36" i="3"/>
  <c r="F26"/>
  <c r="F18"/>
  <c r="C18"/>
  <c r="F17"/>
  <c r="F16"/>
  <c r="F15"/>
  <c r="F14"/>
  <c r="D14"/>
  <c r="C14"/>
  <c r="F13"/>
  <c r="F11" i="6" s="1"/>
  <c r="F12" i="3"/>
  <c r="F10" i="6" s="1"/>
  <c r="F11" i="3"/>
  <c r="F9" i="6" s="1"/>
  <c r="F10" i="3"/>
  <c r="F8" i="6" s="1"/>
  <c r="F9" i="3"/>
  <c r="F7" i="6" s="1"/>
  <c r="E8" i="3"/>
  <c r="D8"/>
  <c r="D36" s="1"/>
  <c r="C8"/>
  <c r="C36" s="1"/>
  <c r="C38" s="1"/>
  <c r="D77" i="2"/>
  <c r="D79" s="1"/>
  <c r="F76"/>
  <c r="F75"/>
  <c r="F74"/>
  <c r="F73"/>
  <c r="F72"/>
  <c r="F71"/>
  <c r="F70"/>
  <c r="E69"/>
  <c r="D69"/>
  <c r="C69"/>
  <c r="F69" s="1"/>
  <c r="F68"/>
  <c r="F67"/>
  <c r="F66"/>
  <c r="F65"/>
  <c r="F64"/>
  <c r="F63"/>
  <c r="F62"/>
  <c r="F61"/>
  <c r="E61"/>
  <c r="D61"/>
  <c r="C61"/>
  <c r="F60"/>
  <c r="F59"/>
  <c r="F58"/>
  <c r="E57"/>
  <c r="E44" s="1"/>
  <c r="D57"/>
  <c r="C57"/>
  <c r="F57" s="1"/>
  <c r="D20" i="6" s="1"/>
  <c r="F56" i="2"/>
  <c r="F55"/>
  <c r="F54"/>
  <c r="F53"/>
  <c r="F52"/>
  <c r="F51"/>
  <c r="D18" i="6" s="1"/>
  <c r="E51" i="2"/>
  <c r="D51"/>
  <c r="C51"/>
  <c r="F50"/>
  <c r="F49"/>
  <c r="F48"/>
  <c r="F47"/>
  <c r="F46"/>
  <c r="E45"/>
  <c r="D45"/>
  <c r="C45"/>
  <c r="F45" s="1"/>
  <c r="D19" i="6" s="1"/>
  <c r="D44" i="2"/>
  <c r="F43"/>
  <c r="F42"/>
  <c r="F41"/>
  <c r="F40"/>
  <c r="E40"/>
  <c r="D40"/>
  <c r="C40"/>
  <c r="F39"/>
  <c r="F38"/>
  <c r="F37"/>
  <c r="F36"/>
  <c r="F35"/>
  <c r="F34"/>
  <c r="F33"/>
  <c r="F32"/>
  <c r="F30"/>
  <c r="E29"/>
  <c r="D29"/>
  <c r="C29"/>
  <c r="F29" s="1"/>
  <c r="F6" s="1"/>
  <c r="F28"/>
  <c r="F27"/>
  <c r="F26"/>
  <c r="F25"/>
  <c r="F24"/>
  <c r="F23"/>
  <c r="F22"/>
  <c r="F21"/>
  <c r="E21"/>
  <c r="D21"/>
  <c r="C21"/>
  <c r="F20"/>
  <c r="F19"/>
  <c r="F18"/>
  <c r="F17"/>
  <c r="F16"/>
  <c r="F15"/>
  <c r="F14"/>
  <c r="F13"/>
  <c r="F12"/>
  <c r="F11"/>
  <c r="F10"/>
  <c r="F9"/>
  <c r="F8"/>
  <c r="E8"/>
  <c r="D8"/>
  <c r="C8"/>
  <c r="F7"/>
  <c r="E7"/>
  <c r="D7"/>
  <c r="C7"/>
  <c r="E6"/>
  <c r="E77" s="1"/>
  <c r="E79" s="1"/>
  <c r="D6"/>
  <c r="D78" s="1"/>
  <c r="F78" s="1"/>
  <c r="F12" i="6" l="1"/>
  <c r="F16" s="1"/>
  <c r="F27" s="1"/>
  <c r="F28" s="1"/>
  <c r="O9" i="7"/>
  <c r="O38"/>
  <c r="D22" i="6"/>
  <c r="G17" i="10"/>
  <c r="C44" i="2"/>
  <c r="C6"/>
  <c r="C35" i="10"/>
  <c r="G35" s="1"/>
  <c r="F8" i="3"/>
  <c r="F36" s="1"/>
  <c r="F38" s="1"/>
  <c r="I25" i="7"/>
  <c r="L25" s="1"/>
  <c r="O25" s="1"/>
  <c r="O29" s="1"/>
  <c r="O44" s="1"/>
  <c r="F44" i="2" l="1"/>
  <c r="F77" s="1"/>
  <c r="C11" i="4"/>
  <c r="C77" i="2"/>
  <c r="C79" s="1"/>
  <c r="I29" i="7"/>
  <c r="I44" s="1"/>
  <c r="L29"/>
  <c r="L44" s="1"/>
  <c r="F13" i="4" l="1"/>
  <c r="F16" s="1"/>
  <c r="C16"/>
</calcChain>
</file>

<file path=xl/sharedStrings.xml><?xml version="1.0" encoding="utf-8"?>
<sst xmlns="http://schemas.openxmlformats.org/spreadsheetml/2006/main" count="823" uniqueCount="521">
  <si>
    <t>1. melléklet az  1/2019. (II.21.) önkormányzati rendelethez</t>
  </si>
  <si>
    <t>Címrend</t>
  </si>
  <si>
    <t>A</t>
  </si>
  <si>
    <t>B</t>
  </si>
  <si>
    <t>D</t>
  </si>
  <si>
    <t>Ssz.</t>
  </si>
  <si>
    <t>Cím megnevezése</t>
  </si>
  <si>
    <t>Cím</t>
  </si>
  <si>
    <t>Tevékenység jellege</t>
  </si>
  <si>
    <t>1.</t>
  </si>
  <si>
    <t>Úrhida Község Önkormányzat</t>
  </si>
  <si>
    <t>Úrhida, Kossuth u. 66</t>
  </si>
  <si>
    <t>Közhatalmi</t>
  </si>
  <si>
    <t>2.</t>
  </si>
  <si>
    <t>Úrhidai Közös Önkorámányzati Hivatal</t>
  </si>
  <si>
    <t>3.</t>
  </si>
  <si>
    <t>Úrhidai Tündérkert Óvoda</t>
  </si>
  <si>
    <t>Úrhida, Templom u. 1</t>
  </si>
  <si>
    <t>Közszolgáltató közintézmény</t>
  </si>
  <si>
    <t>4.</t>
  </si>
  <si>
    <t>5.</t>
  </si>
  <si>
    <t>2. melléklet az 1/2019. (II.21.) önkormányzati rendelethez</t>
  </si>
  <si>
    <t>Úrhida Község  Önkormányzat 2019. évi költségvetésének tervezett bevételei</t>
  </si>
  <si>
    <t>adatok  forintban</t>
  </si>
  <si>
    <t>C</t>
  </si>
  <si>
    <t>E</t>
  </si>
  <si>
    <t>Bevétel megnevezése</t>
  </si>
  <si>
    <t>Önkormányzat</t>
  </si>
  <si>
    <t>Közös Hivatal</t>
  </si>
  <si>
    <t>Tündérkert Óvoda</t>
  </si>
  <si>
    <t>Összesen</t>
  </si>
  <si>
    <t>Működési költségvetési bevételek</t>
  </si>
  <si>
    <t>I.</t>
  </si>
  <si>
    <t>Működési célú támogatások Áht.-on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</si>
  <si>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</si>
  <si>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</si>
  <si>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</si>
  <si>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</si>
  <si>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</si>
  <si>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Működési célú központosított előirányzatok</t>
  </si>
  <si>
    <t>Helyi önkormányzatok kiegészítő támogatásai</t>
  </si>
  <si>
    <t>Elvonások és befizetések bevételei</t>
  </si>
  <si>
    <t>Működési c. garancia- és kezességváll.-ból származó megtérülés Áht.b.</t>
  </si>
  <si>
    <t>Működési c. visszatérítendő tám., kölcsönök visszatérülése Áht.belülről</t>
  </si>
  <si>
    <t>Működési c. visszatérítendő tám., kölcsönök igénybevétele Áht.belülről</t>
  </si>
  <si>
    <t>6.</t>
  </si>
  <si>
    <t>Egyéb működési célú támogatások bevételei áht.-on belülről(OEP+Közmunka)</t>
  </si>
  <si>
    <t>II.</t>
  </si>
  <si>
    <t>Közhatalmi bevételek</t>
  </si>
  <si>
    <t>Adók</t>
  </si>
  <si>
    <t>Illetékek</t>
  </si>
  <si>
    <t>Pótlék</t>
  </si>
  <si>
    <t>Hozzájárulások</t>
  </si>
  <si>
    <t>Bírságok</t>
  </si>
  <si>
    <t>Talajterhelési díj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</si>
  <si>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</si>
  <si>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</si>
  <si>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</si>
  <si>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</si>
  <si>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</si>
  <si>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</si>
  <si>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</si>
  <si>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</si>
  <si>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</si>
  <si>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</si>
  <si>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</si>
  <si>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</si>
  <si>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</si>
  <si>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</si>
  <si>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</si>
  <si>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</si>
  <si>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</si>
  <si>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</si>
  <si>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</si>
  <si>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</si>
  <si>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</si>
  <si>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</si>
  <si>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</si>
  <si>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</si>
  <si>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</si>
  <si>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</si>
  <si>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</si>
  <si>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</si>
  <si>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</si>
  <si>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</si>
  <si>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</si>
  <si>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</si>
  <si>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</si>
  <si>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</si>
  <si>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</si>
  <si>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</si>
  <si>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</si>
  <si>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</si>
  <si>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</si>
  <si>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</si>
  <si>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</si>
  <si>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</si>
  <si>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</si>
  <si>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</si>
  <si>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</si>
  <si>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</si>
  <si>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</si>
  <si>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</si>
  <si>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</si>
  <si>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</si>
  <si>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</si>
  <si>
    <t>3. melléklet az  1/2019. (II.21.) önkormányzati rendelethez</t>
  </si>
  <si>
    <t>Úrhida Község Önkormányzat 2019. évi költségvetési kiadásai</t>
  </si>
  <si>
    <t>I</t>
  </si>
  <si>
    <t>Kiemelt előirányzat</t>
  </si>
  <si>
    <t>Közös Önkormányzati Hivatal</t>
  </si>
  <si>
    <t>Önkorm.össz.</t>
  </si>
  <si>
    <t>MŰKÖDÉSI KÖLTSÉGVETÉSI KIADÁSOK</t>
  </si>
  <si>
    <t>Személyi juttatások</t>
  </si>
  <si>
    <t>Munkaadókat terhelő jár. és szoc.hj.adó</t>
  </si>
  <si>
    <t>Dologi kiadások</t>
  </si>
  <si>
    <t>IV.</t>
  </si>
  <si>
    <t>Ellátottak pénzbeli juttatásai</t>
  </si>
  <si>
    <r>
      <t xml:space="preserve">Egyéb működési célú kiadások </t>
    </r>
    <r>
      <rPr>
        <sz val="10"/>
        <rFont val="Arial CE"/>
        <charset val="238"/>
      </rPr>
      <t>(tartalékokkal)</t>
    </r>
  </si>
  <si>
    <t>FELHALMOZÁSI KÖLTSÉGVETÉSI KIADÁSOK</t>
  </si>
  <si>
    <t>Beruházások</t>
  </si>
  <si>
    <t>Felújítások</t>
  </si>
  <si>
    <t>VIII.</t>
  </si>
  <si>
    <t>Egyéb felhalmozási kiadások</t>
  </si>
  <si>
    <t>MŰKÖDÉSI FINANSZÍROZÁSI KIADÁSOK</t>
  </si>
  <si>
    <t xml:space="preserve">Befekt. v. forg.c. hitelvisz.megtest.értékpapir </t>
  </si>
  <si>
    <t>vásárlása a vételárban elismert kamat kivételével</t>
  </si>
  <si>
    <t>Hosszú lejáratú hitel tőkeösszegének törlesztése</t>
  </si>
  <si>
    <t>Rövid lejáratú hitel tőkeösszegének törleszt.</t>
  </si>
  <si>
    <t>Kölcsön összegének törlesztése</t>
  </si>
  <si>
    <t>Szabad pénzeszk.betétként való visszavonása</t>
  </si>
  <si>
    <t>Pü.lízing tőkerész törlesztésére telj.kiadások</t>
  </si>
  <si>
    <t>Irányító szervi támogatásként folyósított tám.kiutalása</t>
  </si>
  <si>
    <t>FELHALMOZÁSI FINANSZÍROZÁSI KIADÁSOK</t>
  </si>
  <si>
    <t xml:space="preserve"> </t>
  </si>
  <si>
    <t>Pü. lízing tőkerész törlesztésére telj.kiadások</t>
  </si>
  <si>
    <t>KIADÁSOK ÖSSZESEN</t>
  </si>
  <si>
    <t>KIADÁSOK  MINDÖSSZESEN</t>
  </si>
  <si>
    <t>4. melléklet az 1/2019. (II.21.) önkormányzati rendelethez</t>
  </si>
  <si>
    <t>Költségvetési hiány/többlet részletezése, finanszírozása</t>
  </si>
  <si>
    <t xml:space="preserve"> forint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</si>
  <si>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</si>
  <si>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</si>
  <si>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</si>
  <si>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</si>
  <si>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</si>
  <si>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</si>
  <si>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</si>
  <si>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</si>
  <si>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</si>
  <si>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</si>
  <si>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</si>
  <si>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</si>
  <si>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</si>
  <si>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</si>
  <si>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</si>
  <si>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</si>
  <si>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</si>
  <si>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</si>
  <si>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</si>
  <si>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</si>
  <si>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</si>
  <si>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</si>
  <si>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</si>
  <si>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</si>
  <si>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</si>
  <si>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</si>
  <si>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</si>
  <si>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</si>
  <si>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A hiány teljes összege belső forrásból finanszírozható, külső forrás tervezése nem szükséges</t>
  </si>
  <si>
    <t>5. melléklet az 1/2019. (II.21.) önkormányzati rendelethez</t>
  </si>
  <si>
    <t>Úrhida Község többéves kihatással járó feladatai</t>
  </si>
  <si>
    <t>ezer forint</t>
  </si>
  <si>
    <t>Megnevezés</t>
  </si>
  <si>
    <t>6. melléklet az 1/2019. (II.21.) önkormányzati rendelethez</t>
  </si>
  <si>
    <t>Az önkormányzat felhalmozási kiadásai és tartalékai</t>
  </si>
  <si>
    <t>Felújítás megnevezése</t>
  </si>
  <si>
    <t>Felújítási előirányzat</t>
  </si>
  <si>
    <t>Közutak felújítása</t>
  </si>
  <si>
    <t xml:space="preserve">Épületfelújítás </t>
  </si>
  <si>
    <t>Önkormányzat felújításai:</t>
  </si>
  <si>
    <t>Felújítások összesen:</t>
  </si>
  <si>
    <t>Intézményi beruházási kiadás megnevezése</t>
  </si>
  <si>
    <t>Felhalm.kiadási előir.</t>
  </si>
  <si>
    <t>16</t>
  </si>
  <si>
    <t>Közútak építése</t>
  </si>
  <si>
    <t>17</t>
  </si>
  <si>
    <t>Közvilágítás bővítés</t>
  </si>
  <si>
    <t>18</t>
  </si>
  <si>
    <t>Eszközbeszerzés</t>
  </si>
  <si>
    <t>19</t>
  </si>
  <si>
    <t>Önkormányzat beruházásai</t>
  </si>
  <si>
    <t>24</t>
  </si>
  <si>
    <t>Intézményi beruházások összesen:</t>
  </si>
  <si>
    <t>25</t>
  </si>
  <si>
    <t>Egyéb felhalmozási célú kiadások</t>
  </si>
  <si>
    <t>29</t>
  </si>
  <si>
    <t>Felhalmozási kiadások összesen:</t>
  </si>
  <si>
    <t>30</t>
  </si>
  <si>
    <t>Tartalékok</t>
  </si>
  <si>
    <t>31</t>
  </si>
  <si>
    <t>Kiadási előir.</t>
  </si>
  <si>
    <t>32</t>
  </si>
  <si>
    <t xml:space="preserve">Környezetvédelmi Alap </t>
  </si>
  <si>
    <t>33</t>
  </si>
  <si>
    <t>34</t>
  </si>
  <si>
    <t>35</t>
  </si>
  <si>
    <t>Tartalékok összesen</t>
  </si>
  <si>
    <t>7. melléklet az  1/2019. (II.21.) önkormányzati rendelethez</t>
  </si>
  <si>
    <t>Úrhida Község  Önkormányzat 2018. évi összevont költségvetési mérlege</t>
  </si>
  <si>
    <t>ezer Ft</t>
  </si>
  <si>
    <t>Bevételek</t>
  </si>
  <si>
    <t>Kiadások</t>
  </si>
  <si>
    <t>Működési költségvetési kiadás</t>
  </si>
  <si>
    <t>Önkormányzat működési támogatása</t>
  </si>
  <si>
    <t>Egyéb működési célú támogatások bev. áht-on belülről</t>
  </si>
  <si>
    <t>Munkaadókat terh. jár.és szoc.hj.adó</t>
  </si>
  <si>
    <t>Működési célú pénzeszköz átvétel áht-on kivülről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</si>
  <si>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</si>
  <si>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</si>
  <si>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</si>
  <si>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</si>
  <si>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</si>
  <si>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</si>
  <si>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</si>
  <si>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</si>
  <si>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</si>
  <si>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</si>
  <si>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</si>
  <si>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</si>
  <si>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</si>
  <si>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</si>
  <si>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</si>
  <si>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</si>
  <si>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</si>
  <si>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</si>
  <si>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</si>
  <si>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</si>
  <si>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</si>
  <si>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</si>
  <si>
    <t>8. melléklet az  1/2019. (II.21.) önkormányzati rendelethez</t>
  </si>
  <si>
    <t>2/1</t>
  </si>
  <si>
    <t>Az önkormányzat 2019. évi bevételei és kiadásai kötelező, önként vállalt és állami feladatok szerinti megosztásban</t>
  </si>
  <si>
    <t>F</t>
  </si>
  <si>
    <t>G</t>
  </si>
  <si>
    <t>H</t>
  </si>
  <si>
    <t>J</t>
  </si>
  <si>
    <t>K</t>
  </si>
  <si>
    <t>L</t>
  </si>
  <si>
    <t>M</t>
  </si>
  <si>
    <t>N</t>
  </si>
  <si>
    <t>Feladatok</t>
  </si>
  <si>
    <t>Feladatra fordított bevételek</t>
  </si>
  <si>
    <t>megnevezés</t>
  </si>
  <si>
    <t>Munkaadókat terhelő járulékok</t>
  </si>
  <si>
    <t>Támogatások</t>
  </si>
  <si>
    <t>Felhalmozási kiadások</t>
  </si>
  <si>
    <t>Egyéb kiadások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</si>
  <si>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</si>
  <si>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</si>
  <si>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</si>
  <si>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</si>
  <si>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</si>
  <si>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</si>
  <si>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</si>
  <si>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</si>
  <si>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</si>
  <si>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Zöldterületkezelés</t>
  </si>
  <si>
    <t>Önkormányzati jogalkotás</t>
  </si>
  <si>
    <t>Közvilágítás</t>
  </si>
  <si>
    <t>Város-, községgazdálkodási m.n.s. szolgáltatások</t>
  </si>
  <si>
    <t>Család- és növédelmi, egészségügyi gondozás</t>
  </si>
  <si>
    <t>Helyi közösségi szolgáltató tér biztosítása, működtetése</t>
  </si>
  <si>
    <t>Segélyek</t>
  </si>
  <si>
    <t>Közmunka</t>
  </si>
  <si>
    <t>Köztemető fenntartás és működtetés</t>
  </si>
  <si>
    <t>Tüdérkert Óvoda finanszírozás</t>
  </si>
  <si>
    <t xml:space="preserve">Polgármesteri Hivatal </t>
  </si>
  <si>
    <t>Központi ügyelet támogatása</t>
  </si>
  <si>
    <t>Családsegítés</t>
  </si>
  <si>
    <t xml:space="preserve">Gyermekjóléti szolgálat </t>
  </si>
  <si>
    <t>Szoc étkeztetés</t>
  </si>
  <si>
    <t>Egyéb kötelező önkormányzai feladat</t>
  </si>
  <si>
    <t>Települési önk. Szociális feladat</t>
  </si>
  <si>
    <t>Kötelező feladatok összesen:</t>
  </si>
  <si>
    <t>8. melléklet az  1/2019. (II. 21. önkormányzati rendelethez</t>
  </si>
  <si>
    <t>2/2</t>
  </si>
  <si>
    <t xml:space="preserve">Állami feladat </t>
  </si>
  <si>
    <t>Iskola működtetés támogatása</t>
  </si>
  <si>
    <t>Állami feladat összesen:</t>
  </si>
  <si>
    <t xml:space="preserve">Önként vállalt feladatok </t>
  </si>
  <si>
    <t>Civil szervezetek támogatása</t>
  </si>
  <si>
    <t>Bursa Hungarica</t>
  </si>
  <si>
    <t>Céltartalék pályázati önrész</t>
  </si>
  <si>
    <t>Önként vállalt feladatok összesen:</t>
  </si>
  <si>
    <t>Mindösszesen:</t>
  </si>
  <si>
    <t>Önkormányzat által irányított költségvetési szervek bevételei és kiadásai</t>
  </si>
  <si>
    <t>Bér</t>
  </si>
  <si>
    <t>Járulék</t>
  </si>
  <si>
    <t>Dologi</t>
  </si>
  <si>
    <t>Támogatás</t>
  </si>
  <si>
    <t>Felhal-mozási</t>
  </si>
  <si>
    <t>Egyéb</t>
  </si>
  <si>
    <t>Ö. Kiadás</t>
  </si>
  <si>
    <t>Állami támogatás</t>
  </si>
  <si>
    <t>Saját bevétel</t>
  </si>
  <si>
    <t xml:space="preserve">Egyéb </t>
  </si>
  <si>
    <t>Finanszí-rozás</t>
  </si>
  <si>
    <t>Önkormányzatok és többc. kistérségi társulások ig. tev.</t>
  </si>
  <si>
    <t>Polgármesteri Hivatal kötelező feladatok összesen:</t>
  </si>
  <si>
    <t>9. melléklet az 1/2019. (II.21.) önkormányzati rendelethez</t>
  </si>
  <si>
    <t>Előirányzat felhasználási ütemterv 2019.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</si>
  <si>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</si>
  <si>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</si>
  <si>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</si>
  <si>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</si>
  <si>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</si>
  <si>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</si>
  <si>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</si>
  <si>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</si>
  <si>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</si>
  <si>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</si>
  <si>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</si>
  <si>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</si>
  <si>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Önkorm.működési támogatása</t>
  </si>
  <si>
    <t>Egyéb műk.c.tám.áht-on belülről</t>
  </si>
  <si>
    <t>Működési c. átvett pe.áht-on kivülről</t>
  </si>
  <si>
    <t>Intézményfinansz.</t>
  </si>
  <si>
    <t>Költségvetési maradvány alakulása</t>
  </si>
  <si>
    <t>Bevételek összesen</t>
  </si>
  <si>
    <t>Működési kiadások</t>
  </si>
  <si>
    <t>Egyéb felhalm.kiad.</t>
  </si>
  <si>
    <t>Tartalék felhaszn.</t>
  </si>
  <si>
    <t>Kiadások összesen:</t>
  </si>
  <si>
    <t>Egyenleg /záró pénze./</t>
  </si>
  <si>
    <t>10. melléklet az 1/2019.(II.21.) önkormányzati rendletehez</t>
  </si>
  <si>
    <t>Finanszírozási ütemterv 2019.</t>
  </si>
  <si>
    <t>Időszak</t>
  </si>
  <si>
    <t>Összes finansz.</t>
  </si>
  <si>
    <t>Bér- és járulék lev.</t>
  </si>
  <si>
    <t xml:space="preserve">Közös Hivatal </t>
  </si>
  <si>
    <t>8.</t>
  </si>
  <si>
    <t>9.</t>
  </si>
  <si>
    <t>10.</t>
  </si>
  <si>
    <t>Október</t>
  </si>
  <si>
    <t>11.</t>
  </si>
  <si>
    <t>12.</t>
  </si>
  <si>
    <t>13.</t>
  </si>
  <si>
    <t>Összesen:</t>
  </si>
  <si>
    <t>11. melléklet az 1/2019. (II.21.) önkormányzati rendelethez</t>
  </si>
  <si>
    <t>Úrhida Község Önkormányzat  adósságot keletkeztető ügyleteiből eredő fizetési kötelezettség bemutatása</t>
  </si>
  <si>
    <t>Tárgyév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</si>
  <si>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</si>
  <si>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</si>
  <si>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</si>
  <si>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</si>
  <si>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</si>
  <si>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</si>
  <si>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</si>
  <si>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</si>
  <si>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</si>
  <si>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</si>
  <si>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</si>
  <si>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</si>
  <si>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</si>
  <si>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</si>
  <si>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</si>
  <si>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</si>
  <si>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</si>
  <si>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</si>
  <si>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</si>
  <si>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</si>
  <si>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1. melléklet az önkormányzat …../2018. (II.15.) önkormányzati határozatához</t>
  </si>
  <si>
    <t>12. melléklet az  1/2019. (II.21.) önkormányzati rendelethez</t>
  </si>
  <si>
    <t>Közvetlen és közvetett támogatások</t>
  </si>
  <si>
    <t>Támogatott cél</t>
  </si>
  <si>
    <t>Összeg ( Ft)</t>
  </si>
  <si>
    <t xml:space="preserve">Kulturális és civil alap </t>
  </si>
  <si>
    <t>Támogatás összesen:</t>
  </si>
  <si>
    <t xml:space="preserve">  ebből: SKÖT</t>
  </si>
  <si>
    <t xml:space="preserve">            Családsegítés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</si>
  <si>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</si>
  <si>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</si>
  <si>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</si>
  <si>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            Családi napközi támogatása</t>
  </si>
  <si>
    <t>KDV Hulladékgazd.Önk.Társ.m.c.pe.átad.</t>
  </si>
  <si>
    <t>TÖOSZ tagdíj</t>
  </si>
  <si>
    <t>Városkörnyéki Pénzügyi Bizottság</t>
  </si>
  <si>
    <t>Megyei Önkormányzat Pénzügyi Alap</t>
  </si>
  <si>
    <t>Katasztrófavédelmi Önsegélyező Alap</t>
  </si>
  <si>
    <t>Sárvíz Térségi Vizi társulat</t>
  </si>
  <si>
    <t>Sárvíz Helyi Közösség</t>
  </si>
  <si>
    <t>Működési célú támogatás összesen:</t>
  </si>
  <si>
    <t>Közvetett támogatások</t>
  </si>
  <si>
    <t>Kedvezményezett</t>
  </si>
  <si>
    <t>Jogcím</t>
  </si>
  <si>
    <t>Adóeleng.%-a</t>
  </si>
  <si>
    <t>Adóeleng. összege</t>
  </si>
  <si>
    <t>70 éven felüli lakosok 130 fő</t>
  </si>
  <si>
    <t>magánszem.komm.adója</t>
  </si>
  <si>
    <t>Méltányosság fő</t>
  </si>
  <si>
    <t>Gépjárműadó mozgáskorl.kedv.8 fő</t>
  </si>
  <si>
    <t>gépjárműadó</t>
  </si>
  <si>
    <t xml:space="preserve">Gépjárműadó mozgáskorl. Költségvetési kedvezméyn 2 fő </t>
  </si>
  <si>
    <t>Gépjárműadó helyi közlekedés   gépjármű 18 eszköz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</si>
  <si>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</si>
  <si>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</si>
  <si>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</si>
  <si>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</si>
  <si>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</si>
  <si>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</si>
  <si>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</si>
  <si>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</si>
  <si>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</si>
  <si>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</si>
  <si>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14. melléklet az  1/2019. (II.21.) önkormányzati rendelethez</t>
  </si>
  <si>
    <t>Úrhida Község  Önkormányzat 2019. évi létszámkerete</t>
  </si>
  <si>
    <t>Teljes munkaidős (fő)</t>
  </si>
  <si>
    <t>Részmunkaidős*(fő)</t>
  </si>
  <si>
    <t>Választott tisztségviselők</t>
  </si>
  <si>
    <t>Polgármester</t>
  </si>
  <si>
    <t>Család- és nővédelem</t>
  </si>
  <si>
    <t>közalkalmazott</t>
  </si>
  <si>
    <t>IKSZT</t>
  </si>
  <si>
    <t>Város és községgazdálkodés</t>
  </si>
  <si>
    <t>munka törvénykönyv</t>
  </si>
  <si>
    <t xml:space="preserve">Temető fenntartás </t>
  </si>
  <si>
    <t>Úrhidai Közös Önkormányzati Hivatal</t>
  </si>
  <si>
    <t xml:space="preserve">                ebből: </t>
  </si>
  <si>
    <t>köztisztviselő</t>
  </si>
  <si>
    <t>hivatalsegéd</t>
  </si>
  <si>
    <t>Úrhidai Tündérkert Óvoda összesen:</t>
  </si>
  <si>
    <t>Úrhida Község Önkormányzat összesen:</t>
  </si>
  <si>
    <t>Közmunka foglalkoztatottak  (8 órásra átszámítva)</t>
  </si>
  <si>
    <t>*A részmunkaidősök létszáma átszámítva 8 órásra</t>
  </si>
  <si>
    <t>14. melléklet Úrhida Község  Önkormányzat 1/2019. (II.21.) önkormányzati rendeletéhez</t>
  </si>
  <si>
    <t xml:space="preserve">Állami támogatás  2019. </t>
  </si>
  <si>
    <t>Menny.egys.</t>
  </si>
  <si>
    <t>Mutató</t>
  </si>
  <si>
    <t xml:space="preserve"> Ft</t>
  </si>
  <si>
    <t xml:space="preserve"> I. A HELYI ÖNKORMÁNYZATOK MŰKÖDÉSÉNEK ÁLTALÁNOS TÁMOGATÁSA</t>
  </si>
  <si>
    <t>I.1.a) Önkormányzati hivatal működésének támogatása</t>
  </si>
  <si>
    <t>I.1.a) Önkormányzati hivatal működésének támogatása - elismert hivatali létszám alapján</t>
  </si>
  <si>
    <t>fő</t>
  </si>
  <si>
    <t>I.1.a) - V. Önkormányzati hivatal működésének támogatása - beszámítás után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</si>
  <si>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</si>
  <si>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</si>
  <si>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</si>
  <si>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</si>
  <si>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</si>
  <si>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>I.1.bb) - V. Közvilágítás fenntartásának támogatása - beszámítás után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</si>
  <si>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</si>
  <si>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</si>
  <si>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</si>
  <si>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</si>
  <si>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</si>
  <si>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>I.1.c) - V. Egyéb önkormányzati feladatok támogatása - beszámítás után</t>
  </si>
  <si>
    <t>I.1.d) Lakott külterülettel kapcsolatos feladatok támogatás</t>
  </si>
  <si>
    <t>I.2. Nem közművel összegyűjtött háztartási szennyvíz ártalmatlanítása</t>
  </si>
  <si>
    <t>köbméter</t>
  </si>
  <si>
    <t>I.6. Polgármesteri illetmény támogatása</t>
  </si>
  <si>
    <t xml:space="preserve"> II. A TELEPÜLÉSI ÖNKORM. EGYES KÖZNEVELÉSI FELADATAINAK TÁMOGATÁSA</t>
  </si>
  <si>
    <t>II.1. Óvodapedagógusok, és az óvodapedagógusok nevelő munkáját közvetlenül segítők bértámogatása</t>
  </si>
  <si>
    <t xml:space="preserve"> 2019. évben 8 hónapra</t>
  </si>
  <si>
    <t>II.1. (1) 1 óvodapedagógusok elismert létszáma</t>
  </si>
  <si>
    <t>L1 (2) gyermekek nevelése a napi 8 órát eléri vagy meghaladja</t>
  </si>
  <si>
    <t>Vk 1 vezetői órakedvezményből adódó létszámtöbblet a 2. melléklet Kiegészítő szabályok 3. b) pontja szerint</t>
  </si>
  <si>
    <t>V 1 a Köznev. tv.-ben elismerhető vezetői létszám (vezetők és vezető-helyettesek együttesen)</t>
  </si>
  <si>
    <t>Vi 1 a Köznev. tv.-ben elismerhető vezetőlétszám kötelező nevelési óraszámának összege</t>
  </si>
  <si>
    <t>óraszám</t>
  </si>
  <si>
    <t>II.1. (2) 1 óvodapedagógusok nevelő munkáját közvetlenül segítők száma a Köznev. tv. 2. melléklete szerint</t>
  </si>
  <si>
    <t>II.1.a (2) 1 óvodatitkár (intézményenként, ahol a gyermekek létszáma eléri a 100 főt; továbbá 450 gyermekenként - 1 fő)</t>
  </si>
  <si>
    <t>II.1.b (2) 1 dajka vagy helyette gondozónő és takarító együtt (csoportonként - 1 fő)</t>
  </si>
  <si>
    <t>II.1.c (2) 1 pedagógiai asszisztens (3 óvodai csoportonként - 1 fő)</t>
  </si>
  <si>
    <t xml:space="preserve"> 2019. évben 4 hónapra</t>
  </si>
  <si>
    <t>II.1. (1) 2 óvodapedagógusok elismert létszáma</t>
  </si>
  <si>
    <t>L2 (1) gyermekek nevelése a napi 8 órát nem éri el</t>
  </si>
  <si>
    <t>L2 (2) gyermekek nevelése a napi 8 órát eléri vagy meghaladja</t>
  </si>
  <si>
    <t>Vk 2 vezetői órakedvezményből adódó létszámtöbblet a 2. melléklet Kiegészítő szabályok 3. b) pontja szerint</t>
  </si>
  <si>
    <t>V 2 a Köznev. tv.-ben elismerhető vezetői létszám (vezetők és vezető-helyettesek együttesen)</t>
  </si>
  <si>
    <t>Vi 2 a Köznev. tv.-ben elismerhető vezetőlétszám kötelező nevelési óraszámának összege</t>
  </si>
  <si>
    <t xml:space="preserve">II.1. (3) 2 óvodapedagógusok elismert létszáma (pótlólagos összeg)
</t>
  </si>
  <si>
    <t>II.1. (2) 2 óvodapedagógusok nevelő munkáját közvetlenül segítők száma a Köznev. tv. 2. melléklete szerint</t>
  </si>
  <si>
    <t>II.1.a (2) 2 óvodatitkár (intézményenként, ahol a gyermekek létszáma eléri a 100 főt; továbbá 450 gyermekenként - 1 fő)</t>
  </si>
  <si>
    <t>II.1.b (2) 2 dajka vagy helyette gondozónő és takarító együtt (csoportonként - 1 fő)</t>
  </si>
  <si>
    <t>II.1.c (2) 2 pedagógiai asszisztens (3 óvodai csoportonként - 1 fő)</t>
  </si>
  <si>
    <t>II.2. Óvodaműködtetési támogatás</t>
  </si>
  <si>
    <t>II.2. (8) 1 gyermekek nevelése a napi 8 órát eléri vagy meghaladja</t>
  </si>
  <si>
    <t>II.2. (9) 1 gyermekek nevelése a napi 8 órát eléri vagy meghaladja</t>
  </si>
  <si>
    <t xml:space="preserve">II.2.(11)1 Köznev.tv.47§(7)bek. Két főként figyelembe vehető SNI gyermekek </t>
  </si>
  <si>
    <t xml:space="preserve">II.2.(12)1 Köznev.tv.47§(7)bek. három főként figyelembe vehető SNI gyermekek </t>
  </si>
  <si>
    <t>II.2. (8)2 gyermekek nevelése a napi 8 órát eléri vagy meghaladja</t>
  </si>
  <si>
    <t>II.2. (9) 2 gyermekek nevelése a napi 8 órát eléri vagy meghaladja</t>
  </si>
  <si>
    <t xml:space="preserve">II.2.(11)2 Köznev.tv.47§(7)bek. Két főként figyelembe vehető SNI gyermekek </t>
  </si>
  <si>
    <t xml:space="preserve">II.2.(12)2 Köznev.tv.47§(7)bek. három főként figyelembe vehető SNI gyermekek </t>
  </si>
  <si>
    <t>II.5. Kiegészítő támogatás az óvodapedagógusok minősítéséből adódó többletkiadásokhoz</t>
  </si>
  <si>
    <t xml:space="preserve"> III. A TELEPÜLÉSI ÖNKORMÁNYZATOK SZOCIÁLIS, GYERMEKJÓLÉTI ÉS GYERMEKÉTKEZTETÉSI FELADATAINAK TÁMOGATÁSA</t>
  </si>
  <si>
    <t>III.2. Települési önkormányzatok szociális feladatainak  egyéb támogatása</t>
  </si>
  <si>
    <t>III.3.c (1) szociális étkeztetés</t>
  </si>
  <si>
    <t>III.3.j Gyermekek napközbeni ellátása</t>
  </si>
  <si>
    <t>III.3.jb (3) családi napközi ellátás, családi gyermekfelügyelet - ha a napi nyitvatartási idő összességében a heti 20 órát eléri - társulás által történő feladatellátás</t>
  </si>
  <si>
    <t>III.5. Gyermekétkeztetés támogatása</t>
  </si>
  <si>
    <t>63.</t>
  </si>
  <si>
    <t>III.5.a) A finanszírozás szempontjából elismert dolgozók bértámogatása</t>
  </si>
  <si>
    <t>64.</t>
  </si>
  <si>
    <t>III.5.b) Gyermekétkeztetés üzemeltetési támogatása</t>
  </si>
  <si>
    <t>65.</t>
  </si>
  <si>
    <t>III:5.c) A rászoruló gyeremekek intézményen kívüli szünidei étkezésének támogatása</t>
  </si>
  <si>
    <t>66.</t>
  </si>
  <si>
    <t>III.6 Bölcsőde mini bölcsőde támogatása</t>
  </si>
  <si>
    <t>67.</t>
  </si>
  <si>
    <t>III.6 a(2) A finanszírozás szempontjából elismert szakmai dolgozók bértámogatása</t>
  </si>
  <si>
    <t>68.</t>
  </si>
  <si>
    <t>III.6.b Bölcsödei üzemeltetés támogatása</t>
  </si>
  <si>
    <t>69.</t>
  </si>
  <si>
    <t>IV.1.d Települési önkormányzatok támogatása a nyilvános könyvtári ellátási és a közművelődési feladatokhoz</t>
  </si>
  <si>
    <t>70.</t>
  </si>
  <si>
    <t>3.mell.16. b) Köznevelési intézmények kiegészítő támogatása</t>
  </si>
  <si>
    <t>71.</t>
  </si>
  <si>
    <t>Kapott támogatás összesen:</t>
  </si>
  <si>
    <t>1. melléklet az  2/2019. (II.21.)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</si>
</sst>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33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color indexed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charset val="238"/>
    </font>
    <font>
      <b/>
      <sz val="10"/>
      <name val="Times New Roman"/>
      <family val="1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Arial CE"/>
      <charset val="238"/>
    </font>
    <font>
      <i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1" fillId="0" borderId="0"/>
  </cellStyleXfs>
  <cellXfs count="5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Fill="1" applyBorder="1"/>
    <xf numFmtId="0" fontId="6" fillId="0" borderId="0" xfId="0" applyFont="1"/>
    <xf numFmtId="0" fontId="0" fillId="0" borderId="5" xfId="0" applyFont="1" applyBorder="1"/>
    <xf numFmtId="0" fontId="7" fillId="0" borderId="6" xfId="0" applyFont="1" applyBorder="1"/>
    <xf numFmtId="0" fontId="8" fillId="0" borderId="6" xfId="0" applyFont="1" applyBorder="1"/>
    <xf numFmtId="0" fontId="7" fillId="0" borderId="7" xfId="0" applyFont="1" applyFill="1" applyBorder="1"/>
    <xf numFmtId="0" fontId="8" fillId="0" borderId="7" xfId="0" applyFont="1" applyBorder="1"/>
    <xf numFmtId="0" fontId="8" fillId="0" borderId="0" xfId="0" applyFont="1"/>
    <xf numFmtId="0" fontId="6" fillId="0" borderId="6" xfId="0" applyFont="1" applyBorder="1"/>
    <xf numFmtId="0" fontId="6" fillId="0" borderId="7" xfId="0" applyFont="1" applyBorder="1"/>
    <xf numFmtId="0" fontId="0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9" fontId="0" fillId="0" borderId="0" xfId="0" applyNumberFormat="1"/>
    <xf numFmtId="0" fontId="1" fillId="0" borderId="0" xfId="0" applyFont="1"/>
    <xf numFmtId="49" fontId="0" fillId="0" borderId="1" xfId="0" applyNumberForma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3" fontId="7" fillId="2" borderId="1" xfId="0" applyNumberFormat="1" applyFont="1" applyFill="1" applyBorder="1"/>
    <xf numFmtId="3" fontId="1" fillId="0" borderId="0" xfId="0" applyNumberFormat="1" applyFont="1"/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/>
    <xf numFmtId="0" fontId="1" fillId="0" borderId="1" xfId="0" applyFont="1" applyBorder="1"/>
    <xf numFmtId="3" fontId="9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10" fillId="0" borderId="1" xfId="0" applyNumberFormat="1" applyFont="1" applyBorder="1"/>
    <xf numFmtId="0" fontId="10" fillId="0" borderId="0" xfId="0" applyFont="1"/>
    <xf numFmtId="0" fontId="11" fillId="0" borderId="1" xfId="0" applyFont="1" applyBorder="1"/>
    <xf numFmtId="3" fontId="11" fillId="0" borderId="1" xfId="0" applyNumberFormat="1" applyFont="1" applyBorder="1"/>
    <xf numFmtId="0" fontId="7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Fill="1" applyBorder="1"/>
    <xf numFmtId="3" fontId="7" fillId="0" borderId="0" xfId="0" applyNumberFormat="1" applyFont="1"/>
    <xf numFmtId="3" fontId="12" fillId="0" borderId="1" xfId="0" applyNumberFormat="1" applyFont="1" applyBorder="1"/>
    <xf numFmtId="0" fontId="13" fillId="0" borderId="0" xfId="0" applyFont="1"/>
    <xf numFmtId="0" fontId="1" fillId="0" borderId="12" xfId="0" applyFont="1" applyFill="1" applyBorder="1"/>
    <xf numFmtId="3" fontId="14" fillId="0" borderId="1" xfId="0" applyNumberFormat="1" applyFont="1" applyBorder="1"/>
    <xf numFmtId="3" fontId="13" fillId="0" borderId="1" xfId="0" applyNumberFormat="1" applyFont="1" applyBorder="1"/>
    <xf numFmtId="49" fontId="7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3" fontId="1" fillId="3" borderId="1" xfId="0" applyNumberFormat="1" applyFont="1" applyFill="1" applyBorder="1"/>
    <xf numFmtId="3" fontId="12" fillId="3" borderId="1" xfId="0" applyNumberFormat="1" applyFont="1" applyFill="1" applyBorder="1"/>
    <xf numFmtId="0" fontId="13" fillId="3" borderId="0" xfId="0" applyFont="1" applyFill="1"/>
    <xf numFmtId="49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0" fillId="0" borderId="1" xfId="0" applyFill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0" xfId="0" applyFont="1"/>
    <xf numFmtId="0" fontId="12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12" fillId="3" borderId="0" xfId="0" applyFont="1" applyFill="1"/>
    <xf numFmtId="0" fontId="12" fillId="0" borderId="1" xfId="0" applyFont="1" applyBorder="1"/>
    <xf numFmtId="49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/>
    <xf numFmtId="0" fontId="1" fillId="0" borderId="1" xfId="0" applyFont="1" applyBorder="1" applyAlignment="1">
      <alignment horizontal="left"/>
    </xf>
    <xf numFmtId="49" fontId="7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3" fontId="7" fillId="5" borderId="1" xfId="0" applyNumberFormat="1" applyFont="1" applyFill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49" fontId="0" fillId="0" borderId="18" xfId="0" applyNumberFormat="1" applyBorder="1"/>
    <xf numFmtId="0" fontId="7" fillId="0" borderId="19" xfId="0" applyFont="1" applyBorder="1"/>
    <xf numFmtId="164" fontId="7" fillId="0" borderId="19" xfId="1" applyNumberFormat="1" applyFont="1" applyBorder="1"/>
    <xf numFmtId="164" fontId="7" fillId="0" borderId="19" xfId="1" applyNumberFormat="1" applyFont="1" applyBorder="1" applyAlignment="1">
      <alignment horizontal="right"/>
    </xf>
    <xf numFmtId="164" fontId="7" fillId="0" borderId="20" xfId="1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164" fontId="0" fillId="0" borderId="6" xfId="1" applyNumberFormat="1" applyFont="1" applyBorder="1"/>
    <xf numFmtId="164" fontId="0" fillId="0" borderId="6" xfId="1" applyNumberFormat="1" applyFont="1" applyBorder="1" applyAlignment="1"/>
    <xf numFmtId="49" fontId="7" fillId="0" borderId="8" xfId="0" applyNumberFormat="1" applyFont="1" applyBorder="1" applyAlignment="1">
      <alignment horizontal="right"/>
    </xf>
    <xf numFmtId="0" fontId="7" fillId="0" borderId="9" xfId="0" applyFont="1" applyBorder="1"/>
    <xf numFmtId="164" fontId="0" fillId="0" borderId="9" xfId="1" applyNumberFormat="1" applyFont="1" applyBorder="1"/>
    <xf numFmtId="164" fontId="0" fillId="0" borderId="9" xfId="1" applyNumberFormat="1" applyFont="1" applyBorder="1" applyAlignment="1"/>
    <xf numFmtId="49" fontId="7" fillId="0" borderId="18" xfId="0" applyNumberFormat="1" applyFont="1" applyBorder="1" applyAlignment="1">
      <alignment horizontal="right"/>
    </xf>
    <xf numFmtId="164" fontId="7" fillId="0" borderId="6" xfId="1" applyNumberFormat="1" applyFont="1" applyBorder="1"/>
    <xf numFmtId="164" fontId="8" fillId="0" borderId="9" xfId="1" applyNumberFormat="1" applyFont="1" applyBorder="1"/>
    <xf numFmtId="164" fontId="8" fillId="0" borderId="9" xfId="1" applyNumberFormat="1" applyFont="1" applyBorder="1" applyAlignment="1"/>
    <xf numFmtId="0" fontId="7" fillId="0" borderId="21" xfId="0" applyFont="1" applyFill="1" applyBorder="1"/>
    <xf numFmtId="164" fontId="0" fillId="0" borderId="19" xfId="1" applyNumberFormat="1" applyFont="1" applyBorder="1"/>
    <xf numFmtId="164" fontId="0" fillId="0" borderId="19" xfId="1" applyNumberFormat="1" applyFont="1" applyBorder="1" applyAlignment="1"/>
    <xf numFmtId="164" fontId="7" fillId="0" borderId="20" xfId="1" applyNumberFormat="1" applyFont="1" applyBorder="1" applyAlignment="1"/>
    <xf numFmtId="0" fontId="1" fillId="0" borderId="23" xfId="0" applyFont="1" applyBorder="1"/>
    <xf numFmtId="0" fontId="0" fillId="0" borderId="3" xfId="0" applyBorder="1"/>
    <xf numFmtId="49" fontId="0" fillId="0" borderId="5" xfId="0" applyNumberFormat="1" applyBorder="1" applyAlignment="1">
      <alignment horizontal="right"/>
    </xf>
    <xf numFmtId="0" fontId="1" fillId="0" borderId="3" xfId="0" applyFont="1" applyFill="1" applyBorder="1"/>
    <xf numFmtId="164" fontId="8" fillId="0" borderId="6" xfId="1" applyNumberFormat="1" applyFont="1" applyBorder="1"/>
    <xf numFmtId="164" fontId="8" fillId="0" borderId="6" xfId="1" applyNumberFormat="1" applyFont="1" applyBorder="1" applyAlignment="1"/>
    <xf numFmtId="164" fontId="7" fillId="0" borderId="7" xfId="1" applyNumberFormat="1" applyFont="1" applyBorder="1" applyAlignment="1"/>
    <xf numFmtId="0" fontId="1" fillId="0" borderId="6" xfId="0" applyFont="1" applyBorder="1"/>
    <xf numFmtId="0" fontId="1" fillId="0" borderId="6" xfId="0" applyFont="1" applyFill="1" applyBorder="1"/>
    <xf numFmtId="164" fontId="0" fillId="0" borderId="7" xfId="1" applyNumberFormat="1" applyFont="1" applyBorder="1" applyAlignment="1"/>
    <xf numFmtId="0" fontId="0" fillId="0" borderId="6" xfId="0" applyFill="1" applyBorder="1"/>
    <xf numFmtId="49" fontId="0" fillId="0" borderId="8" xfId="0" applyNumberFormat="1" applyBorder="1" applyAlignment="1">
      <alignment horizontal="right"/>
    </xf>
    <xf numFmtId="0" fontId="1" fillId="0" borderId="9" xfId="0" applyFont="1" applyFill="1" applyBorder="1"/>
    <xf numFmtId="164" fontId="0" fillId="0" borderId="10" xfId="1" applyNumberFormat="1" applyFont="1" applyBorder="1" applyAlignment="1"/>
    <xf numFmtId="49" fontId="0" fillId="0" borderId="25" xfId="0" applyNumberFormat="1" applyBorder="1"/>
    <xf numFmtId="0" fontId="7" fillId="0" borderId="26" xfId="0" applyFont="1" applyFill="1" applyBorder="1"/>
    <xf numFmtId="164" fontId="0" fillId="0" borderId="26" xfId="1" applyNumberFormat="1" applyFont="1" applyBorder="1"/>
    <xf numFmtId="164" fontId="0" fillId="0" borderId="27" xfId="1" applyNumberFormat="1" applyFont="1" applyBorder="1"/>
    <xf numFmtId="0" fontId="1" fillId="0" borderId="19" xfId="0" applyFont="1" applyBorder="1"/>
    <xf numFmtId="164" fontId="0" fillId="0" borderId="20" xfId="1" applyNumberFormat="1" applyFont="1" applyBorder="1"/>
    <xf numFmtId="0" fontId="0" fillId="0" borderId="6" xfId="0" applyBorder="1"/>
    <xf numFmtId="164" fontId="0" fillId="0" borderId="7" xfId="1" applyNumberFormat="1" applyFont="1" applyBorder="1"/>
    <xf numFmtId="164" fontId="0" fillId="0" borderId="10" xfId="1" applyNumberFormat="1" applyFont="1" applyBorder="1"/>
    <xf numFmtId="49" fontId="0" fillId="0" borderId="1" xfId="0" applyNumberFormat="1" applyBorder="1"/>
    <xf numFmtId="0" fontId="7" fillId="0" borderId="1" xfId="0" applyFont="1" applyBorder="1" applyAlignment="1">
      <alignment horizontal="center"/>
    </xf>
    <xf numFmtId="164" fontId="7" fillId="0" borderId="1" xfId="1" applyNumberFormat="1" applyFont="1" applyBorder="1"/>
    <xf numFmtId="0" fontId="1" fillId="0" borderId="26" xfId="0" applyFont="1" applyBorder="1" applyAlignment="1">
      <alignment horizontal="left"/>
    </xf>
    <xf numFmtId="0" fontId="7" fillId="0" borderId="16" xfId="0" applyFont="1" applyBorder="1"/>
    <xf numFmtId="164" fontId="7" fillId="0" borderId="16" xfId="0" applyNumberFormat="1" applyFont="1" applyBorder="1"/>
    <xf numFmtId="0" fontId="6" fillId="0" borderId="19" xfId="0" applyFont="1" applyBorder="1"/>
    <xf numFmtId="3" fontId="0" fillId="0" borderId="19" xfId="0" applyNumberFormat="1" applyBorder="1" applyAlignment="1"/>
    <xf numFmtId="3" fontId="1" fillId="0" borderId="19" xfId="0" applyNumberFormat="1" applyFont="1" applyBorder="1" applyAlignment="1"/>
    <xf numFmtId="3" fontId="0" fillId="0" borderId="20" xfId="0" applyNumberFormat="1" applyBorder="1" applyAlignment="1"/>
    <xf numFmtId="49" fontId="0" fillId="0" borderId="5" xfId="0" applyNumberFormat="1" applyBorder="1"/>
    <xf numFmtId="3" fontId="0" fillId="0" borderId="6" xfId="0" applyNumberFormat="1" applyBorder="1" applyAlignment="1"/>
    <xf numFmtId="3" fontId="1" fillId="0" borderId="6" xfId="0" applyNumberFormat="1" applyFont="1" applyBorder="1" applyAlignment="1"/>
    <xf numFmtId="3" fontId="0" fillId="0" borderId="7" xfId="0" applyNumberFormat="1" applyBorder="1" applyAlignment="1"/>
    <xf numFmtId="0" fontId="6" fillId="0" borderId="6" xfId="0" applyFont="1" applyFill="1" applyBorder="1"/>
    <xf numFmtId="3" fontId="7" fillId="0" borderId="6" xfId="0" applyNumberFormat="1" applyFont="1" applyBorder="1" applyAlignment="1"/>
    <xf numFmtId="0" fontId="0" fillId="0" borderId="9" xfId="0" applyBorder="1"/>
    <xf numFmtId="3" fontId="0" fillId="0" borderId="9" xfId="0" applyNumberFormat="1" applyBorder="1" applyAlignment="1"/>
    <xf numFmtId="3" fontId="1" fillId="0" borderId="9" xfId="0" applyNumberFormat="1" applyFont="1" applyBorder="1" applyAlignment="1"/>
    <xf numFmtId="0" fontId="6" fillId="0" borderId="5" xfId="0" applyFont="1" applyFill="1" applyBorder="1"/>
    <xf numFmtId="3" fontId="0" fillId="0" borderId="6" xfId="0" applyNumberFormat="1" applyBorder="1"/>
    <xf numFmtId="3" fontId="7" fillId="0" borderId="6" xfId="0" applyNumberFormat="1" applyFont="1" applyBorder="1"/>
    <xf numFmtId="3" fontId="0" fillId="0" borderId="7" xfId="0" applyNumberFormat="1" applyBorder="1"/>
    <xf numFmtId="0" fontId="0" fillId="0" borderId="28" xfId="0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/>
    <xf numFmtId="0" fontId="15" fillId="0" borderId="0" xfId="0" applyFont="1" applyAlignment="1">
      <alignment horizontal="left"/>
    </xf>
    <xf numFmtId="49" fontId="7" fillId="0" borderId="1" xfId="0" applyNumberFormat="1" applyFont="1" applyBorder="1"/>
    <xf numFmtId="0" fontId="0" fillId="0" borderId="0" xfId="0" applyBorder="1"/>
    <xf numFmtId="0" fontId="0" fillId="0" borderId="0" xfId="0" applyAlignment="1">
      <alignment horizontal="right"/>
    </xf>
    <xf numFmtId="49" fontId="0" fillId="0" borderId="13" xfId="0" applyNumberFormat="1" applyBorder="1"/>
    <xf numFmtId="0" fontId="0" fillId="0" borderId="13" xfId="0" applyBorder="1" applyAlignment="1">
      <alignment horizontal="center"/>
    </xf>
    <xf numFmtId="49" fontId="0" fillId="0" borderId="30" xfId="0" applyNumberFormat="1" applyBorder="1" applyAlignment="1">
      <alignment horizontal="right"/>
    </xf>
    <xf numFmtId="0" fontId="8" fillId="0" borderId="31" xfId="0" applyFont="1" applyBorder="1" applyAlignment="1"/>
    <xf numFmtId="0" fontId="0" fillId="0" borderId="19" xfId="0" applyBorder="1"/>
    <xf numFmtId="164" fontId="1" fillId="0" borderId="20" xfId="1" applyNumberFormat="1" applyFont="1" applyBorder="1" applyAlignment="1"/>
    <xf numFmtId="49" fontId="0" fillId="0" borderId="32" xfId="0" applyNumberFormat="1" applyBorder="1" applyAlignment="1">
      <alignment horizontal="right"/>
    </xf>
    <xf numFmtId="164" fontId="1" fillId="0" borderId="7" xfId="1" applyNumberFormat="1" applyFont="1" applyBorder="1" applyAlignment="1"/>
    <xf numFmtId="0" fontId="10" fillId="0" borderId="1" xfId="0" applyFont="1" applyBorder="1"/>
    <xf numFmtId="164" fontId="10" fillId="0" borderId="1" xfId="1" applyNumberFormat="1" applyFont="1" applyBorder="1" applyAlignment="1"/>
    <xf numFmtId="0" fontId="7" fillId="0" borderId="33" xfId="0" applyFont="1" applyFill="1" applyBorder="1"/>
    <xf numFmtId="164" fontId="7" fillId="0" borderId="33" xfId="1" applyNumberFormat="1" applyFont="1" applyBorder="1"/>
    <xf numFmtId="0" fontId="8" fillId="0" borderId="31" xfId="0" applyFont="1" applyBorder="1"/>
    <xf numFmtId="0" fontId="0" fillId="0" borderId="34" xfId="0" applyFill="1" applyBorder="1" applyAlignment="1"/>
    <xf numFmtId="164" fontId="0" fillId="0" borderId="24" xfId="1" applyNumberFormat="1" applyFont="1" applyBorder="1"/>
    <xf numFmtId="0" fontId="0" fillId="0" borderId="35" xfId="0" applyFill="1" applyBorder="1" applyAlignment="1"/>
    <xf numFmtId="0" fontId="10" fillId="0" borderId="1" xfId="0" applyFont="1" applyBorder="1" applyAlignment="1"/>
    <xf numFmtId="164" fontId="10" fillId="0" borderId="1" xfId="1" applyNumberFormat="1" applyFont="1" applyBorder="1"/>
    <xf numFmtId="0" fontId="8" fillId="0" borderId="33" xfId="0" applyFont="1" applyBorder="1"/>
    <xf numFmtId="164" fontId="8" fillId="0" borderId="33" xfId="1" applyNumberFormat="1" applyFont="1" applyBorder="1"/>
    <xf numFmtId="0" fontId="7" fillId="0" borderId="31" xfId="0" applyFont="1" applyBorder="1"/>
    <xf numFmtId="164" fontId="7" fillId="0" borderId="31" xfId="1" applyNumberFormat="1" applyFont="1" applyBorder="1"/>
    <xf numFmtId="0" fontId="7" fillId="0" borderId="36" xfId="0" applyFont="1" applyBorder="1"/>
    <xf numFmtId="164" fontId="7" fillId="0" borderId="36" xfId="0" applyNumberFormat="1" applyFont="1" applyBorder="1"/>
    <xf numFmtId="0" fontId="7" fillId="0" borderId="37" xfId="0" applyFont="1" applyBorder="1" applyAlignment="1"/>
    <xf numFmtId="0" fontId="7" fillId="0" borderId="38" xfId="0" applyFont="1" applyBorder="1" applyAlignment="1"/>
    <xf numFmtId="164" fontId="0" fillId="0" borderId="4" xfId="1" applyNumberFormat="1" applyFont="1" applyBorder="1"/>
    <xf numFmtId="0" fontId="0" fillId="0" borderId="23" xfId="0" applyBorder="1"/>
    <xf numFmtId="3" fontId="8" fillId="0" borderId="29" xfId="0" applyNumberFormat="1" applyFont="1" applyBorder="1"/>
    <xf numFmtId="0" fontId="8" fillId="0" borderId="14" xfId="0" applyFont="1" applyBorder="1" applyAlignment="1">
      <alignment horizontal="center"/>
    </xf>
    <xf numFmtId="3" fontId="8" fillId="0" borderId="1" xfId="0" applyNumberFormat="1" applyFont="1" applyBorder="1"/>
    <xf numFmtId="0" fontId="0" fillId="0" borderId="1" xfId="0" applyBorder="1" applyAlignment="1">
      <alignment horizontal="right"/>
    </xf>
    <xf numFmtId="0" fontId="0" fillId="3" borderId="13" xfId="0" applyFill="1" applyBorder="1"/>
    <xf numFmtId="3" fontId="0" fillId="0" borderId="13" xfId="0" applyNumberFormat="1" applyFont="1" applyBorder="1"/>
    <xf numFmtId="0" fontId="0" fillId="0" borderId="13" xfId="0" applyBorder="1"/>
    <xf numFmtId="3" fontId="0" fillId="0" borderId="13" xfId="0" applyNumberFormat="1" applyBorder="1"/>
    <xf numFmtId="0" fontId="0" fillId="0" borderId="29" xfId="0" applyBorder="1" applyAlignment="1">
      <alignment horizontal="right"/>
    </xf>
    <xf numFmtId="0" fontId="7" fillId="3" borderId="39" xfId="0" applyFont="1" applyFill="1" applyBorder="1"/>
    <xf numFmtId="3" fontId="7" fillId="0" borderId="36" xfId="0" applyNumberFormat="1" applyFont="1" applyBorder="1"/>
    <xf numFmtId="0" fontId="7" fillId="3" borderId="36" xfId="0" applyFont="1" applyFill="1" applyBorder="1"/>
    <xf numFmtId="3" fontId="7" fillId="0" borderId="40" xfId="0" applyNumberFormat="1" applyFont="1" applyBorder="1"/>
    <xf numFmtId="0" fontId="7" fillId="0" borderId="41" xfId="0" applyFont="1" applyBorder="1"/>
    <xf numFmtId="3" fontId="7" fillId="0" borderId="42" xfId="0" applyNumberFormat="1" applyFont="1" applyBorder="1"/>
    <xf numFmtId="0" fontId="0" fillId="0" borderId="43" xfId="0" applyBorder="1"/>
    <xf numFmtId="3" fontId="0" fillId="0" borderId="16" xfId="0" applyNumberFormat="1" applyBorder="1"/>
    <xf numFmtId="0" fontId="0" fillId="0" borderId="12" xfId="0" applyBorder="1"/>
    <xf numFmtId="0" fontId="7" fillId="0" borderId="39" xfId="0" applyFont="1" applyBorder="1"/>
    <xf numFmtId="0" fontId="8" fillId="0" borderId="1" xfId="0" applyFont="1" applyBorder="1" applyAlignment="1">
      <alignment horizontal="center"/>
    </xf>
    <xf numFmtId="0" fontId="0" fillId="3" borderId="1" xfId="0" applyFont="1" applyFill="1" applyBorder="1"/>
    <xf numFmtId="0" fontId="16" fillId="0" borderId="1" xfId="0" applyFont="1" applyBorder="1" applyAlignment="1">
      <alignment horizontal="justify"/>
    </xf>
    <xf numFmtId="0" fontId="7" fillId="0" borderId="13" xfId="0" applyFont="1" applyBorder="1" applyAlignment="1">
      <alignment horizontal="left"/>
    </xf>
    <xf numFmtId="3" fontId="7" fillId="0" borderId="13" xfId="0" applyNumberFormat="1" applyFont="1" applyBorder="1"/>
    <xf numFmtId="0" fontId="8" fillId="0" borderId="29" xfId="0" applyFont="1" applyBorder="1"/>
    <xf numFmtId="0" fontId="8" fillId="0" borderId="39" xfId="0" applyFont="1" applyFill="1" applyBorder="1"/>
    <xf numFmtId="3" fontId="8" fillId="0" borderId="36" xfId="0" applyNumberFormat="1" applyFont="1" applyBorder="1"/>
    <xf numFmtId="0" fontId="8" fillId="0" borderId="36" xfId="0" applyFont="1" applyBorder="1"/>
    <xf numFmtId="3" fontId="8" fillId="0" borderId="40" xfId="0" applyNumberFormat="1" applyFont="1" applyBorder="1"/>
    <xf numFmtId="0" fontId="7" fillId="0" borderId="29" xfId="0" applyFont="1" applyBorder="1" applyAlignment="1"/>
    <xf numFmtId="3" fontId="7" fillId="0" borderId="16" xfId="0" applyNumberFormat="1" applyFont="1" applyBorder="1"/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/>
    <xf numFmtId="0" fontId="12" fillId="0" borderId="16" xfId="0" applyFont="1" applyBorder="1"/>
    <xf numFmtId="3" fontId="12" fillId="0" borderId="16" xfId="0" applyNumberFormat="1" applyFont="1" applyBorder="1"/>
    <xf numFmtId="0" fontId="0" fillId="0" borderId="0" xfId="0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/>
    <xf numFmtId="0" fontId="17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3" fontId="18" fillId="0" borderId="17" xfId="0" applyNumberFormat="1" applyFont="1" applyBorder="1" applyAlignment="1">
      <alignment horizontal="center" wrapText="1"/>
    </xf>
    <xf numFmtId="0" fontId="18" fillId="0" borderId="46" xfId="0" applyFont="1" applyBorder="1" applyAlignment="1">
      <alignment horizontal="center" textRotation="180" wrapText="1"/>
    </xf>
    <xf numFmtId="3" fontId="18" fillId="0" borderId="26" xfId="0" applyNumberFormat="1" applyFont="1" applyBorder="1" applyAlignment="1">
      <alignment horizontal="center" textRotation="180" wrapText="1"/>
    </xf>
    <xf numFmtId="0" fontId="18" fillId="0" borderId="26" xfId="0" applyFont="1" applyBorder="1" applyAlignment="1">
      <alignment horizontal="center" textRotation="180" wrapText="1"/>
    </xf>
    <xf numFmtId="0" fontId="20" fillId="0" borderId="26" xfId="0" applyFont="1" applyBorder="1" applyAlignment="1">
      <alignment horizontal="center" textRotation="180" wrapText="1"/>
    </xf>
    <xf numFmtId="0" fontId="18" fillId="0" borderId="47" xfId="0" applyFont="1" applyBorder="1" applyAlignment="1">
      <alignment horizontal="center" textRotation="180" wrapText="1"/>
    </xf>
    <xf numFmtId="0" fontId="18" fillId="0" borderId="48" xfId="0" applyFont="1" applyBorder="1" applyAlignment="1">
      <alignment horizontal="center" textRotation="180" wrapText="1"/>
    </xf>
    <xf numFmtId="0" fontId="18" fillId="0" borderId="49" xfId="0" applyFont="1" applyBorder="1" applyAlignment="1">
      <alignment horizontal="center" textRotation="180" wrapText="1"/>
    </xf>
    <xf numFmtId="0" fontId="18" fillId="0" borderId="50" xfId="0" applyFont="1" applyBorder="1" applyAlignment="1">
      <alignment horizontal="center" textRotation="180" wrapText="1"/>
    </xf>
    <xf numFmtId="0" fontId="21" fillId="0" borderId="5" xfId="0" applyFont="1" applyFill="1" applyBorder="1" applyAlignment="1">
      <alignment wrapText="1"/>
    </xf>
    <xf numFmtId="3" fontId="22" fillId="0" borderId="6" xfId="0" applyNumberFormat="1" applyFont="1" applyFill="1" applyBorder="1"/>
    <xf numFmtId="0" fontId="22" fillId="0" borderId="6" xfId="0" applyFont="1" applyFill="1" applyBorder="1"/>
    <xf numFmtId="3" fontId="20" fillId="0" borderId="6" xfId="0" applyNumberFormat="1" applyFont="1" applyFill="1" applyBorder="1"/>
    <xf numFmtId="3" fontId="18" fillId="0" borderId="51" xfId="0" applyNumberFormat="1" applyFont="1" applyBorder="1"/>
    <xf numFmtId="3" fontId="22" fillId="0" borderId="5" xfId="0" applyNumberFormat="1" applyFont="1" applyBorder="1"/>
    <xf numFmtId="0" fontId="22" fillId="0" borderId="6" xfId="0" applyFont="1" applyBorder="1"/>
    <xf numFmtId="3" fontId="22" fillId="0" borderId="6" xfId="0" applyNumberFormat="1" applyFont="1" applyBorder="1"/>
    <xf numFmtId="3" fontId="18" fillId="0" borderId="7" xfId="0" applyNumberFormat="1" applyFont="1" applyBorder="1"/>
    <xf numFmtId="0" fontId="23" fillId="0" borderId="5" xfId="0" applyFont="1" applyFill="1" applyBorder="1" applyAlignment="1">
      <alignment wrapText="1"/>
    </xf>
    <xf numFmtId="0" fontId="6" fillId="0" borderId="5" xfId="2" applyFont="1" applyBorder="1"/>
    <xf numFmtId="0" fontId="21" fillId="5" borderId="5" xfId="0" applyFont="1" applyFill="1" applyBorder="1" applyAlignment="1">
      <alignment wrapText="1"/>
    </xf>
    <xf numFmtId="3" fontId="22" fillId="6" borderId="6" xfId="0" applyNumberFormat="1" applyFont="1" applyFill="1" applyBorder="1"/>
    <xf numFmtId="0" fontId="22" fillId="6" borderId="6" xfId="0" applyFont="1" applyFill="1" applyBorder="1"/>
    <xf numFmtId="3" fontId="18" fillId="6" borderId="51" xfId="0" applyNumberFormat="1" applyFont="1" applyFill="1" applyBorder="1"/>
    <xf numFmtId="3" fontId="22" fillId="6" borderId="5" xfId="0" applyNumberFormat="1" applyFont="1" applyFill="1" applyBorder="1"/>
    <xf numFmtId="3" fontId="18" fillId="6" borderId="7" xfId="0" applyNumberFormat="1" applyFont="1" applyFill="1" applyBorder="1"/>
    <xf numFmtId="0" fontId="21" fillId="0" borderId="5" xfId="0" applyFont="1" applyBorder="1" applyAlignment="1">
      <alignment wrapText="1"/>
    </xf>
    <xf numFmtId="3" fontId="24" fillId="0" borderId="6" xfId="0" applyNumberFormat="1" applyFont="1" applyBorder="1"/>
    <xf numFmtId="0" fontId="24" fillId="0" borderId="6" xfId="0" applyFont="1" applyBorder="1"/>
    <xf numFmtId="0" fontId="18" fillId="0" borderId="6" xfId="0" applyFont="1" applyBorder="1"/>
    <xf numFmtId="0" fontId="21" fillId="0" borderId="5" xfId="0" applyFont="1" applyBorder="1"/>
    <xf numFmtId="3" fontId="18" fillId="0" borderId="51" xfId="0" applyNumberFormat="1" applyFont="1" applyFill="1" applyBorder="1"/>
    <xf numFmtId="3" fontId="22" fillId="0" borderId="5" xfId="0" applyNumberFormat="1" applyFont="1" applyFill="1" applyBorder="1"/>
    <xf numFmtId="0" fontId="18" fillId="0" borderId="6" xfId="0" applyFont="1" applyFill="1" applyBorder="1"/>
    <xf numFmtId="3" fontId="18" fillId="0" borderId="7" xfId="0" applyNumberFormat="1" applyFont="1" applyFill="1" applyBorder="1"/>
    <xf numFmtId="0" fontId="0" fillId="0" borderId="0" xfId="0" applyFill="1"/>
    <xf numFmtId="3" fontId="24" fillId="0" borderId="6" xfId="0" applyNumberFormat="1" applyFont="1" applyFill="1" applyBorder="1"/>
    <xf numFmtId="0" fontId="24" fillId="0" borderId="6" xfId="0" applyFont="1" applyFill="1" applyBorder="1"/>
    <xf numFmtId="0" fontId="19" fillId="2" borderId="1" xfId="0" applyFont="1" applyFill="1" applyBorder="1" applyAlignment="1">
      <alignment wrapText="1"/>
    </xf>
    <xf numFmtId="3" fontId="18" fillId="2" borderId="1" xfId="0" applyNumberFormat="1" applyFont="1" applyFill="1" applyBorder="1"/>
    <xf numFmtId="0" fontId="0" fillId="0" borderId="0" xfId="0" applyFill="1" applyBorder="1"/>
    <xf numFmtId="0" fontId="19" fillId="0" borderId="0" xfId="0" applyFont="1" applyFill="1" applyBorder="1" applyAlignment="1">
      <alignment wrapText="1"/>
    </xf>
    <xf numFmtId="3" fontId="18" fillId="0" borderId="0" xfId="0" applyNumberFormat="1" applyFont="1" applyFill="1" applyBorder="1"/>
    <xf numFmtId="0" fontId="0" fillId="0" borderId="16" xfId="0" applyBorder="1"/>
    <xf numFmtId="0" fontId="21" fillId="0" borderId="54" xfId="0" applyFont="1" applyFill="1" applyBorder="1" applyAlignment="1">
      <alignment wrapText="1"/>
    </xf>
    <xf numFmtId="3" fontId="22" fillId="0" borderId="55" xfId="0" applyNumberFormat="1" applyFont="1" applyFill="1" applyBorder="1"/>
    <xf numFmtId="0" fontId="22" fillId="0" borderId="55" xfId="0" applyFont="1" applyFill="1" applyBorder="1"/>
    <xf numFmtId="3" fontId="18" fillId="0" borderId="56" xfId="0" applyNumberFormat="1" applyFont="1" applyFill="1" applyBorder="1"/>
    <xf numFmtId="3" fontId="18" fillId="0" borderId="57" xfId="0" applyNumberFormat="1" applyFont="1" applyFill="1" applyBorder="1"/>
    <xf numFmtId="0" fontId="18" fillId="0" borderId="55" xfId="0" applyFont="1" applyFill="1" applyBorder="1"/>
    <xf numFmtId="3" fontId="18" fillId="0" borderId="58" xfId="0" applyNumberFormat="1" applyFont="1" applyFill="1" applyBorder="1"/>
    <xf numFmtId="0" fontId="19" fillId="7" borderId="59" xfId="0" applyFont="1" applyFill="1" applyBorder="1" applyAlignment="1">
      <alignment wrapText="1"/>
    </xf>
    <xf numFmtId="3" fontId="18" fillId="7" borderId="33" xfId="0" applyNumberFormat="1" applyFont="1" applyFill="1" applyBorder="1"/>
    <xf numFmtId="3" fontId="18" fillId="7" borderId="60" xfId="0" applyNumberFormat="1" applyFont="1" applyFill="1" applyBorder="1"/>
    <xf numFmtId="0" fontId="21" fillId="0" borderId="63" xfId="0" applyFont="1" applyFill="1" applyBorder="1" applyAlignment="1">
      <alignment wrapText="1"/>
    </xf>
    <xf numFmtId="3" fontId="22" fillId="0" borderId="64" xfId="0" applyNumberFormat="1" applyFont="1" applyFill="1" applyBorder="1"/>
    <xf numFmtId="3" fontId="18" fillId="0" borderId="65" xfId="0" applyNumberFormat="1" applyFont="1" applyFill="1" applyBorder="1"/>
    <xf numFmtId="0" fontId="21" fillId="0" borderId="34" xfId="0" applyFont="1" applyFill="1" applyBorder="1" applyAlignment="1">
      <alignment wrapText="1"/>
    </xf>
    <xf numFmtId="0" fontId="19" fillId="8" borderId="14" xfId="0" applyFont="1" applyFill="1" applyBorder="1" applyAlignment="1">
      <alignment wrapText="1"/>
    </xf>
    <xf numFmtId="3" fontId="18" fillId="8" borderId="1" xfId="0" applyNumberFormat="1" applyFont="1" applyFill="1" applyBorder="1"/>
    <xf numFmtId="0" fontId="7" fillId="0" borderId="0" xfId="0" applyFont="1" applyFill="1"/>
    <xf numFmtId="0" fontId="19" fillId="0" borderId="15" xfId="0" applyFont="1" applyBorder="1" applyAlignment="1">
      <alignment wrapText="1"/>
    </xf>
    <xf numFmtId="3" fontId="18" fillId="0" borderId="13" xfId="0" applyNumberFormat="1" applyFont="1" applyBorder="1"/>
    <xf numFmtId="3" fontId="19" fillId="0" borderId="14" xfId="0" applyNumberFormat="1" applyFont="1" applyBorder="1" applyAlignment="1">
      <alignment horizontal="center" wrapText="1"/>
    </xf>
    <xf numFmtId="0" fontId="19" fillId="0" borderId="14" xfId="0" applyFont="1" applyBorder="1" applyAlignment="1">
      <alignment horizontal="center" textRotation="180" wrapText="1"/>
    </xf>
    <xf numFmtId="3" fontId="18" fillId="0" borderId="1" xfId="0" applyNumberFormat="1" applyFont="1" applyBorder="1" applyAlignment="1">
      <alignment horizontal="center" textRotation="180" wrapText="1"/>
    </xf>
    <xf numFmtId="0" fontId="18" fillId="0" borderId="1" xfId="0" applyFont="1" applyBorder="1" applyAlignment="1">
      <alignment horizontal="center" textRotation="180" wrapText="1"/>
    </xf>
    <xf numFmtId="0" fontId="20" fillId="0" borderId="1" xfId="0" applyFont="1" applyBorder="1" applyAlignment="1">
      <alignment horizontal="center" textRotation="180" wrapText="1"/>
    </xf>
    <xf numFmtId="0" fontId="18" fillId="0" borderId="1" xfId="0" applyFont="1" applyBorder="1" applyAlignment="1">
      <alignment horizontal="center" wrapText="1"/>
    </xf>
    <xf numFmtId="0" fontId="21" fillId="0" borderId="67" xfId="0" applyFont="1" applyFill="1" applyBorder="1" applyAlignment="1">
      <alignment wrapText="1"/>
    </xf>
    <xf numFmtId="3" fontId="22" fillId="0" borderId="3" xfId="0" applyNumberFormat="1" applyFont="1" applyFill="1" applyBorder="1"/>
    <xf numFmtId="0" fontId="22" fillId="0" borderId="3" xfId="0" applyFont="1" applyFill="1" applyBorder="1"/>
    <xf numFmtId="3" fontId="20" fillId="0" borderId="3" xfId="0" applyNumberFormat="1" applyFont="1" applyFill="1" applyBorder="1"/>
    <xf numFmtId="3" fontId="18" fillId="0" borderId="68" xfId="0" applyNumberFormat="1" applyFont="1" applyBorder="1"/>
    <xf numFmtId="0" fontId="22" fillId="0" borderId="69" xfId="0" applyFont="1" applyBorder="1"/>
    <xf numFmtId="0" fontId="22" fillId="0" borderId="3" xfId="0" applyFont="1" applyBorder="1"/>
    <xf numFmtId="3" fontId="22" fillId="0" borderId="3" xfId="0" applyNumberFormat="1" applyFont="1" applyBorder="1"/>
    <xf numFmtId="0" fontId="18" fillId="0" borderId="3" xfId="0" applyFont="1" applyBorder="1"/>
    <xf numFmtId="3" fontId="18" fillId="0" borderId="3" xfId="0" applyNumberFormat="1" applyFont="1" applyBorder="1"/>
    <xf numFmtId="0" fontId="18" fillId="0" borderId="70" xfId="0" applyFont="1" applyBorder="1"/>
    <xf numFmtId="0" fontId="19" fillId="2" borderId="14" xfId="0" applyFont="1" applyFill="1" applyBorder="1" applyAlignment="1">
      <alignment wrapText="1"/>
    </xf>
    <xf numFmtId="0" fontId="21" fillId="0" borderId="71" xfId="0" applyFont="1" applyBorder="1" applyAlignment="1">
      <alignment wrapText="1"/>
    </xf>
    <xf numFmtId="3" fontId="24" fillId="0" borderId="72" xfId="0" applyNumberFormat="1" applyFont="1" applyBorder="1"/>
    <xf numFmtId="0" fontId="24" fillId="0" borderId="72" xfId="0" applyFont="1" applyBorder="1"/>
    <xf numFmtId="0" fontId="20" fillId="0" borderId="72" xfId="0" applyFont="1" applyBorder="1"/>
    <xf numFmtId="3" fontId="24" fillId="0" borderId="73" xfId="0" applyNumberFormat="1" applyFont="1" applyBorder="1"/>
    <xf numFmtId="0" fontId="24" fillId="0" borderId="74" xfId="0" applyFont="1" applyBorder="1"/>
    <xf numFmtId="0" fontId="24" fillId="0" borderId="73" xfId="0" applyFont="1" applyBorder="1"/>
    <xf numFmtId="0" fontId="0" fillId="0" borderId="18" xfId="0" applyBorder="1"/>
    <xf numFmtId="0" fontId="0" fillId="0" borderId="20" xfId="0" applyBorder="1"/>
    <xf numFmtId="0" fontId="0" fillId="0" borderId="5" xfId="0" applyBorder="1"/>
    <xf numFmtId="3" fontId="0" fillId="0" borderId="47" xfId="0" applyNumberFormat="1" applyFill="1" applyBorder="1"/>
    <xf numFmtId="0" fontId="0" fillId="0" borderId="8" xfId="0" applyBorder="1"/>
    <xf numFmtId="3" fontId="0" fillId="0" borderId="9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10" xfId="0" applyNumberFormat="1" applyBorder="1"/>
    <xf numFmtId="0" fontId="0" fillId="0" borderId="18" xfId="0" applyBorder="1" applyAlignment="1">
      <alignment horizontal="right"/>
    </xf>
    <xf numFmtId="16" fontId="0" fillId="0" borderId="19" xfId="0" applyNumberFormat="1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7" fillId="0" borderId="1" xfId="0" applyFont="1" applyBorder="1" applyAlignment="1">
      <alignment horizontal="right"/>
    </xf>
    <xf numFmtId="3" fontId="0" fillId="0" borderId="0" xfId="0" applyNumberFormat="1" applyFill="1" applyBorder="1"/>
    <xf numFmtId="164" fontId="0" fillId="0" borderId="1" xfId="1" applyNumberFormat="1" applyFont="1" applyBorder="1"/>
    <xf numFmtId="0" fontId="25" fillId="0" borderId="75" xfId="0" applyFont="1" applyBorder="1" applyAlignment="1">
      <alignment horizontal="left" vertical="top" wrapText="1"/>
    </xf>
    <xf numFmtId="0" fontId="25" fillId="0" borderId="76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1" fillId="0" borderId="63" xfId="0" applyFont="1" applyBorder="1" applyAlignment="1">
      <alignment vertical="top" wrapText="1"/>
    </xf>
    <xf numFmtId="164" fontId="21" fillId="0" borderId="7" xfId="1" applyNumberFormat="1" applyFont="1" applyBorder="1" applyAlignment="1">
      <alignment horizontal="right" vertical="top" wrapText="1"/>
    </xf>
    <xf numFmtId="164" fontId="21" fillId="0" borderId="0" xfId="1" applyNumberFormat="1" applyFont="1" applyBorder="1" applyAlignment="1">
      <alignment horizontal="right" vertical="top" wrapText="1"/>
    </xf>
    <xf numFmtId="0" fontId="26" fillId="0" borderId="0" xfId="0" applyFont="1" applyBorder="1"/>
    <xf numFmtId="0" fontId="19" fillId="0" borderId="63" xfId="0" applyFont="1" applyBorder="1" applyAlignment="1">
      <alignment horizontal="left" vertical="top" wrapText="1"/>
    </xf>
    <xf numFmtId="164" fontId="19" fillId="0" borderId="7" xfId="1" applyNumberFormat="1" applyFont="1" applyBorder="1" applyAlignment="1">
      <alignment horizontal="right" vertical="top" wrapText="1"/>
    </xf>
    <xf numFmtId="0" fontId="21" fillId="0" borderId="0" xfId="0" applyFont="1" applyBorder="1"/>
    <xf numFmtId="0" fontId="27" fillId="0" borderId="63" xfId="0" applyFont="1" applyBorder="1" applyAlignment="1">
      <alignment horizontal="left" vertical="top" wrapText="1"/>
    </xf>
    <xf numFmtId="164" fontId="27" fillId="0" borderId="7" xfId="1" applyNumberFormat="1" applyFont="1" applyBorder="1" applyAlignment="1">
      <alignment horizontal="right" vertical="top" wrapText="1"/>
    </xf>
    <xf numFmtId="0" fontId="27" fillId="0" borderId="63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164" fontId="21" fillId="0" borderId="43" xfId="1" applyNumberFormat="1" applyFont="1" applyBorder="1" applyAlignment="1">
      <alignment horizontal="right" vertical="top" wrapText="1"/>
    </xf>
    <xf numFmtId="0" fontId="19" fillId="0" borderId="14" xfId="0" applyFont="1" applyBorder="1" applyAlignment="1">
      <alignment vertical="top" wrapText="1"/>
    </xf>
    <xf numFmtId="164" fontId="19" fillId="0" borderId="1" xfId="1" applyNumberFormat="1" applyFont="1" applyBorder="1" applyAlignment="1">
      <alignment horizontal="right" vertical="top" wrapText="1"/>
    </xf>
    <xf numFmtId="164" fontId="19" fillId="0" borderId="0" xfId="1" applyNumberFormat="1" applyFont="1" applyBorder="1" applyAlignment="1">
      <alignment horizontal="right" vertical="top" wrapText="1"/>
    </xf>
    <xf numFmtId="0" fontId="28" fillId="0" borderId="0" xfId="0" applyFont="1" applyBorder="1"/>
    <xf numFmtId="0" fontId="8" fillId="0" borderId="0" xfId="0" applyFont="1" applyBorder="1"/>
    <xf numFmtId="0" fontId="0" fillId="0" borderId="14" xfId="0" applyBorder="1"/>
    <xf numFmtId="3" fontId="0" fillId="0" borderId="1" xfId="0" applyNumberFormat="1" applyFill="1" applyBorder="1"/>
    <xf numFmtId="0" fontId="7" fillId="0" borderId="78" xfId="0" applyFont="1" applyBorder="1"/>
    <xf numFmtId="3" fontId="7" fillId="0" borderId="79" xfId="0" applyNumberFormat="1" applyFont="1" applyBorder="1"/>
    <xf numFmtId="0" fontId="29" fillId="0" borderId="1" xfId="0" applyFont="1" applyBorder="1"/>
    <xf numFmtId="0" fontId="29" fillId="0" borderId="1" xfId="0" applyFont="1" applyFill="1" applyBorder="1"/>
    <xf numFmtId="2" fontId="29" fillId="0" borderId="1" xfId="0" applyNumberFormat="1" applyFont="1" applyBorder="1"/>
    <xf numFmtId="0" fontId="29" fillId="0" borderId="18" xfId="0" applyFont="1" applyBorder="1"/>
    <xf numFmtId="2" fontId="29" fillId="0" borderId="19" xfId="0" applyNumberFormat="1" applyFont="1" applyBorder="1"/>
    <xf numFmtId="2" fontId="29" fillId="0" borderId="80" xfId="0" applyNumberFormat="1" applyFont="1" applyBorder="1"/>
    <xf numFmtId="0" fontId="16" fillId="0" borderId="5" xfId="0" applyFont="1" applyBorder="1"/>
    <xf numFmtId="0" fontId="16" fillId="0" borderId="6" xfId="0" applyFont="1" applyBorder="1"/>
    <xf numFmtId="2" fontId="16" fillId="0" borderId="6" xfId="0" applyNumberFormat="1" applyFont="1" applyBorder="1"/>
    <xf numFmtId="2" fontId="16" fillId="0" borderId="6" xfId="0" applyNumberFormat="1" applyFont="1" applyFill="1" applyBorder="1"/>
    <xf numFmtId="2" fontId="16" fillId="0" borderId="68" xfId="0" applyNumberFormat="1" applyFont="1" applyFill="1" applyBorder="1"/>
    <xf numFmtId="2" fontId="16" fillId="0" borderId="7" xfId="0" applyNumberFormat="1" applyFont="1" applyFill="1" applyBorder="1"/>
    <xf numFmtId="2" fontId="16" fillId="0" borderId="23" xfId="0" applyNumberFormat="1" applyFont="1" applyBorder="1"/>
    <xf numFmtId="2" fontId="16" fillId="0" borderId="23" xfId="0" applyNumberFormat="1" applyFont="1" applyFill="1" applyBorder="1"/>
    <xf numFmtId="2" fontId="16" fillId="0" borderId="4" xfId="0" applyNumberFormat="1" applyFont="1" applyFill="1" applyBorder="1"/>
    <xf numFmtId="0" fontId="16" fillId="0" borderId="0" xfId="0" applyFont="1" applyBorder="1"/>
    <xf numFmtId="0" fontId="16" fillId="0" borderId="81" xfId="0" applyFont="1" applyBorder="1"/>
    <xf numFmtId="2" fontId="16" fillId="0" borderId="0" xfId="0" applyNumberFormat="1" applyFont="1" applyBorder="1"/>
    <xf numFmtId="2" fontId="16" fillId="0" borderId="0" xfId="0" applyNumberFormat="1" applyFont="1" applyFill="1" applyBorder="1"/>
    <xf numFmtId="2" fontId="16" fillId="0" borderId="43" xfId="0" applyNumberFormat="1" applyFont="1" applyFill="1" applyBorder="1"/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2" fontId="16" fillId="0" borderId="3" xfId="0" applyNumberFormat="1" applyFont="1" applyBorder="1"/>
    <xf numFmtId="2" fontId="16" fillId="0" borderId="68" xfId="0" applyNumberFormat="1" applyFont="1" applyBorder="1"/>
    <xf numFmtId="2" fontId="16" fillId="0" borderId="4" xfId="0" applyNumberFormat="1" applyFont="1" applyBorder="1"/>
    <xf numFmtId="2" fontId="16" fillId="0" borderId="43" xfId="0" applyNumberFormat="1" applyFont="1" applyBorder="1"/>
    <xf numFmtId="2" fontId="16" fillId="0" borderId="51" xfId="0" applyNumberFormat="1" applyFont="1" applyBorder="1"/>
    <xf numFmtId="2" fontId="16" fillId="0" borderId="7" xfId="0" applyNumberFormat="1" applyFont="1" applyBorder="1"/>
    <xf numFmtId="0" fontId="0" fillId="0" borderId="0" xfId="0" applyAlignment="1">
      <alignment horizontal="left"/>
    </xf>
    <xf numFmtId="0" fontId="2" fillId="0" borderId="0" xfId="3" applyFont="1" applyAlignment="1">
      <alignment horizontal="left"/>
    </xf>
    <xf numFmtId="0" fontId="21" fillId="0" borderId="0" xfId="4" applyAlignment="1">
      <alignment horizontal="center"/>
    </xf>
    <xf numFmtId="0" fontId="21" fillId="0" borderId="1" xfId="4" applyFont="1" applyBorder="1" applyAlignment="1">
      <alignment horizontal="center"/>
    </xf>
    <xf numFmtId="0" fontId="21" fillId="0" borderId="29" xfId="4" applyFont="1" applyBorder="1" applyAlignment="1">
      <alignment horizontal="center"/>
    </xf>
    <xf numFmtId="0" fontId="0" fillId="0" borderId="82" xfId="0" applyBorder="1" applyAlignment="1">
      <alignment horizontal="center"/>
    </xf>
    <xf numFmtId="0" fontId="19" fillId="0" borderId="83" xfId="4" applyFont="1" applyBorder="1" applyAlignment="1">
      <alignment horizontal="center" vertical="center" wrapText="1"/>
    </xf>
    <xf numFmtId="0" fontId="19" fillId="0" borderId="84" xfId="4" applyFont="1" applyBorder="1" applyAlignment="1">
      <alignment horizontal="center" vertical="center" wrapText="1"/>
    </xf>
    <xf numFmtId="0" fontId="19" fillId="0" borderId="85" xfId="4" applyFont="1" applyBorder="1" applyAlignment="1">
      <alignment horizontal="right" vertical="center" wrapText="1"/>
    </xf>
    <xf numFmtId="0" fontId="25" fillId="0" borderId="5" xfId="0" applyFont="1" applyBorder="1"/>
    <xf numFmtId="0" fontId="25" fillId="0" borderId="6" xfId="0" applyFont="1" applyBorder="1"/>
    <xf numFmtId="0" fontId="25" fillId="0" borderId="51" xfId="0" applyFont="1" applyBorder="1"/>
    <xf numFmtId="3" fontId="7" fillId="0" borderId="7" xfId="0" applyNumberFormat="1" applyFont="1" applyBorder="1"/>
    <xf numFmtId="0" fontId="14" fillId="0" borderId="5" xfId="0" applyFont="1" applyBorder="1"/>
    <xf numFmtId="0" fontId="14" fillId="0" borderId="6" xfId="0" applyFont="1" applyBorder="1"/>
    <xf numFmtId="0" fontId="14" fillId="0" borderId="51" xfId="0" applyFont="1" applyBorder="1"/>
    <xf numFmtId="4" fontId="14" fillId="0" borderId="6" xfId="0" applyNumberFormat="1" applyFont="1" applyBorder="1"/>
    <xf numFmtId="3" fontId="14" fillId="0" borderId="51" xfId="0" applyNumberFormat="1" applyFont="1" applyBorder="1"/>
    <xf numFmtId="0" fontId="0" fillId="0" borderId="7" xfId="0" applyBorder="1"/>
    <xf numFmtId="0" fontId="14" fillId="0" borderId="5" xfId="0" applyFont="1" applyBorder="1" applyAlignment="1">
      <alignment wrapText="1"/>
    </xf>
    <xf numFmtId="3" fontId="14" fillId="0" borderId="6" xfId="0" applyNumberFormat="1" applyFont="1" applyBorder="1"/>
    <xf numFmtId="3" fontId="25" fillId="0" borderId="51" xfId="0" applyNumberFormat="1" applyFont="1" applyBorder="1"/>
    <xf numFmtId="3" fontId="14" fillId="0" borderId="7" xfId="0" applyNumberFormat="1" applyFont="1" applyBorder="1"/>
    <xf numFmtId="3" fontId="31" fillId="0" borderId="51" xfId="0" applyNumberFormat="1" applyFont="1" applyBorder="1"/>
    <xf numFmtId="0" fontId="0" fillId="0" borderId="7" xfId="0" applyFont="1" applyBorder="1"/>
    <xf numFmtId="3" fontId="25" fillId="0" borderId="7" xfId="0" applyNumberFormat="1" applyFont="1" applyBorder="1"/>
    <xf numFmtId="0" fontId="31" fillId="0" borderId="5" xfId="0" applyFont="1" applyBorder="1"/>
    <xf numFmtId="0" fontId="31" fillId="0" borderId="6" xfId="0" applyFont="1" applyBorder="1"/>
    <xf numFmtId="3" fontId="31" fillId="0" borderId="6" xfId="0" applyNumberFormat="1" applyFont="1" applyBorder="1"/>
    <xf numFmtId="0" fontId="9" fillId="0" borderId="7" xfId="0" applyFont="1" applyBorder="1"/>
    <xf numFmtId="0" fontId="9" fillId="0" borderId="0" xfId="0" applyFont="1"/>
    <xf numFmtId="165" fontId="14" fillId="0" borderId="6" xfId="0" applyNumberFormat="1" applyFont="1" applyBorder="1"/>
    <xf numFmtId="4" fontId="14" fillId="0" borderId="51" xfId="0" applyNumberFormat="1" applyFont="1" applyBorder="1"/>
    <xf numFmtId="165" fontId="14" fillId="0" borderId="51" xfId="0" applyNumberFormat="1" applyFont="1" applyBorder="1"/>
    <xf numFmtId="0" fontId="14" fillId="0" borderId="22" xfId="0" applyFont="1" applyBorder="1"/>
    <xf numFmtId="0" fontId="14" fillId="0" borderId="86" xfId="0" applyFont="1" applyBorder="1"/>
    <xf numFmtId="3" fontId="14" fillId="0" borderId="86" xfId="0" applyNumberFormat="1" applyFont="1" applyBorder="1"/>
    <xf numFmtId="3" fontId="25" fillId="0" borderId="86" xfId="0" applyNumberFormat="1" applyFont="1" applyBorder="1"/>
    <xf numFmtId="0" fontId="14" fillId="0" borderId="8" xfId="0" applyFont="1" applyBorder="1"/>
    <xf numFmtId="0" fontId="14" fillId="0" borderId="9" xfId="0" applyFont="1" applyBorder="1"/>
    <xf numFmtId="3" fontId="14" fillId="0" borderId="9" xfId="0" applyNumberFormat="1" applyFont="1" applyBorder="1"/>
    <xf numFmtId="3" fontId="25" fillId="0" borderId="87" xfId="0" applyNumberFormat="1" applyFont="1" applyBorder="1"/>
    <xf numFmtId="0" fontId="14" fillId="0" borderId="11" xfId="0" applyFont="1" applyBorder="1"/>
    <xf numFmtId="3" fontId="14" fillId="0" borderId="11" xfId="0" applyNumberFormat="1" applyFont="1" applyBorder="1"/>
    <xf numFmtId="3" fontId="25" fillId="0" borderId="11" xfId="0" applyNumberFormat="1" applyFont="1" applyBorder="1"/>
    <xf numFmtId="0" fontId="25" fillId="0" borderId="11" xfId="0" applyFont="1" applyBorder="1"/>
    <xf numFmtId="0" fontId="25" fillId="0" borderId="14" xfId="4" applyFont="1" applyBorder="1" applyAlignment="1">
      <alignment wrapText="1"/>
    </xf>
    <xf numFmtId="0" fontId="25" fillId="0" borderId="1" xfId="4" applyFont="1" applyBorder="1" applyAlignment="1">
      <alignment wrapText="1"/>
    </xf>
    <xf numFmtId="3" fontId="25" fillId="0" borderId="29" xfId="4" applyNumberFormat="1" applyFont="1" applyBorder="1" applyAlignment="1">
      <alignment horizontal="right" wrapText="1"/>
    </xf>
    <xf numFmtId="3" fontId="25" fillId="0" borderId="7" xfId="4" applyNumberFormat="1" applyFont="1" applyBorder="1" applyAlignment="1">
      <alignment horizontal="right" wrapText="1"/>
    </xf>
    <xf numFmtId="0" fontId="25" fillId="0" borderId="14" xfId="4" applyFont="1" applyBorder="1"/>
    <xf numFmtId="0" fontId="14" fillId="0" borderId="1" xfId="4" applyFont="1" applyBorder="1" applyAlignment="1">
      <alignment wrapText="1"/>
    </xf>
    <xf numFmtId="0" fontId="25" fillId="0" borderId="1" xfId="4" applyFont="1" applyBorder="1"/>
    <xf numFmtId="3" fontId="25" fillId="0" borderId="29" xfId="4" applyNumberFormat="1" applyFont="1" applyBorder="1" applyAlignment="1">
      <alignment horizontal="right"/>
    </xf>
    <xf numFmtId="3" fontId="25" fillId="0" borderId="10" xfId="4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49" fontId="0" fillId="0" borderId="22" xfId="0" applyNumberFormat="1" applyBorder="1" applyAlignment="1">
      <alignment horizontal="right"/>
    </xf>
    <xf numFmtId="164" fontId="8" fillId="0" borderId="23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49" fontId="0" fillId="0" borderId="18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13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6" xfId="0" applyBorder="1" applyAlignment="1">
      <alignment horizontal="right"/>
    </xf>
    <xf numFmtId="3" fontId="0" fillId="0" borderId="44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18" fillId="0" borderId="61" xfId="0" applyNumberFormat="1" applyFont="1" applyBorder="1" applyAlignment="1">
      <alignment horizontal="center"/>
    </xf>
    <xf numFmtId="3" fontId="18" fillId="0" borderId="62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14" xfId="0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9" fillId="0" borderId="66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9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19" fillId="0" borderId="45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3" fontId="18" fillId="0" borderId="52" xfId="0" applyNumberFormat="1" applyFont="1" applyBorder="1" applyAlignment="1">
      <alignment horizontal="center"/>
    </xf>
    <xf numFmtId="3" fontId="22" fillId="0" borderId="52" xfId="0" applyNumberFormat="1" applyFont="1" applyBorder="1" applyAlignment="1">
      <alignment horizontal="center"/>
    </xf>
    <xf numFmtId="3" fontId="22" fillId="0" borderId="5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164" fontId="27" fillId="0" borderId="24" xfId="1" applyNumberFormat="1" applyFont="1" applyBorder="1" applyAlignment="1">
      <alignment horizontal="right" vertical="top" wrapText="1"/>
    </xf>
    <xf numFmtId="164" fontId="27" fillId="0" borderId="27" xfId="1" applyNumberFormat="1" applyFont="1" applyBorder="1" applyAlignment="1">
      <alignment horizontal="right" vertical="top" wrapText="1"/>
    </xf>
    <xf numFmtId="164" fontId="27" fillId="0" borderId="4" xfId="1" applyNumberFormat="1" applyFont="1" applyBorder="1" applyAlignment="1">
      <alignment horizontal="right" vertical="top" wrapText="1"/>
    </xf>
    <xf numFmtId="0" fontId="2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29" fillId="0" borderId="1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3" applyFont="1" applyAlignment="1">
      <alignment horizontal="left"/>
    </xf>
    <xf numFmtId="0" fontId="30" fillId="0" borderId="0" xfId="3" applyFont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86" xfId="0" applyFont="1" applyBorder="1" applyAlignment="1">
      <alignment horizontal="center"/>
    </xf>
  </cellXfs>
  <cellStyles count="5">
    <cellStyle name="Ezres" xfId="1" builtinId="3"/>
    <cellStyle name="Normál" xfId="0" builtinId="0"/>
    <cellStyle name="Normál_2007.féléviképv.t._2011.III.néiközig" xfId="2"/>
    <cellStyle name="Normál_Munka1" xfId="4"/>
    <cellStyle name="Normál_Munka1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1"/>
  <sheetViews>
    <sheetView tabSelected="1" view="pageBreakPreview" zoomScaleNormal="100" zoomScaleSheetLayoutView="100" workbookViewId="0">
      <selection activeCell="B23" sqref="B23"/>
    </sheetView>
  </sheetViews>
  <sheetFormatPr defaultRowHeight="12.75"/>
  <cols>
    <col min="1" max="1" width="7.7109375" bestFit="1" customWidth="1"/>
    <col min="2" max="2" width="63.85546875" customWidth="1"/>
    <col min="3" max="3" width="41.140625" bestFit="1" customWidth="1"/>
    <col min="4" max="4" width="28" customWidth="1"/>
  </cols>
  <sheetData>
    <row r="2" spans="1:6" ht="15.75">
      <c r="A2" s="1"/>
      <c r="B2" s="1" t="s">
        <v>520</v>
      </c>
      <c r="C2" s="2"/>
    </row>
    <row r="3" spans="1:6" ht="15.75">
      <c r="A3" s="3"/>
      <c r="C3" s="2"/>
    </row>
    <row r="4" spans="1:6" ht="15.75">
      <c r="A4" s="434" t="s">
        <v>1</v>
      </c>
      <c r="B4" s="434"/>
      <c r="C4" s="434"/>
    </row>
    <row r="5" spans="1:6" ht="15.75">
      <c r="A5" s="435"/>
      <c r="B5" s="435"/>
      <c r="C5" s="435"/>
      <c r="D5" s="435"/>
    </row>
    <row r="6" spans="1:6" ht="15.75">
      <c r="A6" s="435"/>
      <c r="B6" s="435"/>
      <c r="C6" s="435"/>
      <c r="D6" s="435"/>
    </row>
    <row r="7" spans="1:6" s="5" customFormat="1">
      <c r="A7" s="4"/>
      <c r="B7" s="4" t="s">
        <v>2</v>
      </c>
      <c r="C7" s="4" t="s">
        <v>3</v>
      </c>
      <c r="D7" s="4" t="s">
        <v>4</v>
      </c>
    </row>
    <row r="8" spans="1:6">
      <c r="A8" s="6" t="s">
        <v>5</v>
      </c>
      <c r="B8" s="7" t="s">
        <v>6</v>
      </c>
      <c r="C8" s="7" t="s">
        <v>7</v>
      </c>
      <c r="D8" s="8" t="s">
        <v>8</v>
      </c>
      <c r="E8" s="9"/>
      <c r="F8" s="9"/>
    </row>
    <row r="9" spans="1:6">
      <c r="A9" s="10" t="s">
        <v>9</v>
      </c>
      <c r="B9" s="11" t="s">
        <v>10</v>
      </c>
      <c r="C9" s="12" t="s">
        <v>11</v>
      </c>
      <c r="D9" s="13" t="s">
        <v>12</v>
      </c>
      <c r="E9" s="9"/>
      <c r="F9" s="9"/>
    </row>
    <row r="10" spans="1:6" s="15" customFormat="1">
      <c r="A10" s="10" t="s">
        <v>13</v>
      </c>
      <c r="B10" s="12" t="s">
        <v>14</v>
      </c>
      <c r="C10" s="12" t="s">
        <v>11</v>
      </c>
      <c r="D10" s="14" t="s">
        <v>12</v>
      </c>
    </row>
    <row r="11" spans="1:6" s="15" customFormat="1">
      <c r="A11" s="10" t="s">
        <v>15</v>
      </c>
      <c r="B11" s="12" t="s">
        <v>16</v>
      </c>
      <c r="C11" s="12" t="s">
        <v>17</v>
      </c>
      <c r="D11" s="14" t="s">
        <v>18</v>
      </c>
    </row>
    <row r="12" spans="1:6">
      <c r="A12" s="10" t="s">
        <v>19</v>
      </c>
      <c r="B12" s="16"/>
      <c r="C12" s="16"/>
      <c r="D12" s="17"/>
      <c r="E12" s="9"/>
      <c r="F12" s="9"/>
    </row>
    <row r="13" spans="1:6">
      <c r="A13" s="18" t="s">
        <v>20</v>
      </c>
      <c r="B13" s="19"/>
      <c r="C13" s="19"/>
      <c r="D13" s="20"/>
      <c r="E13" s="9"/>
      <c r="F13" s="9"/>
    </row>
    <row r="14" spans="1:6">
      <c r="A14" s="21"/>
    </row>
    <row r="15" spans="1:6" ht="15.75">
      <c r="C15" s="2"/>
    </row>
    <row r="16" spans="1:6" ht="15.75">
      <c r="C16" s="2"/>
    </row>
    <row r="17" spans="3:3" ht="15.75">
      <c r="C17" s="2"/>
    </row>
    <row r="18" spans="3:3" ht="15.75">
      <c r="C18" s="2"/>
    </row>
    <row r="19" spans="3:3" ht="15.75">
      <c r="C19" s="2"/>
    </row>
    <row r="20" spans="3:3">
      <c r="C20" s="22"/>
    </row>
    <row r="21" spans="3:3" ht="15.75">
      <c r="C21" s="2"/>
    </row>
  </sheetData>
  <mergeCells count="3">
    <mergeCell ref="A4:C4"/>
    <mergeCell ref="A5:D5"/>
    <mergeCell ref="A6:D6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2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5.85546875" customWidth="1"/>
    <col min="2" max="2" width="15" customWidth="1"/>
    <col min="3" max="3" width="14.7109375" customWidth="1"/>
    <col min="4" max="4" width="17" bestFit="1" customWidth="1"/>
    <col min="5" max="5" width="17" customWidth="1"/>
    <col min="6" max="6" width="18.42578125" bestFit="1" customWidth="1"/>
    <col min="7" max="7" width="18.42578125" customWidth="1"/>
  </cols>
  <sheetData>
    <row r="2" spans="1:7">
      <c r="B2" s="34" t="s">
        <v>335</v>
      </c>
      <c r="C2" s="34"/>
      <c r="D2" s="34"/>
      <c r="E2" s="34"/>
      <c r="F2" s="34"/>
      <c r="G2" s="34"/>
    </row>
    <row r="3" spans="1:7">
      <c r="B3" s="489" t="s">
        <v>336</v>
      </c>
      <c r="C3" s="489"/>
      <c r="D3" s="489"/>
      <c r="E3" s="489"/>
      <c r="F3" s="489"/>
      <c r="G3" s="489"/>
    </row>
    <row r="4" spans="1:7">
      <c r="F4" s="479" t="s">
        <v>140</v>
      </c>
      <c r="G4" s="479"/>
    </row>
    <row r="5" spans="1:7">
      <c r="A5" s="38"/>
      <c r="B5" s="4" t="s">
        <v>2</v>
      </c>
      <c r="C5" s="4" t="s">
        <v>3</v>
      </c>
      <c r="D5" s="4" t="s">
        <v>24</v>
      </c>
      <c r="E5" s="4" t="s">
        <v>4</v>
      </c>
      <c r="F5" s="4" t="s">
        <v>25</v>
      </c>
      <c r="G5" s="4" t="s">
        <v>243</v>
      </c>
    </row>
    <row r="6" spans="1:7">
      <c r="A6" s="447" t="s">
        <v>5</v>
      </c>
      <c r="B6" s="447" t="s">
        <v>337</v>
      </c>
      <c r="C6" s="447" t="s">
        <v>338</v>
      </c>
      <c r="D6" s="447"/>
      <c r="E6" s="490" t="s">
        <v>339</v>
      </c>
      <c r="F6" s="490"/>
      <c r="G6" s="4" t="s">
        <v>340</v>
      </c>
    </row>
    <row r="7" spans="1:7">
      <c r="A7" s="447"/>
      <c r="B7" s="447"/>
      <c r="C7" s="4" t="s">
        <v>29</v>
      </c>
      <c r="D7" s="4" t="s">
        <v>28</v>
      </c>
      <c r="E7" s="4" t="s">
        <v>29</v>
      </c>
      <c r="F7" s="4" t="s">
        <v>28</v>
      </c>
      <c r="G7" s="4" t="s">
        <v>299</v>
      </c>
    </row>
    <row r="8" spans="1:7">
      <c r="A8" s="319" t="s">
        <v>9</v>
      </c>
      <c r="B8" s="320" t="s">
        <v>312</v>
      </c>
      <c r="C8">
        <v>7399583</v>
      </c>
      <c r="D8" s="316">
        <v>7916084</v>
      </c>
      <c r="E8" s="316">
        <v>6192584</v>
      </c>
      <c r="F8" s="316">
        <v>7164000</v>
      </c>
      <c r="G8" s="316">
        <v>751250</v>
      </c>
    </row>
    <row r="9" spans="1:7">
      <c r="A9" s="321" t="s">
        <v>13</v>
      </c>
      <c r="B9" s="118" t="s">
        <v>313</v>
      </c>
      <c r="C9">
        <v>7399583</v>
      </c>
      <c r="D9" s="316">
        <v>7916084</v>
      </c>
      <c r="E9" s="316">
        <v>6192584</v>
      </c>
      <c r="F9" s="316">
        <v>7164000</v>
      </c>
      <c r="G9" s="316">
        <v>751250</v>
      </c>
    </row>
    <row r="10" spans="1:7">
      <c r="A10" s="321" t="s">
        <v>15</v>
      </c>
      <c r="B10" s="118" t="s">
        <v>314</v>
      </c>
      <c r="C10">
        <v>7399583</v>
      </c>
      <c r="D10" s="316">
        <v>7916084</v>
      </c>
      <c r="E10" s="316">
        <v>6192584</v>
      </c>
      <c r="F10" s="316">
        <v>7164000</v>
      </c>
      <c r="G10" s="316">
        <v>751250</v>
      </c>
    </row>
    <row r="11" spans="1:7">
      <c r="A11" s="321" t="s">
        <v>19</v>
      </c>
      <c r="B11" s="118" t="s">
        <v>315</v>
      </c>
      <c r="C11">
        <v>7399583</v>
      </c>
      <c r="D11" s="316">
        <v>7916084</v>
      </c>
      <c r="E11" s="316">
        <v>6192584</v>
      </c>
      <c r="F11" s="316">
        <v>7164000</v>
      </c>
      <c r="G11" s="316">
        <v>751250</v>
      </c>
    </row>
    <row r="12" spans="1:7">
      <c r="A12" s="321" t="s">
        <v>20</v>
      </c>
      <c r="B12" s="118" t="s">
        <v>316</v>
      </c>
      <c r="C12">
        <v>7399583</v>
      </c>
      <c r="D12" s="316">
        <v>7916084</v>
      </c>
      <c r="E12" s="316">
        <v>6192584</v>
      </c>
      <c r="F12" s="316">
        <v>7164000</v>
      </c>
      <c r="G12" s="316">
        <v>751250</v>
      </c>
    </row>
    <row r="13" spans="1:7">
      <c r="A13" s="321" t="s">
        <v>45</v>
      </c>
      <c r="B13" s="118" t="s">
        <v>317</v>
      </c>
      <c r="C13">
        <v>7399583</v>
      </c>
      <c r="D13" s="316">
        <v>7916084</v>
      </c>
      <c r="E13" s="316">
        <v>6192584</v>
      </c>
      <c r="F13" s="316">
        <v>7164000</v>
      </c>
      <c r="G13" s="316">
        <v>751250</v>
      </c>
    </row>
    <row r="14" spans="1:7">
      <c r="A14" s="321" t="s">
        <v>100</v>
      </c>
      <c r="B14" s="118" t="s">
        <v>318</v>
      </c>
      <c r="C14">
        <v>7399583</v>
      </c>
      <c r="D14" s="316">
        <v>7916084</v>
      </c>
      <c r="E14" s="316">
        <v>6192584</v>
      </c>
      <c r="F14" s="316">
        <v>7164000</v>
      </c>
      <c r="G14" s="316">
        <v>751250</v>
      </c>
    </row>
    <row r="15" spans="1:7">
      <c r="A15" s="321" t="s">
        <v>341</v>
      </c>
      <c r="B15" s="118" t="s">
        <v>319</v>
      </c>
      <c r="C15">
        <v>7399583</v>
      </c>
      <c r="D15" s="316">
        <v>7916084</v>
      </c>
      <c r="E15" s="316">
        <v>6192584</v>
      </c>
      <c r="F15" s="316">
        <v>7164000</v>
      </c>
      <c r="G15" s="316">
        <v>751250</v>
      </c>
    </row>
    <row r="16" spans="1:7">
      <c r="A16" s="321" t="s">
        <v>342</v>
      </c>
      <c r="B16" s="118" t="s">
        <v>320</v>
      </c>
      <c r="C16">
        <v>7399583</v>
      </c>
      <c r="D16" s="316">
        <v>7916084</v>
      </c>
      <c r="E16" s="316">
        <v>6192584</v>
      </c>
      <c r="F16" s="316">
        <v>7164000</v>
      </c>
      <c r="G16" s="316">
        <v>751250</v>
      </c>
    </row>
    <row r="17" spans="1:7">
      <c r="A17" s="321" t="s">
        <v>343</v>
      </c>
      <c r="B17" s="118" t="s">
        <v>344</v>
      </c>
      <c r="C17">
        <v>7399583</v>
      </c>
      <c r="D17" s="316">
        <v>7916084</v>
      </c>
      <c r="E17" s="316">
        <v>6192584</v>
      </c>
      <c r="F17" s="316">
        <v>7164000</v>
      </c>
      <c r="G17" s="316">
        <v>751250</v>
      </c>
    </row>
    <row r="18" spans="1:7">
      <c r="A18" s="321" t="s">
        <v>345</v>
      </c>
      <c r="B18" s="118" t="s">
        <v>322</v>
      </c>
      <c r="C18">
        <v>7399583</v>
      </c>
      <c r="D18" s="316">
        <v>7916080</v>
      </c>
      <c r="E18" s="316">
        <v>6192580</v>
      </c>
      <c r="F18" s="316">
        <v>7164000</v>
      </c>
      <c r="G18" s="316">
        <v>751250</v>
      </c>
    </row>
    <row r="19" spans="1:7">
      <c r="A19" s="322" t="s">
        <v>346</v>
      </c>
      <c r="B19" s="137" t="s">
        <v>323</v>
      </c>
      <c r="C19">
        <v>7399584</v>
      </c>
      <c r="D19" s="316">
        <v>7916080</v>
      </c>
      <c r="E19" s="316">
        <v>6192580</v>
      </c>
      <c r="F19" s="316">
        <v>7174000</v>
      </c>
      <c r="G19" s="316">
        <v>751250</v>
      </c>
    </row>
    <row r="20" spans="1:7" s="34" customFormat="1">
      <c r="A20" s="323" t="s">
        <v>347</v>
      </c>
      <c r="B20" s="32" t="s">
        <v>348</v>
      </c>
      <c r="C20" s="34">
        <f>SUM(C8:C19)</f>
        <v>88794997</v>
      </c>
      <c r="D20" s="33">
        <f>SUM(D8:D19)</f>
        <v>94993000</v>
      </c>
      <c r="E20" s="33">
        <f>SUM(E8:E19)</f>
        <v>74311000</v>
      </c>
      <c r="F20" s="33">
        <f>SUM(F8:F19)</f>
        <v>85978000</v>
      </c>
      <c r="G20" s="33">
        <f>SUM(G8:G19)</f>
        <v>9015000</v>
      </c>
    </row>
    <row r="21" spans="1:7">
      <c r="C21" s="324"/>
      <c r="D21" s="324"/>
      <c r="E21" s="324"/>
      <c r="F21" s="324"/>
      <c r="G21" s="324"/>
    </row>
    <row r="22" spans="1:7" ht="15.75">
      <c r="B22" s="149"/>
      <c r="F22" s="324"/>
    </row>
  </sheetData>
  <mergeCells count="6">
    <mergeCell ref="B3:G3"/>
    <mergeCell ref="F4:G4"/>
    <mergeCell ref="A6:A7"/>
    <mergeCell ref="B6:B7"/>
    <mergeCell ref="C6:D6"/>
    <mergeCell ref="E6:F6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37"/>
  <sheetViews>
    <sheetView view="pageBreakPreview" zoomScale="112" zoomScaleNormal="100" zoomScaleSheetLayoutView="112" workbookViewId="0">
      <selection activeCell="B2" sqref="B2"/>
    </sheetView>
  </sheetViews>
  <sheetFormatPr defaultRowHeight="12.75"/>
  <cols>
    <col min="1" max="1" width="4.5703125" customWidth="1"/>
    <col min="2" max="2" width="51.85546875" customWidth="1"/>
    <col min="3" max="3" width="13.5703125" customWidth="1"/>
    <col min="4" max="4" width="13.140625" customWidth="1"/>
    <col min="5" max="5" width="12.85546875" customWidth="1"/>
    <col min="6" max="6" width="12" customWidth="1"/>
    <col min="7" max="7" width="13.85546875" bestFit="1" customWidth="1"/>
  </cols>
  <sheetData>
    <row r="2" spans="1:12" ht="15.75">
      <c r="B2" s="149" t="s">
        <v>349</v>
      </c>
    </row>
    <row r="4" spans="1:12" s="34" customFormat="1">
      <c r="B4" s="489" t="s">
        <v>350</v>
      </c>
      <c r="C4" s="489"/>
      <c r="D4" s="489"/>
      <c r="E4" s="489"/>
      <c r="F4" s="489"/>
      <c r="G4" s="489"/>
      <c r="H4" s="145"/>
      <c r="I4" s="145"/>
      <c r="J4" s="145"/>
      <c r="K4" s="145"/>
      <c r="L4" s="145"/>
    </row>
    <row r="5" spans="1:12" s="34" customFormat="1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>
      <c r="B6" s="5"/>
      <c r="C6" s="5"/>
      <c r="D6" s="5"/>
      <c r="E6" s="5"/>
      <c r="F6" s="75" t="s">
        <v>172</v>
      </c>
      <c r="G6" s="75"/>
      <c r="I6" s="5"/>
      <c r="L6" s="5"/>
    </row>
    <row r="7" spans="1:12" s="5" customFormat="1">
      <c r="A7" s="4"/>
      <c r="B7" s="4" t="s">
        <v>2</v>
      </c>
      <c r="C7" s="4" t="s">
        <v>3</v>
      </c>
      <c r="D7" s="4" t="s">
        <v>24</v>
      </c>
      <c r="E7" s="4" t="s">
        <v>4</v>
      </c>
      <c r="F7" s="4" t="s">
        <v>25</v>
      </c>
      <c r="G7" s="4" t="s">
        <v>243</v>
      </c>
    </row>
    <row r="8" spans="1:12" s="146" customFormat="1">
      <c r="A8" s="122" t="s">
        <v>5</v>
      </c>
      <c r="B8" s="122" t="s">
        <v>173</v>
      </c>
      <c r="C8" s="122" t="s">
        <v>351</v>
      </c>
      <c r="D8" s="122">
        <v>2020</v>
      </c>
      <c r="E8" s="122">
        <v>2021</v>
      </c>
      <c r="F8" s="122">
        <v>2022</v>
      </c>
      <c r="G8" s="122" t="s">
        <v>30</v>
      </c>
    </row>
    <row r="9" spans="1:12">
      <c r="A9" s="38">
        <v>1</v>
      </c>
      <c r="B9" s="38" t="s">
        <v>352</v>
      </c>
      <c r="C9" s="325">
        <v>30500</v>
      </c>
      <c r="D9" s="325">
        <v>25000</v>
      </c>
      <c r="E9" s="325">
        <v>25000</v>
      </c>
      <c r="F9" s="325">
        <v>25000</v>
      </c>
      <c r="G9" s="123">
        <f t="shared" ref="G9:G35" si="0">SUM(C9:F9)</f>
        <v>105500</v>
      </c>
    </row>
    <row r="10" spans="1:12">
      <c r="A10" s="38">
        <v>2</v>
      </c>
      <c r="B10" s="38" t="s">
        <v>353</v>
      </c>
      <c r="C10" s="325">
        <v>10000</v>
      </c>
      <c r="D10" s="325">
        <v>10000</v>
      </c>
      <c r="E10" s="325">
        <v>10000</v>
      </c>
      <c r="F10" s="325">
        <v>10000</v>
      </c>
      <c r="G10" s="123">
        <f t="shared" si="0"/>
        <v>40000</v>
      </c>
    </row>
    <row r="11" spans="1:12">
      <c r="A11" s="38">
        <v>3</v>
      </c>
      <c r="B11" s="38" t="s">
        <v>354</v>
      </c>
      <c r="C11" s="325">
        <v>500</v>
      </c>
      <c r="D11" s="325">
        <v>500</v>
      </c>
      <c r="E11" s="325">
        <v>500</v>
      </c>
      <c r="F11" s="325">
        <v>500</v>
      </c>
      <c r="G11" s="123">
        <f t="shared" si="0"/>
        <v>2000</v>
      </c>
    </row>
    <row r="12" spans="1:12">
      <c r="A12" s="38">
        <v>4</v>
      </c>
      <c r="B12" s="38" t="s">
        <v>355</v>
      </c>
      <c r="C12" s="325">
        <v>0</v>
      </c>
      <c r="D12" s="325"/>
      <c r="E12" s="325"/>
      <c r="F12" s="325"/>
      <c r="G12" s="123">
        <f t="shared" si="0"/>
        <v>0</v>
      </c>
    </row>
    <row r="13" spans="1:12">
      <c r="A13" s="38">
        <v>5</v>
      </c>
      <c r="B13" s="38" t="s">
        <v>356</v>
      </c>
      <c r="C13" s="325"/>
      <c r="D13" s="325"/>
      <c r="E13" s="325"/>
      <c r="F13" s="325"/>
      <c r="G13" s="123">
        <f t="shared" si="0"/>
        <v>0</v>
      </c>
    </row>
    <row r="14" spans="1:12">
      <c r="A14" s="38">
        <v>6</v>
      </c>
      <c r="B14" s="38" t="s">
        <v>357</v>
      </c>
      <c r="C14" s="325"/>
      <c r="D14" s="325"/>
      <c r="E14" s="325"/>
      <c r="F14" s="325"/>
      <c r="G14" s="123">
        <f t="shared" si="0"/>
        <v>0</v>
      </c>
    </row>
    <row r="15" spans="1:12">
      <c r="A15" s="38">
        <v>7</v>
      </c>
      <c r="B15" s="38" t="s">
        <v>358</v>
      </c>
      <c r="C15" s="325"/>
      <c r="D15" s="325"/>
      <c r="E15" s="325"/>
      <c r="F15" s="325"/>
      <c r="G15" s="123">
        <f t="shared" si="0"/>
        <v>0</v>
      </c>
    </row>
    <row r="16" spans="1:12" s="34" customFormat="1">
      <c r="A16" s="32">
        <v>8</v>
      </c>
      <c r="B16" s="32" t="s">
        <v>359</v>
      </c>
      <c r="C16" s="123">
        <f>SUM(C9:C15)</f>
        <v>41000</v>
      </c>
      <c r="D16" s="123">
        <f>SUM(D9:D15)</f>
        <v>35500</v>
      </c>
      <c r="E16" s="123">
        <f>SUM(E9:E15)</f>
        <v>35500</v>
      </c>
      <c r="F16" s="123">
        <f>SUM(F9:F15)</f>
        <v>35500</v>
      </c>
      <c r="G16" s="123">
        <f t="shared" si="0"/>
        <v>147500</v>
      </c>
    </row>
    <row r="17" spans="1:7" s="34" customFormat="1">
      <c r="A17" s="32">
        <v>9</v>
      </c>
      <c r="B17" s="32" t="s">
        <v>360</v>
      </c>
      <c r="C17" s="123">
        <f>C16/2</f>
        <v>20500</v>
      </c>
      <c r="D17" s="123">
        <f>D16/2</f>
        <v>17750</v>
      </c>
      <c r="E17" s="123">
        <f>E16/2</f>
        <v>17750</v>
      </c>
      <c r="F17" s="123">
        <f>F16/2</f>
        <v>17750</v>
      </c>
      <c r="G17" s="123">
        <f t="shared" si="0"/>
        <v>73750</v>
      </c>
    </row>
    <row r="18" spans="1:7">
      <c r="A18" s="38">
        <v>10</v>
      </c>
      <c r="B18" s="38" t="s">
        <v>361</v>
      </c>
      <c r="C18" s="325"/>
      <c r="D18" s="325"/>
      <c r="E18" s="325"/>
      <c r="F18" s="325"/>
      <c r="G18" s="123">
        <f t="shared" si="0"/>
        <v>0</v>
      </c>
    </row>
    <row r="19" spans="1:7">
      <c r="A19" s="38">
        <v>11</v>
      </c>
      <c r="B19" s="38" t="s">
        <v>362</v>
      </c>
      <c r="C19" s="325"/>
      <c r="D19" s="325"/>
      <c r="E19" s="325"/>
      <c r="F19" s="325"/>
      <c r="G19" s="123">
        <f t="shared" si="0"/>
        <v>0</v>
      </c>
    </row>
    <row r="20" spans="1:7">
      <c r="A20" s="38">
        <v>12</v>
      </c>
      <c r="B20" s="38" t="s">
        <v>363</v>
      </c>
      <c r="C20" s="325"/>
      <c r="D20" s="325"/>
      <c r="E20" s="325"/>
      <c r="F20" s="325"/>
      <c r="G20" s="123">
        <f t="shared" si="0"/>
        <v>0</v>
      </c>
    </row>
    <row r="21" spans="1:7">
      <c r="A21" s="38">
        <v>13</v>
      </c>
      <c r="B21" s="38" t="s">
        <v>364</v>
      </c>
      <c r="C21" s="325"/>
      <c r="D21" s="325"/>
      <c r="E21" s="325"/>
      <c r="F21" s="325"/>
      <c r="G21" s="123">
        <f t="shared" si="0"/>
        <v>0</v>
      </c>
    </row>
    <row r="22" spans="1:7">
      <c r="A22" s="38">
        <v>14</v>
      </c>
      <c r="B22" s="38" t="s">
        <v>365</v>
      </c>
      <c r="C22" s="325"/>
      <c r="D22" s="325"/>
      <c r="E22" s="325"/>
      <c r="F22" s="325"/>
      <c r="G22" s="123">
        <f t="shared" si="0"/>
        <v>0</v>
      </c>
    </row>
    <row r="23" spans="1:7">
      <c r="A23" s="38">
        <v>15</v>
      </c>
      <c r="B23" s="38" t="s">
        <v>366</v>
      </c>
      <c r="C23" s="325"/>
      <c r="D23" s="325"/>
      <c r="E23" s="325"/>
      <c r="F23" s="325"/>
      <c r="G23" s="123">
        <f t="shared" si="0"/>
        <v>0</v>
      </c>
    </row>
    <row r="24" spans="1:7">
      <c r="A24" s="38">
        <v>16</v>
      </c>
      <c r="B24" s="38" t="s">
        <v>367</v>
      </c>
      <c r="C24" s="325"/>
      <c r="D24" s="325"/>
      <c r="E24" s="325"/>
      <c r="F24" s="325"/>
      <c r="G24" s="123">
        <f t="shared" si="0"/>
        <v>0</v>
      </c>
    </row>
    <row r="25" spans="1:7">
      <c r="A25" s="38">
        <v>17</v>
      </c>
      <c r="B25" s="38" t="s">
        <v>368</v>
      </c>
      <c r="C25" s="325"/>
      <c r="D25" s="325"/>
      <c r="E25" s="325"/>
      <c r="F25" s="325"/>
      <c r="G25" s="123">
        <f t="shared" si="0"/>
        <v>0</v>
      </c>
    </row>
    <row r="26" spans="1:7" s="34" customFormat="1">
      <c r="A26" s="32">
        <v>18</v>
      </c>
      <c r="B26" s="32" t="s">
        <v>369</v>
      </c>
      <c r="C26" s="123">
        <v>0</v>
      </c>
      <c r="D26" s="325">
        <v>0</v>
      </c>
      <c r="E26" s="325">
        <v>0</v>
      </c>
      <c r="F26" s="325">
        <v>0</v>
      </c>
      <c r="G26" s="123">
        <f t="shared" si="0"/>
        <v>0</v>
      </c>
    </row>
    <row r="27" spans="1:7">
      <c r="A27" s="38">
        <v>19</v>
      </c>
      <c r="B27" s="38" t="s">
        <v>362</v>
      </c>
      <c r="C27" s="325"/>
      <c r="D27" s="325"/>
      <c r="E27" s="325"/>
      <c r="F27" s="325"/>
      <c r="G27" s="123">
        <f t="shared" si="0"/>
        <v>0</v>
      </c>
    </row>
    <row r="28" spans="1:7">
      <c r="A28" s="38">
        <v>20</v>
      </c>
      <c r="B28" s="38" t="s">
        <v>363</v>
      </c>
      <c r="C28" s="325"/>
      <c r="D28" s="325"/>
      <c r="E28" s="325"/>
      <c r="F28" s="325"/>
      <c r="G28" s="123">
        <f t="shared" si="0"/>
        <v>0</v>
      </c>
    </row>
    <row r="29" spans="1:7">
      <c r="A29" s="38">
        <v>21</v>
      </c>
      <c r="B29" s="38" t="s">
        <v>364</v>
      </c>
      <c r="C29" s="325"/>
      <c r="D29" s="325"/>
      <c r="E29" s="325"/>
      <c r="F29" s="325"/>
      <c r="G29" s="123">
        <f t="shared" si="0"/>
        <v>0</v>
      </c>
    </row>
    <row r="30" spans="1:7">
      <c r="A30" s="38">
        <v>22</v>
      </c>
      <c r="B30" s="38" t="s">
        <v>365</v>
      </c>
      <c r="C30" s="325"/>
      <c r="D30" s="325"/>
      <c r="E30" s="325"/>
      <c r="F30" s="325"/>
      <c r="G30" s="123">
        <f t="shared" si="0"/>
        <v>0</v>
      </c>
    </row>
    <row r="31" spans="1:7">
      <c r="A31" s="38">
        <v>23</v>
      </c>
      <c r="B31" s="38" t="s">
        <v>366</v>
      </c>
      <c r="C31" s="325"/>
      <c r="D31" s="325"/>
      <c r="E31" s="325"/>
      <c r="F31" s="325"/>
      <c r="G31" s="123">
        <f t="shared" si="0"/>
        <v>0</v>
      </c>
    </row>
    <row r="32" spans="1:7">
      <c r="A32" s="38">
        <v>24</v>
      </c>
      <c r="B32" s="38" t="s">
        <v>367</v>
      </c>
      <c r="C32" s="325"/>
      <c r="D32" s="325"/>
      <c r="E32" s="325"/>
      <c r="F32" s="325"/>
      <c r="G32" s="123">
        <f t="shared" si="0"/>
        <v>0</v>
      </c>
    </row>
    <row r="33" spans="1:7">
      <c r="A33" s="38">
        <v>25</v>
      </c>
      <c r="B33" s="38" t="s">
        <v>368</v>
      </c>
      <c r="C33" s="325"/>
      <c r="D33" s="325"/>
      <c r="E33" s="325"/>
      <c r="F33" s="325"/>
      <c r="G33" s="123">
        <f t="shared" si="0"/>
        <v>0</v>
      </c>
    </row>
    <row r="34" spans="1:7" s="34" customFormat="1">
      <c r="A34" s="32">
        <v>26</v>
      </c>
      <c r="B34" s="32" t="s">
        <v>370</v>
      </c>
      <c r="C34" s="123"/>
      <c r="D34" s="325"/>
      <c r="E34" s="325"/>
      <c r="F34" s="325"/>
      <c r="G34" s="123">
        <f t="shared" si="0"/>
        <v>0</v>
      </c>
    </row>
    <row r="35" spans="1:7" s="34" customFormat="1">
      <c r="A35" s="32">
        <v>27</v>
      </c>
      <c r="B35" s="32" t="s">
        <v>371</v>
      </c>
      <c r="C35" s="123">
        <f>C17</f>
        <v>20500</v>
      </c>
      <c r="D35" s="123">
        <f>D17</f>
        <v>17750</v>
      </c>
      <c r="E35" s="123">
        <f>E17</f>
        <v>17750</v>
      </c>
      <c r="F35" s="123">
        <f>F17</f>
        <v>17750</v>
      </c>
      <c r="G35" s="123">
        <f t="shared" si="0"/>
        <v>73750</v>
      </c>
    </row>
    <row r="37" spans="1:7">
      <c r="B37" t="s">
        <v>372</v>
      </c>
    </row>
  </sheetData>
  <mergeCells count="1">
    <mergeCell ref="B4:G4"/>
  </mergeCells>
  <pageMargins left="0.25" right="0.25" top="0.75" bottom="0.75" header="0.3" footer="0.3"/>
  <pageSetup paperSize="9" scale="97" fitToHeight="0" orientation="landscape" r:id="rId1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3" bestFit="1" customWidth="1"/>
    <col min="2" max="2" width="39.42578125" bestFit="1" customWidth="1"/>
    <col min="3" max="3" width="27.28515625" bestFit="1" customWidth="1"/>
    <col min="4" max="4" width="13.5703125" bestFit="1" customWidth="1"/>
    <col min="5" max="5" width="18.42578125" bestFit="1" customWidth="1"/>
  </cols>
  <sheetData>
    <row r="2" spans="1:5" ht="15.75">
      <c r="B2" s="1" t="s">
        <v>373</v>
      </c>
      <c r="C2" s="22"/>
    </row>
    <row r="3" spans="1:5" ht="15.75" customHeight="1">
      <c r="A3" s="489" t="s">
        <v>374</v>
      </c>
      <c r="B3" s="497"/>
      <c r="C3" s="497"/>
      <c r="D3" s="497"/>
      <c r="E3" s="497"/>
    </row>
    <row r="4" spans="1:5">
      <c r="B4" s="21"/>
      <c r="D4" s="497"/>
      <c r="E4" s="497"/>
    </row>
    <row r="5" spans="1:5" s="5" customFormat="1">
      <c r="A5" s="4"/>
      <c r="B5" s="4" t="s">
        <v>2</v>
      </c>
      <c r="C5" s="4" t="s">
        <v>3</v>
      </c>
      <c r="D5" s="147"/>
      <c r="E5" s="147"/>
    </row>
    <row r="6" spans="1:5" ht="13.5" thickBot="1">
      <c r="A6" s="265">
        <v>1</v>
      </c>
      <c r="B6" s="326" t="s">
        <v>375</v>
      </c>
      <c r="C6" s="327" t="s">
        <v>376</v>
      </c>
      <c r="D6" s="328"/>
      <c r="E6" s="151"/>
    </row>
    <row r="7" spans="1:5">
      <c r="A7" s="38">
        <v>2</v>
      </c>
      <c r="B7" s="329" t="s">
        <v>377</v>
      </c>
      <c r="C7" s="330">
        <v>6000000</v>
      </c>
      <c r="D7" s="331"/>
      <c r="E7" s="332"/>
    </row>
    <row r="8" spans="1:5">
      <c r="A8" s="265">
        <v>3</v>
      </c>
      <c r="B8" s="329"/>
      <c r="C8" s="330"/>
      <c r="D8" s="331"/>
      <c r="E8" s="332"/>
    </row>
    <row r="9" spans="1:5">
      <c r="A9" s="265">
        <v>4</v>
      </c>
      <c r="B9" s="333" t="s">
        <v>378</v>
      </c>
      <c r="C9" s="334">
        <f>SUM(C10:C23)</f>
        <v>6785000</v>
      </c>
      <c r="D9" s="331"/>
      <c r="E9" s="335"/>
    </row>
    <row r="10" spans="1:5">
      <c r="A10" s="265">
        <v>5</v>
      </c>
      <c r="B10" s="336" t="s">
        <v>379</v>
      </c>
      <c r="C10" s="337">
        <v>4054000</v>
      </c>
      <c r="D10" s="331"/>
      <c r="E10" s="335"/>
    </row>
    <row r="11" spans="1:5">
      <c r="A11" s="38">
        <v>6</v>
      </c>
      <c r="B11" s="336" t="s">
        <v>380</v>
      </c>
      <c r="C11" s="498"/>
      <c r="D11" s="331"/>
      <c r="E11" s="335"/>
    </row>
    <row r="12" spans="1:5">
      <c r="A12" s="265">
        <v>7</v>
      </c>
      <c r="B12" s="336" t="s">
        <v>381</v>
      </c>
      <c r="C12" s="499"/>
      <c r="D12" s="331"/>
      <c r="E12" s="335"/>
    </row>
    <row r="13" spans="1:5">
      <c r="A13" s="265">
        <v>8</v>
      </c>
      <c r="B13" s="338" t="s">
        <v>382</v>
      </c>
      <c r="C13" s="500"/>
      <c r="D13" s="331"/>
      <c r="E13" s="335"/>
    </row>
    <row r="14" spans="1:5">
      <c r="A14" s="265">
        <v>9</v>
      </c>
      <c r="B14" s="338" t="s">
        <v>383</v>
      </c>
      <c r="C14" s="337">
        <v>1586000</v>
      </c>
      <c r="D14" s="331"/>
      <c r="E14" s="335"/>
    </row>
    <row r="15" spans="1:5">
      <c r="A15" s="38">
        <v>10</v>
      </c>
      <c r="B15" s="338" t="s">
        <v>384</v>
      </c>
      <c r="C15" s="337"/>
      <c r="D15" s="331"/>
      <c r="E15" s="335"/>
    </row>
    <row r="16" spans="1:5">
      <c r="A16" s="265">
        <v>11</v>
      </c>
      <c r="B16" s="329" t="s">
        <v>292</v>
      </c>
      <c r="C16" s="330">
        <v>450000</v>
      </c>
      <c r="D16" s="331"/>
      <c r="E16" s="335"/>
    </row>
    <row r="17" spans="1:5">
      <c r="A17" s="265">
        <v>12</v>
      </c>
      <c r="B17" s="329" t="s">
        <v>385</v>
      </c>
      <c r="C17" s="330">
        <v>251000</v>
      </c>
      <c r="D17" s="331"/>
      <c r="E17" s="335"/>
    </row>
    <row r="18" spans="1:5">
      <c r="A18" s="265"/>
      <c r="B18" s="339" t="s">
        <v>386</v>
      </c>
      <c r="C18" s="340">
        <v>63000</v>
      </c>
      <c r="D18" s="331"/>
      <c r="E18" s="335"/>
    </row>
    <row r="19" spans="1:5">
      <c r="A19" s="265"/>
      <c r="B19" s="339" t="s">
        <v>387</v>
      </c>
      <c r="C19" s="340">
        <v>38000</v>
      </c>
      <c r="D19" s="331"/>
      <c r="E19" s="335"/>
    </row>
    <row r="20" spans="1:5">
      <c r="A20" s="265"/>
      <c r="B20" s="339" t="s">
        <v>388</v>
      </c>
      <c r="C20" s="340">
        <v>76000</v>
      </c>
      <c r="D20" s="331"/>
      <c r="E20" s="335"/>
    </row>
    <row r="21" spans="1:5">
      <c r="A21" s="265"/>
      <c r="B21" s="339" t="s">
        <v>389</v>
      </c>
      <c r="C21" s="340">
        <v>37000</v>
      </c>
      <c r="D21" s="331"/>
      <c r="E21" s="335"/>
    </row>
    <row r="22" spans="1:5">
      <c r="A22" s="265"/>
      <c r="B22" s="339" t="s">
        <v>390</v>
      </c>
      <c r="C22" s="340">
        <v>200000</v>
      </c>
      <c r="D22" s="331"/>
      <c r="E22" s="335"/>
    </row>
    <row r="23" spans="1:5">
      <c r="A23" s="265"/>
      <c r="B23" s="339" t="s">
        <v>391</v>
      </c>
      <c r="C23" s="340">
        <v>30000</v>
      </c>
      <c r="D23" s="331"/>
      <c r="E23" s="335"/>
    </row>
    <row r="24" spans="1:5" s="34" customFormat="1">
      <c r="A24" s="265">
        <v>13</v>
      </c>
      <c r="B24" s="341" t="s">
        <v>392</v>
      </c>
      <c r="C24" s="342">
        <f>SUM(C7,C9)</f>
        <v>12785000</v>
      </c>
      <c r="D24" s="343"/>
      <c r="E24" s="344"/>
    </row>
    <row r="25" spans="1:5">
      <c r="A25" s="187"/>
    </row>
    <row r="26" spans="1:5" s="151" customFormat="1">
      <c r="C26" s="345" t="s">
        <v>393</v>
      </c>
      <c r="D26" s="345"/>
    </row>
    <row r="27" spans="1:5" s="151" customFormat="1">
      <c r="E27" s="216" t="s">
        <v>140</v>
      </c>
    </row>
    <row r="28" spans="1:5">
      <c r="A28" s="38">
        <v>11</v>
      </c>
      <c r="B28" s="32" t="s">
        <v>394</v>
      </c>
      <c r="C28" s="32" t="s">
        <v>395</v>
      </c>
      <c r="D28" s="32" t="s">
        <v>396</v>
      </c>
      <c r="E28" s="32" t="s">
        <v>397</v>
      </c>
    </row>
    <row r="29" spans="1:5">
      <c r="A29" s="38">
        <v>12</v>
      </c>
      <c r="B29" s="346" t="s">
        <v>398</v>
      </c>
      <c r="C29" s="38" t="s">
        <v>399</v>
      </c>
      <c r="D29" s="38">
        <v>100</v>
      </c>
      <c r="E29" s="37">
        <v>1560000</v>
      </c>
    </row>
    <row r="30" spans="1:5">
      <c r="A30" s="38">
        <v>13</v>
      </c>
      <c r="B30" s="346" t="s">
        <v>400</v>
      </c>
      <c r="C30" s="38" t="s">
        <v>399</v>
      </c>
      <c r="D30" s="38">
        <v>100</v>
      </c>
      <c r="E30" s="37">
        <v>0</v>
      </c>
    </row>
    <row r="31" spans="1:5">
      <c r="A31" s="38">
        <v>14</v>
      </c>
      <c r="B31" s="346" t="s">
        <v>401</v>
      </c>
      <c r="C31" s="38" t="s">
        <v>402</v>
      </c>
      <c r="D31" s="38"/>
      <c r="E31" s="37">
        <v>82345</v>
      </c>
    </row>
    <row r="32" spans="1:5">
      <c r="A32" s="38">
        <v>15</v>
      </c>
      <c r="B32" s="346" t="s">
        <v>403</v>
      </c>
      <c r="C32" s="38" t="s">
        <v>402</v>
      </c>
      <c r="D32" s="38"/>
      <c r="E32" s="37">
        <v>52800</v>
      </c>
    </row>
    <row r="33" spans="1:5">
      <c r="A33" s="38">
        <v>16</v>
      </c>
      <c r="B33" s="346" t="s">
        <v>404</v>
      </c>
      <c r="C33" s="38" t="s">
        <v>402</v>
      </c>
      <c r="D33" s="38"/>
      <c r="E33" s="37">
        <v>1727710</v>
      </c>
    </row>
    <row r="34" spans="1:5">
      <c r="A34" s="38">
        <v>17</v>
      </c>
      <c r="B34" s="346" t="s">
        <v>405</v>
      </c>
      <c r="C34" s="38" t="s">
        <v>406</v>
      </c>
      <c r="D34" s="38"/>
      <c r="E34" s="37">
        <v>0</v>
      </c>
    </row>
    <row r="35" spans="1:5">
      <c r="A35" s="38">
        <v>18</v>
      </c>
      <c r="B35" s="346" t="s">
        <v>407</v>
      </c>
      <c r="C35" s="38"/>
      <c r="D35" s="38"/>
      <c r="E35" s="37"/>
    </row>
    <row r="36" spans="1:5">
      <c r="A36" s="38">
        <v>19</v>
      </c>
      <c r="B36" s="346" t="s">
        <v>408</v>
      </c>
      <c r="C36" s="38"/>
      <c r="D36" s="38"/>
      <c r="E36" s="37"/>
    </row>
    <row r="37" spans="1:5">
      <c r="A37" s="38">
        <v>20</v>
      </c>
      <c r="B37" s="346" t="s">
        <v>409</v>
      </c>
      <c r="C37" s="38"/>
      <c r="D37" s="38"/>
      <c r="E37" s="37"/>
    </row>
    <row r="38" spans="1:5">
      <c r="A38" s="38">
        <v>21</v>
      </c>
      <c r="B38" s="491" t="s">
        <v>410</v>
      </c>
      <c r="C38" s="492"/>
      <c r="D38" s="493"/>
      <c r="E38" s="347"/>
    </row>
    <row r="39" spans="1:5">
      <c r="A39" s="38">
        <v>22</v>
      </c>
      <c r="B39" s="491" t="s">
        <v>411</v>
      </c>
      <c r="C39" s="492"/>
      <c r="D39" s="493"/>
      <c r="E39" s="347"/>
    </row>
    <row r="40" spans="1:5">
      <c r="A40" s="38">
        <v>23</v>
      </c>
      <c r="B40" s="491" t="s">
        <v>412</v>
      </c>
      <c r="C40" s="492"/>
      <c r="D40" s="493"/>
      <c r="E40" s="347"/>
    </row>
    <row r="41" spans="1:5">
      <c r="A41" s="38">
        <v>24</v>
      </c>
      <c r="B41" s="491" t="s">
        <v>413</v>
      </c>
      <c r="C41" s="492"/>
      <c r="D41" s="493"/>
      <c r="E41" s="347"/>
    </row>
    <row r="42" spans="1:5" ht="13.5" thickBot="1">
      <c r="A42" s="38">
        <v>25</v>
      </c>
      <c r="B42" s="494" t="s">
        <v>414</v>
      </c>
      <c r="C42" s="495"/>
      <c r="D42" s="496"/>
      <c r="E42" s="187"/>
    </row>
    <row r="43" spans="1:5" ht="13.5" thickBot="1">
      <c r="A43" s="38">
        <v>26</v>
      </c>
      <c r="B43" s="348" t="s">
        <v>348</v>
      </c>
      <c r="C43" s="348"/>
      <c r="D43" s="348"/>
      <c r="E43" s="349">
        <f>SUM(E29:E42)</f>
        <v>3422855</v>
      </c>
    </row>
    <row r="46" spans="1:5">
      <c r="C46" t="s">
        <v>346</v>
      </c>
    </row>
  </sheetData>
  <mergeCells count="8">
    <mergeCell ref="B41:D41"/>
    <mergeCell ref="B42:D42"/>
    <mergeCell ref="A3:E3"/>
    <mergeCell ref="D4:E4"/>
    <mergeCell ref="C11:C13"/>
    <mergeCell ref="B38:D38"/>
    <mergeCell ref="B39:D39"/>
    <mergeCell ref="B40:D40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2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5.5703125" customWidth="1"/>
    <col min="2" max="2" width="37.7109375" bestFit="1" customWidth="1"/>
    <col min="3" max="3" width="26.28515625" bestFit="1" customWidth="1"/>
    <col min="4" max="4" width="22" bestFit="1" customWidth="1"/>
    <col min="5" max="5" width="20.42578125" customWidth="1"/>
    <col min="6" max="6" width="25.85546875" bestFit="1" customWidth="1"/>
    <col min="7" max="7" width="12.140625" bestFit="1" customWidth="1"/>
  </cols>
  <sheetData>
    <row r="2" spans="1:7" ht="15.75">
      <c r="A2" s="149"/>
      <c r="B2" s="149" t="s">
        <v>415</v>
      </c>
    </row>
    <row r="3" spans="1:7">
      <c r="A3" s="489" t="s">
        <v>416</v>
      </c>
      <c r="B3" s="489"/>
      <c r="C3" s="489"/>
      <c r="D3" s="489"/>
      <c r="E3" s="489"/>
      <c r="F3" s="489"/>
      <c r="G3" s="489"/>
    </row>
    <row r="5" spans="1:7">
      <c r="A5" s="38"/>
      <c r="B5" s="4" t="s">
        <v>2</v>
      </c>
      <c r="C5" s="4" t="s">
        <v>3</v>
      </c>
      <c r="D5" s="4" t="s">
        <v>24</v>
      </c>
      <c r="E5" s="4" t="s">
        <v>4</v>
      </c>
      <c r="F5" s="4" t="s">
        <v>25</v>
      </c>
      <c r="G5" s="4" t="s">
        <v>243</v>
      </c>
    </row>
    <row r="6" spans="1:7" ht="15.75">
      <c r="A6" s="38">
        <v>1</v>
      </c>
      <c r="B6" s="350" t="s">
        <v>7</v>
      </c>
      <c r="C6" s="350"/>
      <c r="D6" s="350" t="s">
        <v>417</v>
      </c>
      <c r="E6" s="351" t="s">
        <v>418</v>
      </c>
      <c r="F6" s="351" t="s">
        <v>419</v>
      </c>
      <c r="G6" s="351" t="s">
        <v>30</v>
      </c>
    </row>
    <row r="7" spans="1:7" ht="15.75">
      <c r="A7" s="38">
        <v>2</v>
      </c>
      <c r="B7" s="350" t="s">
        <v>27</v>
      </c>
      <c r="C7" s="38"/>
      <c r="D7" s="352">
        <f>SUM(D10:D13)</f>
        <v>4</v>
      </c>
      <c r="E7" s="352"/>
      <c r="F7" s="352">
        <f>F8</f>
        <v>6</v>
      </c>
      <c r="G7" s="352">
        <f>SUM(D7:F7)</f>
        <v>10</v>
      </c>
    </row>
    <row r="8" spans="1:7" ht="15.75">
      <c r="A8" s="38">
        <v>3</v>
      </c>
      <c r="B8" s="353" t="s">
        <v>419</v>
      </c>
      <c r="C8" s="157"/>
      <c r="D8" s="354"/>
      <c r="E8" s="354"/>
      <c r="F8" s="354">
        <v>6</v>
      </c>
      <c r="G8" s="355">
        <f>SUM(D8:F8)</f>
        <v>6</v>
      </c>
    </row>
    <row r="9" spans="1:7" s="62" customFormat="1" ht="15.75">
      <c r="A9" s="38">
        <v>4</v>
      </c>
      <c r="B9" s="356" t="s">
        <v>420</v>
      </c>
      <c r="C9" s="357"/>
      <c r="D9" s="358"/>
      <c r="E9" s="359"/>
      <c r="F9" s="359">
        <v>1</v>
      </c>
      <c r="G9" s="355">
        <f>SUM(D9:F9)</f>
        <v>1</v>
      </c>
    </row>
    <row r="10" spans="1:7" s="62" customFormat="1" ht="15.75">
      <c r="A10" s="38">
        <v>5</v>
      </c>
      <c r="B10" s="357" t="s">
        <v>421</v>
      </c>
      <c r="C10" s="356" t="s">
        <v>422</v>
      </c>
      <c r="D10" s="358">
        <v>1</v>
      </c>
      <c r="E10" s="359"/>
      <c r="F10" s="360"/>
      <c r="G10" s="361">
        <f>SUM(D10:E10)</f>
        <v>1</v>
      </c>
    </row>
    <row r="11" spans="1:7" s="62" customFormat="1" ht="15.75">
      <c r="A11" s="38">
        <v>6</v>
      </c>
      <c r="B11" s="357" t="s">
        <v>423</v>
      </c>
      <c r="C11" s="356" t="s">
        <v>422</v>
      </c>
      <c r="D11" s="362">
        <v>1</v>
      </c>
      <c r="E11" s="363"/>
      <c r="F11" s="359"/>
      <c r="G11" s="364">
        <f>SUM(D11:E11)</f>
        <v>1</v>
      </c>
    </row>
    <row r="12" spans="1:7" s="62" customFormat="1" ht="15.75">
      <c r="A12" s="38">
        <v>7</v>
      </c>
      <c r="B12" s="365" t="s">
        <v>424</v>
      </c>
      <c r="C12" s="366" t="s">
        <v>425</v>
      </c>
      <c r="D12" s="367">
        <v>1</v>
      </c>
      <c r="E12" s="368"/>
      <c r="F12" s="368"/>
      <c r="G12" s="369"/>
    </row>
    <row r="13" spans="1:7" s="62" customFormat="1" ht="15.75">
      <c r="A13" s="38">
        <v>8</v>
      </c>
      <c r="B13" s="365" t="s">
        <v>426</v>
      </c>
      <c r="C13" s="366" t="s">
        <v>425</v>
      </c>
      <c r="D13" s="367">
        <v>1</v>
      </c>
      <c r="E13" s="368"/>
      <c r="F13" s="368"/>
      <c r="G13" s="369"/>
    </row>
    <row r="14" spans="1:7" ht="15.75">
      <c r="A14" s="38">
        <v>9</v>
      </c>
      <c r="B14" s="350" t="s">
        <v>427</v>
      </c>
      <c r="C14" s="370"/>
      <c r="D14" s="352">
        <f>SUM(D15:D16)</f>
        <v>17</v>
      </c>
      <c r="E14" s="352">
        <f>E15</f>
        <v>0</v>
      </c>
      <c r="F14" s="352">
        <f>F15</f>
        <v>0</v>
      </c>
      <c r="G14" s="352">
        <f>SUM(D14:F14)</f>
        <v>17</v>
      </c>
    </row>
    <row r="15" spans="1:7" s="22" customFormat="1" ht="15.75">
      <c r="A15" s="38">
        <v>10</v>
      </c>
      <c r="B15" s="371" t="s">
        <v>428</v>
      </c>
      <c r="C15" s="372" t="s">
        <v>429</v>
      </c>
      <c r="D15" s="373">
        <v>16</v>
      </c>
      <c r="E15" s="373"/>
      <c r="F15" s="374"/>
      <c r="G15" s="375">
        <f>SUM(D15:E15)</f>
        <v>16</v>
      </c>
    </row>
    <row r="16" spans="1:7" s="22" customFormat="1" ht="15.75">
      <c r="A16" s="38"/>
      <c r="B16" s="366" t="s">
        <v>430</v>
      </c>
      <c r="C16" s="365"/>
      <c r="D16" s="367">
        <v>1</v>
      </c>
      <c r="E16" s="367"/>
      <c r="F16" s="367"/>
      <c r="G16" s="376">
        <v>1</v>
      </c>
    </row>
    <row r="17" spans="1:7" ht="15.75">
      <c r="A17" s="38">
        <v>11</v>
      </c>
      <c r="B17" s="350" t="s">
        <v>16</v>
      </c>
      <c r="C17" s="350"/>
      <c r="D17" s="352"/>
      <c r="E17" s="352"/>
      <c r="F17" s="352"/>
      <c r="G17" s="352"/>
    </row>
    <row r="18" spans="1:7" ht="15.75">
      <c r="A18" s="38">
        <v>12</v>
      </c>
      <c r="B18" s="357"/>
      <c r="C18" s="357" t="s">
        <v>422</v>
      </c>
      <c r="D18" s="358">
        <v>17</v>
      </c>
      <c r="E18" s="358"/>
      <c r="F18" s="377"/>
      <c r="G18" s="378">
        <f>SUM(D18:E18)</f>
        <v>17</v>
      </c>
    </row>
    <row r="19" spans="1:7" ht="15.75">
      <c r="A19" s="38">
        <v>14</v>
      </c>
      <c r="B19" s="501" t="s">
        <v>431</v>
      </c>
      <c r="C19" s="502"/>
      <c r="D19" s="352">
        <f>SUM(D18:D18)</f>
        <v>17</v>
      </c>
      <c r="E19" s="352">
        <f>SUM(E18:E18)</f>
        <v>0</v>
      </c>
      <c r="F19" s="352">
        <f>SUM(F18:F18)</f>
        <v>0</v>
      </c>
      <c r="G19" s="352">
        <f>SUM(D19:E19)</f>
        <v>17</v>
      </c>
    </row>
    <row r="20" spans="1:7" ht="15.75">
      <c r="A20" s="38">
        <v>15</v>
      </c>
      <c r="B20" s="350" t="s">
        <v>432</v>
      </c>
      <c r="C20" s="350"/>
      <c r="D20" s="352">
        <f>SUM(D7,D14,D19)</f>
        <v>38</v>
      </c>
      <c r="E20" s="352">
        <f>E7+E14+E17</f>
        <v>0</v>
      </c>
      <c r="F20" s="352">
        <f>F7+F14+F17</f>
        <v>6</v>
      </c>
      <c r="G20" s="352">
        <f>SUM(G19,G14,G7)</f>
        <v>44</v>
      </c>
    </row>
    <row r="21" spans="1:7" ht="15.75">
      <c r="A21" s="38">
        <v>16</v>
      </c>
      <c r="B21" s="503" t="s">
        <v>433</v>
      </c>
      <c r="C21" s="504"/>
      <c r="D21" s="352"/>
      <c r="E21" s="370"/>
      <c r="F21" s="370"/>
      <c r="G21" s="352">
        <v>8</v>
      </c>
    </row>
    <row r="22" spans="1:7">
      <c r="B22" s="505" t="s">
        <v>434</v>
      </c>
      <c r="C22" s="505"/>
      <c r="D22" s="505"/>
      <c r="E22" s="505"/>
      <c r="F22" s="379"/>
    </row>
  </sheetData>
  <mergeCells count="4">
    <mergeCell ref="A3:G3"/>
    <mergeCell ref="B19:C19"/>
    <mergeCell ref="B21:C21"/>
    <mergeCell ref="B22:E22"/>
  </mergeCells>
  <pageMargins left="0.25" right="0.25" top="0.75" bottom="0.75" header="0.3" footer="0.3"/>
  <pageSetup paperSize="9" scale="97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"/>
  <sheetViews>
    <sheetView view="pageBreakPreview" zoomScaleNormal="100" workbookViewId="0">
      <selection activeCell="B2" sqref="B2"/>
    </sheetView>
  </sheetViews>
  <sheetFormatPr defaultRowHeight="12.75"/>
  <cols>
    <col min="1" max="1" width="3.5703125" bestFit="1" customWidth="1"/>
    <col min="2" max="2" width="68.42578125" customWidth="1"/>
    <col min="3" max="3" width="7.5703125" customWidth="1"/>
    <col min="4" max="4" width="9.28515625" bestFit="1" customWidth="1"/>
    <col min="5" max="5" width="13" style="152" customWidth="1"/>
    <col min="6" max="6" width="11.140625" bestFit="1" customWidth="1"/>
  </cols>
  <sheetData>
    <row r="1" spans="1:6" ht="15.75">
      <c r="B1" s="506" t="s">
        <v>435</v>
      </c>
      <c r="C1" s="506"/>
      <c r="D1" s="506"/>
      <c r="E1" s="506"/>
    </row>
    <row r="2" spans="1:6" ht="15.75">
      <c r="B2" s="380"/>
      <c r="C2" s="380"/>
      <c r="D2" s="380"/>
      <c r="E2" s="380"/>
    </row>
    <row r="3" spans="1:6" ht="18">
      <c r="B3" s="507" t="s">
        <v>436</v>
      </c>
      <c r="C3" s="507"/>
      <c r="D3" s="507"/>
      <c r="E3" s="507"/>
    </row>
    <row r="4" spans="1:6" s="5" customFormat="1">
      <c r="B4" s="381"/>
      <c r="C4" s="381"/>
      <c r="D4" s="381"/>
      <c r="E4" s="381"/>
    </row>
    <row r="5" spans="1:6" s="5" customFormat="1">
      <c r="A5" s="4"/>
      <c r="B5" s="382" t="s">
        <v>2</v>
      </c>
      <c r="C5" s="382" t="s">
        <v>3</v>
      </c>
      <c r="D5" s="382" t="s">
        <v>24</v>
      </c>
      <c r="E5" s="383" t="s">
        <v>4</v>
      </c>
      <c r="F5" s="384"/>
    </row>
    <row r="6" spans="1:6" ht="25.5">
      <c r="A6" s="38">
        <v>1</v>
      </c>
      <c r="B6" s="385" t="s">
        <v>395</v>
      </c>
      <c r="C6" s="386" t="s">
        <v>437</v>
      </c>
      <c r="D6" s="386" t="s">
        <v>438</v>
      </c>
      <c r="E6" s="387" t="s">
        <v>439</v>
      </c>
      <c r="F6" s="311"/>
    </row>
    <row r="7" spans="1:6">
      <c r="A7" s="38">
        <v>2</v>
      </c>
      <c r="B7" s="388" t="s">
        <v>440</v>
      </c>
      <c r="C7" s="389"/>
      <c r="D7" s="389"/>
      <c r="E7" s="390"/>
      <c r="F7" s="391">
        <f>SUM(F10:F25)</f>
        <v>110712737</v>
      </c>
    </row>
    <row r="8" spans="1:6">
      <c r="A8" s="38">
        <v>3</v>
      </c>
      <c r="B8" s="392" t="s">
        <v>441</v>
      </c>
      <c r="C8" s="393"/>
      <c r="D8" s="393"/>
      <c r="E8" s="394"/>
      <c r="F8" s="391"/>
    </row>
    <row r="9" spans="1:6" ht="18.75" customHeight="1">
      <c r="A9" s="38">
        <v>4</v>
      </c>
      <c r="B9" s="392" t="s">
        <v>442</v>
      </c>
      <c r="C9" s="393" t="s">
        <v>443</v>
      </c>
      <c r="D9" s="395">
        <v>17.149999999999999</v>
      </c>
      <c r="E9" s="396">
        <v>78547000</v>
      </c>
      <c r="F9" s="397"/>
    </row>
    <row r="10" spans="1:6">
      <c r="A10" s="38">
        <v>5</v>
      </c>
      <c r="B10" s="398" t="s">
        <v>444</v>
      </c>
      <c r="C10" s="393" t="s">
        <v>443</v>
      </c>
      <c r="D10" s="399">
        <v>0</v>
      </c>
      <c r="E10" s="400">
        <v>78547000</v>
      </c>
      <c r="F10" s="401">
        <v>78547000</v>
      </c>
    </row>
    <row r="11" spans="1:6">
      <c r="A11" s="38">
        <v>6</v>
      </c>
      <c r="B11" s="392" t="s">
        <v>445</v>
      </c>
      <c r="C11" s="393" t="s">
        <v>443</v>
      </c>
      <c r="D11" s="399">
        <v>0</v>
      </c>
      <c r="E11" s="402">
        <v>22850013</v>
      </c>
      <c r="F11" s="403"/>
    </row>
    <row r="12" spans="1:6">
      <c r="A12" s="38">
        <v>7</v>
      </c>
      <c r="B12" s="392" t="s">
        <v>446</v>
      </c>
      <c r="C12" s="393" t="s">
        <v>443</v>
      </c>
      <c r="D12" s="399">
        <v>0</v>
      </c>
      <c r="E12" s="400">
        <v>24421737</v>
      </c>
      <c r="F12" s="401">
        <v>24421737</v>
      </c>
    </row>
    <row r="13" spans="1:6">
      <c r="A13" s="38">
        <v>8</v>
      </c>
      <c r="B13" s="392" t="s">
        <v>447</v>
      </c>
      <c r="C13" s="393" t="s">
        <v>443</v>
      </c>
      <c r="D13" s="399">
        <v>0</v>
      </c>
      <c r="E13" s="402">
        <v>8826340</v>
      </c>
      <c r="F13" s="397"/>
    </row>
    <row r="14" spans="1:6">
      <c r="A14" s="38">
        <v>9</v>
      </c>
      <c r="B14" s="392" t="s">
        <v>448</v>
      </c>
      <c r="C14" s="393" t="s">
        <v>443</v>
      </c>
      <c r="D14" s="399">
        <v>0</v>
      </c>
      <c r="E14" s="396">
        <v>8826340</v>
      </c>
      <c r="F14" s="397"/>
    </row>
    <row r="15" spans="1:6">
      <c r="A15" s="38">
        <v>10</v>
      </c>
      <c r="B15" s="392" t="s">
        <v>449</v>
      </c>
      <c r="C15" s="393" t="s">
        <v>443</v>
      </c>
      <c r="D15" s="399">
        <v>0</v>
      </c>
      <c r="E15" s="402">
        <v>7072000</v>
      </c>
      <c r="F15" s="397"/>
    </row>
    <row r="16" spans="1:6">
      <c r="A16" s="38">
        <v>11</v>
      </c>
      <c r="B16" s="392" t="s">
        <v>450</v>
      </c>
      <c r="C16" s="393" t="s">
        <v>443</v>
      </c>
      <c r="D16" s="399">
        <v>0</v>
      </c>
      <c r="E16" s="396">
        <v>7072000</v>
      </c>
      <c r="F16" s="397"/>
    </row>
    <row r="17" spans="1:6">
      <c r="A17" s="38">
        <v>12</v>
      </c>
      <c r="B17" s="392" t="s">
        <v>451</v>
      </c>
      <c r="C17" s="393" t="s">
        <v>443</v>
      </c>
      <c r="D17" s="399">
        <v>0</v>
      </c>
      <c r="E17" s="402">
        <v>1034667</v>
      </c>
      <c r="F17" s="397"/>
    </row>
    <row r="18" spans="1:6">
      <c r="A18" s="38">
        <v>13</v>
      </c>
      <c r="B18" s="392" t="s">
        <v>452</v>
      </c>
      <c r="C18" s="393" t="s">
        <v>443</v>
      </c>
      <c r="D18" s="399">
        <v>0</v>
      </c>
      <c r="E18" s="396">
        <v>1034667</v>
      </c>
      <c r="F18" s="397"/>
    </row>
    <row r="19" spans="1:6" ht="12.75" customHeight="1">
      <c r="A19" s="38">
        <v>14</v>
      </c>
      <c r="B19" s="392" t="s">
        <v>453</v>
      </c>
      <c r="C19" s="393" t="s">
        <v>443</v>
      </c>
      <c r="D19" s="399">
        <v>0</v>
      </c>
      <c r="E19" s="402">
        <v>6828300</v>
      </c>
      <c r="F19" s="397"/>
    </row>
    <row r="20" spans="1:6">
      <c r="A20" s="38">
        <v>15</v>
      </c>
      <c r="B20" s="392" t="s">
        <v>454</v>
      </c>
      <c r="C20" s="393" t="s">
        <v>443</v>
      </c>
      <c r="D20" s="399">
        <v>0</v>
      </c>
      <c r="E20" s="396">
        <v>7488730</v>
      </c>
      <c r="F20" s="397"/>
    </row>
    <row r="21" spans="1:6">
      <c r="A21" s="38">
        <v>16</v>
      </c>
      <c r="B21" s="392" t="s">
        <v>455</v>
      </c>
      <c r="C21" s="393" t="s">
        <v>443</v>
      </c>
      <c r="D21" s="399">
        <v>0</v>
      </c>
      <c r="E21" s="402">
        <v>7488730</v>
      </c>
      <c r="F21" s="397"/>
    </row>
    <row r="22" spans="1:6">
      <c r="A22" s="38">
        <v>17</v>
      </c>
      <c r="B22" s="398" t="s">
        <v>456</v>
      </c>
      <c r="C22" s="393" t="s">
        <v>443</v>
      </c>
      <c r="D22" s="399">
        <v>0</v>
      </c>
      <c r="E22" s="400">
        <v>6771600</v>
      </c>
      <c r="F22" s="404">
        <v>6771600</v>
      </c>
    </row>
    <row r="23" spans="1:6">
      <c r="A23" s="38">
        <v>18</v>
      </c>
      <c r="B23" s="398" t="s">
        <v>457</v>
      </c>
      <c r="C23" s="393" t="s">
        <v>443</v>
      </c>
      <c r="D23" s="399">
        <v>0</v>
      </c>
      <c r="E23" s="396">
        <v>0</v>
      </c>
      <c r="F23" s="404"/>
    </row>
    <row r="24" spans="1:6">
      <c r="A24" s="38">
        <v>19</v>
      </c>
      <c r="B24" s="398" t="s">
        <v>458</v>
      </c>
      <c r="C24" s="393" t="s">
        <v>459</v>
      </c>
      <c r="D24" s="399">
        <v>0</v>
      </c>
      <c r="E24" s="396">
        <v>0</v>
      </c>
      <c r="F24" s="397"/>
    </row>
    <row r="25" spans="1:6" s="409" customFormat="1">
      <c r="A25" s="38">
        <v>20</v>
      </c>
      <c r="B25" s="405" t="s">
        <v>460</v>
      </c>
      <c r="C25" s="406" t="s">
        <v>443</v>
      </c>
      <c r="D25" s="407">
        <v>0</v>
      </c>
      <c r="E25" s="402">
        <v>972400</v>
      </c>
      <c r="F25" s="408">
        <v>972400</v>
      </c>
    </row>
    <row r="26" spans="1:6">
      <c r="A26" s="32">
        <v>21</v>
      </c>
      <c r="B26" s="388" t="s">
        <v>461</v>
      </c>
      <c r="C26" s="389"/>
      <c r="D26" s="389"/>
      <c r="E26" s="390"/>
      <c r="F26" s="391">
        <f>F29+F34+F39+F45+F46+F52+F57+F61</f>
        <v>51104400</v>
      </c>
    </row>
    <row r="27" spans="1:6">
      <c r="A27" s="38">
        <v>22</v>
      </c>
      <c r="B27" s="392" t="s">
        <v>462</v>
      </c>
      <c r="C27" s="393"/>
      <c r="D27" s="393"/>
      <c r="E27" s="394"/>
      <c r="F27" s="397"/>
    </row>
    <row r="28" spans="1:6">
      <c r="A28" s="38">
        <v>23</v>
      </c>
      <c r="B28" s="392" t="s">
        <v>463</v>
      </c>
      <c r="C28" s="393"/>
      <c r="D28" s="393"/>
      <c r="E28" s="394"/>
      <c r="F28" s="397"/>
    </row>
    <row r="29" spans="1:6">
      <c r="A29" s="38">
        <v>24</v>
      </c>
      <c r="B29" s="392" t="s">
        <v>464</v>
      </c>
      <c r="C29" s="393" t="s">
        <v>443</v>
      </c>
      <c r="D29" s="410">
        <v>8</v>
      </c>
      <c r="E29" s="400">
        <v>21566067</v>
      </c>
      <c r="F29" s="401">
        <v>21566067</v>
      </c>
    </row>
    <row r="30" spans="1:6">
      <c r="A30" s="38">
        <v>25</v>
      </c>
      <c r="B30" s="392" t="s">
        <v>465</v>
      </c>
      <c r="C30" s="393" t="s">
        <v>443</v>
      </c>
      <c r="D30" s="399">
        <v>87</v>
      </c>
      <c r="E30" s="396">
        <v>0</v>
      </c>
      <c r="F30" s="403"/>
    </row>
    <row r="31" spans="1:6">
      <c r="A31" s="38">
        <v>26</v>
      </c>
      <c r="B31" s="392" t="s">
        <v>466</v>
      </c>
      <c r="C31" s="393" t="s">
        <v>443</v>
      </c>
      <c r="D31" s="395">
        <v>0.94</v>
      </c>
      <c r="E31" s="411">
        <v>0</v>
      </c>
      <c r="F31" s="403"/>
    </row>
    <row r="32" spans="1:6">
      <c r="A32" s="38">
        <v>27</v>
      </c>
      <c r="B32" s="392" t="s">
        <v>467</v>
      </c>
      <c r="C32" s="393" t="s">
        <v>443</v>
      </c>
      <c r="D32" s="399">
        <v>2</v>
      </c>
      <c r="E32" s="396">
        <v>0</v>
      </c>
      <c r="F32" s="403"/>
    </row>
    <row r="33" spans="1:6">
      <c r="A33" s="38">
        <v>28</v>
      </c>
      <c r="B33" s="392" t="s">
        <v>468</v>
      </c>
      <c r="C33" s="393" t="s">
        <v>469</v>
      </c>
      <c r="D33" s="399">
        <v>34</v>
      </c>
      <c r="E33" s="396">
        <v>0</v>
      </c>
      <c r="F33" s="403"/>
    </row>
    <row r="34" spans="1:6">
      <c r="A34" s="38">
        <v>29</v>
      </c>
      <c r="B34" s="392" t="s">
        <v>470</v>
      </c>
      <c r="C34" s="393" t="s">
        <v>443</v>
      </c>
      <c r="D34" s="410">
        <v>5</v>
      </c>
      <c r="E34" s="400">
        <v>5880000</v>
      </c>
      <c r="F34" s="401">
        <v>5880000</v>
      </c>
    </row>
    <row r="35" spans="1:6">
      <c r="A35" s="38">
        <v>30</v>
      </c>
      <c r="B35" s="392" t="s">
        <v>471</v>
      </c>
      <c r="C35" s="393" t="s">
        <v>443</v>
      </c>
      <c r="D35" s="410">
        <v>1</v>
      </c>
      <c r="E35" s="412">
        <v>0</v>
      </c>
      <c r="F35" s="403"/>
    </row>
    <row r="36" spans="1:6">
      <c r="A36" s="38">
        <v>31</v>
      </c>
      <c r="B36" s="392" t="s">
        <v>472</v>
      </c>
      <c r="C36" s="393" t="s">
        <v>443</v>
      </c>
      <c r="D36" s="410">
        <v>6</v>
      </c>
      <c r="E36" s="412">
        <v>0</v>
      </c>
      <c r="F36" s="403"/>
    </row>
    <row r="37" spans="1:6">
      <c r="A37" s="38">
        <v>32</v>
      </c>
      <c r="B37" s="392" t="s">
        <v>473</v>
      </c>
      <c r="C37" s="393" t="s">
        <v>443</v>
      </c>
      <c r="D37" s="410">
        <v>2</v>
      </c>
      <c r="E37" s="412">
        <v>0</v>
      </c>
      <c r="F37" s="403"/>
    </row>
    <row r="38" spans="1:6">
      <c r="A38" s="38">
        <v>33</v>
      </c>
      <c r="B38" s="392" t="s">
        <v>474</v>
      </c>
      <c r="C38" s="393"/>
      <c r="D38" s="393"/>
      <c r="E38" s="394"/>
      <c r="F38" s="403"/>
    </row>
    <row r="39" spans="1:6">
      <c r="A39" s="38">
        <v>34</v>
      </c>
      <c r="B39" s="392" t="s">
        <v>475</v>
      </c>
      <c r="C39" s="393" t="s">
        <v>443</v>
      </c>
      <c r="D39" s="410">
        <v>7.1</v>
      </c>
      <c r="E39" s="400">
        <v>10783033</v>
      </c>
      <c r="F39" s="401">
        <v>10783033</v>
      </c>
    </row>
    <row r="40" spans="1:6">
      <c r="A40" s="38">
        <v>35</v>
      </c>
      <c r="B40" s="392" t="s">
        <v>476</v>
      </c>
      <c r="C40" s="393" t="s">
        <v>443</v>
      </c>
      <c r="D40" s="399">
        <v>0</v>
      </c>
      <c r="E40" s="396">
        <v>0</v>
      </c>
      <c r="F40" s="403"/>
    </row>
    <row r="41" spans="1:6">
      <c r="A41" s="38">
        <v>36</v>
      </c>
      <c r="B41" s="392" t="s">
        <v>477</v>
      </c>
      <c r="C41" s="393" t="s">
        <v>443</v>
      </c>
      <c r="D41" s="399">
        <v>144</v>
      </c>
      <c r="E41" s="396">
        <v>0</v>
      </c>
      <c r="F41" s="403"/>
    </row>
    <row r="42" spans="1:6">
      <c r="A42" s="38">
        <v>37</v>
      </c>
      <c r="B42" s="392" t="s">
        <v>478</v>
      </c>
      <c r="C42" s="393" t="s">
        <v>443</v>
      </c>
      <c r="D42" s="395">
        <v>0.94</v>
      </c>
      <c r="E42" s="411">
        <v>0</v>
      </c>
      <c r="F42" s="403"/>
    </row>
    <row r="43" spans="1:6">
      <c r="A43" s="38">
        <v>38</v>
      </c>
      <c r="B43" s="392" t="s">
        <v>479</v>
      </c>
      <c r="C43" s="393" t="s">
        <v>443</v>
      </c>
      <c r="D43" s="399">
        <v>2</v>
      </c>
      <c r="E43" s="396">
        <v>0</v>
      </c>
      <c r="F43" s="403"/>
    </row>
    <row r="44" spans="1:6">
      <c r="A44" s="38">
        <v>39</v>
      </c>
      <c r="B44" s="392" t="s">
        <v>480</v>
      </c>
      <c r="C44" s="393" t="s">
        <v>469</v>
      </c>
      <c r="D44" s="399">
        <v>34</v>
      </c>
      <c r="E44" s="396">
        <v>0</v>
      </c>
      <c r="F44" s="403"/>
    </row>
    <row r="45" spans="1:6" ht="25.5" customHeight="1">
      <c r="A45" s="38">
        <v>40</v>
      </c>
      <c r="B45" s="398" t="s">
        <v>481</v>
      </c>
      <c r="C45" s="393" t="s">
        <v>443</v>
      </c>
      <c r="D45" s="410">
        <v>7.1</v>
      </c>
      <c r="E45" s="400"/>
      <c r="F45" s="401"/>
    </row>
    <row r="46" spans="1:6">
      <c r="A46" s="38">
        <v>41</v>
      </c>
      <c r="B46" s="392" t="s">
        <v>482</v>
      </c>
      <c r="C46" s="393" t="s">
        <v>443</v>
      </c>
      <c r="D46" s="410">
        <v>5</v>
      </c>
      <c r="E46" s="400">
        <v>2940000</v>
      </c>
      <c r="F46" s="401">
        <v>2940000</v>
      </c>
    </row>
    <row r="47" spans="1:6">
      <c r="A47" s="38">
        <v>42</v>
      </c>
      <c r="B47" s="392" t="s">
        <v>483</v>
      </c>
      <c r="C47" s="393" t="s">
        <v>443</v>
      </c>
      <c r="D47" s="410">
        <v>1</v>
      </c>
      <c r="E47" s="412">
        <v>0</v>
      </c>
      <c r="F47" s="403"/>
    </row>
    <row r="48" spans="1:6">
      <c r="A48" s="38">
        <v>43</v>
      </c>
      <c r="B48" s="392" t="s">
        <v>484</v>
      </c>
      <c r="C48" s="393" t="s">
        <v>443</v>
      </c>
      <c r="D48" s="410">
        <v>6</v>
      </c>
      <c r="E48" s="412">
        <v>0</v>
      </c>
      <c r="F48" s="403"/>
    </row>
    <row r="49" spans="1:6">
      <c r="A49" s="38">
        <v>44</v>
      </c>
      <c r="B49" s="392" t="s">
        <v>485</v>
      </c>
      <c r="C49" s="393" t="s">
        <v>443</v>
      </c>
      <c r="D49" s="410">
        <v>2</v>
      </c>
      <c r="E49" s="412">
        <v>0</v>
      </c>
      <c r="F49" s="403"/>
    </row>
    <row r="50" spans="1:6">
      <c r="A50" s="38">
        <v>45</v>
      </c>
      <c r="B50" s="392" t="s">
        <v>486</v>
      </c>
      <c r="C50" s="393"/>
      <c r="D50" s="393"/>
      <c r="E50" s="394"/>
      <c r="F50" s="403"/>
    </row>
    <row r="51" spans="1:6">
      <c r="A51" s="38">
        <v>46</v>
      </c>
      <c r="B51" s="392" t="s">
        <v>463</v>
      </c>
      <c r="C51" s="393"/>
      <c r="D51" s="393"/>
      <c r="E51" s="394"/>
      <c r="F51" s="403"/>
    </row>
    <row r="52" spans="1:6">
      <c r="A52" s="38">
        <v>47</v>
      </c>
      <c r="B52" s="392" t="s">
        <v>487</v>
      </c>
      <c r="C52" s="393" t="s">
        <v>443</v>
      </c>
      <c r="D52" s="399">
        <v>85</v>
      </c>
      <c r="E52" s="400">
        <v>5129733</v>
      </c>
      <c r="F52" s="401">
        <v>5129733</v>
      </c>
    </row>
    <row r="53" spans="1:6">
      <c r="A53" s="38">
        <v>48</v>
      </c>
      <c r="B53" s="392" t="s">
        <v>488</v>
      </c>
      <c r="C53" s="393" t="s">
        <v>443</v>
      </c>
      <c r="D53" s="399">
        <v>138</v>
      </c>
      <c r="E53" s="400"/>
      <c r="F53" s="401"/>
    </row>
    <row r="54" spans="1:6">
      <c r="A54" s="38">
        <v>49</v>
      </c>
      <c r="B54" s="392" t="s">
        <v>489</v>
      </c>
      <c r="C54" s="393" t="s">
        <v>443</v>
      </c>
      <c r="D54" s="399">
        <v>3</v>
      </c>
      <c r="E54" s="400"/>
      <c r="F54" s="401"/>
    </row>
    <row r="55" spans="1:6">
      <c r="A55" s="38">
        <v>50</v>
      </c>
      <c r="B55" s="392" t="s">
        <v>490</v>
      </c>
      <c r="C55" s="393" t="s">
        <v>443</v>
      </c>
      <c r="D55" s="399">
        <v>1</v>
      </c>
      <c r="E55" s="400"/>
      <c r="F55" s="401"/>
    </row>
    <row r="56" spans="1:6">
      <c r="A56" s="38">
        <v>51</v>
      </c>
      <c r="B56" s="392" t="s">
        <v>474</v>
      </c>
      <c r="C56" s="393"/>
      <c r="D56" s="399"/>
      <c r="E56" s="400"/>
      <c r="F56" s="401"/>
    </row>
    <row r="57" spans="1:6">
      <c r="A57" s="38">
        <v>52</v>
      </c>
      <c r="B57" s="392" t="s">
        <v>491</v>
      </c>
      <c r="C57" s="393" t="s">
        <v>443</v>
      </c>
      <c r="D57" s="399">
        <v>760</v>
      </c>
      <c r="E57" s="400">
        <v>2564867</v>
      </c>
      <c r="F57" s="401">
        <v>2564867</v>
      </c>
    </row>
    <row r="58" spans="1:6">
      <c r="A58" s="38">
        <v>53</v>
      </c>
      <c r="B58" s="392" t="s">
        <v>492</v>
      </c>
      <c r="C58" s="393" t="s">
        <v>443</v>
      </c>
      <c r="D58" s="399">
        <v>139</v>
      </c>
      <c r="E58" s="400"/>
      <c r="F58" s="401"/>
    </row>
    <row r="59" spans="1:6">
      <c r="A59" s="38">
        <v>54</v>
      </c>
      <c r="B59" s="392" t="s">
        <v>493</v>
      </c>
      <c r="C59" s="393" t="s">
        <v>443</v>
      </c>
      <c r="D59" s="399">
        <v>1</v>
      </c>
      <c r="E59" s="400"/>
      <c r="F59" s="401"/>
    </row>
    <row r="60" spans="1:6">
      <c r="A60" s="38">
        <v>55</v>
      </c>
      <c r="B60" s="392" t="s">
        <v>494</v>
      </c>
      <c r="C60" s="393" t="s">
        <v>443</v>
      </c>
      <c r="D60" s="399">
        <v>1</v>
      </c>
      <c r="E60" s="400"/>
      <c r="F60" s="401"/>
    </row>
    <row r="61" spans="1:6">
      <c r="A61" s="38">
        <v>56</v>
      </c>
      <c r="B61" s="392" t="s">
        <v>495</v>
      </c>
      <c r="C61" s="393" t="s">
        <v>443</v>
      </c>
      <c r="D61" s="399">
        <v>3</v>
      </c>
      <c r="E61" s="400">
        <v>2240700</v>
      </c>
      <c r="F61" s="401">
        <v>2240700</v>
      </c>
    </row>
    <row r="62" spans="1:6">
      <c r="A62" s="38"/>
      <c r="B62" s="413"/>
      <c r="C62" s="414"/>
      <c r="D62" s="415"/>
      <c r="E62" s="416"/>
      <c r="F62" s="401"/>
    </row>
    <row r="63" spans="1:6">
      <c r="A63" s="32">
        <v>57</v>
      </c>
      <c r="B63" s="508" t="s">
        <v>496</v>
      </c>
      <c r="C63" s="509"/>
      <c r="D63" s="509"/>
      <c r="E63" s="509"/>
      <c r="F63" s="391">
        <f>SUM(F64:F70)</f>
        <v>21339785</v>
      </c>
    </row>
    <row r="64" spans="1:6">
      <c r="A64" s="38">
        <v>58</v>
      </c>
      <c r="B64" s="388" t="s">
        <v>497</v>
      </c>
      <c r="C64" s="393" t="s">
        <v>443</v>
      </c>
      <c r="D64" s="399">
        <v>0</v>
      </c>
      <c r="E64" s="400">
        <v>6818000</v>
      </c>
      <c r="F64" s="401">
        <v>6818000</v>
      </c>
    </row>
    <row r="65" spans="1:7">
      <c r="A65" s="38">
        <v>59</v>
      </c>
      <c r="B65" s="392" t="s">
        <v>498</v>
      </c>
      <c r="C65" s="393" t="s">
        <v>443</v>
      </c>
      <c r="D65" s="399">
        <v>12</v>
      </c>
      <c r="E65" s="400">
        <v>0</v>
      </c>
      <c r="F65" s="401">
        <v>0</v>
      </c>
    </row>
    <row r="66" spans="1:7">
      <c r="A66" s="38">
        <v>60</v>
      </c>
      <c r="B66" s="392" t="s">
        <v>499</v>
      </c>
      <c r="C66" s="393"/>
      <c r="D66" s="393"/>
      <c r="E66" s="394"/>
      <c r="F66" s="403"/>
    </row>
    <row r="67" spans="1:7">
      <c r="A67" s="38">
        <v>61</v>
      </c>
      <c r="B67" s="392" t="s">
        <v>500</v>
      </c>
      <c r="C67" s="393" t="s">
        <v>443</v>
      </c>
      <c r="D67" s="399"/>
      <c r="E67" s="400"/>
      <c r="F67" s="403"/>
    </row>
    <row r="68" spans="1:7">
      <c r="A68" s="38">
        <v>62</v>
      </c>
      <c r="B68" s="388" t="s">
        <v>501</v>
      </c>
      <c r="C68" s="393"/>
      <c r="D68" s="393"/>
      <c r="E68" s="394"/>
      <c r="F68" s="403"/>
    </row>
    <row r="69" spans="1:7">
      <c r="A69" s="38" t="s">
        <v>502</v>
      </c>
      <c r="B69" s="392" t="s">
        <v>503</v>
      </c>
      <c r="C69" s="393" t="s">
        <v>443</v>
      </c>
      <c r="D69" s="395">
        <v>4.8</v>
      </c>
      <c r="E69" s="400">
        <v>9158000</v>
      </c>
      <c r="F69" s="401">
        <v>9158000</v>
      </c>
    </row>
    <row r="70" spans="1:7">
      <c r="A70" s="38" t="s">
        <v>504</v>
      </c>
      <c r="B70" s="417" t="s">
        <v>505</v>
      </c>
      <c r="C70" s="418" t="s">
        <v>443</v>
      </c>
      <c r="D70" s="419">
        <v>0</v>
      </c>
      <c r="E70" s="420">
        <v>5363785</v>
      </c>
      <c r="F70" s="401">
        <v>5363785</v>
      </c>
    </row>
    <row r="71" spans="1:7">
      <c r="A71" s="38" t="s">
        <v>506</v>
      </c>
      <c r="B71" s="421" t="s">
        <v>507</v>
      </c>
      <c r="C71" s="421"/>
      <c r="D71" s="422"/>
      <c r="E71" s="423">
        <v>72960</v>
      </c>
      <c r="F71" s="401">
        <v>72960</v>
      </c>
    </row>
    <row r="72" spans="1:7">
      <c r="A72" s="38" t="s">
        <v>508</v>
      </c>
      <c r="B72" s="424" t="s">
        <v>509</v>
      </c>
      <c r="C72" s="421"/>
      <c r="D72" s="422"/>
      <c r="E72" s="423"/>
      <c r="F72" s="404">
        <v>9946000</v>
      </c>
    </row>
    <row r="73" spans="1:7">
      <c r="A73" s="38" t="s">
        <v>510</v>
      </c>
      <c r="B73" s="421" t="s">
        <v>511</v>
      </c>
      <c r="C73" s="421"/>
      <c r="D73" s="422"/>
      <c r="E73" s="423">
        <v>8979000</v>
      </c>
      <c r="F73" s="401">
        <v>8979000</v>
      </c>
    </row>
    <row r="74" spans="1:7">
      <c r="A74" s="38" t="s">
        <v>512</v>
      </c>
      <c r="B74" s="421" t="s">
        <v>513</v>
      </c>
      <c r="C74" s="421"/>
      <c r="D74" s="422"/>
      <c r="E74" s="423">
        <v>967000</v>
      </c>
      <c r="F74" s="401">
        <v>967000</v>
      </c>
    </row>
    <row r="75" spans="1:7" ht="25.5">
      <c r="A75" s="38" t="s">
        <v>514</v>
      </c>
      <c r="B75" s="425" t="s">
        <v>515</v>
      </c>
      <c r="C75" s="426" t="s">
        <v>443</v>
      </c>
      <c r="D75" s="426">
        <v>2506</v>
      </c>
      <c r="E75" s="427">
        <v>3034680</v>
      </c>
      <c r="F75" s="428">
        <v>3034680</v>
      </c>
    </row>
    <row r="76" spans="1:7">
      <c r="A76" s="38" t="s">
        <v>516</v>
      </c>
      <c r="B76" s="429" t="s">
        <v>517</v>
      </c>
      <c r="C76" s="430"/>
      <c r="D76" s="430"/>
      <c r="E76" s="427"/>
      <c r="F76" s="397"/>
    </row>
    <row r="77" spans="1:7" s="34" customFormat="1">
      <c r="A77" s="38" t="s">
        <v>518</v>
      </c>
      <c r="B77" s="429" t="s">
        <v>519</v>
      </c>
      <c r="C77" s="431"/>
      <c r="D77" s="431"/>
      <c r="E77" s="432"/>
      <c r="F77" s="433">
        <f>F7+F26+F63+F75+F71+F72</f>
        <v>196210562</v>
      </c>
    </row>
    <row r="78" spans="1:7">
      <c r="G78" s="151"/>
    </row>
  </sheetData>
  <mergeCells count="3">
    <mergeCell ref="B1:E1"/>
    <mergeCell ref="B3:E3"/>
    <mergeCell ref="B63:E63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1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7.7109375" bestFit="1" customWidth="1"/>
    <col min="2" max="2" width="63.85546875" customWidth="1"/>
    <col min="3" max="3" width="41.140625" bestFit="1" customWidth="1"/>
    <col min="4" max="4" width="28" customWidth="1"/>
  </cols>
  <sheetData>
    <row r="2" spans="1:6" ht="15.75">
      <c r="A2" s="1"/>
      <c r="B2" s="1" t="s">
        <v>0</v>
      </c>
      <c r="C2" s="2"/>
    </row>
    <row r="3" spans="1:6" ht="15.75">
      <c r="A3" s="3"/>
      <c r="C3" s="2"/>
    </row>
    <row r="4" spans="1:6" ht="15.75">
      <c r="A4" s="434" t="s">
        <v>1</v>
      </c>
      <c r="B4" s="434"/>
      <c r="C4" s="434"/>
    </row>
    <row r="5" spans="1:6" ht="15.75">
      <c r="A5" s="435"/>
      <c r="B5" s="435"/>
      <c r="C5" s="435"/>
      <c r="D5" s="435"/>
    </row>
    <row r="6" spans="1:6" ht="15.75">
      <c r="A6" s="435"/>
      <c r="B6" s="435"/>
      <c r="C6" s="435"/>
      <c r="D6" s="435"/>
    </row>
    <row r="7" spans="1:6" s="5" customFormat="1">
      <c r="A7" s="4"/>
      <c r="B7" s="4" t="s">
        <v>2</v>
      </c>
      <c r="C7" s="4" t="s">
        <v>3</v>
      </c>
      <c r="D7" s="4" t="s">
        <v>4</v>
      </c>
    </row>
    <row r="8" spans="1:6">
      <c r="A8" s="6" t="s">
        <v>5</v>
      </c>
      <c r="B8" s="7" t="s">
        <v>6</v>
      </c>
      <c r="C8" s="7" t="s">
        <v>7</v>
      </c>
      <c r="D8" s="8" t="s">
        <v>8</v>
      </c>
      <c r="E8" s="9"/>
      <c r="F8" s="9"/>
    </row>
    <row r="9" spans="1:6">
      <c r="A9" s="10" t="s">
        <v>9</v>
      </c>
      <c r="B9" s="11" t="s">
        <v>10</v>
      </c>
      <c r="C9" s="12" t="s">
        <v>11</v>
      </c>
      <c r="D9" s="13" t="s">
        <v>12</v>
      </c>
      <c r="E9" s="9"/>
      <c r="F9" s="9"/>
    </row>
    <row r="10" spans="1:6" s="15" customFormat="1">
      <c r="A10" s="10" t="s">
        <v>13</v>
      </c>
      <c r="B10" s="12" t="s">
        <v>14</v>
      </c>
      <c r="C10" s="12" t="s">
        <v>11</v>
      </c>
      <c r="D10" s="14" t="s">
        <v>12</v>
      </c>
    </row>
    <row r="11" spans="1:6" s="15" customFormat="1">
      <c r="A11" s="10" t="s">
        <v>15</v>
      </c>
      <c r="B11" s="12" t="s">
        <v>16</v>
      </c>
      <c r="C11" s="12" t="s">
        <v>17</v>
      </c>
      <c r="D11" s="14" t="s">
        <v>18</v>
      </c>
    </row>
    <row r="12" spans="1:6">
      <c r="A12" s="10" t="s">
        <v>19</v>
      </c>
      <c r="B12" s="16"/>
      <c r="C12" s="16"/>
      <c r="D12" s="17"/>
      <c r="E12" s="9"/>
      <c r="F12" s="9"/>
    </row>
    <row r="13" spans="1:6">
      <c r="A13" s="18" t="s">
        <v>20</v>
      </c>
      <c r="B13" s="19"/>
      <c r="C13" s="19"/>
      <c r="D13" s="20"/>
      <c r="E13" s="9"/>
      <c r="F13" s="9"/>
    </row>
    <row r="14" spans="1:6">
      <c r="A14" s="21"/>
    </row>
    <row r="15" spans="1:6" ht="15.75">
      <c r="C15" s="2"/>
    </row>
    <row r="16" spans="1:6" ht="15.75">
      <c r="C16" s="2"/>
    </row>
    <row r="17" spans="3:3" ht="15.75">
      <c r="C17" s="2"/>
    </row>
    <row r="18" spans="3:3" ht="15.75">
      <c r="C18" s="2"/>
    </row>
    <row r="19" spans="3:3" ht="15.75">
      <c r="C19" s="2"/>
    </row>
    <row r="20" spans="3:3">
      <c r="C20" s="22"/>
    </row>
    <row r="21" spans="3:3" ht="15.75">
      <c r="C21" s="2"/>
    </row>
  </sheetData>
  <mergeCells count="3">
    <mergeCell ref="A4:C4"/>
    <mergeCell ref="A5:D5"/>
    <mergeCell ref="A6:D6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3"/>
  <sheetViews>
    <sheetView view="pageBreakPreview" topLeftCell="A4" zoomScaleNormal="100" zoomScaleSheetLayoutView="100" workbookViewId="0">
      <selection activeCell="B2" sqref="B2"/>
    </sheetView>
  </sheetViews>
  <sheetFormatPr defaultRowHeight="12.75"/>
  <cols>
    <col min="1" max="1" width="2.5703125" customWidth="1"/>
    <col min="2" max="2" width="68.140625" customWidth="1"/>
    <col min="3" max="3" width="14.140625" bestFit="1" customWidth="1"/>
    <col min="4" max="4" width="13.7109375" customWidth="1"/>
    <col min="5" max="5" width="16.140625" customWidth="1"/>
    <col min="6" max="6" width="13.140625" customWidth="1"/>
  </cols>
  <sheetData>
    <row r="1" spans="1:7" ht="15.75">
      <c r="B1" s="1" t="s">
        <v>21</v>
      </c>
    </row>
    <row r="2" spans="1:7" ht="15.75">
      <c r="A2" s="434" t="s">
        <v>22</v>
      </c>
      <c r="B2" s="434"/>
      <c r="C2" s="434"/>
      <c r="D2" s="434"/>
      <c r="E2" s="434"/>
      <c r="F2" s="434"/>
    </row>
    <row r="3" spans="1:7">
      <c r="A3" s="21"/>
      <c r="D3" s="436" t="s">
        <v>23</v>
      </c>
      <c r="E3" s="436"/>
      <c r="F3" s="436"/>
    </row>
    <row r="4" spans="1:7">
      <c r="A4" s="23"/>
      <c r="B4" s="4" t="s">
        <v>2</v>
      </c>
      <c r="C4" s="4" t="s">
        <v>3</v>
      </c>
      <c r="D4" s="4" t="s">
        <v>24</v>
      </c>
      <c r="E4" s="4" t="s">
        <v>4</v>
      </c>
      <c r="F4" s="4" t="s">
        <v>25</v>
      </c>
    </row>
    <row r="5" spans="1:7">
      <c r="A5" s="24"/>
      <c r="B5" s="25" t="s">
        <v>26</v>
      </c>
      <c r="C5" s="25" t="s">
        <v>27</v>
      </c>
      <c r="D5" s="25" t="s">
        <v>28</v>
      </c>
      <c r="E5" s="25" t="s">
        <v>29</v>
      </c>
      <c r="F5" s="26" t="s">
        <v>30</v>
      </c>
    </row>
    <row r="6" spans="1:7" s="22" customFormat="1">
      <c r="A6" s="27"/>
      <c r="B6" s="28" t="s">
        <v>31</v>
      </c>
      <c r="C6" s="29">
        <f>C7+C21+C29+C40</f>
        <v>271761000</v>
      </c>
      <c r="D6" s="29">
        <f>D7+D21+D29+D40</f>
        <v>0</v>
      </c>
      <c r="E6" s="29">
        <f>E7+E21+E29+E40</f>
        <v>13677000</v>
      </c>
      <c r="F6" s="29">
        <f>F7+F21+F29+F40</f>
        <v>285438000</v>
      </c>
      <c r="G6" s="30"/>
    </row>
    <row r="7" spans="1:7" s="34" customFormat="1">
      <c r="A7" s="31" t="s">
        <v>32</v>
      </c>
      <c r="B7" s="32" t="s">
        <v>33</v>
      </c>
      <c r="C7" s="33">
        <f>C8+C16+C17+C18+C19+C20</f>
        <v>196210562</v>
      </c>
      <c r="D7" s="33">
        <f>D8+D16+D17+D18+D19+D20</f>
        <v>0</v>
      </c>
      <c r="E7" s="33">
        <f>E8+E16+E17+E18+E19+E20</f>
        <v>0</v>
      </c>
      <c r="F7" s="29">
        <f>SUM(C7:E7)</f>
        <v>196210562</v>
      </c>
    </row>
    <row r="8" spans="1:7" s="34" customFormat="1">
      <c r="A8" s="31" t="s">
        <v>9</v>
      </c>
      <c r="B8" s="32" t="s">
        <v>34</v>
      </c>
      <c r="C8" s="33">
        <f>C9+C10+C11+C12+C13+C14+C15</f>
        <v>190610562</v>
      </c>
      <c r="D8" s="33">
        <f>D9+D10+D11+D12+D13+D14</f>
        <v>0</v>
      </c>
      <c r="E8" s="33">
        <f>E9+E10+E11+E12+E13+E14</f>
        <v>0</v>
      </c>
      <c r="F8" s="29">
        <f t="shared" ref="F8:F71" si="0">SUM(C8:E8)</f>
        <v>190610562</v>
      </c>
    </row>
    <row r="9" spans="1:7">
      <c r="A9" s="31"/>
      <c r="B9" s="35" t="s">
        <v>35</v>
      </c>
      <c r="C9" s="36">
        <v>105112737</v>
      </c>
      <c r="D9" s="37"/>
      <c r="E9" s="37"/>
      <c r="F9" s="29">
        <f t="shared" si="0"/>
        <v>105112737</v>
      </c>
    </row>
    <row r="10" spans="1:7">
      <c r="A10" s="31"/>
      <c r="B10" s="35" t="s">
        <v>36</v>
      </c>
      <c r="C10" s="36">
        <v>75645145</v>
      </c>
      <c r="D10" s="37"/>
      <c r="E10" s="37"/>
      <c r="F10" s="29">
        <f t="shared" si="0"/>
        <v>75645145</v>
      </c>
    </row>
    <row r="11" spans="1:7">
      <c r="A11" s="31"/>
      <c r="B11" s="38" t="s">
        <v>37</v>
      </c>
      <c r="C11" s="36">
        <v>6818000</v>
      </c>
      <c r="D11" s="37"/>
      <c r="E11" s="37"/>
      <c r="F11" s="29">
        <f t="shared" si="0"/>
        <v>6818000</v>
      </c>
    </row>
    <row r="12" spans="1:7">
      <c r="A12" s="31"/>
      <c r="B12" s="35" t="s">
        <v>38</v>
      </c>
      <c r="C12" s="36">
        <v>3034680</v>
      </c>
      <c r="D12" s="37"/>
      <c r="E12" s="37"/>
      <c r="F12" s="29">
        <f t="shared" si="0"/>
        <v>3034680</v>
      </c>
    </row>
    <row r="13" spans="1:7" s="40" customFormat="1">
      <c r="A13" s="31"/>
      <c r="B13" s="35" t="s">
        <v>39</v>
      </c>
      <c r="C13" s="39"/>
      <c r="D13" s="39"/>
      <c r="E13" s="39"/>
      <c r="F13" s="29">
        <f t="shared" si="0"/>
        <v>0</v>
      </c>
    </row>
    <row r="14" spans="1:7" s="34" customFormat="1">
      <c r="A14" s="31"/>
      <c r="B14" s="35" t="s">
        <v>40</v>
      </c>
      <c r="C14" s="33"/>
      <c r="D14" s="33"/>
      <c r="E14" s="33"/>
      <c r="F14" s="29">
        <f t="shared" si="0"/>
        <v>0</v>
      </c>
    </row>
    <row r="15" spans="1:7" s="34" customFormat="1">
      <c r="A15" s="31"/>
      <c r="B15" s="41"/>
      <c r="C15" s="42"/>
      <c r="D15" s="33"/>
      <c r="E15" s="33"/>
      <c r="F15" s="29">
        <f t="shared" si="0"/>
        <v>0</v>
      </c>
    </row>
    <row r="16" spans="1:7" s="34" customFormat="1">
      <c r="A16" s="31" t="s">
        <v>13</v>
      </c>
      <c r="B16" s="43" t="s">
        <v>41</v>
      </c>
      <c r="C16" s="33"/>
      <c r="D16" s="33"/>
      <c r="E16" s="33"/>
      <c r="F16" s="29">
        <f t="shared" si="0"/>
        <v>0</v>
      </c>
    </row>
    <row r="17" spans="1:8">
      <c r="A17" s="31" t="s">
        <v>15</v>
      </c>
      <c r="B17" s="43" t="s">
        <v>42</v>
      </c>
      <c r="C17" s="36"/>
      <c r="D17" s="44"/>
      <c r="E17" s="44"/>
      <c r="F17" s="29">
        <f t="shared" si="0"/>
        <v>0</v>
      </c>
    </row>
    <row r="18" spans="1:8">
      <c r="A18" s="31" t="s">
        <v>19</v>
      </c>
      <c r="B18" s="43" t="s">
        <v>43</v>
      </c>
      <c r="C18" s="36"/>
      <c r="D18" s="44"/>
      <c r="E18" s="44"/>
      <c r="F18" s="29">
        <f t="shared" si="0"/>
        <v>0</v>
      </c>
    </row>
    <row r="19" spans="1:8">
      <c r="A19" s="31" t="s">
        <v>20</v>
      </c>
      <c r="B19" s="43" t="s">
        <v>44</v>
      </c>
      <c r="C19" s="36"/>
      <c r="D19" s="44"/>
      <c r="E19" s="44"/>
      <c r="F19" s="29">
        <f t="shared" si="0"/>
        <v>0</v>
      </c>
    </row>
    <row r="20" spans="1:8" s="34" customFormat="1">
      <c r="A20" s="31" t="s">
        <v>45</v>
      </c>
      <c r="B20" s="43" t="s">
        <v>46</v>
      </c>
      <c r="C20" s="33">
        <v>5600000</v>
      </c>
      <c r="D20" s="33"/>
      <c r="E20" s="33"/>
      <c r="F20" s="29">
        <f t="shared" si="0"/>
        <v>5600000</v>
      </c>
    </row>
    <row r="21" spans="1:8" s="34" customFormat="1">
      <c r="A21" s="31" t="s">
        <v>47</v>
      </c>
      <c r="B21" s="43" t="s">
        <v>48</v>
      </c>
      <c r="C21" s="33">
        <f>C22+C23+C24+C25+C26+C27+C28</f>
        <v>60581000</v>
      </c>
      <c r="D21" s="33">
        <f>D22+D23+D24+D25+D26+D27+D28</f>
        <v>0</v>
      </c>
      <c r="E21" s="33">
        <f>E22+E23+E24+E25+E26+E27+E28</f>
        <v>0</v>
      </c>
      <c r="F21" s="29">
        <f t="shared" si="0"/>
        <v>60581000</v>
      </c>
    </row>
    <row r="22" spans="1:8" s="34" customFormat="1">
      <c r="A22" s="31"/>
      <c r="B22" s="45" t="s">
        <v>49</v>
      </c>
      <c r="C22" s="33">
        <v>59731000</v>
      </c>
      <c r="D22" s="33"/>
      <c r="E22" s="33"/>
      <c r="F22" s="29">
        <f t="shared" si="0"/>
        <v>59731000</v>
      </c>
      <c r="H22" s="46"/>
    </row>
    <row r="23" spans="1:8" s="34" customFormat="1">
      <c r="A23" s="31"/>
      <c r="B23" s="45" t="s">
        <v>50</v>
      </c>
      <c r="C23" s="33"/>
      <c r="D23" s="33"/>
      <c r="E23" s="33"/>
      <c r="F23" s="29">
        <f t="shared" si="0"/>
        <v>0</v>
      </c>
    </row>
    <row r="24" spans="1:8" s="34" customFormat="1">
      <c r="A24" s="31"/>
      <c r="B24" s="45" t="s">
        <v>51</v>
      </c>
      <c r="C24" s="33">
        <v>200000</v>
      </c>
      <c r="D24" s="33"/>
      <c r="E24" s="33"/>
      <c r="F24" s="29">
        <f t="shared" si="0"/>
        <v>200000</v>
      </c>
    </row>
    <row r="25" spans="1:8" s="48" customFormat="1" ht="15.75">
      <c r="A25" s="31"/>
      <c r="B25" s="35" t="s">
        <v>52</v>
      </c>
      <c r="C25" s="47"/>
      <c r="D25" s="47"/>
      <c r="E25" s="47"/>
      <c r="F25" s="29">
        <f t="shared" si="0"/>
        <v>0</v>
      </c>
    </row>
    <row r="26" spans="1:8">
      <c r="A26" s="31"/>
      <c r="B26" s="35" t="s">
        <v>53</v>
      </c>
      <c r="C26" s="37">
        <v>50000</v>
      </c>
      <c r="D26" s="37"/>
      <c r="E26" s="37"/>
      <c r="F26" s="29">
        <f t="shared" si="0"/>
        <v>50000</v>
      </c>
    </row>
    <row r="27" spans="1:8">
      <c r="A27" s="31"/>
      <c r="B27" s="35" t="s">
        <v>54</v>
      </c>
      <c r="C27" s="37">
        <v>600000</v>
      </c>
      <c r="D27" s="37"/>
      <c r="E27" s="37"/>
      <c r="F27" s="29">
        <f t="shared" si="0"/>
        <v>600000</v>
      </c>
    </row>
    <row r="28" spans="1:8">
      <c r="A28" s="31"/>
      <c r="B28" s="35" t="s">
        <v>55</v>
      </c>
      <c r="C28" s="37"/>
      <c r="D28" s="44"/>
      <c r="E28" s="44"/>
      <c r="F28" s="29">
        <f t="shared" si="0"/>
        <v>0</v>
      </c>
    </row>
    <row r="29" spans="1:8">
      <c r="A29" s="31" t="s">
        <v>56</v>
      </c>
      <c r="B29" s="43" t="s">
        <v>57</v>
      </c>
      <c r="C29" s="33">
        <f>C31+C32+C33+C35+C34+C36+C37+C38+C39</f>
        <v>14969438</v>
      </c>
      <c r="D29" s="33">
        <f>D31+D32+D33+D35+D34+D36+D37+D38+D39</f>
        <v>0</v>
      </c>
      <c r="E29" s="33">
        <f>E31+E32+E33+E35+E34+E36+E37+E38+E39</f>
        <v>13677000</v>
      </c>
      <c r="F29" s="29">
        <f t="shared" si="0"/>
        <v>28646438</v>
      </c>
    </row>
    <row r="30" spans="1:8">
      <c r="A30" s="31"/>
      <c r="B30" s="45" t="s">
        <v>58</v>
      </c>
      <c r="C30" s="37"/>
      <c r="D30" s="37"/>
      <c r="E30" s="37"/>
      <c r="F30" s="29">
        <f t="shared" si="0"/>
        <v>0</v>
      </c>
    </row>
    <row r="31" spans="1:8">
      <c r="A31" s="31"/>
      <c r="B31" s="49" t="s">
        <v>59</v>
      </c>
      <c r="C31" s="37"/>
      <c r="D31" s="37"/>
      <c r="E31" s="37"/>
      <c r="F31" s="29"/>
    </row>
    <row r="32" spans="1:8">
      <c r="A32" s="31"/>
      <c r="B32" s="45" t="s">
        <v>60</v>
      </c>
      <c r="C32" s="37"/>
      <c r="D32" s="37"/>
      <c r="E32" s="37"/>
      <c r="F32" s="29">
        <f t="shared" si="0"/>
        <v>0</v>
      </c>
    </row>
    <row r="33" spans="1:6" s="48" customFormat="1" ht="15">
      <c r="A33" s="31"/>
      <c r="B33" s="38" t="s">
        <v>61</v>
      </c>
      <c r="C33" s="44">
        <v>12000000</v>
      </c>
      <c r="D33" s="44"/>
      <c r="E33" s="44"/>
      <c r="F33" s="29">
        <f t="shared" si="0"/>
        <v>12000000</v>
      </c>
    </row>
    <row r="34" spans="1:6">
      <c r="A34" s="31"/>
      <c r="B34" s="38" t="s">
        <v>62</v>
      </c>
      <c r="C34" s="37"/>
      <c r="D34" s="37"/>
      <c r="E34" s="37">
        <v>10769000</v>
      </c>
      <c r="F34" s="29">
        <f t="shared" si="0"/>
        <v>10769000</v>
      </c>
    </row>
    <row r="35" spans="1:6">
      <c r="A35" s="31"/>
      <c r="B35" s="38" t="s">
        <v>63</v>
      </c>
      <c r="C35" s="37">
        <v>2700000</v>
      </c>
      <c r="D35" s="37"/>
      <c r="E35" s="37">
        <v>2908000</v>
      </c>
      <c r="F35" s="29">
        <f t="shared" si="0"/>
        <v>5608000</v>
      </c>
    </row>
    <row r="36" spans="1:6">
      <c r="A36" s="31"/>
      <c r="B36" s="38" t="s">
        <v>64</v>
      </c>
      <c r="C36" s="37"/>
      <c r="D36" s="37"/>
      <c r="E36" s="37"/>
      <c r="F36" s="29">
        <f t="shared" si="0"/>
        <v>0</v>
      </c>
    </row>
    <row r="37" spans="1:6">
      <c r="A37" s="31"/>
      <c r="B37" s="38" t="s">
        <v>65</v>
      </c>
      <c r="C37" s="37">
        <v>15000</v>
      </c>
      <c r="D37" s="37"/>
      <c r="E37" s="37"/>
      <c r="F37" s="29">
        <f t="shared" si="0"/>
        <v>15000</v>
      </c>
    </row>
    <row r="38" spans="1:6">
      <c r="A38" s="31"/>
      <c r="B38" s="38" t="s">
        <v>66</v>
      </c>
      <c r="C38" s="37"/>
      <c r="D38" s="37"/>
      <c r="E38" s="37"/>
      <c r="F38" s="29">
        <f t="shared" si="0"/>
        <v>0</v>
      </c>
    </row>
    <row r="39" spans="1:6">
      <c r="A39" s="31"/>
      <c r="B39" s="38" t="s">
        <v>67</v>
      </c>
      <c r="C39" s="37">
        <v>254438</v>
      </c>
      <c r="D39" s="37"/>
      <c r="E39" s="37"/>
      <c r="F39" s="29">
        <f t="shared" si="0"/>
        <v>254438</v>
      </c>
    </row>
    <row r="40" spans="1:6">
      <c r="A40" s="31" t="s">
        <v>68</v>
      </c>
      <c r="B40" s="32" t="s">
        <v>69</v>
      </c>
      <c r="C40" s="33">
        <f>C41+C43+C42</f>
        <v>0</v>
      </c>
      <c r="D40" s="33">
        <f>D41+D43+D42</f>
        <v>0</v>
      </c>
      <c r="E40" s="33">
        <f>E41+E43+E42</f>
        <v>0</v>
      </c>
      <c r="F40" s="29">
        <f t="shared" si="0"/>
        <v>0</v>
      </c>
    </row>
    <row r="41" spans="1:6">
      <c r="A41" s="31"/>
      <c r="B41" s="45" t="s">
        <v>70</v>
      </c>
      <c r="C41" s="37"/>
      <c r="D41" s="37"/>
      <c r="E41" s="37"/>
      <c r="F41" s="29">
        <f t="shared" si="0"/>
        <v>0</v>
      </c>
    </row>
    <row r="42" spans="1:6">
      <c r="A42" s="31"/>
      <c r="B42" s="38" t="s">
        <v>71</v>
      </c>
      <c r="C42" s="37"/>
      <c r="D42" s="37"/>
      <c r="E42" s="37"/>
      <c r="F42" s="29">
        <f t="shared" si="0"/>
        <v>0</v>
      </c>
    </row>
    <row r="43" spans="1:6">
      <c r="A43" s="31"/>
      <c r="B43" s="38" t="s">
        <v>72</v>
      </c>
      <c r="C43" s="37"/>
      <c r="D43" s="37"/>
      <c r="E43" s="37"/>
      <c r="F43" s="29">
        <f t="shared" si="0"/>
        <v>0</v>
      </c>
    </row>
    <row r="44" spans="1:6">
      <c r="A44" s="27"/>
      <c r="B44" s="28" t="s">
        <v>73</v>
      </c>
      <c r="C44" s="29">
        <f>C45+C51+C57</f>
        <v>0</v>
      </c>
      <c r="D44" s="29">
        <f>D45+D51+D57</f>
        <v>0</v>
      </c>
      <c r="E44" s="29">
        <f>E45+E51+E57</f>
        <v>0</v>
      </c>
      <c r="F44" s="29">
        <f t="shared" si="0"/>
        <v>0</v>
      </c>
    </row>
    <row r="45" spans="1:6">
      <c r="A45" s="31" t="s">
        <v>74</v>
      </c>
      <c r="B45" s="32" t="s">
        <v>75</v>
      </c>
      <c r="C45" s="33">
        <f>C46+C47+C48+C49+C50</f>
        <v>0</v>
      </c>
      <c r="D45" s="33">
        <f>D46+D47+D48+D49+D50</f>
        <v>0</v>
      </c>
      <c r="E45" s="33">
        <f>E46+E47+E48+E49+E50</f>
        <v>0</v>
      </c>
      <c r="F45" s="29">
        <f t="shared" si="0"/>
        <v>0</v>
      </c>
    </row>
    <row r="46" spans="1:6" s="48" customFormat="1" ht="15.75">
      <c r="A46" s="31"/>
      <c r="B46" s="38" t="s">
        <v>76</v>
      </c>
      <c r="C46" s="47"/>
      <c r="D46" s="47"/>
      <c r="E46" s="47"/>
      <c r="F46" s="29">
        <f t="shared" si="0"/>
        <v>0</v>
      </c>
    </row>
    <row r="47" spans="1:6">
      <c r="A47" s="31"/>
      <c r="B47" s="38" t="s">
        <v>77</v>
      </c>
      <c r="C47" s="37"/>
      <c r="D47" s="37"/>
      <c r="E47" s="37"/>
      <c r="F47" s="29">
        <f t="shared" si="0"/>
        <v>0</v>
      </c>
    </row>
    <row r="48" spans="1:6">
      <c r="A48" s="31"/>
      <c r="B48" s="38" t="s">
        <v>78</v>
      </c>
      <c r="C48" s="37"/>
      <c r="D48" s="37"/>
      <c r="E48" s="37"/>
      <c r="F48" s="29">
        <f t="shared" si="0"/>
        <v>0</v>
      </c>
    </row>
    <row r="49" spans="1:10">
      <c r="A49" s="31"/>
      <c r="B49" s="38" t="s">
        <v>79</v>
      </c>
      <c r="C49" s="37"/>
      <c r="D49" s="33"/>
      <c r="E49" s="33"/>
      <c r="F49" s="29">
        <f t="shared" si="0"/>
        <v>0</v>
      </c>
    </row>
    <row r="50" spans="1:10">
      <c r="A50" s="31"/>
      <c r="B50" s="38" t="s">
        <v>80</v>
      </c>
      <c r="C50" s="37"/>
      <c r="D50" s="33"/>
      <c r="E50" s="33"/>
      <c r="F50" s="29">
        <f t="shared" si="0"/>
        <v>0</v>
      </c>
    </row>
    <row r="51" spans="1:10" s="48" customFormat="1" ht="15">
      <c r="A51" s="31" t="s">
        <v>81</v>
      </c>
      <c r="B51" s="32" t="s">
        <v>82</v>
      </c>
      <c r="C51" s="33">
        <f>C52+C53+C54+C55+C56</f>
        <v>0</v>
      </c>
      <c r="D51" s="33">
        <f>D52+D53+D54+D55+D56</f>
        <v>0</v>
      </c>
      <c r="E51" s="33">
        <f>E52+E53+E54+E55+E56</f>
        <v>0</v>
      </c>
      <c r="F51" s="29">
        <f t="shared" si="0"/>
        <v>0</v>
      </c>
    </row>
    <row r="52" spans="1:10" s="48" customFormat="1" ht="15">
      <c r="A52" s="31"/>
      <c r="B52" s="35" t="s">
        <v>83</v>
      </c>
      <c r="C52" s="50"/>
      <c r="D52" s="51"/>
      <c r="E52" s="51"/>
      <c r="F52" s="29">
        <f t="shared" si="0"/>
        <v>0</v>
      </c>
    </row>
    <row r="53" spans="1:10" s="56" customFormat="1" ht="15.75">
      <c r="A53" s="52"/>
      <c r="B53" s="53" t="s">
        <v>84</v>
      </c>
      <c r="C53" s="54"/>
      <c r="D53" s="55"/>
      <c r="E53" s="55"/>
      <c r="F53" s="29">
        <f t="shared" si="0"/>
        <v>0</v>
      </c>
    </row>
    <row r="54" spans="1:10" s="22" customFormat="1">
      <c r="A54" s="57"/>
      <c r="B54" s="35" t="s">
        <v>85</v>
      </c>
      <c r="C54" s="44"/>
      <c r="D54" s="44"/>
      <c r="E54" s="44"/>
      <c r="F54" s="29">
        <f t="shared" si="0"/>
        <v>0</v>
      </c>
    </row>
    <row r="55" spans="1:10" s="48" customFormat="1" ht="15">
      <c r="A55" s="57"/>
      <c r="B55" s="45" t="s">
        <v>86</v>
      </c>
      <c r="C55" s="58"/>
      <c r="D55" s="51"/>
      <c r="E55" s="51"/>
      <c r="F55" s="29">
        <f t="shared" si="0"/>
        <v>0</v>
      </c>
    </row>
    <row r="56" spans="1:10" s="62" customFormat="1">
      <c r="A56" s="31"/>
      <c r="B56" s="59" t="s">
        <v>87</v>
      </c>
      <c r="C56" s="60"/>
      <c r="D56" s="61"/>
      <c r="E56" s="61"/>
      <c r="F56" s="29">
        <f t="shared" si="0"/>
        <v>0</v>
      </c>
    </row>
    <row r="57" spans="1:10" s="62" customFormat="1">
      <c r="A57" s="31" t="s">
        <v>88</v>
      </c>
      <c r="B57" s="43" t="s">
        <v>89</v>
      </c>
      <c r="C57" s="33">
        <f>C58+C59+C60</f>
        <v>0</v>
      </c>
      <c r="D57" s="33">
        <f>D58+D59+D60</f>
        <v>0</v>
      </c>
      <c r="E57" s="33">
        <f>E58+E59+E60</f>
        <v>0</v>
      </c>
      <c r="F57" s="29">
        <f t="shared" si="0"/>
        <v>0</v>
      </c>
    </row>
    <row r="58" spans="1:10" s="63" customFormat="1" ht="15.75">
      <c r="A58" s="31"/>
      <c r="B58" s="45" t="s">
        <v>90</v>
      </c>
      <c r="C58" s="32"/>
      <c r="D58" s="47"/>
      <c r="E58" s="47"/>
      <c r="F58" s="29">
        <f t="shared" si="0"/>
        <v>0</v>
      </c>
    </row>
    <row r="59" spans="1:10">
      <c r="A59" s="31"/>
      <c r="B59" s="38" t="s">
        <v>91</v>
      </c>
      <c r="C59" s="37"/>
      <c r="D59" s="37"/>
      <c r="E59" s="37"/>
      <c r="F59" s="29">
        <f t="shared" si="0"/>
        <v>0</v>
      </c>
    </row>
    <row r="60" spans="1:10">
      <c r="A60" s="31"/>
      <c r="B60" s="38" t="s">
        <v>92</v>
      </c>
      <c r="C60" s="37"/>
      <c r="D60" s="37"/>
      <c r="E60" s="37"/>
      <c r="F60" s="29">
        <f t="shared" si="0"/>
        <v>0</v>
      </c>
    </row>
    <row r="61" spans="1:10" s="48" customFormat="1" ht="15">
      <c r="A61" s="27"/>
      <c r="B61" s="28" t="s">
        <v>93</v>
      </c>
      <c r="C61" s="29">
        <f>C62+C63+C64+C65+C66+C67+C68</f>
        <v>197000000</v>
      </c>
      <c r="D61" s="29">
        <f>D62+D63+D64+D65+D66+D67+D68</f>
        <v>94993000</v>
      </c>
      <c r="E61" s="29">
        <f>E62+E63+E64+E65+E66+E67+E68</f>
        <v>88795000</v>
      </c>
      <c r="F61" s="29">
        <f>SUM(C61:E61)</f>
        <v>380788000</v>
      </c>
    </row>
    <row r="62" spans="1:10">
      <c r="A62" s="31" t="s">
        <v>9</v>
      </c>
      <c r="B62" s="38" t="s">
        <v>94</v>
      </c>
      <c r="C62" s="33"/>
      <c r="D62" s="44"/>
      <c r="E62" s="44"/>
      <c r="F62" s="29">
        <f t="shared" si="0"/>
        <v>0</v>
      </c>
    </row>
    <row r="63" spans="1:10">
      <c r="A63" s="31" t="s">
        <v>13</v>
      </c>
      <c r="B63" s="38" t="s">
        <v>95</v>
      </c>
      <c r="C63" s="37"/>
      <c r="D63" s="37"/>
      <c r="E63" s="37"/>
      <c r="F63" s="29">
        <f t="shared" si="0"/>
        <v>0</v>
      </c>
    </row>
    <row r="64" spans="1:10">
      <c r="A64" s="31" t="s">
        <v>15</v>
      </c>
      <c r="B64" s="38" t="s">
        <v>96</v>
      </c>
      <c r="C64" s="37"/>
      <c r="D64" s="37"/>
      <c r="E64" s="37"/>
      <c r="F64" s="29">
        <f t="shared" si="0"/>
        <v>0</v>
      </c>
      <c r="J64" s="64"/>
    </row>
    <row r="65" spans="1:6" s="63" customFormat="1" ht="15.75">
      <c r="A65" s="31" t="s">
        <v>19</v>
      </c>
      <c r="B65" s="35" t="s">
        <v>97</v>
      </c>
      <c r="C65" s="47"/>
      <c r="D65" s="47"/>
      <c r="E65" s="47"/>
      <c r="F65" s="29">
        <f t="shared" si="0"/>
        <v>0</v>
      </c>
    </row>
    <row r="66" spans="1:6" s="66" customFormat="1" ht="15.75">
      <c r="A66" s="52" t="s">
        <v>20</v>
      </c>
      <c r="B66" s="65" t="s">
        <v>98</v>
      </c>
      <c r="C66" s="55"/>
      <c r="D66" s="55"/>
      <c r="E66" s="55"/>
      <c r="F66" s="29">
        <f t="shared" si="0"/>
        <v>0</v>
      </c>
    </row>
    <row r="67" spans="1:6">
      <c r="A67" s="31" t="s">
        <v>45</v>
      </c>
      <c r="B67" s="35" t="s">
        <v>99</v>
      </c>
      <c r="C67" s="33">
        <v>197000000</v>
      </c>
      <c r="D67" s="33"/>
      <c r="E67" s="33"/>
      <c r="F67" s="29">
        <f t="shared" si="0"/>
        <v>197000000</v>
      </c>
    </row>
    <row r="68" spans="1:6">
      <c r="A68" s="31" t="s">
        <v>100</v>
      </c>
      <c r="B68" s="38" t="s">
        <v>101</v>
      </c>
      <c r="C68" s="33"/>
      <c r="D68" s="33">
        <v>94993000</v>
      </c>
      <c r="E68" s="33">
        <v>88795000</v>
      </c>
      <c r="F68" s="29">
        <f>SUM(D68:E68)</f>
        <v>183788000</v>
      </c>
    </row>
    <row r="69" spans="1:6">
      <c r="A69" s="27"/>
      <c r="B69" s="28" t="s">
        <v>102</v>
      </c>
      <c r="C69" s="29">
        <f>C70+C71+C72+C73+C74+C75+C76</f>
        <v>0</v>
      </c>
      <c r="D69" s="29">
        <f>D70+D71+D72+D73+D74+D75+D76</f>
        <v>0</v>
      </c>
      <c r="E69" s="29">
        <f>E70+E71+E72+E73+E74+E75+E76</f>
        <v>0</v>
      </c>
      <c r="F69" s="29">
        <f t="shared" si="0"/>
        <v>0</v>
      </c>
    </row>
    <row r="70" spans="1:6">
      <c r="A70" s="31" t="s">
        <v>9</v>
      </c>
      <c r="B70" s="38" t="s">
        <v>94</v>
      </c>
      <c r="C70" s="38"/>
      <c r="D70" s="38"/>
      <c r="E70" s="38"/>
      <c r="F70" s="29">
        <f t="shared" si="0"/>
        <v>0</v>
      </c>
    </row>
    <row r="71" spans="1:6">
      <c r="A71" s="31" t="s">
        <v>13</v>
      </c>
      <c r="B71" s="38" t="s">
        <v>95</v>
      </c>
      <c r="C71" s="38"/>
      <c r="D71" s="38"/>
      <c r="E71" s="38"/>
      <c r="F71" s="29">
        <f t="shared" si="0"/>
        <v>0</v>
      </c>
    </row>
    <row r="72" spans="1:6">
      <c r="A72" s="31" t="s">
        <v>15</v>
      </c>
      <c r="B72" s="38" t="s">
        <v>96</v>
      </c>
      <c r="C72" s="38"/>
      <c r="D72" s="38"/>
      <c r="E72" s="38"/>
      <c r="F72" s="29">
        <f>SUM(C72:E72)</f>
        <v>0</v>
      </c>
    </row>
    <row r="73" spans="1:6">
      <c r="A73" s="31" t="s">
        <v>19</v>
      </c>
      <c r="B73" s="35" t="s">
        <v>97</v>
      </c>
      <c r="C73" s="38"/>
      <c r="D73" s="38"/>
      <c r="E73" s="38"/>
      <c r="F73" s="29">
        <f>SUM(C73:E73)</f>
        <v>0</v>
      </c>
    </row>
    <row r="74" spans="1:6" s="63" customFormat="1" ht="15.75">
      <c r="A74" s="31" t="s">
        <v>20</v>
      </c>
      <c r="B74" s="65" t="s">
        <v>98</v>
      </c>
      <c r="C74" s="47"/>
      <c r="D74" s="47"/>
      <c r="E74" s="47"/>
      <c r="F74" s="29">
        <f>SUM(C74:E74)</f>
        <v>0</v>
      </c>
    </row>
    <row r="75" spans="1:6">
      <c r="A75" s="31" t="s">
        <v>45</v>
      </c>
      <c r="B75" s="35" t="s">
        <v>99</v>
      </c>
      <c r="C75" s="38"/>
      <c r="D75" s="38"/>
      <c r="E75" s="38"/>
      <c r="F75" s="29">
        <f>SUM(C75:E75)</f>
        <v>0</v>
      </c>
    </row>
    <row r="76" spans="1:6" s="63" customFormat="1" ht="15.75">
      <c r="A76" s="31" t="s">
        <v>100</v>
      </c>
      <c r="B76" s="38" t="s">
        <v>101</v>
      </c>
      <c r="C76" s="67"/>
      <c r="D76" s="47"/>
      <c r="E76" s="61"/>
      <c r="F76" s="29">
        <f>SUM(C76:E76)</f>
        <v>0</v>
      </c>
    </row>
    <row r="77" spans="1:6">
      <c r="A77" s="68"/>
      <c r="B77" s="69" t="s">
        <v>103</v>
      </c>
      <c r="C77" s="70">
        <f>C6+C44+C61+C69</f>
        <v>468761000</v>
      </c>
      <c r="D77" s="70">
        <f>D6+D44+D61+D69</f>
        <v>94993000</v>
      </c>
      <c r="E77" s="70">
        <f>E6+E44+E61+E69</f>
        <v>102472000</v>
      </c>
      <c r="F77" s="70">
        <f>F6+F44+F61+F69</f>
        <v>666226000</v>
      </c>
    </row>
    <row r="78" spans="1:6" s="22" customFormat="1">
      <c r="A78" s="57"/>
      <c r="B78" s="71" t="s">
        <v>104</v>
      </c>
      <c r="C78" s="44"/>
      <c r="D78" s="44">
        <f>D6-D77</f>
        <v>-94993000</v>
      </c>
      <c r="E78" s="44">
        <v>-88795000</v>
      </c>
      <c r="F78" s="29">
        <f>SUM(D78:E78)</f>
        <v>-183788000</v>
      </c>
    </row>
    <row r="79" spans="1:6">
      <c r="A79" s="72"/>
      <c r="B79" s="73" t="s">
        <v>105</v>
      </c>
      <c r="C79" s="74">
        <f>SUM(C77:C78)</f>
        <v>468761000</v>
      </c>
      <c r="D79" s="74">
        <f>SUM(D77:D78)</f>
        <v>0</v>
      </c>
      <c r="E79" s="74">
        <f>SUM(E77:E78)</f>
        <v>13677000</v>
      </c>
      <c r="F79" s="29">
        <v>460259000</v>
      </c>
    </row>
    <row r="83" spans="2:2">
      <c r="B83" s="22"/>
    </row>
  </sheetData>
  <mergeCells count="2">
    <mergeCell ref="A2:F2"/>
    <mergeCell ref="D3:F3"/>
  </mergeCells>
  <pageMargins left="0.25" right="0.25" top="0.75" bottom="0.75" header="0.3" footer="0.3"/>
  <pageSetup paperSize="9" fitToHeight="0" orientation="landscape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5.140625" style="21" bestFit="1" customWidth="1"/>
    <col min="2" max="2" width="46.7109375" bestFit="1" customWidth="1"/>
    <col min="3" max="3" width="18.42578125" bestFit="1" customWidth="1"/>
    <col min="4" max="4" width="16.7109375" bestFit="1" customWidth="1"/>
    <col min="5" max="5" width="14.85546875" bestFit="1" customWidth="1"/>
    <col min="6" max="6" width="14.5703125" customWidth="1"/>
  </cols>
  <sheetData>
    <row r="1" spans="1:6" ht="15.75">
      <c r="B1" s="1" t="s">
        <v>106</v>
      </c>
      <c r="C1" s="22"/>
      <c r="D1" s="22"/>
    </row>
    <row r="2" spans="1:6" ht="15.75">
      <c r="A2" s="434" t="s">
        <v>107</v>
      </c>
      <c r="B2" s="434"/>
      <c r="C2" s="434"/>
      <c r="D2" s="434"/>
      <c r="E2" s="434"/>
      <c r="F2" s="434"/>
    </row>
    <row r="3" spans="1:6">
      <c r="F3" s="75"/>
    </row>
    <row r="4" spans="1:6" s="5" customFormat="1">
      <c r="A4" s="444"/>
      <c r="B4" s="76" t="s">
        <v>2</v>
      </c>
      <c r="C4" s="4" t="s">
        <v>3</v>
      </c>
      <c r="D4" s="4" t="s">
        <v>24</v>
      </c>
      <c r="E4" s="4" t="s">
        <v>4</v>
      </c>
      <c r="F4" s="4" t="s">
        <v>108</v>
      </c>
    </row>
    <row r="5" spans="1:6">
      <c r="A5" s="445"/>
      <c r="B5" s="77"/>
      <c r="C5" s="77"/>
      <c r="D5" s="447" t="s">
        <v>7</v>
      </c>
      <c r="E5" s="447"/>
      <c r="F5" s="447"/>
    </row>
    <row r="6" spans="1:6">
      <c r="A6" s="445"/>
      <c r="B6" s="448" t="s">
        <v>109</v>
      </c>
      <c r="C6" s="450" t="s">
        <v>27</v>
      </c>
      <c r="D6" s="452" t="s">
        <v>110</v>
      </c>
      <c r="E6" s="4"/>
      <c r="F6" s="450" t="s">
        <v>111</v>
      </c>
    </row>
    <row r="7" spans="1:6">
      <c r="A7" s="446"/>
      <c r="B7" s="449"/>
      <c r="C7" s="451"/>
      <c r="D7" s="453"/>
      <c r="E7" s="38" t="s">
        <v>29</v>
      </c>
      <c r="F7" s="451"/>
    </row>
    <row r="8" spans="1:6">
      <c r="A8" s="78"/>
      <c r="B8" s="79" t="s">
        <v>112</v>
      </c>
      <c r="C8" s="80">
        <f>C9+C10+C11+C12+C13</f>
        <v>201732000</v>
      </c>
      <c r="D8" s="81">
        <f>D9+D10+D11+D12+D13</f>
        <v>94993000</v>
      </c>
      <c r="E8" s="81">
        <f>E9+E10+E11+E12+E13</f>
        <v>102472000</v>
      </c>
      <c r="F8" s="82">
        <f t="shared" ref="F8:F13" si="0">SUM(C8:E8)</f>
        <v>399197000</v>
      </c>
    </row>
    <row r="9" spans="1:6">
      <c r="A9" s="83" t="s">
        <v>32</v>
      </c>
      <c r="B9" s="11" t="s">
        <v>113</v>
      </c>
      <c r="C9" s="84">
        <v>25307000</v>
      </c>
      <c r="D9" s="85">
        <v>72628000</v>
      </c>
      <c r="E9" s="85">
        <v>61605000</v>
      </c>
      <c r="F9" s="82">
        <f t="shared" si="0"/>
        <v>159540000</v>
      </c>
    </row>
    <row r="10" spans="1:6">
      <c r="A10" s="83" t="s">
        <v>47</v>
      </c>
      <c r="B10" s="11" t="s">
        <v>114</v>
      </c>
      <c r="C10" s="84">
        <v>4598000</v>
      </c>
      <c r="D10" s="85">
        <v>13350000</v>
      </c>
      <c r="E10" s="85">
        <v>12706000</v>
      </c>
      <c r="F10" s="82">
        <f t="shared" si="0"/>
        <v>30654000</v>
      </c>
    </row>
    <row r="11" spans="1:6">
      <c r="A11" s="83" t="s">
        <v>56</v>
      </c>
      <c r="B11" s="11" t="s">
        <v>115</v>
      </c>
      <c r="C11" s="84">
        <v>38933000</v>
      </c>
      <c r="D11" s="85">
        <v>9015000</v>
      </c>
      <c r="E11" s="85">
        <v>28161000</v>
      </c>
      <c r="F11" s="82">
        <f t="shared" si="0"/>
        <v>76109000</v>
      </c>
    </row>
    <row r="12" spans="1:6">
      <c r="A12" s="83" t="s">
        <v>116</v>
      </c>
      <c r="B12" s="11" t="s">
        <v>117</v>
      </c>
      <c r="C12" s="84">
        <v>6818000</v>
      </c>
      <c r="D12" s="85"/>
      <c r="E12" s="85"/>
      <c r="F12" s="82">
        <f t="shared" si="0"/>
        <v>6818000</v>
      </c>
    </row>
    <row r="13" spans="1:6">
      <c r="A13" s="86" t="s">
        <v>74</v>
      </c>
      <c r="B13" s="87" t="s">
        <v>118</v>
      </c>
      <c r="C13" s="88">
        <v>126076000</v>
      </c>
      <c r="D13" s="89"/>
      <c r="E13" s="89"/>
      <c r="F13" s="82">
        <f t="shared" si="0"/>
        <v>126076000</v>
      </c>
    </row>
    <row r="14" spans="1:6">
      <c r="A14" s="90"/>
      <c r="B14" s="79" t="s">
        <v>119</v>
      </c>
      <c r="C14" s="80">
        <f>C15+C16+C17</f>
        <v>83200000</v>
      </c>
      <c r="D14" s="80">
        <f>D15+D16+D17</f>
        <v>0</v>
      </c>
      <c r="E14" s="80">
        <v>0</v>
      </c>
      <c r="F14" s="82">
        <f>SUM(C14:E14)</f>
        <v>83200000</v>
      </c>
    </row>
    <row r="15" spans="1:6">
      <c r="A15" s="83" t="s">
        <v>81</v>
      </c>
      <c r="B15" s="11" t="s">
        <v>120</v>
      </c>
      <c r="C15" s="91">
        <v>76200000</v>
      </c>
      <c r="D15" s="85"/>
      <c r="E15" s="85">
        <v>0</v>
      </c>
      <c r="F15" s="82">
        <f>SUM(C15:E15)</f>
        <v>76200000</v>
      </c>
    </row>
    <row r="16" spans="1:6">
      <c r="A16" s="83" t="s">
        <v>88</v>
      </c>
      <c r="B16" s="11" t="s">
        <v>121</v>
      </c>
      <c r="C16" s="91">
        <v>7000000</v>
      </c>
      <c r="D16" s="85"/>
      <c r="E16" s="85"/>
      <c r="F16" s="82">
        <f>SUM(C16:E16)</f>
        <v>7000000</v>
      </c>
    </row>
    <row r="17" spans="1:6" s="15" customFormat="1">
      <c r="A17" s="86" t="s">
        <v>122</v>
      </c>
      <c r="B17" s="87" t="s">
        <v>123</v>
      </c>
      <c r="C17" s="92"/>
      <c r="D17" s="93"/>
      <c r="E17" s="93"/>
      <c r="F17" s="82">
        <f>SUM(C17:E17)</f>
        <v>0</v>
      </c>
    </row>
    <row r="18" spans="1:6">
      <c r="A18" s="78"/>
      <c r="B18" s="94" t="s">
        <v>124</v>
      </c>
      <c r="C18" s="95">
        <f>C19+C20+C21+C22+C23+C24+C25+C26</f>
        <v>183829000</v>
      </c>
      <c r="D18" s="96"/>
      <c r="E18" s="96"/>
      <c r="F18" s="97">
        <f>SUM(C18)</f>
        <v>183829000</v>
      </c>
    </row>
    <row r="19" spans="1:6">
      <c r="A19" s="437" t="s">
        <v>9</v>
      </c>
      <c r="B19" s="98" t="s">
        <v>125</v>
      </c>
      <c r="C19" s="438"/>
      <c r="D19" s="438"/>
      <c r="E19" s="438"/>
      <c r="F19" s="440"/>
    </row>
    <row r="20" spans="1:6">
      <c r="A20" s="437"/>
      <c r="B20" s="99" t="s">
        <v>126</v>
      </c>
      <c r="C20" s="439"/>
      <c r="D20" s="439"/>
      <c r="E20" s="439"/>
      <c r="F20" s="441"/>
    </row>
    <row r="21" spans="1:6">
      <c r="A21" s="100" t="s">
        <v>13</v>
      </c>
      <c r="B21" s="101" t="s">
        <v>127</v>
      </c>
      <c r="C21" s="102"/>
      <c r="D21" s="103"/>
      <c r="E21" s="103"/>
      <c r="F21" s="104"/>
    </row>
    <row r="22" spans="1:6" s="15" customFormat="1">
      <c r="A22" s="100" t="s">
        <v>15</v>
      </c>
      <c r="B22" s="105" t="s">
        <v>128</v>
      </c>
      <c r="C22" s="102"/>
      <c r="D22" s="103"/>
      <c r="E22" s="103"/>
      <c r="F22" s="104"/>
    </row>
    <row r="23" spans="1:6">
      <c r="A23" s="100" t="s">
        <v>19</v>
      </c>
      <c r="B23" s="105" t="s">
        <v>129</v>
      </c>
      <c r="C23" s="102"/>
      <c r="D23" s="103"/>
      <c r="E23" s="103"/>
      <c r="F23" s="104"/>
    </row>
    <row r="24" spans="1:6">
      <c r="A24" s="100" t="s">
        <v>20</v>
      </c>
      <c r="B24" s="106" t="s">
        <v>130</v>
      </c>
      <c r="C24" s="84"/>
      <c r="D24" s="85"/>
      <c r="E24" s="85"/>
      <c r="F24" s="107"/>
    </row>
    <row r="25" spans="1:6">
      <c r="A25" s="100" t="s">
        <v>45</v>
      </c>
      <c r="B25" s="108" t="s">
        <v>131</v>
      </c>
      <c r="C25" s="84"/>
      <c r="D25" s="85"/>
      <c r="E25" s="85"/>
      <c r="F25" s="107"/>
    </row>
    <row r="26" spans="1:6">
      <c r="A26" s="109" t="s">
        <v>100</v>
      </c>
      <c r="B26" s="110" t="s">
        <v>132</v>
      </c>
      <c r="C26" s="88">
        <v>183829000</v>
      </c>
      <c r="D26" s="89"/>
      <c r="E26" s="89"/>
      <c r="F26" s="111">
        <f>SUM(C26)</f>
        <v>183829000</v>
      </c>
    </row>
    <row r="27" spans="1:6">
      <c r="A27" s="112"/>
      <c r="B27" s="113" t="s">
        <v>133</v>
      </c>
      <c r="C27" s="114">
        <v>0</v>
      </c>
      <c r="D27" s="114"/>
      <c r="E27" s="114"/>
      <c r="F27" s="115">
        <v>0</v>
      </c>
    </row>
    <row r="28" spans="1:6">
      <c r="A28" s="442" t="s">
        <v>9</v>
      </c>
      <c r="B28" s="116" t="s">
        <v>125</v>
      </c>
      <c r="C28" s="95"/>
      <c r="D28" s="95"/>
      <c r="E28" s="95"/>
      <c r="F28" s="117"/>
    </row>
    <row r="29" spans="1:6">
      <c r="A29" s="443"/>
      <c r="B29" s="118" t="s">
        <v>126</v>
      </c>
      <c r="C29" s="84" t="s">
        <v>134</v>
      </c>
      <c r="D29" s="84"/>
      <c r="E29" s="84"/>
      <c r="F29" s="119"/>
    </row>
    <row r="30" spans="1:6">
      <c r="A30" s="100" t="s">
        <v>13</v>
      </c>
      <c r="B30" s="106" t="s">
        <v>127</v>
      </c>
      <c r="C30" s="84"/>
      <c r="D30" s="84"/>
      <c r="E30" s="84"/>
      <c r="F30" s="119"/>
    </row>
    <row r="31" spans="1:6">
      <c r="A31" s="100" t="s">
        <v>15</v>
      </c>
      <c r="B31" s="105" t="s">
        <v>128</v>
      </c>
      <c r="C31" s="84"/>
      <c r="D31" s="84"/>
      <c r="E31" s="84"/>
      <c r="F31" s="119"/>
    </row>
    <row r="32" spans="1:6">
      <c r="A32" s="100" t="s">
        <v>19</v>
      </c>
      <c r="B32" s="105" t="s">
        <v>129</v>
      </c>
      <c r="C32" s="84"/>
      <c r="D32" s="84"/>
      <c r="E32" s="84"/>
      <c r="F32" s="119"/>
    </row>
    <row r="33" spans="1:6">
      <c r="A33" s="100" t="s">
        <v>20</v>
      </c>
      <c r="B33" s="106" t="s">
        <v>130</v>
      </c>
      <c r="C33" s="84"/>
      <c r="D33" s="84"/>
      <c r="E33" s="84"/>
      <c r="F33" s="119"/>
    </row>
    <row r="34" spans="1:6">
      <c r="A34" s="100" t="s">
        <v>45</v>
      </c>
      <c r="B34" s="108" t="s">
        <v>135</v>
      </c>
      <c r="C34" s="84"/>
      <c r="D34" s="84"/>
      <c r="E34" s="84"/>
      <c r="F34" s="119"/>
    </row>
    <row r="35" spans="1:6">
      <c r="A35" s="109" t="s">
        <v>100</v>
      </c>
      <c r="B35" s="110" t="s">
        <v>132</v>
      </c>
      <c r="C35" s="88"/>
      <c r="D35" s="88"/>
      <c r="E35" s="88"/>
      <c r="F35" s="120"/>
    </row>
    <row r="36" spans="1:6">
      <c r="A36" s="121"/>
      <c r="B36" s="122" t="s">
        <v>136</v>
      </c>
      <c r="C36" s="123">
        <f>C8+C14+C18+C27</f>
        <v>468761000</v>
      </c>
      <c r="D36" s="123">
        <f>D8+D14+D18+D27</f>
        <v>94993000</v>
      </c>
      <c r="E36" s="123">
        <f>E8+E14+E18+E27</f>
        <v>102472000</v>
      </c>
      <c r="F36" s="123">
        <f>F8+F14+F18+F27</f>
        <v>666226000</v>
      </c>
    </row>
    <row r="37" spans="1:6">
      <c r="A37" s="112"/>
      <c r="B37" s="124" t="s">
        <v>104</v>
      </c>
      <c r="C37" s="114">
        <v>183829000</v>
      </c>
      <c r="D37" s="114">
        <v>-94993000</v>
      </c>
      <c r="E37" s="114">
        <v>-102472000</v>
      </c>
      <c r="F37" s="115">
        <v>0</v>
      </c>
    </row>
    <row r="38" spans="1:6">
      <c r="A38" s="121"/>
      <c r="B38" s="122" t="s">
        <v>137</v>
      </c>
      <c r="C38" s="123">
        <f>C36-C37</f>
        <v>284932000</v>
      </c>
      <c r="D38" s="123">
        <v>0</v>
      </c>
      <c r="E38" s="123">
        <v>0</v>
      </c>
      <c r="F38" s="123">
        <f>F36-F37</f>
        <v>666226000</v>
      </c>
    </row>
    <row r="42" spans="1:6">
      <c r="C42" s="22"/>
    </row>
  </sheetData>
  <mergeCells count="13">
    <mergeCell ref="A28:A29"/>
    <mergeCell ref="A2:F2"/>
    <mergeCell ref="A4:A7"/>
    <mergeCell ref="D5:F5"/>
    <mergeCell ref="B6:B7"/>
    <mergeCell ref="C6:C7"/>
    <mergeCell ref="D6:D7"/>
    <mergeCell ref="F6:F7"/>
    <mergeCell ref="A19:A20"/>
    <mergeCell ref="C19:C20"/>
    <mergeCell ref="D19:D20"/>
    <mergeCell ref="E19:E20"/>
    <mergeCell ref="F19:F20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9.140625" style="21"/>
    <col min="2" max="2" width="32" customWidth="1"/>
    <col min="3" max="3" width="12.140625" customWidth="1"/>
    <col min="4" max="4" width="12.7109375" bestFit="1" customWidth="1"/>
    <col min="5" max="5" width="13" customWidth="1"/>
    <col min="6" max="6" width="12" customWidth="1"/>
  </cols>
  <sheetData>
    <row r="1" spans="1:8">
      <c r="B1" t="s">
        <v>138</v>
      </c>
    </row>
    <row r="2" spans="1:8" ht="15.75">
      <c r="A2" s="3"/>
    </row>
    <row r="3" spans="1:8" ht="15.75">
      <c r="A3" s="434" t="s">
        <v>139</v>
      </c>
      <c r="B3" s="434"/>
      <c r="C3" s="434"/>
      <c r="D3" s="434"/>
      <c r="E3" s="434"/>
      <c r="F3" s="434"/>
      <c r="G3" s="434"/>
      <c r="H3" s="434"/>
    </row>
    <row r="4" spans="1:8" ht="15.75">
      <c r="A4" s="3"/>
      <c r="B4" s="34"/>
      <c r="C4" s="34"/>
      <c r="D4" s="34"/>
      <c r="E4" s="34"/>
    </row>
    <row r="5" spans="1:8" ht="15.75">
      <c r="A5" s="3"/>
      <c r="B5" s="34"/>
      <c r="C5" s="34"/>
      <c r="D5" s="34"/>
      <c r="E5" s="34"/>
      <c r="F5" t="s">
        <v>140</v>
      </c>
    </row>
    <row r="6" spans="1:8">
      <c r="A6" s="121"/>
      <c r="B6" s="4" t="s">
        <v>2</v>
      </c>
      <c r="C6" s="4" t="s">
        <v>3</v>
      </c>
      <c r="D6" s="4" t="s">
        <v>24</v>
      </c>
      <c r="E6" s="4" t="s">
        <v>4</v>
      </c>
      <c r="F6" s="4" t="s">
        <v>25</v>
      </c>
    </row>
    <row r="7" spans="1:8">
      <c r="A7" s="121"/>
      <c r="B7" s="125" t="s">
        <v>141</v>
      </c>
      <c r="C7" s="125" t="s">
        <v>142</v>
      </c>
      <c r="D7" s="126" t="s">
        <v>143</v>
      </c>
      <c r="E7" s="125" t="s">
        <v>144</v>
      </c>
      <c r="F7" s="125" t="s">
        <v>145</v>
      </c>
    </row>
    <row r="8" spans="1:8">
      <c r="A8" s="78" t="s">
        <v>146</v>
      </c>
      <c r="B8" s="127" t="s">
        <v>147</v>
      </c>
      <c r="C8" s="128">
        <v>285438000</v>
      </c>
      <c r="D8" s="129"/>
      <c r="E8" s="128"/>
      <c r="F8" s="130"/>
    </row>
    <row r="9" spans="1:8">
      <c r="A9" s="131" t="s">
        <v>148</v>
      </c>
      <c r="B9" s="16" t="s">
        <v>149</v>
      </c>
      <c r="C9" s="132"/>
      <c r="D9" s="133">
        <v>399197000</v>
      </c>
      <c r="E9" s="132"/>
      <c r="F9" s="134"/>
    </row>
    <row r="10" spans="1:8">
      <c r="A10" s="78" t="s">
        <v>150</v>
      </c>
      <c r="B10" s="135" t="s">
        <v>151</v>
      </c>
      <c r="C10" s="132"/>
      <c r="D10" s="133"/>
      <c r="E10" s="132"/>
      <c r="F10" s="134">
        <f>D9-C8</f>
        <v>113759000</v>
      </c>
    </row>
    <row r="11" spans="1:8">
      <c r="A11" s="78" t="s">
        <v>152</v>
      </c>
      <c r="B11" s="135" t="s">
        <v>153</v>
      </c>
      <c r="C11" s="132">
        <f>'2'!C44</f>
        <v>0</v>
      </c>
      <c r="D11" s="133"/>
      <c r="E11" s="132"/>
      <c r="F11" s="134"/>
    </row>
    <row r="12" spans="1:8">
      <c r="A12" s="131" t="s">
        <v>154</v>
      </c>
      <c r="B12" s="135" t="s">
        <v>155</v>
      </c>
      <c r="C12" s="132"/>
      <c r="D12" s="133">
        <v>83200000</v>
      </c>
      <c r="E12" s="132"/>
      <c r="F12" s="134"/>
    </row>
    <row r="13" spans="1:8">
      <c r="A13" s="78" t="s">
        <v>156</v>
      </c>
      <c r="B13" s="135" t="s">
        <v>157</v>
      </c>
      <c r="C13" s="132"/>
      <c r="D13" s="136"/>
      <c r="E13" s="132"/>
      <c r="F13" s="134">
        <f>D12-C11</f>
        <v>83200000</v>
      </c>
    </row>
    <row r="14" spans="1:8">
      <c r="A14" s="78" t="s">
        <v>158</v>
      </c>
      <c r="B14" s="118" t="s">
        <v>159</v>
      </c>
      <c r="C14" s="132"/>
      <c r="D14" s="133">
        <v>0</v>
      </c>
      <c r="E14" s="132"/>
      <c r="F14" s="134">
        <f>D14-C14</f>
        <v>0</v>
      </c>
    </row>
    <row r="15" spans="1:8">
      <c r="A15" s="131" t="s">
        <v>160</v>
      </c>
      <c r="B15" s="137" t="s">
        <v>161</v>
      </c>
      <c r="C15" s="138"/>
      <c r="D15" s="139">
        <v>113599000</v>
      </c>
      <c r="E15" s="138"/>
      <c r="F15" s="134">
        <f>D15-C15</f>
        <v>113599000</v>
      </c>
    </row>
    <row r="16" spans="1:8" s="34" customFormat="1" ht="12" customHeight="1">
      <c r="A16" s="78" t="s">
        <v>162</v>
      </c>
      <c r="B16" s="43" t="s">
        <v>30</v>
      </c>
      <c r="C16" s="33">
        <f>SUM(C8:C13)</f>
        <v>285438000</v>
      </c>
      <c r="D16" s="33">
        <f>SUM(D9:D15)</f>
        <v>595996000</v>
      </c>
      <c r="E16" s="33">
        <f>SUM(E8:E13)</f>
        <v>0</v>
      </c>
      <c r="F16" s="33">
        <f>SUM(F10:F15)</f>
        <v>310558000</v>
      </c>
    </row>
    <row r="17" spans="1:12">
      <c r="A17" s="78" t="s">
        <v>163</v>
      </c>
      <c r="B17" s="43" t="s">
        <v>164</v>
      </c>
      <c r="C17" s="37"/>
      <c r="D17" s="33"/>
      <c r="E17" s="37"/>
      <c r="F17" s="37"/>
    </row>
    <row r="18" spans="1:12">
      <c r="A18" s="131" t="s">
        <v>165</v>
      </c>
      <c r="B18" s="140" t="s">
        <v>166</v>
      </c>
      <c r="C18" s="141">
        <v>197000000</v>
      </c>
      <c r="D18" s="142"/>
      <c r="E18" s="141">
        <f>C18-D18</f>
        <v>197000000</v>
      </c>
      <c r="F18" s="143"/>
    </row>
    <row r="19" spans="1:12" s="34" customFormat="1">
      <c r="A19" s="78" t="s">
        <v>167</v>
      </c>
      <c r="B19" s="43" t="s">
        <v>168</v>
      </c>
      <c r="C19" s="33">
        <f>SUM(C18:C18)</f>
        <v>197000000</v>
      </c>
      <c r="D19" s="33"/>
      <c r="E19" s="33"/>
      <c r="F19" s="33"/>
    </row>
    <row r="20" spans="1:12">
      <c r="B20" s="144" t="s">
        <v>169</v>
      </c>
      <c r="C20" s="144"/>
      <c r="D20" s="144"/>
      <c r="E20" s="144"/>
      <c r="F20" s="144"/>
    </row>
    <row r="23" spans="1:12">
      <c r="B23" t="s">
        <v>170</v>
      </c>
    </row>
    <row r="25" spans="1:12">
      <c r="B25" s="145" t="s">
        <v>171</v>
      </c>
      <c r="C25" s="145"/>
      <c r="D25" s="145"/>
      <c r="E25" s="145"/>
      <c r="F25" s="145"/>
      <c r="G25" s="145"/>
      <c r="H25" s="145"/>
    </row>
    <row r="26" spans="1:12">
      <c r="B26" s="146"/>
      <c r="C26" s="146"/>
      <c r="D26" s="146"/>
      <c r="E26" s="146"/>
      <c r="F26" s="146"/>
      <c r="G26" s="146"/>
      <c r="H26" s="146"/>
    </row>
    <row r="27" spans="1:12">
      <c r="E27" t="s">
        <v>172</v>
      </c>
    </row>
    <row r="28" spans="1:12">
      <c r="A28" s="121"/>
      <c r="B28" s="4" t="s">
        <v>2</v>
      </c>
      <c r="C28" s="4" t="s">
        <v>3</v>
      </c>
      <c r="D28" s="4" t="s">
        <v>24</v>
      </c>
      <c r="E28" s="4" t="s">
        <v>4</v>
      </c>
      <c r="F28" s="147"/>
    </row>
    <row r="29" spans="1:12">
      <c r="A29" s="121"/>
      <c r="B29" s="125" t="s">
        <v>173</v>
      </c>
      <c r="C29" s="125">
        <v>2019</v>
      </c>
      <c r="D29" s="125">
        <v>2020</v>
      </c>
      <c r="E29" s="125" t="s">
        <v>30</v>
      </c>
    </row>
    <row r="30" spans="1:12" ht="15.75">
      <c r="A30" s="121" t="s">
        <v>146</v>
      </c>
      <c r="B30" s="148"/>
      <c r="C30" s="38">
        <v>0</v>
      </c>
      <c r="D30" s="38">
        <v>0</v>
      </c>
      <c r="E30" s="38">
        <f>SUM(C30:D30)</f>
        <v>0</v>
      </c>
      <c r="L30" s="149"/>
    </row>
    <row r="31" spans="1:12">
      <c r="A31" s="150" t="s">
        <v>148</v>
      </c>
      <c r="B31" s="32" t="s">
        <v>30</v>
      </c>
      <c r="C31" s="32">
        <f>SUM(C30:C30)</f>
        <v>0</v>
      </c>
      <c r="D31" s="32">
        <f>SUM(D30:D30)</f>
        <v>0</v>
      </c>
      <c r="E31" s="32">
        <f>SUM(E30:E30)</f>
        <v>0</v>
      </c>
    </row>
    <row r="32" spans="1:12">
      <c r="F32" s="151"/>
    </row>
    <row r="35" spans="1:5">
      <c r="A35"/>
      <c r="E35" s="151"/>
    </row>
  </sheetData>
  <mergeCells count="1">
    <mergeCell ref="A3:H3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5.7109375" style="21" customWidth="1"/>
    <col min="2" max="2" width="48.5703125" bestFit="1" customWidth="1"/>
    <col min="3" max="3" width="21.85546875" bestFit="1" customWidth="1"/>
    <col min="4" max="5" width="12.7109375" bestFit="1" customWidth="1"/>
  </cols>
  <sheetData>
    <row r="1" spans="1:5" ht="12.75" customHeight="1">
      <c r="A1" s="454" t="s">
        <v>174</v>
      </c>
      <c r="B1" s="454"/>
    </row>
    <row r="2" spans="1:5" ht="15.75">
      <c r="B2" s="3"/>
    </row>
    <row r="3" spans="1:5" ht="15.75">
      <c r="A3" s="434" t="s">
        <v>175</v>
      </c>
      <c r="B3" s="434"/>
      <c r="C3" s="434"/>
      <c r="D3" s="34"/>
      <c r="E3" s="34"/>
    </row>
    <row r="5" spans="1:5">
      <c r="C5" s="152" t="s">
        <v>172</v>
      </c>
    </row>
    <row r="6" spans="1:5" ht="13.5" thickBot="1">
      <c r="A6" s="153"/>
      <c r="B6" s="154" t="s">
        <v>2</v>
      </c>
      <c r="C6" s="154" t="s">
        <v>3</v>
      </c>
    </row>
    <row r="7" spans="1:5">
      <c r="A7" s="155" t="s">
        <v>146</v>
      </c>
      <c r="B7" s="156" t="s">
        <v>176</v>
      </c>
      <c r="C7" s="156" t="s">
        <v>177</v>
      </c>
    </row>
    <row r="8" spans="1:5">
      <c r="A8" s="100" t="s">
        <v>148</v>
      </c>
      <c r="B8" s="157" t="s">
        <v>178</v>
      </c>
      <c r="C8" s="158">
        <v>6000000</v>
      </c>
    </row>
    <row r="9" spans="1:5">
      <c r="A9" s="159" t="s">
        <v>150</v>
      </c>
      <c r="B9" s="118" t="s">
        <v>179</v>
      </c>
      <c r="C9" s="160">
        <v>1000000</v>
      </c>
    </row>
    <row r="10" spans="1:5" s="40" customFormat="1">
      <c r="A10" s="100" t="s">
        <v>154</v>
      </c>
      <c r="B10" s="161" t="s">
        <v>180</v>
      </c>
      <c r="C10" s="162">
        <v>7000000</v>
      </c>
    </row>
    <row r="11" spans="1:5" s="34" customFormat="1" ht="13.5" thickBot="1">
      <c r="A11" s="159" t="s">
        <v>162</v>
      </c>
      <c r="B11" s="163" t="s">
        <v>181</v>
      </c>
      <c r="C11" s="164">
        <v>7000000</v>
      </c>
    </row>
    <row r="12" spans="1:5" ht="13.5" thickBot="1">
      <c r="A12" s="155" t="s">
        <v>163</v>
      </c>
      <c r="B12" s="165" t="s">
        <v>182</v>
      </c>
      <c r="C12" s="165" t="s">
        <v>183</v>
      </c>
    </row>
    <row r="13" spans="1:5" s="22" customFormat="1">
      <c r="A13" s="155" t="s">
        <v>184</v>
      </c>
      <c r="B13" s="166" t="s">
        <v>185</v>
      </c>
      <c r="C13" s="167">
        <v>76200000</v>
      </c>
    </row>
    <row r="14" spans="1:5" s="22" customFormat="1">
      <c r="A14" s="100" t="s">
        <v>186</v>
      </c>
      <c r="B14" s="166" t="s">
        <v>187</v>
      </c>
      <c r="C14" s="167">
        <v>1000000</v>
      </c>
    </row>
    <row r="15" spans="1:5" s="22" customFormat="1" ht="13.5" thickBot="1">
      <c r="A15" s="159" t="s">
        <v>188</v>
      </c>
      <c r="B15" s="168" t="s">
        <v>189</v>
      </c>
      <c r="C15" s="120">
        <v>0</v>
      </c>
    </row>
    <row r="16" spans="1:5" s="40" customFormat="1">
      <c r="A16" s="155" t="s">
        <v>190</v>
      </c>
      <c r="B16" s="169" t="s">
        <v>191</v>
      </c>
      <c r="C16" s="170">
        <f>SUM(C13:C15)</f>
        <v>77200000</v>
      </c>
    </row>
    <row r="17" spans="1:3" ht="13.5" thickBot="1">
      <c r="A17" s="159" t="s">
        <v>192</v>
      </c>
      <c r="B17" s="171" t="s">
        <v>193</v>
      </c>
      <c r="C17" s="172">
        <v>0</v>
      </c>
    </row>
    <row r="18" spans="1:3" s="34" customFormat="1" ht="13.5" thickBot="1">
      <c r="A18" s="155" t="s">
        <v>194</v>
      </c>
      <c r="B18" s="173" t="s">
        <v>195</v>
      </c>
      <c r="C18" s="174"/>
    </row>
    <row r="19" spans="1:3" ht="13.5" thickBot="1">
      <c r="A19" s="100" t="s">
        <v>196</v>
      </c>
      <c r="B19" s="175" t="s">
        <v>197</v>
      </c>
      <c r="C19" s="176">
        <v>0</v>
      </c>
    </row>
    <row r="20" spans="1:3" ht="13.5" thickBot="1">
      <c r="A20" s="159" t="s">
        <v>198</v>
      </c>
      <c r="B20" s="177" t="s">
        <v>199</v>
      </c>
      <c r="C20" s="178"/>
    </row>
    <row r="21" spans="1:3">
      <c r="A21" s="155" t="s">
        <v>200</v>
      </c>
      <c r="B21" s="173" t="s">
        <v>199</v>
      </c>
      <c r="C21" s="165" t="s">
        <v>201</v>
      </c>
    </row>
    <row r="22" spans="1:3">
      <c r="A22" s="100" t="s">
        <v>202</v>
      </c>
      <c r="B22" s="99" t="s">
        <v>203</v>
      </c>
      <c r="C22" s="179">
        <v>9847000</v>
      </c>
    </row>
    <row r="23" spans="1:3" ht="13.5" thickBot="1">
      <c r="A23" s="159" t="s">
        <v>204</v>
      </c>
      <c r="B23" s="180" t="s">
        <v>161</v>
      </c>
      <c r="C23" s="115">
        <v>103752000</v>
      </c>
    </row>
    <row r="24" spans="1:3">
      <c r="A24" s="155" t="s">
        <v>205</v>
      </c>
      <c r="B24" s="180" t="s">
        <v>159</v>
      </c>
      <c r="C24" s="167">
        <v>0</v>
      </c>
    </row>
    <row r="25" spans="1:3" s="34" customFormat="1">
      <c r="A25" s="100" t="s">
        <v>206</v>
      </c>
      <c r="B25" s="32" t="s">
        <v>207</v>
      </c>
      <c r="C25" s="123">
        <f>SUM(C22:C24)</f>
        <v>113599000</v>
      </c>
    </row>
  </sheetData>
  <mergeCells count="2">
    <mergeCell ref="A1:B1"/>
    <mergeCell ref="A3:C3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view="pageBreakPreview" zoomScaleNormal="100" workbookViewId="0">
      <selection activeCell="B2" sqref="B2"/>
    </sheetView>
  </sheetViews>
  <sheetFormatPr defaultRowHeight="12.75"/>
  <cols>
    <col min="1" max="1" width="3.140625" bestFit="1" customWidth="1"/>
    <col min="2" max="2" width="4.140625" customWidth="1"/>
    <col min="3" max="3" width="51.140625" bestFit="1" customWidth="1"/>
    <col min="4" max="4" width="22.140625" customWidth="1"/>
    <col min="5" max="5" width="46.140625" bestFit="1" customWidth="1"/>
    <col min="6" max="6" width="19.7109375" customWidth="1"/>
  </cols>
  <sheetData>
    <row r="1" spans="1:6" s="22" customFormat="1" ht="15.75">
      <c r="C1" s="1" t="s">
        <v>208</v>
      </c>
    </row>
    <row r="2" spans="1:6" ht="15.75">
      <c r="B2" s="434" t="s">
        <v>209</v>
      </c>
      <c r="C2" s="434"/>
      <c r="D2" s="434"/>
      <c r="E2" s="434"/>
      <c r="F2" s="434"/>
    </row>
    <row r="3" spans="1:6">
      <c r="F3" t="s">
        <v>210</v>
      </c>
    </row>
    <row r="4" spans="1:6" s="5" customFormat="1">
      <c r="A4" s="4"/>
      <c r="B4" s="4"/>
      <c r="C4" s="4" t="s">
        <v>2</v>
      </c>
      <c r="D4" s="4" t="s">
        <v>3</v>
      </c>
      <c r="E4" s="4" t="s">
        <v>4</v>
      </c>
      <c r="F4" s="4" t="s">
        <v>25</v>
      </c>
    </row>
    <row r="5" spans="1:6">
      <c r="A5" s="38"/>
      <c r="B5" s="455" t="s">
        <v>211</v>
      </c>
      <c r="C5" s="455"/>
      <c r="D5" s="455"/>
      <c r="E5" s="455" t="s">
        <v>212</v>
      </c>
      <c r="F5" s="455"/>
    </row>
    <row r="6" spans="1:6">
      <c r="A6" s="38">
        <v>1</v>
      </c>
      <c r="B6" s="459" t="s">
        <v>147</v>
      </c>
      <c r="C6" s="460"/>
      <c r="D6" s="181"/>
      <c r="E6" s="182" t="s">
        <v>213</v>
      </c>
      <c r="F6" s="183"/>
    </row>
    <row r="7" spans="1:6">
      <c r="A7" s="38">
        <v>2</v>
      </c>
      <c r="B7" s="184"/>
      <c r="C7" s="53" t="s">
        <v>214</v>
      </c>
      <c r="D7" s="61">
        <v>190610562</v>
      </c>
      <c r="E7" s="38" t="s">
        <v>113</v>
      </c>
      <c r="F7" s="37">
        <f>'3'!F9</f>
        <v>159540000</v>
      </c>
    </row>
    <row r="8" spans="1:6">
      <c r="A8" s="38">
        <v>3</v>
      </c>
      <c r="B8" s="184"/>
      <c r="C8" s="53" t="s">
        <v>215</v>
      </c>
      <c r="D8" s="61">
        <v>5600000</v>
      </c>
      <c r="E8" s="38" t="s">
        <v>216</v>
      </c>
      <c r="F8" s="37">
        <f>'3'!F10</f>
        <v>30654000</v>
      </c>
    </row>
    <row r="9" spans="1:6">
      <c r="A9" s="38">
        <v>4</v>
      </c>
      <c r="B9" s="184"/>
      <c r="C9" s="53" t="s">
        <v>57</v>
      </c>
      <c r="D9" s="61">
        <v>14969438</v>
      </c>
      <c r="E9" s="38" t="s">
        <v>115</v>
      </c>
      <c r="F9" s="37">
        <f>'3'!F11</f>
        <v>76109000</v>
      </c>
    </row>
    <row r="10" spans="1:6">
      <c r="A10" s="38">
        <v>5</v>
      </c>
      <c r="B10" s="184"/>
      <c r="C10" s="53" t="s">
        <v>217</v>
      </c>
      <c r="D10" s="61">
        <f>'2'!F43</f>
        <v>0</v>
      </c>
      <c r="E10" s="38" t="s">
        <v>117</v>
      </c>
      <c r="F10" s="37">
        <f>'3'!F12</f>
        <v>6818000</v>
      </c>
    </row>
    <row r="11" spans="1:6" ht="13.5" thickBot="1">
      <c r="A11" s="38">
        <v>6</v>
      </c>
      <c r="B11" s="184"/>
      <c r="C11" s="185" t="s">
        <v>48</v>
      </c>
      <c r="D11" s="186">
        <v>60581000</v>
      </c>
      <c r="E11" s="187" t="s">
        <v>218</v>
      </c>
      <c r="F11" s="188">
        <f>'3'!F13</f>
        <v>126076000</v>
      </c>
    </row>
    <row r="12" spans="1:6" ht="13.5" thickBot="1">
      <c r="A12" s="38">
        <v>7</v>
      </c>
      <c r="B12" s="189"/>
      <c r="C12" s="190" t="s">
        <v>219</v>
      </c>
      <c r="D12" s="191">
        <f>SUM(D7:D11)</f>
        <v>271761000</v>
      </c>
      <c r="E12" s="192" t="s">
        <v>220</v>
      </c>
      <c r="F12" s="193">
        <f>SUM(F7:F11)</f>
        <v>399197000</v>
      </c>
    </row>
    <row r="13" spans="1:6" ht="13.5" thickBot="1">
      <c r="A13" s="38">
        <v>8</v>
      </c>
      <c r="B13" s="189"/>
      <c r="C13" s="194" t="s">
        <v>221</v>
      </c>
      <c r="D13" s="195"/>
      <c r="E13" s="196"/>
      <c r="F13" s="197"/>
    </row>
    <row r="14" spans="1:6">
      <c r="A14" s="461">
        <v>9</v>
      </c>
      <c r="B14" s="450"/>
      <c r="C14" s="187" t="s">
        <v>222</v>
      </c>
      <c r="D14" s="463">
        <v>183788000</v>
      </c>
      <c r="E14" s="187" t="s">
        <v>223</v>
      </c>
      <c r="F14" s="465"/>
    </row>
    <row r="15" spans="1:6" ht="13.5" thickBot="1">
      <c r="A15" s="462"/>
      <c r="B15" s="451"/>
      <c r="C15" s="198" t="s">
        <v>224</v>
      </c>
      <c r="D15" s="464"/>
      <c r="E15" s="198" t="s">
        <v>224</v>
      </c>
      <c r="F15" s="466"/>
    </row>
    <row r="16" spans="1:6" ht="13.5" thickBot="1">
      <c r="A16" s="38">
        <v>10</v>
      </c>
      <c r="B16" s="189"/>
      <c r="C16" s="199" t="s">
        <v>225</v>
      </c>
      <c r="D16" s="191">
        <f>D12+D14</f>
        <v>455549000</v>
      </c>
      <c r="E16" s="175" t="s">
        <v>226</v>
      </c>
      <c r="F16" s="193">
        <f>SUM(F12:F15)</f>
        <v>399197000</v>
      </c>
    </row>
    <row r="17" spans="1:6">
      <c r="A17" s="38">
        <v>11</v>
      </c>
      <c r="B17" s="455" t="s">
        <v>153</v>
      </c>
      <c r="C17" s="455"/>
      <c r="D17" s="33"/>
      <c r="E17" s="200" t="s">
        <v>155</v>
      </c>
      <c r="F17" s="183"/>
    </row>
    <row r="18" spans="1:6" ht="15.75">
      <c r="A18" s="38">
        <v>12</v>
      </c>
      <c r="B18" s="184"/>
      <c r="C18" s="201" t="s">
        <v>82</v>
      </c>
      <c r="D18" s="37">
        <f>'2'!F51</f>
        <v>0</v>
      </c>
      <c r="E18" s="202" t="s">
        <v>120</v>
      </c>
      <c r="F18" s="38">
        <v>76200000</v>
      </c>
    </row>
    <row r="19" spans="1:6" ht="15.75">
      <c r="A19" s="38">
        <v>13</v>
      </c>
      <c r="B19" s="184"/>
      <c r="C19" s="201" t="s">
        <v>227</v>
      </c>
      <c r="D19" s="37">
        <f>'2'!F45</f>
        <v>0</v>
      </c>
      <c r="E19" s="202" t="s">
        <v>228</v>
      </c>
      <c r="F19" s="38">
        <v>7000000</v>
      </c>
    </row>
    <row r="20" spans="1:6" ht="15.75">
      <c r="A20" s="38">
        <v>14</v>
      </c>
      <c r="B20" s="184"/>
      <c r="C20" s="201" t="s">
        <v>229</v>
      </c>
      <c r="D20" s="37">
        <f>'2'!F57</f>
        <v>0</v>
      </c>
      <c r="E20" s="202" t="s">
        <v>230</v>
      </c>
      <c r="F20" s="38">
        <v>0</v>
      </c>
    </row>
    <row r="21" spans="1:6" ht="13.5" thickBot="1">
      <c r="A21" s="38">
        <v>15</v>
      </c>
      <c r="B21" s="184"/>
      <c r="C21" s="187"/>
      <c r="D21" s="188"/>
      <c r="E21" s="203"/>
      <c r="F21" s="204"/>
    </row>
    <row r="22" spans="1:6" ht="13.5" thickBot="1">
      <c r="A22" s="38">
        <v>16</v>
      </c>
      <c r="B22" s="205"/>
      <c r="C22" s="206" t="s">
        <v>231</v>
      </c>
      <c r="D22" s="207">
        <f>SUM(D18:D21)</f>
        <v>0</v>
      </c>
      <c r="E22" s="208" t="s">
        <v>232</v>
      </c>
      <c r="F22" s="209">
        <f>SUM(F18:F21)</f>
        <v>83200000</v>
      </c>
    </row>
    <row r="23" spans="1:6">
      <c r="A23" s="38">
        <v>17</v>
      </c>
      <c r="B23" s="210"/>
      <c r="C23" s="194" t="s">
        <v>233</v>
      </c>
      <c r="D23" s="211">
        <v>0</v>
      </c>
      <c r="E23" s="212"/>
      <c r="F23" s="213"/>
    </row>
    <row r="24" spans="1:6">
      <c r="A24" s="450">
        <v>18</v>
      </c>
      <c r="B24" s="450"/>
      <c r="C24" s="187" t="s">
        <v>234</v>
      </c>
      <c r="D24" s="456">
        <v>-183788000</v>
      </c>
      <c r="E24" s="187" t="s">
        <v>235</v>
      </c>
      <c r="F24" s="450"/>
    </row>
    <row r="25" spans="1:6" ht="13.5" thickBot="1">
      <c r="A25" s="451"/>
      <c r="B25" s="451"/>
      <c r="C25" s="198" t="s">
        <v>224</v>
      </c>
      <c r="D25" s="457"/>
      <c r="E25" s="198" t="s">
        <v>224</v>
      </c>
      <c r="F25" s="458"/>
    </row>
    <row r="26" spans="1:6" ht="13.5" thickBot="1">
      <c r="A26" s="38">
        <v>19</v>
      </c>
      <c r="B26" s="189"/>
      <c r="C26" s="199" t="s">
        <v>236</v>
      </c>
      <c r="D26" s="191">
        <v>0</v>
      </c>
      <c r="E26" s="175" t="s">
        <v>237</v>
      </c>
      <c r="F26" s="193">
        <f>SUM(F22:F25)</f>
        <v>83200000</v>
      </c>
    </row>
    <row r="27" spans="1:6" ht="15.75">
      <c r="A27" s="38">
        <v>20</v>
      </c>
      <c r="B27" s="184"/>
      <c r="C27" s="214" t="s">
        <v>238</v>
      </c>
      <c r="D27" s="215">
        <f>D16+D26</f>
        <v>455549000</v>
      </c>
      <c r="E27" s="214" t="s">
        <v>239</v>
      </c>
      <c r="F27" s="215">
        <f>F16+F26</f>
        <v>482397000</v>
      </c>
    </row>
    <row r="28" spans="1:6" ht="15.75">
      <c r="A28" s="151"/>
      <c r="B28" s="216"/>
      <c r="C28" s="217"/>
      <c r="D28" s="218"/>
      <c r="E28" s="217"/>
      <c r="F28" s="218">
        <f>D27-F27</f>
        <v>-26848000</v>
      </c>
    </row>
    <row r="29" spans="1:6" ht="15.75">
      <c r="A29" s="151"/>
      <c r="B29" s="216"/>
      <c r="C29" s="217"/>
      <c r="D29" s="218"/>
      <c r="E29" s="217"/>
      <c r="F29" s="218"/>
    </row>
    <row r="30" spans="1:6" ht="15.75">
      <c r="A30" s="151"/>
      <c r="B30" s="216"/>
      <c r="C30" s="217"/>
      <c r="D30" s="218"/>
      <c r="E30" s="217"/>
      <c r="F30" s="218"/>
    </row>
    <row r="31" spans="1:6">
      <c r="D31" s="22"/>
    </row>
  </sheetData>
  <mergeCells count="13">
    <mergeCell ref="B2:F2"/>
    <mergeCell ref="B5:D5"/>
    <mergeCell ref="E5:F5"/>
    <mergeCell ref="B6:C6"/>
    <mergeCell ref="A14:A15"/>
    <mergeCell ref="B14:B15"/>
    <mergeCell ref="D14:D15"/>
    <mergeCell ref="F14:F15"/>
    <mergeCell ref="B17:C17"/>
    <mergeCell ref="A24:A25"/>
    <mergeCell ref="B24:B25"/>
    <mergeCell ref="D24:D25"/>
    <mergeCell ref="F24:F25"/>
  </mergeCells>
  <pageMargins left="0.25" right="0.25" top="0.75" bottom="0.75" header="0.3" footer="0.3"/>
  <pageSetup paperSize="9" scale="9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view="pageBreakPreview" zoomScale="75" zoomScaleNormal="75" workbookViewId="0">
      <selection activeCell="B2" sqref="B2"/>
    </sheetView>
  </sheetViews>
  <sheetFormatPr defaultRowHeight="12.75"/>
  <cols>
    <col min="1" max="1" width="3.5703125" bestFit="1" customWidth="1"/>
    <col min="2" max="2" width="47.5703125" customWidth="1"/>
    <col min="3" max="3" width="13.140625" bestFit="1" customWidth="1"/>
    <col min="4" max="4" width="15.42578125" customWidth="1"/>
    <col min="5" max="5" width="15.140625" customWidth="1"/>
    <col min="6" max="6" width="14.42578125" customWidth="1"/>
    <col min="7" max="7" width="13.140625" bestFit="1" customWidth="1"/>
    <col min="8" max="8" width="16.85546875" customWidth="1"/>
    <col min="9" max="9" width="15.28515625" customWidth="1"/>
    <col min="10" max="10" width="19" customWidth="1"/>
    <col min="11" max="11" width="14.7109375" customWidth="1"/>
    <col min="12" max="12" width="17.28515625" customWidth="1"/>
    <col min="13" max="13" width="12" bestFit="1" customWidth="1"/>
    <col min="14" max="14" width="15.7109375" customWidth="1"/>
    <col min="15" max="15" width="18" customWidth="1"/>
  </cols>
  <sheetData>
    <row r="1" spans="1:15" ht="15.75">
      <c r="B1" s="1" t="s">
        <v>240</v>
      </c>
      <c r="O1" s="21" t="s">
        <v>241</v>
      </c>
    </row>
    <row r="2" spans="1:15" ht="15.75">
      <c r="B2" s="477" t="s">
        <v>242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</row>
    <row r="3" spans="1:15">
      <c r="N3" s="479" t="s">
        <v>172</v>
      </c>
      <c r="O3" s="479"/>
    </row>
    <row r="4" spans="1:15" ht="15.75">
      <c r="A4" s="38"/>
      <c r="B4" s="219" t="s">
        <v>2</v>
      </c>
      <c r="C4" s="220" t="s">
        <v>3</v>
      </c>
      <c r="D4" s="220" t="s">
        <v>24</v>
      </c>
      <c r="E4" s="220" t="s">
        <v>4</v>
      </c>
      <c r="F4" s="220" t="s">
        <v>25</v>
      </c>
      <c r="G4" s="220" t="s">
        <v>243</v>
      </c>
      <c r="H4" s="220" t="s">
        <v>244</v>
      </c>
      <c r="I4" s="221" t="s">
        <v>245</v>
      </c>
      <c r="J4" s="220" t="s">
        <v>108</v>
      </c>
      <c r="K4" s="220" t="s">
        <v>246</v>
      </c>
      <c r="L4" s="220" t="s">
        <v>247</v>
      </c>
      <c r="M4" s="220" t="s">
        <v>248</v>
      </c>
      <c r="N4" s="220" t="s">
        <v>249</v>
      </c>
      <c r="O4" s="220" t="s">
        <v>250</v>
      </c>
    </row>
    <row r="5" spans="1:15" ht="15.75">
      <c r="A5" s="38"/>
      <c r="B5" s="222" t="s">
        <v>251</v>
      </c>
      <c r="C5" s="480" t="s">
        <v>212</v>
      </c>
      <c r="D5" s="481"/>
      <c r="E5" s="481"/>
      <c r="F5" s="481"/>
      <c r="G5" s="481"/>
      <c r="H5" s="481"/>
      <c r="I5" s="482"/>
      <c r="J5" s="483" t="s">
        <v>252</v>
      </c>
      <c r="K5" s="484"/>
      <c r="L5" s="484"/>
      <c r="M5" s="484"/>
      <c r="N5" s="484"/>
      <c r="O5" s="485"/>
    </row>
    <row r="6" spans="1:15" ht="104.25" thickBot="1">
      <c r="A6" s="187"/>
      <c r="B6" s="223" t="s">
        <v>253</v>
      </c>
      <c r="C6" s="224" t="s">
        <v>113</v>
      </c>
      <c r="D6" s="225" t="s">
        <v>254</v>
      </c>
      <c r="E6" s="226" t="s">
        <v>115</v>
      </c>
      <c r="F6" s="226" t="s">
        <v>255</v>
      </c>
      <c r="G6" s="226" t="s">
        <v>256</v>
      </c>
      <c r="H6" s="226" t="s">
        <v>257</v>
      </c>
      <c r="I6" s="227" t="s">
        <v>239</v>
      </c>
      <c r="J6" s="228" t="s">
        <v>258</v>
      </c>
      <c r="K6" s="229" t="s">
        <v>259</v>
      </c>
      <c r="L6" s="229" t="s">
        <v>260</v>
      </c>
      <c r="M6" s="229" t="s">
        <v>255</v>
      </c>
      <c r="N6" s="229" t="s">
        <v>261</v>
      </c>
      <c r="O6" s="230" t="s">
        <v>262</v>
      </c>
    </row>
    <row r="7" spans="1:15" ht="15.75">
      <c r="A7" s="38">
        <v>3</v>
      </c>
      <c r="B7" s="231" t="s">
        <v>263</v>
      </c>
      <c r="C7" s="232"/>
      <c r="D7" s="233"/>
      <c r="E7" s="232"/>
      <c r="F7" s="232"/>
      <c r="G7" s="234">
        <v>4445000</v>
      </c>
      <c r="H7" s="234"/>
      <c r="I7" s="235">
        <f t="shared" ref="I7:I25" si="0">SUM(C7:H7)</f>
        <v>4445000</v>
      </c>
      <c r="J7" s="236"/>
      <c r="K7" s="237"/>
      <c r="L7" s="238">
        <v>4445000</v>
      </c>
      <c r="M7" s="237"/>
      <c r="N7" s="237"/>
      <c r="O7" s="239">
        <f t="shared" ref="O7:O25" si="1">SUM(J7:N7)</f>
        <v>4445000</v>
      </c>
    </row>
    <row r="8" spans="1:15" ht="15.75">
      <c r="A8" s="38">
        <v>4</v>
      </c>
      <c r="B8" s="231" t="s">
        <v>264</v>
      </c>
      <c r="C8" s="232"/>
      <c r="D8" s="233"/>
      <c r="E8" s="232">
        <v>6000000</v>
      </c>
      <c r="F8" s="234"/>
      <c r="G8" s="234">
        <v>76200000</v>
      </c>
      <c r="H8" s="234"/>
      <c r="I8" s="235">
        <f t="shared" si="0"/>
        <v>82200000</v>
      </c>
      <c r="J8" s="236">
        <v>7488730</v>
      </c>
      <c r="K8" s="237">
        <v>74711270</v>
      </c>
      <c r="L8" s="238"/>
      <c r="M8" s="237"/>
      <c r="N8" s="237"/>
      <c r="O8" s="239">
        <f t="shared" si="1"/>
        <v>82200000</v>
      </c>
    </row>
    <row r="9" spans="1:15" ht="15.75">
      <c r="A9" s="38">
        <v>5</v>
      </c>
      <c r="B9" s="231" t="s">
        <v>265</v>
      </c>
      <c r="C9" s="232"/>
      <c r="D9" s="233"/>
      <c r="E9" s="232"/>
      <c r="F9" s="234"/>
      <c r="G9" s="234"/>
      <c r="H9" s="234"/>
      <c r="I9" s="235">
        <f t="shared" si="0"/>
        <v>0</v>
      </c>
      <c r="J9" s="236"/>
      <c r="K9" s="237"/>
      <c r="L9" s="238">
        <f t="shared" ref="L9:L14" si="2">I9-J9-K9-M9-N9</f>
        <v>0</v>
      </c>
      <c r="M9" s="237"/>
      <c r="N9" s="237"/>
      <c r="O9" s="239">
        <f t="shared" si="1"/>
        <v>0</v>
      </c>
    </row>
    <row r="10" spans="1:15" ht="15.75">
      <c r="A10" s="38">
        <v>6</v>
      </c>
      <c r="B10" s="240" t="s">
        <v>266</v>
      </c>
      <c r="C10" s="232"/>
      <c r="D10" s="233"/>
      <c r="E10" s="232"/>
      <c r="F10" s="234"/>
      <c r="G10" s="232"/>
      <c r="H10" s="232"/>
      <c r="I10" s="235">
        <f t="shared" si="0"/>
        <v>0</v>
      </c>
      <c r="J10" s="236"/>
      <c r="K10" s="237"/>
      <c r="L10" s="238">
        <f t="shared" si="2"/>
        <v>0</v>
      </c>
      <c r="M10" s="237"/>
      <c r="N10" s="237"/>
      <c r="O10" s="239">
        <f t="shared" si="1"/>
        <v>0</v>
      </c>
    </row>
    <row r="11" spans="1:15" ht="15.75">
      <c r="A11" s="38">
        <v>10</v>
      </c>
      <c r="B11" s="231" t="s">
        <v>267</v>
      </c>
      <c r="C11" s="232"/>
      <c r="D11" s="233"/>
      <c r="E11" s="232">
        <v>8826340</v>
      </c>
      <c r="F11" s="234"/>
      <c r="G11" s="234"/>
      <c r="H11" s="234"/>
      <c r="I11" s="235">
        <f t="shared" si="0"/>
        <v>8826340</v>
      </c>
      <c r="J11" s="236">
        <v>8826340</v>
      </c>
      <c r="K11" s="237"/>
      <c r="L11" s="238">
        <f t="shared" si="2"/>
        <v>0</v>
      </c>
      <c r="M11" s="237"/>
      <c r="N11" s="237"/>
      <c r="O11" s="239">
        <f t="shared" si="1"/>
        <v>8826340</v>
      </c>
    </row>
    <row r="12" spans="1:15" ht="15.75">
      <c r="A12" s="38">
        <v>11</v>
      </c>
      <c r="B12" s="231" t="s">
        <v>268</v>
      </c>
      <c r="C12" s="232">
        <v>14396000</v>
      </c>
      <c r="D12" s="233">
        <v>3367000</v>
      </c>
      <c r="E12" s="232">
        <v>13733660</v>
      </c>
      <c r="F12" s="234">
        <v>4299000</v>
      </c>
      <c r="G12" s="232"/>
      <c r="H12" s="234"/>
      <c r="I12" s="235">
        <f t="shared" si="0"/>
        <v>35795660</v>
      </c>
      <c r="J12" s="236">
        <v>972400</v>
      </c>
      <c r="K12" s="237">
        <v>269000</v>
      </c>
      <c r="L12" s="238">
        <f t="shared" si="2"/>
        <v>34554260</v>
      </c>
      <c r="M12" s="237"/>
      <c r="N12" s="237"/>
      <c r="O12" s="239">
        <f t="shared" si="1"/>
        <v>35795660</v>
      </c>
    </row>
    <row r="13" spans="1:15" ht="15.75">
      <c r="A13" s="38">
        <v>12</v>
      </c>
      <c r="B13" s="231" t="s">
        <v>269</v>
      </c>
      <c r="C13" s="232"/>
      <c r="D13" s="233"/>
      <c r="E13" s="232">
        <v>4572000</v>
      </c>
      <c r="F13" s="234"/>
      <c r="G13" s="232">
        <v>4270000</v>
      </c>
      <c r="H13" s="234"/>
      <c r="I13" s="235">
        <f t="shared" si="0"/>
        <v>8842000</v>
      </c>
      <c r="J13" s="236">
        <v>7072000</v>
      </c>
      <c r="K13" s="237"/>
      <c r="L13" s="238">
        <f t="shared" si="2"/>
        <v>1770000</v>
      </c>
      <c r="M13" s="237"/>
      <c r="N13" s="237"/>
      <c r="O13" s="239">
        <f t="shared" si="1"/>
        <v>8842000</v>
      </c>
    </row>
    <row r="14" spans="1:15" ht="15.75">
      <c r="A14" s="38">
        <v>13</v>
      </c>
      <c r="B14" s="231" t="s">
        <v>270</v>
      </c>
      <c r="C14" s="232">
        <v>1000000</v>
      </c>
      <c r="D14" s="233">
        <v>195000</v>
      </c>
      <c r="E14" s="232">
        <v>2602000</v>
      </c>
      <c r="F14" s="234"/>
      <c r="G14" s="232"/>
      <c r="H14" s="234"/>
      <c r="I14" s="235">
        <f t="shared" si="0"/>
        <v>3797000</v>
      </c>
      <c r="J14" s="236"/>
      <c r="K14" s="237"/>
      <c r="L14" s="238">
        <f t="shared" si="2"/>
        <v>3797000</v>
      </c>
      <c r="M14" s="237"/>
      <c r="N14" s="237"/>
      <c r="O14" s="239">
        <f t="shared" si="1"/>
        <v>3797000</v>
      </c>
    </row>
    <row r="15" spans="1:15" ht="15.75">
      <c r="A15" s="38">
        <v>17</v>
      </c>
      <c r="B15" s="231" t="s">
        <v>271</v>
      </c>
      <c r="C15" s="232">
        <v>4447000</v>
      </c>
      <c r="D15" s="233">
        <v>924000</v>
      </c>
      <c r="E15" s="232">
        <v>254000</v>
      </c>
      <c r="F15" s="234"/>
      <c r="G15" s="234"/>
      <c r="H15" s="234"/>
      <c r="I15" s="235">
        <f t="shared" si="0"/>
        <v>5625000</v>
      </c>
      <c r="J15" s="236"/>
      <c r="K15" s="237"/>
      <c r="L15" s="238">
        <v>25000</v>
      </c>
      <c r="M15" s="237">
        <v>5600000</v>
      </c>
      <c r="N15" s="237"/>
      <c r="O15" s="239">
        <f t="shared" si="1"/>
        <v>5625000</v>
      </c>
    </row>
    <row r="16" spans="1:15" ht="26.25">
      <c r="A16" s="38">
        <v>18</v>
      </c>
      <c r="B16" s="231" t="s">
        <v>272</v>
      </c>
      <c r="C16" s="232">
        <v>2684000</v>
      </c>
      <c r="D16" s="233">
        <v>554000</v>
      </c>
      <c r="E16" s="232"/>
      <c r="F16" s="234"/>
      <c r="G16" s="234"/>
      <c r="H16" s="232"/>
      <c r="I16" s="235">
        <f t="shared" si="0"/>
        <v>3238000</v>
      </c>
      <c r="J16" s="236">
        <v>3034680</v>
      </c>
      <c r="K16" s="237"/>
      <c r="L16" s="238">
        <f>I16-J16-K16-M16-N16</f>
        <v>203320</v>
      </c>
      <c r="M16" s="237"/>
      <c r="N16" s="237"/>
      <c r="O16" s="239">
        <f t="shared" si="1"/>
        <v>3238000</v>
      </c>
    </row>
    <row r="17" spans="1:15" ht="15.75">
      <c r="A17" s="38">
        <v>19</v>
      </c>
      <c r="B17" s="231" t="s">
        <v>273</v>
      </c>
      <c r="C17" s="232"/>
      <c r="D17" s="233"/>
      <c r="E17" s="232"/>
      <c r="F17" s="232"/>
      <c r="G17" s="234"/>
      <c r="H17" s="234"/>
      <c r="I17" s="235">
        <f t="shared" si="0"/>
        <v>0</v>
      </c>
      <c r="J17" s="236"/>
      <c r="K17" s="237"/>
      <c r="L17" s="238">
        <f>I17-J17-K17-M17-N17</f>
        <v>0</v>
      </c>
      <c r="M17" s="237"/>
      <c r="N17" s="237"/>
      <c r="O17" s="239">
        <f t="shared" si="1"/>
        <v>0</v>
      </c>
    </row>
    <row r="18" spans="1:15" ht="15.75">
      <c r="A18" s="38">
        <v>20</v>
      </c>
      <c r="B18" s="241" t="s">
        <v>274</v>
      </c>
      <c r="C18" s="232"/>
      <c r="D18" s="233"/>
      <c r="E18" s="232"/>
      <c r="F18" s="232"/>
      <c r="G18" s="234"/>
      <c r="H18" s="234"/>
      <c r="I18" s="235"/>
      <c r="J18" s="236"/>
      <c r="K18" s="237"/>
      <c r="L18" s="238"/>
      <c r="M18" s="237"/>
      <c r="N18" s="237"/>
      <c r="O18" s="239"/>
    </row>
    <row r="19" spans="1:15" ht="15.75">
      <c r="A19" s="38">
        <v>22</v>
      </c>
      <c r="B19" s="231" t="s">
        <v>275</v>
      </c>
      <c r="C19" s="232">
        <v>2630000</v>
      </c>
      <c r="D19" s="233">
        <v>580000</v>
      </c>
      <c r="E19" s="232">
        <v>808000</v>
      </c>
      <c r="F19" s="234"/>
      <c r="G19" s="234"/>
      <c r="H19" s="234"/>
      <c r="I19" s="235">
        <f t="shared" si="0"/>
        <v>4018000</v>
      </c>
      <c r="J19" s="236">
        <v>1034667</v>
      </c>
      <c r="K19" s="237"/>
      <c r="L19" s="238">
        <f>I19-J19-K19-M19-N19</f>
        <v>2983333</v>
      </c>
      <c r="M19" s="237"/>
      <c r="N19" s="237"/>
      <c r="O19" s="239">
        <f t="shared" si="1"/>
        <v>4018000</v>
      </c>
    </row>
    <row r="20" spans="1:15" ht="15.75">
      <c r="A20" s="38">
        <v>26</v>
      </c>
      <c r="B20" s="242" t="s">
        <v>276</v>
      </c>
      <c r="C20" s="243"/>
      <c r="D20" s="244"/>
      <c r="E20" s="243"/>
      <c r="F20" s="243">
        <v>88896000</v>
      </c>
      <c r="G20" s="243"/>
      <c r="H20" s="243"/>
      <c r="I20" s="245">
        <f t="shared" si="0"/>
        <v>88896000</v>
      </c>
      <c r="J20" s="246">
        <v>75645145</v>
      </c>
      <c r="K20" s="244">
        <v>13677000</v>
      </c>
      <c r="L20" s="243">
        <f>I20-J20-K20-M20-N20</f>
        <v>-426145</v>
      </c>
      <c r="M20" s="244"/>
      <c r="N20" s="244"/>
      <c r="O20" s="247">
        <f t="shared" si="1"/>
        <v>88896000</v>
      </c>
    </row>
    <row r="21" spans="1:15" ht="15.75">
      <c r="A21" s="38">
        <v>27</v>
      </c>
      <c r="B21" s="242" t="s">
        <v>277</v>
      </c>
      <c r="C21" s="243"/>
      <c r="D21" s="244"/>
      <c r="E21" s="243"/>
      <c r="F21" s="243">
        <v>94933000</v>
      </c>
      <c r="G21" s="243"/>
      <c r="H21" s="243"/>
      <c r="I21" s="245">
        <f t="shared" si="0"/>
        <v>94933000</v>
      </c>
      <c r="J21" s="246">
        <v>78547000</v>
      </c>
      <c r="K21" s="244"/>
      <c r="L21" s="243">
        <v>16386000</v>
      </c>
      <c r="M21" s="244"/>
      <c r="N21" s="244"/>
      <c r="O21" s="247">
        <f t="shared" si="1"/>
        <v>94933000</v>
      </c>
    </row>
    <row r="22" spans="1:15" ht="15.75">
      <c r="A22" s="38">
        <v>28</v>
      </c>
      <c r="B22" s="248" t="s">
        <v>159</v>
      </c>
      <c r="C22" s="249"/>
      <c r="D22" s="250"/>
      <c r="E22" s="251"/>
      <c r="F22" s="237"/>
      <c r="G22" s="237"/>
      <c r="H22" s="237"/>
      <c r="I22" s="235">
        <f t="shared" si="0"/>
        <v>0</v>
      </c>
      <c r="J22" s="236"/>
      <c r="K22" s="237"/>
      <c r="L22" s="238"/>
      <c r="M22" s="237"/>
      <c r="N22" s="237"/>
      <c r="O22" s="239">
        <f>SUM(J22:N22)</f>
        <v>0</v>
      </c>
    </row>
    <row r="23" spans="1:15" ht="15.75">
      <c r="A23" s="38">
        <v>29</v>
      </c>
      <c r="B23" s="252" t="s">
        <v>278</v>
      </c>
      <c r="C23" s="249"/>
      <c r="D23" s="250"/>
      <c r="E23" s="251"/>
      <c r="F23" s="237">
        <v>1728000</v>
      </c>
      <c r="G23" s="237"/>
      <c r="H23" s="237"/>
      <c r="I23" s="235">
        <f t="shared" si="0"/>
        <v>1728000</v>
      </c>
      <c r="J23" s="236"/>
      <c r="K23" s="237"/>
      <c r="L23" s="238">
        <f t="shared" ref="L23:L28" si="3">I23-J23-K23-M23-N23</f>
        <v>1728000</v>
      </c>
      <c r="M23" s="237"/>
      <c r="N23" s="237"/>
      <c r="O23" s="239">
        <f t="shared" si="1"/>
        <v>1728000</v>
      </c>
    </row>
    <row r="24" spans="1:15" ht="15.75">
      <c r="A24" s="38">
        <v>30</v>
      </c>
      <c r="B24" s="248" t="s">
        <v>279</v>
      </c>
      <c r="C24" s="249"/>
      <c r="D24" s="250"/>
      <c r="E24" s="251"/>
      <c r="F24" s="237"/>
      <c r="G24" s="237"/>
      <c r="H24" s="237"/>
      <c r="I24" s="235">
        <f t="shared" si="0"/>
        <v>0</v>
      </c>
      <c r="J24" s="236"/>
      <c r="K24" s="237"/>
      <c r="L24" s="238">
        <f t="shared" si="3"/>
        <v>0</v>
      </c>
      <c r="M24" s="237"/>
      <c r="N24" s="237"/>
      <c r="O24" s="239">
        <f t="shared" si="1"/>
        <v>0</v>
      </c>
    </row>
    <row r="25" spans="1:15" ht="15.75">
      <c r="A25" s="38">
        <v>31</v>
      </c>
      <c r="B25" s="248" t="s">
        <v>280</v>
      </c>
      <c r="C25" s="249"/>
      <c r="D25" s="250"/>
      <c r="E25" s="251"/>
      <c r="F25" s="237">
        <f>'12'!C12</f>
        <v>0</v>
      </c>
      <c r="G25" s="237"/>
      <c r="H25" s="237"/>
      <c r="I25" s="235">
        <f t="shared" si="0"/>
        <v>0</v>
      </c>
      <c r="J25" s="236"/>
      <c r="K25" s="237"/>
      <c r="L25" s="238">
        <f t="shared" si="3"/>
        <v>0</v>
      </c>
      <c r="M25" s="237"/>
      <c r="N25" s="237"/>
      <c r="O25" s="239">
        <f t="shared" si="1"/>
        <v>0</v>
      </c>
    </row>
    <row r="26" spans="1:15" s="257" customFormat="1" ht="15.75">
      <c r="A26" s="38">
        <v>32</v>
      </c>
      <c r="B26" s="231" t="s">
        <v>281</v>
      </c>
      <c r="C26" s="232"/>
      <c r="D26" s="233"/>
      <c r="E26" s="232"/>
      <c r="F26" s="234"/>
      <c r="G26" s="234"/>
      <c r="H26" s="234"/>
      <c r="I26" s="253">
        <f>SUM(C26:H26)</f>
        <v>0</v>
      </c>
      <c r="J26" s="254"/>
      <c r="K26" s="233"/>
      <c r="L26" s="232">
        <f t="shared" si="3"/>
        <v>0</v>
      </c>
      <c r="M26" s="255"/>
      <c r="N26" s="255"/>
      <c r="O26" s="256">
        <f>SUM(J26:N26)</f>
        <v>0</v>
      </c>
    </row>
    <row r="27" spans="1:15" ht="15.75">
      <c r="A27" s="38">
        <v>33</v>
      </c>
      <c r="B27" s="231" t="s">
        <v>282</v>
      </c>
      <c r="C27" s="258"/>
      <c r="D27" s="259"/>
      <c r="E27" s="255"/>
      <c r="F27" s="233"/>
      <c r="G27" s="233"/>
      <c r="H27" s="233"/>
      <c r="I27" s="253">
        <f>SUM(C27:H27)</f>
        <v>0</v>
      </c>
      <c r="J27" s="254">
        <v>6771600</v>
      </c>
      <c r="K27" s="233"/>
      <c r="L27" s="232">
        <f t="shared" si="3"/>
        <v>-6771600</v>
      </c>
      <c r="M27" s="259"/>
      <c r="N27" s="259"/>
      <c r="O27" s="256">
        <f>SUM(J27:N27)</f>
        <v>0</v>
      </c>
    </row>
    <row r="28" spans="1:15" ht="15.75">
      <c r="A28" s="38">
        <v>34</v>
      </c>
      <c r="B28" s="231" t="s">
        <v>283</v>
      </c>
      <c r="C28" s="258"/>
      <c r="D28" s="259"/>
      <c r="E28" s="255"/>
      <c r="F28" s="233"/>
      <c r="G28" s="233"/>
      <c r="H28" s="233">
        <v>6368000</v>
      </c>
      <c r="I28" s="253">
        <f>SUM(C28:H28)</f>
        <v>6368000</v>
      </c>
      <c r="J28" s="254">
        <v>6818000</v>
      </c>
      <c r="K28" s="233"/>
      <c r="L28" s="232">
        <f t="shared" si="3"/>
        <v>-450000</v>
      </c>
      <c r="M28" s="259"/>
      <c r="N28" s="259"/>
      <c r="O28" s="256">
        <f>SUM(J28:N28)</f>
        <v>6368000</v>
      </c>
    </row>
    <row r="29" spans="1:15" ht="15.75">
      <c r="A29" s="38">
        <v>37</v>
      </c>
      <c r="B29" s="260" t="s">
        <v>284</v>
      </c>
      <c r="C29" s="261">
        <f t="shared" ref="C29:O29" si="4">SUM(C7:C28)</f>
        <v>25157000</v>
      </c>
      <c r="D29" s="261">
        <f t="shared" si="4"/>
        <v>5620000</v>
      </c>
      <c r="E29" s="261">
        <f t="shared" si="4"/>
        <v>36796000</v>
      </c>
      <c r="F29" s="261">
        <f t="shared" si="4"/>
        <v>189856000</v>
      </c>
      <c r="G29" s="261">
        <f t="shared" si="4"/>
        <v>84915000</v>
      </c>
      <c r="H29" s="261">
        <f t="shared" si="4"/>
        <v>6368000</v>
      </c>
      <c r="I29" s="261">
        <f t="shared" si="4"/>
        <v>348712000</v>
      </c>
      <c r="J29" s="261">
        <f t="shared" si="4"/>
        <v>196210562</v>
      </c>
      <c r="K29" s="261">
        <f t="shared" si="4"/>
        <v>88657270</v>
      </c>
      <c r="L29" s="261">
        <f t="shared" si="4"/>
        <v>58244168</v>
      </c>
      <c r="M29" s="261">
        <f t="shared" si="4"/>
        <v>5600000</v>
      </c>
      <c r="N29" s="261">
        <f t="shared" si="4"/>
        <v>0</v>
      </c>
      <c r="O29" s="261">
        <f t="shared" si="4"/>
        <v>348712000</v>
      </c>
    </row>
    <row r="30" spans="1:15" s="262" customFormat="1" ht="15.75">
      <c r="B30" s="263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</row>
    <row r="31" spans="1:15" s="262" customFormat="1" ht="15.75">
      <c r="B31" s="1" t="s">
        <v>285</v>
      </c>
      <c r="C31"/>
      <c r="D31"/>
      <c r="E31"/>
      <c r="F31"/>
      <c r="G31"/>
      <c r="H31"/>
      <c r="I31"/>
      <c r="J31"/>
      <c r="K31"/>
      <c r="L31">
        <v>59731</v>
      </c>
      <c r="M31"/>
      <c r="N31"/>
      <c r="O31" s="21" t="s">
        <v>286</v>
      </c>
    </row>
    <row r="32" spans="1:15" s="262" customFormat="1" ht="15.75">
      <c r="B32" s="477" t="s">
        <v>242</v>
      </c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</row>
    <row r="33" spans="1:16" s="262" customFormat="1" ht="15.75">
      <c r="B33" s="263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</row>
    <row r="34" spans="1:16" s="262" customFormat="1" ht="15.75">
      <c r="B34" s="263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</row>
    <row r="35" spans="1:16" s="262" customFormat="1" ht="15.75">
      <c r="B35" s="263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</row>
    <row r="36" spans="1:16" ht="16.5" customHeight="1" thickBot="1">
      <c r="A36" s="265">
        <v>38</v>
      </c>
      <c r="B36" s="486" t="s">
        <v>287</v>
      </c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8"/>
    </row>
    <row r="37" spans="1:16" s="257" customFormat="1" ht="15.75">
      <c r="A37" s="38">
        <v>39</v>
      </c>
      <c r="B37" s="266" t="s">
        <v>288</v>
      </c>
      <c r="C37" s="267">
        <v>0</v>
      </c>
      <c r="D37" s="268"/>
      <c r="E37" s="267"/>
      <c r="F37" s="267"/>
      <c r="G37" s="267"/>
      <c r="H37" s="267"/>
      <c r="I37" s="269">
        <f>SUM(C37:H37)</f>
        <v>0</v>
      </c>
      <c r="J37" s="270"/>
      <c r="K37" s="271"/>
      <c r="L37" s="267"/>
      <c r="M37" s="271"/>
      <c r="N37" s="271"/>
      <c r="O37" s="272">
        <f>SUM(J37:N37)</f>
        <v>0</v>
      </c>
    </row>
    <row r="38" spans="1:16" s="257" customFormat="1" ht="16.5" thickBot="1">
      <c r="A38" s="38">
        <v>40</v>
      </c>
      <c r="B38" s="273" t="s">
        <v>289</v>
      </c>
      <c r="C38" s="274">
        <f>SUM(C37)</f>
        <v>0</v>
      </c>
      <c r="D38" s="274">
        <f t="shared" ref="D38:N38" si="5">SUM(D37)</f>
        <v>0</v>
      </c>
      <c r="E38" s="274">
        <f t="shared" si="5"/>
        <v>0</v>
      </c>
      <c r="F38" s="274">
        <f t="shared" si="5"/>
        <v>0</v>
      </c>
      <c r="G38" s="274">
        <f t="shared" si="5"/>
        <v>0</v>
      </c>
      <c r="H38" s="274">
        <f t="shared" si="5"/>
        <v>0</v>
      </c>
      <c r="I38" s="274">
        <f t="shared" si="5"/>
        <v>0</v>
      </c>
      <c r="J38" s="274">
        <f t="shared" si="5"/>
        <v>0</v>
      </c>
      <c r="K38" s="274">
        <f t="shared" si="5"/>
        <v>0</v>
      </c>
      <c r="L38" s="274">
        <f>I38-J38-K38-M38-N38</f>
        <v>0</v>
      </c>
      <c r="M38" s="274"/>
      <c r="N38" s="274">
        <f t="shared" si="5"/>
        <v>0</v>
      </c>
      <c r="O38" s="275">
        <f>SUM(J38:N38)</f>
        <v>0</v>
      </c>
    </row>
    <row r="39" spans="1:16" ht="12.75" customHeight="1">
      <c r="A39" s="38">
        <v>41</v>
      </c>
      <c r="B39" s="467" t="s">
        <v>290</v>
      </c>
      <c r="C39" s="467"/>
      <c r="D39" s="467"/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468"/>
    </row>
    <row r="40" spans="1:16" ht="15.75">
      <c r="A40" s="38">
        <v>42</v>
      </c>
      <c r="B40" s="276" t="s">
        <v>291</v>
      </c>
      <c r="C40" s="258">
        <v>0</v>
      </c>
      <c r="D40" s="259"/>
      <c r="E40" s="255"/>
      <c r="F40" s="233">
        <v>6000000</v>
      </c>
      <c r="G40" s="233"/>
      <c r="H40" s="233"/>
      <c r="I40" s="253">
        <f>SUM(C40:H40)</f>
        <v>6000000</v>
      </c>
      <c r="J40" s="277"/>
      <c r="K40" s="233"/>
      <c r="L40" s="232"/>
      <c r="M40" s="259"/>
      <c r="N40" s="259">
        <v>6000000</v>
      </c>
      <c r="O40" s="278">
        <f>SUM(J40:N40)</f>
        <v>6000000</v>
      </c>
    </row>
    <row r="41" spans="1:16" s="257" customFormat="1" ht="15.75">
      <c r="A41" s="38">
        <v>47</v>
      </c>
      <c r="B41" s="276" t="s">
        <v>292</v>
      </c>
      <c r="C41" s="258"/>
      <c r="D41" s="259"/>
      <c r="E41" s="255"/>
      <c r="F41" s="233">
        <v>450000</v>
      </c>
      <c r="G41" s="233"/>
      <c r="H41" s="233"/>
      <c r="I41" s="253">
        <v>450000</v>
      </c>
      <c r="J41" s="277"/>
      <c r="K41" s="233"/>
      <c r="L41" s="232"/>
      <c r="M41" s="259"/>
      <c r="N41" s="259">
        <v>450000</v>
      </c>
      <c r="O41" s="278">
        <f>SUM(J41:N41)</f>
        <v>450000</v>
      </c>
    </row>
    <row r="42" spans="1:16" s="257" customFormat="1" ht="15.75">
      <c r="A42" s="38">
        <v>49</v>
      </c>
      <c r="B42" s="279" t="s">
        <v>293</v>
      </c>
      <c r="C42" s="258"/>
      <c r="D42" s="259"/>
      <c r="E42" s="255"/>
      <c r="F42" s="233"/>
      <c r="G42" s="233"/>
      <c r="H42" s="233"/>
      <c r="I42" s="253">
        <v>113599000</v>
      </c>
      <c r="J42" s="277"/>
      <c r="K42" s="233"/>
      <c r="L42" s="232"/>
      <c r="M42" s="259"/>
      <c r="N42" s="259">
        <v>113599000</v>
      </c>
      <c r="O42" s="278">
        <v>113599000</v>
      </c>
    </row>
    <row r="43" spans="1:16" s="282" customFormat="1" ht="15.75">
      <c r="A43" s="38">
        <v>50</v>
      </c>
      <c r="B43" s="280" t="s">
        <v>294</v>
      </c>
      <c r="C43" s="281">
        <f t="shared" ref="C43:O43" si="6">SUM(C40:C42)</f>
        <v>0</v>
      </c>
      <c r="D43" s="281">
        <f t="shared" si="6"/>
        <v>0</v>
      </c>
      <c r="E43" s="281">
        <f t="shared" si="6"/>
        <v>0</v>
      </c>
      <c r="F43" s="281">
        <f t="shared" si="6"/>
        <v>6450000</v>
      </c>
      <c r="G43" s="281">
        <f t="shared" si="6"/>
        <v>0</v>
      </c>
      <c r="H43" s="281">
        <f t="shared" si="6"/>
        <v>0</v>
      </c>
      <c r="I43" s="281">
        <f t="shared" si="6"/>
        <v>120049000</v>
      </c>
      <c r="J43" s="281">
        <f t="shared" si="6"/>
        <v>0</v>
      </c>
      <c r="K43" s="281">
        <f t="shared" si="6"/>
        <v>0</v>
      </c>
      <c r="L43" s="281">
        <f t="shared" si="6"/>
        <v>0</v>
      </c>
      <c r="M43" s="281">
        <f t="shared" si="6"/>
        <v>0</v>
      </c>
      <c r="N43" s="281">
        <f t="shared" si="6"/>
        <v>120049000</v>
      </c>
      <c r="O43" s="281">
        <f t="shared" si="6"/>
        <v>120049000</v>
      </c>
    </row>
    <row r="44" spans="1:16" ht="15.75">
      <c r="A44" s="38">
        <v>51</v>
      </c>
      <c r="B44" s="283" t="s">
        <v>295</v>
      </c>
      <c r="C44" s="284">
        <f t="shared" ref="C44:O44" si="7">C29+C38+C43</f>
        <v>25157000</v>
      </c>
      <c r="D44" s="284">
        <f t="shared" si="7"/>
        <v>5620000</v>
      </c>
      <c r="E44" s="284">
        <f t="shared" si="7"/>
        <v>36796000</v>
      </c>
      <c r="F44" s="284">
        <f t="shared" si="7"/>
        <v>196306000</v>
      </c>
      <c r="G44" s="284">
        <f t="shared" si="7"/>
        <v>84915000</v>
      </c>
      <c r="H44" s="284">
        <f t="shared" si="7"/>
        <v>6368000</v>
      </c>
      <c r="I44" s="284">
        <f t="shared" si="7"/>
        <v>468761000</v>
      </c>
      <c r="J44" s="284">
        <f t="shared" si="7"/>
        <v>196210562</v>
      </c>
      <c r="K44" s="284">
        <f t="shared" si="7"/>
        <v>88657270</v>
      </c>
      <c r="L44" s="284">
        <f t="shared" si="7"/>
        <v>58244168</v>
      </c>
      <c r="M44" s="284">
        <f t="shared" si="7"/>
        <v>5600000</v>
      </c>
      <c r="N44" s="284">
        <f t="shared" si="7"/>
        <v>120049000</v>
      </c>
      <c r="O44" s="284">
        <f t="shared" si="7"/>
        <v>468761000</v>
      </c>
      <c r="P44">
        <v>519077</v>
      </c>
    </row>
    <row r="45" spans="1:16" ht="15.75" customHeight="1">
      <c r="A45" s="469" t="s">
        <v>296</v>
      </c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1"/>
    </row>
    <row r="46" spans="1:16" s="34" customFormat="1" ht="15.75" customHeight="1">
      <c r="A46" s="38">
        <v>52</v>
      </c>
      <c r="B46" s="285" t="s">
        <v>251</v>
      </c>
      <c r="C46" s="472" t="s">
        <v>212</v>
      </c>
      <c r="D46" s="473"/>
      <c r="E46" s="473"/>
      <c r="F46" s="473"/>
      <c r="G46" s="473"/>
      <c r="H46" s="473"/>
      <c r="I46" s="473"/>
      <c r="J46" s="474" t="s">
        <v>211</v>
      </c>
      <c r="K46" s="475"/>
      <c r="L46" s="475"/>
      <c r="M46" s="475"/>
      <c r="N46" s="475"/>
      <c r="O46" s="476"/>
    </row>
    <row r="47" spans="1:16" ht="71.25">
      <c r="A47" s="38">
        <v>53</v>
      </c>
      <c r="B47" s="286" t="s">
        <v>253</v>
      </c>
      <c r="C47" s="287" t="s">
        <v>297</v>
      </c>
      <c r="D47" s="288" t="s">
        <v>298</v>
      </c>
      <c r="E47" s="289" t="s">
        <v>299</v>
      </c>
      <c r="F47" s="289" t="s">
        <v>300</v>
      </c>
      <c r="G47" s="289" t="s">
        <v>301</v>
      </c>
      <c r="H47" s="289" t="s">
        <v>302</v>
      </c>
      <c r="I47" s="290" t="s">
        <v>303</v>
      </c>
      <c r="J47" s="288" t="s">
        <v>304</v>
      </c>
      <c r="K47" s="288" t="s">
        <v>305</v>
      </c>
      <c r="L47" s="288" t="s">
        <v>306</v>
      </c>
      <c r="M47" s="288" t="s">
        <v>300</v>
      </c>
      <c r="N47" s="288" t="s">
        <v>307</v>
      </c>
      <c r="O47" s="288" t="s">
        <v>238</v>
      </c>
    </row>
    <row r="48" spans="1:16" ht="26.25">
      <c r="A48" s="38">
        <v>54</v>
      </c>
      <c r="B48" s="291" t="s">
        <v>308</v>
      </c>
      <c r="C48" s="292">
        <v>72628000</v>
      </c>
      <c r="D48" s="293">
        <v>13350000</v>
      </c>
      <c r="E48" s="292">
        <v>9015000</v>
      </c>
      <c r="F48" s="294"/>
      <c r="G48" s="294"/>
      <c r="H48" s="294"/>
      <c r="I48" s="295">
        <f>SUM(B48:H48)</f>
        <v>94993000</v>
      </c>
      <c r="J48" s="296">
        <v>93267000</v>
      </c>
      <c r="K48" s="297"/>
      <c r="L48" s="298"/>
      <c r="M48" s="299">
        <v>1726000</v>
      </c>
      <c r="N48" s="300"/>
      <c r="O48" s="301">
        <f>SUM(J48:N48)</f>
        <v>94993000</v>
      </c>
    </row>
    <row r="49" spans="1:15" s="34" customFormat="1" ht="30.75" customHeight="1" thickBot="1">
      <c r="A49" s="38">
        <v>58</v>
      </c>
      <c r="B49" s="302" t="s">
        <v>309</v>
      </c>
      <c r="C49" s="261">
        <f t="shared" ref="C49:O49" si="8">SUM(C48:C48)</f>
        <v>72628000</v>
      </c>
      <c r="D49" s="261">
        <f t="shared" si="8"/>
        <v>13350000</v>
      </c>
      <c r="E49" s="261">
        <f t="shared" si="8"/>
        <v>9015000</v>
      </c>
      <c r="F49" s="261">
        <f t="shared" si="8"/>
        <v>0</v>
      </c>
      <c r="G49" s="261">
        <f t="shared" si="8"/>
        <v>0</v>
      </c>
      <c r="H49" s="261">
        <f t="shared" si="8"/>
        <v>0</v>
      </c>
      <c r="I49" s="261">
        <f t="shared" si="8"/>
        <v>94993000</v>
      </c>
      <c r="J49" s="261">
        <v>93267000</v>
      </c>
      <c r="K49" s="261">
        <f t="shared" si="8"/>
        <v>0</v>
      </c>
      <c r="L49" s="261">
        <f t="shared" si="8"/>
        <v>0</v>
      </c>
      <c r="M49" s="261">
        <f t="shared" si="8"/>
        <v>1726000</v>
      </c>
      <c r="N49" s="261">
        <f t="shared" si="8"/>
        <v>0</v>
      </c>
      <c r="O49" s="261">
        <f t="shared" si="8"/>
        <v>94993000</v>
      </c>
    </row>
    <row r="50" spans="1:15" ht="24" customHeight="1">
      <c r="A50" s="38">
        <v>59</v>
      </c>
      <c r="B50" s="303" t="s">
        <v>16</v>
      </c>
      <c r="C50" s="304">
        <v>61605000</v>
      </c>
      <c r="D50" s="305">
        <v>12706000</v>
      </c>
      <c r="E50" s="306">
        <v>28161000</v>
      </c>
      <c r="F50" s="306"/>
      <c r="G50" s="306"/>
      <c r="H50" s="306"/>
      <c r="I50" s="307">
        <f>SUM(C50:H50)</f>
        <v>102472000</v>
      </c>
      <c r="J50" s="308">
        <v>75645112</v>
      </c>
      <c r="K50" s="305">
        <v>13677000</v>
      </c>
      <c r="L50" s="305"/>
      <c r="M50" s="305">
        <v>13149888</v>
      </c>
      <c r="N50" s="305"/>
      <c r="O50" s="309">
        <f>SUM(J50:N50)</f>
        <v>102472000</v>
      </c>
    </row>
  </sheetData>
  <mergeCells count="10">
    <mergeCell ref="B39:O39"/>
    <mergeCell ref="A45:O45"/>
    <mergeCell ref="C46:I46"/>
    <mergeCell ref="J46:O46"/>
    <mergeCell ref="B2:O2"/>
    <mergeCell ref="N3:O3"/>
    <mergeCell ref="C5:I5"/>
    <mergeCell ref="J5:O5"/>
    <mergeCell ref="B32:O32"/>
    <mergeCell ref="B36:O36"/>
  </mergeCells>
  <pageMargins left="0.25" right="0.25" top="0.75" bottom="0.75" header="0.3" footer="0.3"/>
  <pageSetup paperSize="9" scale="55" fitToHeight="0" orientation="landscape" r:id="rId1"/>
  <headerFooter alignWithMargins="0"/>
  <rowBreaks count="1" manualBreakCount="1">
    <brk id="2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view="pageBreakPreview" zoomScaleNormal="100" zoomScaleSheetLayoutView="77" workbookViewId="0">
      <selection activeCell="B2" sqref="B2"/>
    </sheetView>
  </sheetViews>
  <sheetFormatPr defaultRowHeight="12.75"/>
  <cols>
    <col min="1" max="1" width="3.5703125" bestFit="1" customWidth="1"/>
    <col min="2" max="2" width="30.7109375" customWidth="1"/>
    <col min="3" max="3" width="11.140625" bestFit="1" customWidth="1"/>
    <col min="4" max="4" width="11" customWidth="1"/>
    <col min="5" max="5" width="12.42578125" customWidth="1"/>
    <col min="6" max="6" width="12" customWidth="1"/>
    <col min="7" max="7" width="11.7109375" customWidth="1"/>
    <col min="8" max="8" width="11" customWidth="1"/>
    <col min="9" max="9" width="11.28515625" customWidth="1"/>
    <col min="10" max="10" width="10" bestFit="1" customWidth="1"/>
    <col min="11" max="11" width="11.140625" bestFit="1" customWidth="1"/>
    <col min="12" max="12" width="11.28515625" customWidth="1"/>
    <col min="13" max="13" width="10.85546875" customWidth="1"/>
    <col min="14" max="14" width="10.140625" customWidth="1"/>
    <col min="15" max="15" width="14.140625" customWidth="1"/>
    <col min="16" max="16" width="7.7109375" customWidth="1"/>
    <col min="19" max="19" width="10" bestFit="1" customWidth="1"/>
  </cols>
  <sheetData>
    <row r="1" spans="1:17" ht="15.75">
      <c r="B1" s="149" t="s">
        <v>310</v>
      </c>
    </row>
    <row r="2" spans="1:17">
      <c r="B2" s="489" t="s">
        <v>311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</row>
    <row r="4" spans="1:17">
      <c r="N4" s="479" t="s">
        <v>172</v>
      </c>
      <c r="O4" s="479"/>
    </row>
    <row r="5" spans="1:17">
      <c r="A5" s="38">
        <v>1</v>
      </c>
      <c r="B5" s="4" t="s">
        <v>2</v>
      </c>
      <c r="C5" s="4" t="s">
        <v>3</v>
      </c>
      <c r="D5" s="4" t="s">
        <v>24</v>
      </c>
      <c r="E5" s="4" t="s">
        <v>4</v>
      </c>
      <c r="F5" s="4" t="s">
        <v>25</v>
      </c>
      <c r="G5" s="4" t="s">
        <v>243</v>
      </c>
      <c r="H5" s="4" t="s">
        <v>244</v>
      </c>
      <c r="I5" s="4" t="s">
        <v>245</v>
      </c>
      <c r="J5" s="4" t="s">
        <v>108</v>
      </c>
      <c r="K5" s="4" t="s">
        <v>246</v>
      </c>
      <c r="L5" s="4" t="s">
        <v>247</v>
      </c>
      <c r="M5" s="4" t="s">
        <v>248</v>
      </c>
      <c r="N5" s="4" t="s">
        <v>249</v>
      </c>
      <c r="O5" s="4" t="s">
        <v>250</v>
      </c>
    </row>
    <row r="6" spans="1:17">
      <c r="A6" s="38">
        <v>2</v>
      </c>
      <c r="B6" s="265" t="s">
        <v>173</v>
      </c>
      <c r="C6" s="265" t="s">
        <v>312</v>
      </c>
      <c r="D6" s="265" t="s">
        <v>313</v>
      </c>
      <c r="E6" s="265" t="s">
        <v>314</v>
      </c>
      <c r="F6" s="265" t="s">
        <v>315</v>
      </c>
      <c r="G6" s="265" t="s">
        <v>316</v>
      </c>
      <c r="H6" s="265" t="s">
        <v>317</v>
      </c>
      <c r="I6" s="265" t="s">
        <v>318</v>
      </c>
      <c r="J6" s="265" t="s">
        <v>319</v>
      </c>
      <c r="K6" s="265" t="s">
        <v>320</v>
      </c>
      <c r="L6" s="265" t="s">
        <v>321</v>
      </c>
      <c r="M6" s="265" t="s">
        <v>322</v>
      </c>
      <c r="N6" s="265" t="s">
        <v>323</v>
      </c>
      <c r="O6" s="265" t="s">
        <v>30</v>
      </c>
    </row>
    <row r="7" spans="1:17">
      <c r="A7" s="38">
        <v>3</v>
      </c>
      <c r="B7" s="310" t="s">
        <v>211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311"/>
    </row>
    <row r="8" spans="1:17">
      <c r="A8" s="38">
        <v>5</v>
      </c>
      <c r="B8" s="312" t="s">
        <v>324</v>
      </c>
      <c r="C8" s="141">
        <v>15884000</v>
      </c>
      <c r="D8" s="141">
        <v>15884000</v>
      </c>
      <c r="E8" s="141">
        <v>15884000</v>
      </c>
      <c r="F8" s="141">
        <v>15884000</v>
      </c>
      <c r="G8" s="141">
        <v>15884000</v>
      </c>
      <c r="H8" s="141">
        <v>15884000</v>
      </c>
      <c r="I8" s="141">
        <v>15884000</v>
      </c>
      <c r="J8" s="141">
        <v>15884000</v>
      </c>
      <c r="K8" s="141">
        <v>15884000</v>
      </c>
      <c r="L8" s="141">
        <v>15884000</v>
      </c>
      <c r="M8" s="141">
        <v>15884000</v>
      </c>
      <c r="N8" s="141">
        <v>15886562</v>
      </c>
      <c r="O8" s="143">
        <f>SUM(C8:N8)</f>
        <v>190610562</v>
      </c>
      <c r="Q8" s="64"/>
    </row>
    <row r="9" spans="1:17">
      <c r="A9" s="38">
        <v>6</v>
      </c>
      <c r="B9" s="312" t="s">
        <v>325</v>
      </c>
      <c r="C9" s="141">
        <v>466000</v>
      </c>
      <c r="D9" s="141">
        <v>466000</v>
      </c>
      <c r="E9" s="141">
        <v>466000</v>
      </c>
      <c r="F9" s="141">
        <v>466000</v>
      </c>
      <c r="G9" s="141">
        <v>466000</v>
      </c>
      <c r="H9" s="141">
        <v>466000</v>
      </c>
      <c r="I9" s="141">
        <v>466000</v>
      </c>
      <c r="J9" s="141">
        <v>466000</v>
      </c>
      <c r="K9" s="141">
        <v>466000</v>
      </c>
      <c r="L9" s="141">
        <v>466000</v>
      </c>
      <c r="M9" s="141">
        <v>466000</v>
      </c>
      <c r="N9" s="141">
        <v>474000</v>
      </c>
      <c r="O9" s="143">
        <f t="shared" ref="O9:O14" si="0">SUM(C9:N9)</f>
        <v>5600000</v>
      </c>
      <c r="P9" s="313"/>
      <c r="Q9" s="64"/>
    </row>
    <row r="10" spans="1:17">
      <c r="A10" s="38">
        <v>7</v>
      </c>
      <c r="B10" s="312" t="s">
        <v>48</v>
      </c>
      <c r="C10" s="141">
        <v>5048000</v>
      </c>
      <c r="D10" s="141">
        <v>5048000</v>
      </c>
      <c r="E10" s="141">
        <v>5048000</v>
      </c>
      <c r="F10" s="141">
        <v>5048000</v>
      </c>
      <c r="G10" s="141">
        <v>5048000</v>
      </c>
      <c r="H10" s="141">
        <v>5048000</v>
      </c>
      <c r="I10" s="141">
        <v>5048000</v>
      </c>
      <c r="J10" s="141">
        <v>5048000</v>
      </c>
      <c r="K10" s="141">
        <v>5048000</v>
      </c>
      <c r="L10" s="141">
        <v>5048000</v>
      </c>
      <c r="M10" s="141">
        <v>5048000</v>
      </c>
      <c r="N10" s="141">
        <v>5053000</v>
      </c>
      <c r="O10" s="143">
        <f t="shared" si="0"/>
        <v>60581000</v>
      </c>
      <c r="P10" s="313"/>
      <c r="Q10" s="64"/>
    </row>
    <row r="11" spans="1:17">
      <c r="A11" s="38">
        <v>8</v>
      </c>
      <c r="B11" s="312" t="s">
        <v>57</v>
      </c>
      <c r="C11" s="141">
        <v>2387203</v>
      </c>
      <c r="D11" s="141">
        <v>2387203</v>
      </c>
      <c r="E11" s="141">
        <v>2387203</v>
      </c>
      <c r="F11" s="141">
        <v>2387203</v>
      </c>
      <c r="G11" s="141">
        <v>2387203</v>
      </c>
      <c r="H11" s="141">
        <v>2387203</v>
      </c>
      <c r="I11" s="141">
        <v>2387203</v>
      </c>
      <c r="J11" s="141">
        <v>2387203</v>
      </c>
      <c r="K11" s="141">
        <v>2387203</v>
      </c>
      <c r="L11" s="141">
        <v>2387203</v>
      </c>
      <c r="M11" s="141">
        <v>2387203</v>
      </c>
      <c r="N11" s="141">
        <v>2387205</v>
      </c>
      <c r="O11" s="143">
        <f t="shared" si="0"/>
        <v>28646438</v>
      </c>
      <c r="P11" s="313"/>
      <c r="Q11" s="64"/>
    </row>
    <row r="12" spans="1:17">
      <c r="A12" s="38"/>
      <c r="B12" s="312" t="s">
        <v>326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3">
        <f t="shared" si="0"/>
        <v>0</v>
      </c>
      <c r="Q12" s="64"/>
    </row>
    <row r="13" spans="1:17">
      <c r="A13" s="38">
        <v>9</v>
      </c>
      <c r="B13" s="312" t="s">
        <v>327</v>
      </c>
      <c r="C13" s="141">
        <v>15323000</v>
      </c>
      <c r="D13" s="141">
        <v>15315000</v>
      </c>
      <c r="E13" s="141">
        <v>15315000</v>
      </c>
      <c r="F13" s="141">
        <v>15315000</v>
      </c>
      <c r="G13" s="141">
        <v>15315000</v>
      </c>
      <c r="H13" s="141">
        <v>15315000</v>
      </c>
      <c r="I13" s="141">
        <v>15315000</v>
      </c>
      <c r="J13" s="141">
        <v>15315000</v>
      </c>
      <c r="K13" s="141">
        <v>15315000</v>
      </c>
      <c r="L13" s="141">
        <v>15315000</v>
      </c>
      <c r="M13" s="141">
        <v>15315000</v>
      </c>
      <c r="N13" s="141">
        <v>15315000</v>
      </c>
      <c r="O13" s="143">
        <f t="shared" si="0"/>
        <v>183788000</v>
      </c>
      <c r="P13" s="64"/>
      <c r="Q13" s="64"/>
    </row>
    <row r="14" spans="1:17">
      <c r="A14" s="38">
        <v>11</v>
      </c>
      <c r="B14" s="314" t="s">
        <v>328</v>
      </c>
      <c r="C14" s="315">
        <v>16417000</v>
      </c>
      <c r="D14" s="315">
        <v>16417000</v>
      </c>
      <c r="E14" s="315">
        <v>16417000</v>
      </c>
      <c r="F14" s="315">
        <v>16417000</v>
      </c>
      <c r="G14" s="315">
        <v>16417000</v>
      </c>
      <c r="H14" s="315">
        <v>16417000</v>
      </c>
      <c r="I14" s="315">
        <v>16417000</v>
      </c>
      <c r="J14" s="315">
        <v>16417000</v>
      </c>
      <c r="K14" s="315">
        <v>16417000</v>
      </c>
      <c r="L14" s="315">
        <v>16417000</v>
      </c>
      <c r="M14" s="315">
        <v>16417000</v>
      </c>
      <c r="N14" s="315">
        <v>16413000</v>
      </c>
      <c r="O14" s="143">
        <f t="shared" si="0"/>
        <v>197000000</v>
      </c>
      <c r="P14" s="64"/>
      <c r="Q14" s="64"/>
    </row>
    <row r="15" spans="1:17" s="34" customFormat="1">
      <c r="A15" s="38">
        <v>12</v>
      </c>
      <c r="B15" s="32" t="s">
        <v>329</v>
      </c>
      <c r="C15" s="33">
        <f>C8+C9+C10+C11+C14+C13+C12</f>
        <v>55525203</v>
      </c>
      <c r="D15" s="33">
        <f t="shared" ref="D15:N15" si="1">D8+D9+D10+D11+D14+D13+D12</f>
        <v>55517203</v>
      </c>
      <c r="E15" s="33">
        <f t="shared" si="1"/>
        <v>55517203</v>
      </c>
      <c r="F15" s="33">
        <f t="shared" si="1"/>
        <v>55517203</v>
      </c>
      <c r="G15" s="33">
        <f t="shared" si="1"/>
        <v>55517203</v>
      </c>
      <c r="H15" s="33">
        <f t="shared" si="1"/>
        <v>55517203</v>
      </c>
      <c r="I15" s="33">
        <f t="shared" si="1"/>
        <v>55517203</v>
      </c>
      <c r="J15" s="33">
        <f t="shared" si="1"/>
        <v>55517203</v>
      </c>
      <c r="K15" s="33">
        <f t="shared" si="1"/>
        <v>55517203</v>
      </c>
      <c r="L15" s="33">
        <f t="shared" si="1"/>
        <v>55517203</v>
      </c>
      <c r="M15" s="33">
        <f t="shared" si="1"/>
        <v>55517203</v>
      </c>
      <c r="N15" s="33">
        <f t="shared" si="1"/>
        <v>55528767</v>
      </c>
      <c r="O15" s="33">
        <f>SUM(O8:O14)</f>
        <v>666226000</v>
      </c>
      <c r="Q15" s="64"/>
    </row>
    <row r="16" spans="1:17">
      <c r="A16" s="38">
        <v>13</v>
      </c>
      <c r="B16" s="310" t="s">
        <v>212</v>
      </c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7">
        <f t="shared" ref="O16:O21" si="2">SUM(C16:N16)</f>
        <v>0</v>
      </c>
      <c r="Q16" s="64"/>
    </row>
    <row r="17" spans="1:17">
      <c r="A17" s="38">
        <v>14</v>
      </c>
      <c r="B17" s="312" t="s">
        <v>330</v>
      </c>
      <c r="C17" s="141">
        <v>33266000</v>
      </c>
      <c r="D17" s="141">
        <v>33266000</v>
      </c>
      <c r="E17" s="141">
        <v>33266000</v>
      </c>
      <c r="F17" s="141">
        <v>33266000</v>
      </c>
      <c r="G17" s="141">
        <v>33266000</v>
      </c>
      <c r="H17" s="141">
        <v>33266000</v>
      </c>
      <c r="I17" s="141">
        <v>33266000</v>
      </c>
      <c r="J17" s="141">
        <v>33266000</v>
      </c>
      <c r="K17" s="141">
        <v>33266000</v>
      </c>
      <c r="L17" s="141">
        <v>33266000</v>
      </c>
      <c r="M17" s="141">
        <v>33266000</v>
      </c>
      <c r="N17" s="141">
        <v>33271000</v>
      </c>
      <c r="O17" s="143">
        <f t="shared" si="2"/>
        <v>399197000</v>
      </c>
      <c r="Q17" s="64"/>
    </row>
    <row r="18" spans="1:17">
      <c r="A18" s="38">
        <v>15</v>
      </c>
      <c r="B18" s="312" t="s">
        <v>327</v>
      </c>
      <c r="C18" s="141">
        <v>15319000</v>
      </c>
      <c r="D18" s="141">
        <v>15319000</v>
      </c>
      <c r="E18" s="141">
        <v>15319000</v>
      </c>
      <c r="F18" s="141">
        <v>15319000</v>
      </c>
      <c r="G18" s="141">
        <v>15319000</v>
      </c>
      <c r="H18" s="141">
        <v>15319000</v>
      </c>
      <c r="I18" s="141">
        <v>15319000</v>
      </c>
      <c r="J18" s="141">
        <v>15319000</v>
      </c>
      <c r="K18" s="141">
        <v>15319000</v>
      </c>
      <c r="L18" s="141">
        <v>15319000</v>
      </c>
      <c r="M18" s="141">
        <v>15319000</v>
      </c>
      <c r="N18" s="141">
        <v>15320000</v>
      </c>
      <c r="O18" s="143">
        <f t="shared" si="2"/>
        <v>183829000</v>
      </c>
      <c r="Q18" s="64"/>
    </row>
    <row r="19" spans="1:17">
      <c r="A19" s="38">
        <v>16</v>
      </c>
      <c r="B19" s="312" t="s">
        <v>121</v>
      </c>
      <c r="C19" s="141">
        <v>584000</v>
      </c>
      <c r="D19" s="141">
        <v>584000</v>
      </c>
      <c r="E19" s="141">
        <v>584000</v>
      </c>
      <c r="F19" s="141">
        <v>584000</v>
      </c>
      <c r="G19" s="141">
        <v>584000</v>
      </c>
      <c r="H19" s="141">
        <v>584000</v>
      </c>
      <c r="I19" s="141">
        <v>584000</v>
      </c>
      <c r="J19" s="141">
        <v>584000</v>
      </c>
      <c r="K19" s="141">
        <v>584000</v>
      </c>
      <c r="L19" s="141">
        <v>584000</v>
      </c>
      <c r="M19" s="141">
        <v>580000</v>
      </c>
      <c r="N19" s="141">
        <v>580000</v>
      </c>
      <c r="O19" s="143">
        <f t="shared" si="2"/>
        <v>7000000</v>
      </c>
      <c r="Q19" s="64"/>
    </row>
    <row r="20" spans="1:17">
      <c r="A20" s="38">
        <v>17</v>
      </c>
      <c r="B20" s="312" t="s">
        <v>120</v>
      </c>
      <c r="C20" s="141">
        <v>6350000</v>
      </c>
      <c r="D20" s="141">
        <v>6350000</v>
      </c>
      <c r="E20" s="141">
        <v>6350000</v>
      </c>
      <c r="F20" s="141">
        <v>6350000</v>
      </c>
      <c r="G20" s="141">
        <v>6350000</v>
      </c>
      <c r="H20" s="141">
        <v>6350000</v>
      </c>
      <c r="I20" s="141">
        <v>6350000</v>
      </c>
      <c r="J20" s="141">
        <v>6350000</v>
      </c>
      <c r="K20" s="141">
        <v>6350000</v>
      </c>
      <c r="L20" s="141">
        <v>6350000</v>
      </c>
      <c r="M20" s="141">
        <v>6350000</v>
      </c>
      <c r="N20" s="141">
        <v>6350000</v>
      </c>
      <c r="O20" s="143">
        <f t="shared" si="2"/>
        <v>76200000</v>
      </c>
      <c r="Q20" s="64"/>
    </row>
    <row r="21" spans="1:17">
      <c r="A21" s="38">
        <v>18</v>
      </c>
      <c r="B21" s="312" t="s">
        <v>331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3">
        <f t="shared" si="2"/>
        <v>0</v>
      </c>
      <c r="Q21" s="64"/>
    </row>
    <row r="22" spans="1:17">
      <c r="A22" s="38">
        <v>19</v>
      </c>
      <c r="B22" s="314" t="s">
        <v>332</v>
      </c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8">
        <v>0</v>
      </c>
      <c r="Q22" s="64"/>
    </row>
    <row r="23" spans="1:17" s="34" customFormat="1">
      <c r="A23" s="38">
        <v>20</v>
      </c>
      <c r="B23" s="32" t="s">
        <v>333</v>
      </c>
      <c r="C23" s="33">
        <f>C17+C18+C19+C20+C21+C22</f>
        <v>55519000</v>
      </c>
      <c r="D23" s="33">
        <f t="shared" ref="D23:N23" si="3">D17+D18+D19+D20+D21+D22</f>
        <v>55519000</v>
      </c>
      <c r="E23" s="33">
        <f t="shared" si="3"/>
        <v>55519000</v>
      </c>
      <c r="F23" s="33">
        <f t="shared" si="3"/>
        <v>55519000</v>
      </c>
      <c r="G23" s="33">
        <f t="shared" si="3"/>
        <v>55519000</v>
      </c>
      <c r="H23" s="33">
        <f t="shared" si="3"/>
        <v>55519000</v>
      </c>
      <c r="I23" s="33">
        <f t="shared" si="3"/>
        <v>55519000</v>
      </c>
      <c r="J23" s="33">
        <f t="shared" si="3"/>
        <v>55519000</v>
      </c>
      <c r="K23" s="33">
        <f t="shared" si="3"/>
        <v>55519000</v>
      </c>
      <c r="L23" s="33">
        <f t="shared" si="3"/>
        <v>55519000</v>
      </c>
      <c r="M23" s="33">
        <f t="shared" si="3"/>
        <v>55515000</v>
      </c>
      <c r="N23" s="33">
        <f t="shared" si="3"/>
        <v>55521000</v>
      </c>
      <c r="O23" s="33">
        <f>SUM(C23:N23)</f>
        <v>666226000</v>
      </c>
      <c r="Q23" s="64"/>
    </row>
    <row r="24" spans="1:17">
      <c r="A24" s="38">
        <v>21</v>
      </c>
      <c r="B24" s="38" t="s">
        <v>334</v>
      </c>
      <c r="C24" s="37">
        <f>C15-C23</f>
        <v>6203</v>
      </c>
      <c r="D24" s="37">
        <f t="shared" ref="D24:N24" si="4">D15-D23</f>
        <v>-1797</v>
      </c>
      <c r="E24" s="37">
        <f t="shared" si="4"/>
        <v>-1797</v>
      </c>
      <c r="F24" s="37">
        <f t="shared" si="4"/>
        <v>-1797</v>
      </c>
      <c r="G24" s="37">
        <f t="shared" si="4"/>
        <v>-1797</v>
      </c>
      <c r="H24" s="37">
        <f t="shared" si="4"/>
        <v>-1797</v>
      </c>
      <c r="I24" s="37">
        <f t="shared" si="4"/>
        <v>-1797</v>
      </c>
      <c r="J24" s="37">
        <f t="shared" si="4"/>
        <v>-1797</v>
      </c>
      <c r="K24" s="37">
        <f t="shared" si="4"/>
        <v>-1797</v>
      </c>
      <c r="L24" s="37">
        <f t="shared" si="4"/>
        <v>-1797</v>
      </c>
      <c r="M24" s="37">
        <f t="shared" si="4"/>
        <v>2203</v>
      </c>
      <c r="N24" s="37">
        <f t="shared" si="4"/>
        <v>7767</v>
      </c>
      <c r="O24" s="37"/>
    </row>
  </sheetData>
  <mergeCells count="2">
    <mergeCell ref="B2:O2"/>
    <mergeCell ref="N4:O4"/>
  </mergeCells>
  <pageMargins left="0.25" right="0.25" top="0.75" bottom="0.75" header="0.3" footer="0.3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7</vt:i4>
      </vt:variant>
    </vt:vector>
  </HeadingPairs>
  <TitlesOfParts>
    <vt:vector size="21" baseType="lpstr">
      <vt:lpstr>1 (2)</vt:lpstr>
      <vt:lpstr>1</vt:lpstr>
      <vt:lpstr>2</vt:lpstr>
      <vt:lpstr>3</vt:lpstr>
      <vt:lpstr>4-5</vt:lpstr>
      <vt:lpstr>6.</vt:lpstr>
      <vt:lpstr>7.</vt:lpstr>
      <vt:lpstr>8.</vt:lpstr>
      <vt:lpstr>9.</vt:lpstr>
      <vt:lpstr>10</vt:lpstr>
      <vt:lpstr>11.</vt:lpstr>
      <vt:lpstr>12</vt:lpstr>
      <vt:lpstr>13.</vt:lpstr>
      <vt:lpstr>14</vt:lpstr>
      <vt:lpstr>'10'!Nyomtatási_terület</vt:lpstr>
      <vt:lpstr>'11.'!Nyomtatási_terület</vt:lpstr>
      <vt:lpstr>'12'!Nyomtatási_terület</vt:lpstr>
      <vt:lpstr>'13.'!Nyomtatási_terület</vt:lpstr>
      <vt:lpstr>'2'!Nyomtatási_terület</vt:lpstr>
      <vt:lpstr>'4-5'!Nyomtatási_terület</vt:lpstr>
      <vt:lpstr>'6.'!Nyomtatási_terület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2019-02-21T14:47:46Z</dcterms:created>
  <dcterms:modified xsi:type="dcterms:W3CDTF">2019-02-21T14:59:18Z</dcterms:modified>
</cp:coreProperties>
</file>