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30.xml" ContentType="application/vnd.openxmlformats-officedocument.spreadsheetml.worksheet+xml"/>
  <Override PartName="/xl/worksheets/sheet6.xml" ContentType="application/vnd.openxmlformats-officedocument.spreadsheetml.worksheet+xml"/>
  <Override PartName="/xl/worksheets/sheet29.xml" ContentType="application/vnd.openxmlformats-officedocument.spreadsheetml.worksheet+xml"/>
  <Override PartName="/xl/worksheets/sheet5.xml" ContentType="application/vnd.openxmlformats-officedocument.spreadsheetml.worksheet+xml"/>
  <Override PartName="/xl/worksheets/sheet28.xml" ContentType="application/vnd.openxmlformats-officedocument.spreadsheetml.worksheet+xml"/>
  <Override PartName="/xl/worksheets/sheet4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26.xml" ContentType="application/vnd.openxmlformats-officedocument.spreadsheetml.worksheet+xml"/>
  <Override PartName="/xl/worksheets/sheet2.xml" ContentType="application/vnd.openxmlformats-officedocument.spreadsheetml.worksheet+xml"/>
  <Override PartName="/xl/worksheets/sheet25.xml" ContentType="application/vnd.openxmlformats-officedocument.spreadsheetml.worksheet+xml"/>
  <Override PartName="/xl/worksheets/sheet1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3" firstSheet="0" activeTab="0"/>
  </bookViews>
  <sheets>
    <sheet name="1.1.összevont mérleg" sheetId="1" state="visible" r:id="rId2"/>
    <sheet name="1.2.kötelező" sheetId="2" state="visible" r:id="rId3"/>
    <sheet name="1.3.önként" sheetId="3" state="visible" r:id="rId4"/>
    <sheet name="1.4.állami" sheetId="4" state="visible" r:id="rId5"/>
    <sheet name="2.1.működési mérleg  " sheetId="5" state="visible" r:id="rId6"/>
    <sheet name="2.2.felhalmozási mérleg  " sheetId="6" state="visible" r:id="rId7"/>
    <sheet name="3.akü  " sheetId="7" state="visible" r:id="rId8"/>
    <sheet name="4.saját bevételek" sheetId="8" state="visible" r:id="rId9"/>
    <sheet name="5.fejlesztési célok" sheetId="9" state="visible" r:id="rId10"/>
    <sheet name="6.beruházás" sheetId="10" state="visible" r:id="rId11"/>
    <sheet name="7.felújítás" sheetId="11" state="visible" r:id="rId12"/>
    <sheet name="8.EU-s projekt " sheetId="12" state="visible" r:id="rId13"/>
    <sheet name="9.1.önk. összes" sheetId="13" state="visible" r:id="rId14"/>
    <sheet name="9.1.1.önk. kötelező " sheetId="14" state="visible" r:id="rId15"/>
    <sheet name="9.1.2.önk. önként " sheetId="15" state="visible" r:id="rId16"/>
    <sheet name="9.1.3.önk. állami" sheetId="16" state="visible" r:id="rId17"/>
    <sheet name="9.2.1.sz.mell." sheetId="17" state="visible" r:id="rId18"/>
    <sheet name="9.2.2.sz.mell." sheetId="18" state="visible" r:id="rId19"/>
    <sheet name="9.2.3.sz.mell." sheetId="19" state="visible" r:id="rId20"/>
    <sheet name="9.3.közös hivatal" sheetId="20" state="visible" r:id="rId21"/>
    <sheet name="9.4.óvoda" sheetId="21" state="visible" r:id="rId22"/>
    <sheet name="9.5.konyha" sheetId="22" state="visible" r:id="rId23"/>
    <sheet name="10.sz.mell" sheetId="23" state="visible" r:id="rId24"/>
    <sheet name="1 s.z tájékoztató" sheetId="24" state="visible" r:id="rId25"/>
    <sheet name="2.sz.tájékoztató" sheetId="25" state="visible" r:id="rId26"/>
    <sheet name="3.sz.tájékoztató" sheetId="26" state="visible" r:id="rId27"/>
    <sheet name="4.sz.tájékoztató" sheetId="27" state="visible" r:id="rId28"/>
    <sheet name="5.sz.tájékoztató" sheetId="28" state="visible" r:id="rId29"/>
    <sheet name="6.sz.tájékoztató" sheetId="29" state="visible" r:id="rId30"/>
    <sheet name="Munka1" sheetId="30" state="visible" r:id="rId31"/>
  </sheets>
  <definedNames>
    <definedName function="false" hidden="false" localSheetId="23" name="_xlnm.Print_Area" vbProcedure="false">'1 s.z tájékoztató'!$A$1:$E$147</definedName>
    <definedName function="false" hidden="false" localSheetId="0" name="_xlnm.Print_Area" vbProcedure="false">'1.1.összevont mérleg'!$A$1:$C$159</definedName>
    <definedName function="false" hidden="false" localSheetId="1" name="_xlnm.Print_Area" vbProcedure="false">'1.2.kötelező'!$A$1:$C$159</definedName>
    <definedName function="false" hidden="false" localSheetId="2" name="_xlnm.Print_Area" vbProcedure="false">'1.3.önként'!$A$1:$C$159</definedName>
    <definedName function="false" hidden="false" localSheetId="3" name="_xlnm.Print_Area" vbProcedure="false">'1.4.állami'!$A$1:$C$159</definedName>
    <definedName function="false" hidden="false" localSheetId="28" name="_xlnm.Print_Area" vbProcedure="false">'6.sz.tájékoztató'!$A$1:$E$37</definedName>
    <definedName function="false" hidden="false" localSheetId="13" name="_xlnm.Print_Titles" vbProcedure="false">'9.1.1.önk. kötelező '!$1:$6</definedName>
    <definedName function="false" hidden="false" localSheetId="14" name="_xlnm.Print_Titles" vbProcedure="false">'9.1.2.önk. önként '!$1:$6</definedName>
    <definedName function="false" hidden="false" localSheetId="15" name="_xlnm.Print_Titles" vbProcedure="false">'9.1.3.önk. állami'!$1:$6</definedName>
    <definedName function="false" hidden="false" localSheetId="12" name="_xlnm.Print_Titles" vbProcedure="false">'9.1.önk. összes'!$1:$6</definedName>
    <definedName function="false" hidden="false" localSheetId="16" name="_xlnm.Print_Titles" vbProcedure="false">'9.2.1.sz.mell.'!$1:$6</definedName>
    <definedName function="false" hidden="false" localSheetId="17" name="_xlnm.Print_Titles" vbProcedure="false">'9.2.2.sz.mell.'!$1:$6</definedName>
    <definedName function="false" hidden="false" localSheetId="20" name="_xlnm.Print_Titles" vbProcedure="false">'9.4.óvoda'!$1:$6</definedName>
    <definedName function="false" hidden="false" localSheetId="21" name="_xlnm.Print_Titles" vbProcedure="false">'9.5.konyha'!$1:$6</definedName>
    <definedName function="false" hidden="false" localSheetId="0" name="_xlnm.Print_Area" vbProcedure="false">'1.1.összevont mérleg'!$A$1:$C$159</definedName>
    <definedName function="false" hidden="false" localSheetId="1" name="_xlnm.Print_Area" vbProcedure="false">'1.2.kötelező'!$A$1:$C$159</definedName>
    <definedName function="false" hidden="false" localSheetId="2" name="_xlnm.Print_Area" vbProcedure="false">'1.3.önként'!$A$1:$C$159</definedName>
    <definedName function="false" hidden="false" localSheetId="3" name="_xlnm.Print_Area" vbProcedure="false">'1.4.állami'!$A$1:$C$159</definedName>
    <definedName function="false" hidden="false" localSheetId="12" name="_xlnm.Print_Titles" vbProcedure="false">'9.1.önk. összes'!$1:$6</definedName>
    <definedName function="false" hidden="false" localSheetId="13" name="_xlnm.Print_Titles" vbProcedure="false">'9.1.1.önk. kötelező '!$1:$6</definedName>
    <definedName function="false" hidden="false" localSheetId="14" name="_xlnm.Print_Titles" vbProcedure="false">'9.1.2.önk. önként '!$1:$6</definedName>
    <definedName function="false" hidden="false" localSheetId="15" name="_xlnm.Print_Titles" vbProcedure="false">'9.1.3.önk. állami'!$1:$6</definedName>
    <definedName function="false" hidden="false" localSheetId="16" name="_xlnm.Print_Titles" vbProcedure="false">'9.2.1.sz.mell.'!$1:$6</definedName>
    <definedName function="false" hidden="false" localSheetId="17" name="_xlnm.Print_Titles" vbProcedure="false">'9.2.2.sz.mell.'!$1:$6</definedName>
    <definedName function="false" hidden="false" localSheetId="20" name="_xlnm.Print_Titles" vbProcedure="false">'9.4.óvoda'!$1:$6</definedName>
    <definedName function="false" hidden="false" localSheetId="21" name="_xlnm.Print_Titles" vbProcedure="false">'9.5.konyha'!$1:$6</definedName>
    <definedName function="false" hidden="false" localSheetId="23" name="_xlnm.Print_Area" vbProcedure="false">'1 s.z tájékoztató'!$A$1:$E$147</definedName>
    <definedName function="false" hidden="false" localSheetId="28" name="_xlnm.Print_Area" vbProcedure="false">'6.sz.tájékoztató'!$A$1:$E$37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<sst xmlns="http://schemas.openxmlformats.org/spreadsheetml/2006/main" count="4089" uniqueCount="616">
  <si>
    <t>B E V É T E L E K</t>
  </si>
  <si>
    <t>1. sz. táblázat</t>
  </si>
  <si>
    <t> forintban</t>
  </si>
  <si>
    <t>Sor-
szám</t>
  </si>
  <si>
    <t>Bevételi jogcím</t>
  </si>
  <si>
    <t>Előirányzat</t>
  </si>
  <si>
    <t>A</t>
  </si>
  <si>
    <t>B</t>
  </si>
  <si>
    <t>C</t>
  </si>
  <si>
    <t>1.</t>
  </si>
  <si>
    <t>Önkormányzat működési támogatásai (1.1.+…+.1.6.)</t>
  </si>
  <si>
    <t>1.1.</t>
  </si>
  <si>
    <t>Helyi önkormányzatok működésének általános támogatása</t>
  </si>
  <si>
    <t>1.2.</t>
  </si>
  <si>
    <t>Önkormányzatok egyes köznevelési feladatainak támogatása</t>
  </si>
  <si>
    <t>1.3.</t>
  </si>
  <si>
    <t>Önkormányzatok szociális és gyermekjóléti feladatainak támogatása</t>
  </si>
  <si>
    <t>1.4.</t>
  </si>
  <si>
    <t>Önkormányzatok kulturális feladatainak támogatása</t>
  </si>
  <si>
    <t>1.5.</t>
  </si>
  <si>
    <t>Működési célú kvi támogatások és kiegészítő támogatások </t>
  </si>
  <si>
    <t>1.6.</t>
  </si>
  <si>
    <t>Elszámolásból származó bevételek</t>
  </si>
  <si>
    <t>2.</t>
  </si>
  <si>
    <t>Működési célú támogatások államháztartáson belülről (2.1.+…+.2.5.)</t>
  </si>
  <si>
    <t>2.1.</t>
  </si>
  <si>
    <t>Elvonások és befizetések bevételei</t>
  </si>
  <si>
    <t>2.2.</t>
  </si>
  <si>
    <t>Működési célú garancia- és kezességvállalásból megtérülések </t>
  </si>
  <si>
    <t>2.3.</t>
  </si>
  <si>
    <t>Működési célú visszatérítendő támogatások, kölcsönök visszatérülése </t>
  </si>
  <si>
    <t>2.4.</t>
  </si>
  <si>
    <t>Működési célú visszatérítendő támogatások, kölcsönök igénybevétele</t>
  </si>
  <si>
    <t>2.5.</t>
  </si>
  <si>
    <t>Egyéb működési célú támogatások bevételei </t>
  </si>
  <si>
    <t>2.6.</t>
  </si>
  <si>
    <t>2.5.-ből EU-s támogatás</t>
  </si>
  <si>
    <t>3.</t>
  </si>
  <si>
    <t>Felhalmozási célú támogatások államháztartáson belülről (3.1.+…+3.5.)</t>
  </si>
  <si>
    <t>3.1.</t>
  </si>
  <si>
    <t>Felhalmozási célú önkormányzati támogatások</t>
  </si>
  <si>
    <t>3.2.</t>
  </si>
  <si>
    <t>Felhalmozási célú garancia- és kezességvállalásból megtérülések</t>
  </si>
  <si>
    <t>3.3.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</si>
  <si>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</si>
  <si>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</si>
  <si>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</si>
  <si>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3.5.</t>
  </si>
  <si>
    <t>Egyéb felhalmozási célú támogatások bevételei</t>
  </si>
  <si>
    <t>3.6.</t>
  </si>
  <si>
    <t>3.5.-ből EU-s támogatás</t>
  </si>
  <si>
    <t>4. </t>
  </si>
  <si>
    <t>Közhatalmi bevételek (4.1.+4.2.+4.3.+4.4.)</t>
  </si>
  <si>
    <t>4.1.</t>
  </si>
  <si>
    <t>Helyi adók  (4.1.1.+...+4.1.3.)</t>
  </si>
  <si>
    <t>4.1.1.</t>
  </si>
  <si>
    <t>- Vagyoni típusú adók</t>
  </si>
  <si>
    <t>4.1.2.</t>
  </si>
  <si>
    <t>- Termékek és szolgáltatások adói</t>
  </si>
  <si>
    <t>4.1.3.</t>
  </si>
  <si>
    <t>- Értékesítési és forgalmi adók (iparűzési adó)</t>
  </si>
  <si>
    <t>4.2.</t>
  </si>
  <si>
    <t>Gépjárműadó</t>
  </si>
  <si>
    <t>4.3.</t>
  </si>
  <si>
    <t>Egyéb áruhasználati és szolgáltatási adók</t>
  </si>
  <si>
    <t>4.4.</t>
  </si>
  <si>
    <t>Egyéb közhatalmi bevételek</t>
  </si>
  <si>
    <t>5.</t>
  </si>
  <si>
    <t>Működési bevételek (5.1.+…+ 5.11.)</t>
  </si>
  <si>
    <t>5.1.</t>
  </si>
  <si>
    <t>Készletértékesítés ellenértéke</t>
  </si>
  <si>
    <t>5.2.</t>
  </si>
  <si>
    <t>Szolgáltatások ellenértéke</t>
  </si>
  <si>
    <t>5.3.</t>
  </si>
  <si>
    <t>Közvetített szolgáltatások értéke</t>
  </si>
  <si>
    <t>5.4.</t>
  </si>
  <si>
    <t>Tulajdonosi bevételek</t>
  </si>
  <si>
    <t>5.5.</t>
  </si>
  <si>
    <t>Ellátási díjak</t>
  </si>
  <si>
    <t>5.6.</t>
  </si>
  <si>
    <t>Kiszámlázott általános forgalmi adó </t>
  </si>
  <si>
    <t>5.7.</t>
  </si>
  <si>
    <t>Általános forgalmi adó visszatérítése</t>
  </si>
  <si>
    <t>5.8.</t>
  </si>
  <si>
    <t>Kamatbevételek</t>
  </si>
  <si>
    <t>5.9.</t>
  </si>
  <si>
    <t>Egyéb pénzügyi műveletek bevételei</t>
  </si>
  <si>
    <t>5.10.</t>
  </si>
  <si>
    <t>Biztosító által fizetett kártérítés</t>
  </si>
  <si>
    <t>5.11.</t>
  </si>
  <si>
    <t>Egyéb működési bevételek</t>
  </si>
  <si>
    <t>6.</t>
  </si>
  <si>
    <t>Felhalmozási bevételek (6.1.+…+6.5.)</t>
  </si>
  <si>
    <t>6.1.</t>
  </si>
  <si>
    <t>Immateriális javak értékesítése</t>
  </si>
  <si>
    <t>6.2.</t>
  </si>
  <si>
    <t>Ingatlanok értékesítése</t>
  </si>
  <si>
    <t>6.3.</t>
  </si>
  <si>
    <t>Egyéb tárgyi eszközök értékesítése</t>
  </si>
  <si>
    <t>6.4.</t>
  </si>
  <si>
    <t>Részesedések értékesítése</t>
  </si>
  <si>
    <t>6.5.</t>
  </si>
  <si>
    <t>Részesedések megszűnéséhez kapcsolódó bevételek</t>
  </si>
  <si>
    <t>7. </t>
  </si>
  <si>
    <t>Működési célú átvett pénzeszközök (7.1. + … + 7.3.)</t>
  </si>
  <si>
    <t>7.1.</t>
  </si>
  <si>
    <t>Működési célú garancia- és kezességvállalásból megtérülések ÁH-n kívülről</t>
  </si>
  <si>
    <t>7.2.</t>
  </si>
  <si>
    <t>Működési célú visszatérítendő támogatások, kölcsönök visszatér. ÁH-n kívülről</t>
  </si>
  <si>
    <t>7.3.</t>
  </si>
  <si>
    <t>Egyéb működési célú átvett pénzeszköz</t>
  </si>
  <si>
    <t>7.4.</t>
  </si>
  <si>
    <t>7.3.-ból EU-s támogatás (közvetlen)</t>
  </si>
  <si>
    <t>8.</t>
  </si>
  <si>
    <t>Felhalmozási célú átvett pénzeszközök (8.1.+8.2.+8.3.)</t>
  </si>
  <si>
    <t>8.1.</t>
  </si>
  <si>
    <t>Felhalm. célú garancia- és kezességvállalásból megtérülések ÁH-n kívülről</t>
  </si>
  <si>
    <t>8.2.</t>
  </si>
  <si>
    <t>Felhalm. célú visszatérítendő támogatások, kölcsönök visszatér. ÁH-n kívülről</t>
  </si>
  <si>
    <t>8.3.</t>
  </si>
  <si>
    <t>Egyéb felhalmozási célú átvett pénzeszköz</t>
  </si>
  <si>
    <t>8.4.</t>
  </si>
  <si>
    <t>8.3.-ból EU-s támogatás (közvetlen)</t>
  </si>
  <si>
    <t>   9.</t>
  </si>
  <si>
    <t>KÖLTSÉGVETÉSI BEVÉTELEK ÖSSZESEN: (1+…+8)</t>
  </si>
  <si>
    <t>   10.</t>
  </si>
  <si>
    <t>Hitel-, kölcsönfelvétel államháztartáson kívülről  (10.1.+10.3.)</t>
  </si>
  <si>
    <t>10.1.</t>
  </si>
  <si>
    <t>Hosszú lejáratú  hitelek, kölcsönök felvétele</t>
  </si>
  <si>
    <t>10.2.</t>
  </si>
  <si>
    <t>Likviditási célú  hitelek, kölcsönök felvétele pénzügyi vállalkozástól</t>
  </si>
  <si>
    <t>10.3.</t>
  </si>
  <si>
    <t>   Rövid lejáratú  hitelek, kölcsönök felvétele</t>
  </si>
  <si>
    <t>   11.</t>
  </si>
  <si>
    <t>Belföldi értékpapírok bevételei (11.1. +…+ 11.4.)</t>
  </si>
  <si>
    <t>11.1.</t>
  </si>
  <si>
    <t>Forgatási célú belföldi értékpapírok beváltása,  értékesítése</t>
  </si>
  <si>
    <t>11.2.</t>
  </si>
  <si>
    <t>Forgatási célú belföldi értékpapírok kibocsátása</t>
  </si>
  <si>
    <t>11.3.</t>
  </si>
  <si>
    <t>Befektetési célú belföldi értékpapírok beváltása,  értékesítése</t>
  </si>
  <si>
    <t>11.4.</t>
  </si>
  <si>
    <t>Befektetési célú belföldi értékpapírok kibocsátása</t>
  </si>
  <si>
    <t>    12.</t>
  </si>
  <si>
    <t>Maradvány igénybevétele (12.1. + 12.2.)</t>
  </si>
  <si>
    <t>12.1.</t>
  </si>
  <si>
    <t>Előző év költségvetési maradványának igénybevétele</t>
  </si>
  <si>
    <t>12.2.</t>
  </si>
  <si>
    <t>Előző év vállalkozási maradványának igénybevétele</t>
  </si>
  <si>
    <t>    13.</t>
  </si>
  <si>
    <t>Belföldi finanszírozás bevételei (13.1. + … + 13.3.)</t>
  </si>
  <si>
    <t>13.1.</t>
  </si>
  <si>
    <t>Államháztartáson belüli megelőlegezések</t>
  </si>
  <si>
    <t>13.2.</t>
  </si>
  <si>
    <t>Államháztartáson belüli megelőlegezések törlesztése</t>
  </si>
  <si>
    <t>13.3.</t>
  </si>
  <si>
    <t>Betétek megszüntetése</t>
  </si>
  <si>
    <t>    14.</t>
  </si>
  <si>
    <t>Külföldi finanszírozás bevételei (14.1.+…14.4.)</t>
  </si>
  <si>
    <t>    14.1.</t>
  </si>
  <si>
    <t>Forgatási célú külföldi értékpapírok beváltása,  értékesítése</t>
  </si>
  <si>
    <t>    14.2.</t>
  </si>
  <si>
    <t>Befektetési célú külföldi értékpapírok beváltása,  értékesítése</t>
  </si>
  <si>
    <t>    14.3.</t>
  </si>
  <si>
    <t>Külföldi értékpapírok kibocsátása</t>
  </si>
  <si>
    <t>    14.4.</t>
  </si>
  <si>
    <t>Külföldi hitelek, kölcsönök felvétele</t>
  </si>
  <si>
    <t>    15.</t>
  </si>
  <si>
    <t>Váltóbevételek</t>
  </si>
  <si>
    <t>    16.</t>
  </si>
  <si>
    <t>Adóssághoz nem kapcsolódó származékos ügyletek bevételei</t>
  </si>
  <si>
    <t>    17.</t>
  </si>
  <si>
    <t>FINANSZÍROZÁSI BEVÉTELEK ÖSSZESEN: (10. + … +16.)</t>
  </si>
  <si>
    <t>    18.</t>
  </si>
  <si>
    <t>KÖLTSÉGVETÉSI ÉS FINANSZÍROZÁSI BEVÉTELEK ÖSSZESEN: (9+17)</t>
  </si>
  <si>
    <t>K I A D Á S O K</t>
  </si>
  <si>
    <t>2. sz. táblázat</t>
  </si>
  <si>
    <t>Kiadási jogcímek</t>
  </si>
  <si>
    <r>
      <t>   Működési költségvetés kiadásai </t>
    </r>
    <r>
      <rPr>
        <sz val="8"/>
        <rFont val="Times New Roman CE"/>
        <family val="1"/>
        <charset val="238"/>
      </rPr>
      <t>(1.1+…+1.5.+1.18.)</t>
    </r>
  </si>
  <si>
    <t>Személyi  juttatások</t>
  </si>
  <si>
    <t>Munkaadókat terhelő járulékok és szociális hozzájárulási adó</t>
  </si>
  <si>
    <t>Dologi  kiadások</t>
  </si>
  <si>
    <t>Ellátottak pénzbeli juttatásai</t>
  </si>
  <si>
    <t>1.5</t>
  </si>
  <si>
    <t>Egyéb működési célú kiadások</t>
  </si>
  <si>
    <t> - az 1.5-ből: - Előző évi elszámolásból származó befizetések</t>
  </si>
  <si>
    <t>1.7.</t>
  </si>
  <si>
    <t>   - Törvényi előíráson alapuló befizetések</t>
  </si>
  <si>
    <t>1.8.</t>
  </si>
  <si>
    <t>   - Elvonások és befizetések</t>
  </si>
  <si>
    <t>1.9.</t>
  </si>
  <si>
    <t>   - Garancia- és kezességvállalásból kifizetés ÁH-n belülre</t>
  </si>
  <si>
    <t>1.10.</t>
  </si>
  <si>
    <t>   -Visszatérítendő támogatások, kölcsönök nyújtása ÁH-n belülre</t>
  </si>
  <si>
    <t>1.11.</t>
  </si>
  <si>
    <t>   - Visszatérítendő támogatások, kölcsönök törlesztése ÁH-n belülre</t>
  </si>
  <si>
    <t>1.12.</t>
  </si>
  <si>
    <t>   - Egyéb működési célú támogatások ÁH-n belülre</t>
  </si>
  <si>
    <t>1.13.</t>
  </si>
  <si>
    <t>   - Garancia és kezességvállalásból kifizetés ÁH-n kívülre</t>
  </si>
  <si>
    <t>1.14.</t>
  </si>
  <si>
    <t>   - Visszatérítendő támogatások, kölcsönök nyújtása ÁH-n kívülre</t>
  </si>
  <si>
    <t>1.15.</t>
  </si>
  <si>
    <t>   - Árkiegészítések, ártámogatások</t>
  </si>
  <si>
    <t>1.16.</t>
  </si>
  <si>
    <t>   - Kamattámogatások</t>
  </si>
  <si>
    <t>1.17.</t>
  </si>
  <si>
    <t>   - Egyéb működési célú támogatások államháztartáson kívülre</t>
  </si>
  <si>
    <t>1.18.</t>
  </si>
  <si>
    <t>Tartalékok</t>
  </si>
  <si>
    <t>1.19.</t>
  </si>
  <si>
    <t> - az 1.18-ból: - Általános tartalék</t>
  </si>
  <si>
    <t>1.20.</t>
  </si>
  <si>
    <t>   - Céltartalék</t>
  </si>
  <si>
    <r>
      <t>   Felhalmozási költségvetés kiadásai </t>
    </r>
    <r>
      <rPr>
        <sz val="8"/>
        <rFont val="Times New Roman CE"/>
        <family val="1"/>
        <charset val="238"/>
      </rPr>
      <t>(2.1.+2.3.+2.5.)</t>
    </r>
  </si>
  <si>
    <t>Beruházások</t>
  </si>
  <si>
    <t>2.1.-ből EU-s forrásból megvalósuló beruházás</t>
  </si>
  <si>
    <t>Felújítások</t>
  </si>
  <si>
    <t>2.3.-ból EU-s forrásból megvalósuló felújítás</t>
  </si>
  <si>
    <t>Egyéb felhalmozási kiadások</t>
  </si>
  <si>
    <t>2.5.-ből        - Garancia- és kezességvállalásból kifizetés ÁH-n belülre</t>
  </si>
  <si>
    <t>2.7.</t>
  </si>
  <si>
    <t>   - Visszatérítendő támogatások, kölcsönök nyújtása ÁH-n belülre</t>
  </si>
  <si>
    <t>2.8.</t>
  </si>
  <si>
    <t>2.9.</t>
  </si>
  <si>
    <t>   - Egyéb felhalmozási célú támogatások ÁH-n belülre</t>
  </si>
  <si>
    <t>2.10.</t>
  </si>
  <si>
    <t>   - Garancia- és kezességvállalásból kifizetés ÁH-n kívülre</t>
  </si>
  <si>
    <t>2.11.</t>
  </si>
  <si>
    <t>2.12.</t>
  </si>
  <si>
    <t>   - Lakástámogatás</t>
  </si>
  <si>
    <t>2.13.</t>
  </si>
  <si>
    <t>   - Egyéb felhalmozási célú támogatások államháztartáson kívülre</t>
  </si>
  <si>
    <t>KÖLTSÉGVETÉSI KIADÁSOK ÖSSZESEN (1+2)</t>
  </si>
  <si>
    <t>4.</t>
  </si>
  <si>
    <t>Hitel-, kölcsöntörlesztés államháztartáson kívülre (4.1. + … + 4.3.)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</si>
  <si>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</si>
  <si>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</si>
  <si>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</si>
  <si>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Belföldi értékpapírok kiadásai (5.1. + … + 5.6.)</t>
  </si>
  <si>
    <t>Forgatási célú belföldi értékpapírok vásárlása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</si>
  <si>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</si>
  <si>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</si>
  <si>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</si>
  <si>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</si>
  <si>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</si>
  <si>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Belföldi finanszírozás kiadásai (6.1. + … + 6.4.)</t>
  </si>
  <si>
    <t>Államháztartáson belüli megelőlegezések folyósítása</t>
  </si>
  <si>
    <t>Államháztartáson belüli megelőlegezések visszafizetése</t>
  </si>
  <si>
    <t>Pénzeszközök lekötött betétként elhelyezése</t>
  </si>
  <si>
    <t>Pénzügyi lízing kiadásai</t>
  </si>
  <si>
    <t>7.</t>
  </si>
  <si>
    <t>Külföldi finanszírozás kiadásai (7.1. + … + 7.5.)</t>
  </si>
  <si>
    <t>Forgatási célú külföldi értékpapírok vásárlása</t>
  </si>
  <si>
    <t>Befektetési célú külföldi értékpapírok vásárlása</t>
  </si>
  <si>
    <t>Külföldi értékpapírok beváltása</t>
  </si>
  <si>
    <t>Hitelek, kölcsönök törlesztése külföldi kormányoknak nemz. Szervezeteknek</t>
  </si>
  <si>
    <t>7.5.</t>
  </si>
  <si>
    <t>Hitelek, kölcsönök törlesztése külföldi pénzintézeteknek</t>
  </si>
  <si>
    <t>Adóssághoz nem kapcsolódó származékos ügyletek</t>
  </si>
  <si>
    <t>9.</t>
  </si>
  <si>
    <t>Váltókiadások</t>
  </si>
  <si>
    <t>10.</t>
  </si>
  <si>
    <t>FINANSZÍROZÁSI KIADÁSOK ÖSSZESEN: (4.+…+9.)</t>
  </si>
  <si>
    <t>11.</t>
  </si>
  <si>
    <t>KIADÁSOK ÖSSZESEN: (3.+10.)</t>
  </si>
  <si>
    <t>forintban</t>
  </si>
  <si>
    <t>NEMLEGES</t>
  </si>
  <si>
    <t>Ezer forintban</t>
  </si>
  <si>
    <t>KÖLTSÉGVETÉSI, FINANSZÍROZÁSI BEVÉTELEK ÉS KIADÁSOK EGYENLEGE</t>
  </si>
  <si>
    <t>3. sz. táblázat</t>
  </si>
  <si>
    <t>Költségvetési hiány, többlet ( költségvetési bevételek 9. sor - költségvetési kiadások 3. sor) (+/-)</t>
  </si>
  <si>
    <t>Finanszírozási bevételek, kiadások egyenlege (finanszírozási bevételek 17. sor - finanszírozási kiadások 10. sor)
 (+/-)</t>
  </si>
  <si>
    <t>I. Működési célú bevételek és kiadások mérlege
(Önkormányzati szinten)</t>
  </si>
  <si>
    <t>2.1.melléklet a ………/2017. (……) önkormányzati rendelethez</t>
  </si>
  <si>
    <t>  forintban </t>
  </si>
  <si>
    <t>Bevételek</t>
  </si>
  <si>
    <t>Kiadások</t>
  </si>
  <si>
    <t>Megnevezés</t>
  </si>
  <si>
    <t>D</t>
  </si>
  <si>
    <t>E</t>
  </si>
  <si>
    <t>Önkormányzatok működési támogatásai</t>
  </si>
  <si>
    <t>Személyi juttatások</t>
  </si>
  <si>
    <t>Működési célú támogatások államháztartáson belülről</t>
  </si>
  <si>
    <t>2.-ból EU-s támogatás</t>
  </si>
  <si>
    <t>Dologi kiadások </t>
  </si>
  <si>
    <t>Közhatalmi bevételek</t>
  </si>
  <si>
    <t>Működési bevételek</t>
  </si>
  <si>
    <t>Működési célú átvett pénzeszközök</t>
  </si>
  <si>
    <t>6.-ból EU-s támogatás (közvetlen)</t>
  </si>
  <si>
    <t>12.</t>
  </si>
  <si>
    <t>13.</t>
  </si>
  <si>
    <t>Költségvetési bevételek összesen (1.+2.+4.+5.+6.+8.+…+12.)</t>
  </si>
  <si>
    <t>Költségvetési kiadások összesen (1.+...+12.)</t>
  </si>
  <si>
    <t>14.</t>
  </si>
  <si>
    <t>Hiány belső finanszírozásának bevételei (15.+…+18. )</t>
  </si>
  <si>
    <t>Értékpapír vásárlása, visszavásárlása</t>
  </si>
  <si>
    <t>15.</t>
  </si>
  <si>
    <t>   Költségvetési maradvány igénybevétele </t>
  </si>
  <si>
    <t>Likviditási célú hitelek törlesztése</t>
  </si>
  <si>
    <t>16.</t>
  </si>
  <si>
    <t>   Vállalkozási maradvány igénybevétele </t>
  </si>
  <si>
    <t>Rövid lejáratú hitelek törlesztése</t>
  </si>
  <si>
    <t>17.</t>
  </si>
  <si>
    <t>   Betét visszavonásából származó bevétel </t>
  </si>
  <si>
    <t>Hosszú lejáratú hitelek törlesztése</t>
  </si>
  <si>
    <t>18.</t>
  </si>
  <si>
    <t>   Egyéb belső finanszírozási bevételek</t>
  </si>
  <si>
    <t>Kölcsön törlesztése</t>
  </si>
  <si>
    <t>19.</t>
  </si>
  <si>
    <t>Hiány külső finanszírozásának bevételei (20.+…+21.) </t>
  </si>
  <si>
    <t>Forgatási célú belföldi, külföldi értékpapírok vásárlása</t>
  </si>
  <si>
    <t>20.</t>
  </si>
  <si>
    <t>   Likviditási célú hitelek, kölcsönök felvétele</t>
  </si>
  <si>
    <t>21.</t>
  </si>
  <si>
    <t>   Értékpapírok bevételei</t>
  </si>
  <si>
    <t>22.</t>
  </si>
  <si>
    <t>23.</t>
  </si>
  <si>
    <t>24.</t>
  </si>
  <si>
    <t>Működési célú finanszírozási bevételek összesen (14.+19.+22.+23.)</t>
  </si>
  <si>
    <t>Működési célú finanszírozási kiadások összesen (14.+...+23.)</t>
  </si>
  <si>
    <t>25.</t>
  </si>
  <si>
    <t>BEVÉTEL ÖSSZESEN (13.+24.)</t>
  </si>
  <si>
    <t>KIADÁSOK ÖSSZESEN (13.+24.)</t>
  </si>
  <si>
    <t>26.</t>
  </si>
  <si>
    <t>Költségvetési hiány:</t>
  </si>
  <si>
    <t>Költségvetési többlet:</t>
  </si>
  <si>
    <t>27.</t>
  </si>
  <si>
    <t>Tárgyévi  hiány:</t>
  </si>
  <si>
    <t>Tárgyévi  többlet:</t>
  </si>
  <si>
    <t>II. Felhalmozási célú bevételek és kiadások mérlege
(Önkormányzati szinten)</t>
  </si>
  <si>
    <t>2.2. melléklet a ………../2017. (……….) önkormányzati rendelethez</t>
  </si>
  <si>
    <t>Felhalmozási célú támogatások államháztartáson belülről</t>
  </si>
  <si>
    <t>1.-ből EU-s támogatás</t>
  </si>
  <si>
    <t>1.-ből EU-s forrásból megvalósuló beruházás</t>
  </si>
  <si>
    <t>Felhalmozási bevételek</t>
  </si>
  <si>
    <t>Felhalmozási célú átvett pénzeszközök átvétele</t>
  </si>
  <si>
    <t>3.-ból EU-s forrásból megvalósuló felújítás</t>
  </si>
  <si>
    <t>4.-ből EU-s támogatás (közvetlen)</t>
  </si>
  <si>
    <t>Egyéb felhalmozási célú bevételek</t>
  </si>
  <si>
    <t>Költségvetési bevételek összesen: (1.+3.+4.+6.+…+11.)</t>
  </si>
  <si>
    <t>Költségvetési kiadások összesen: (1.+3.+5.+...+11.)</t>
  </si>
  <si>
    <t>Hiány belső finanszírozás bevételei ( 14+…+18)</t>
  </si>
  <si>
    <t>Költségvetési maradvány igénybevétele</t>
  </si>
  <si>
    <t>Hitelek törlesztése</t>
  </si>
  <si>
    <t>Vállalkozási maradvány igénybevétele </t>
  </si>
  <si>
    <t>Betét visszavonásából származó bevétel </t>
  </si>
  <si>
    <t>Értékpapír értékesítése</t>
  </si>
  <si>
    <t>Egyéb belső finanszírozási bevételek</t>
  </si>
  <si>
    <t>Befektetési célú belföldi, külföldi értékpapírok vásárlása</t>
  </si>
  <si>
    <t>Hiány külső finanszírozásának bevételei (20+…+24 )</t>
  </si>
  <si>
    <t>Betét elhelyezése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</si>
  <si>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</si>
  <si>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</si>
  <si>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</si>
  <si>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</si>
  <si>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</si>
  <si>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Felhalmozási célú finanszírozási bevételek összesen (13.+19.)</t>
  </si>
  <si>
    <t>Felhalmozási célú finanszírozási kiadások összesen
(13.+...+24.)</t>
  </si>
  <si>
    <t>BEVÉTEL ÖSSZESEN (12+25)</t>
  </si>
  <si>
    <t>KIADÁSOK ÖSSZESEN (12+25)</t>
  </si>
  <si>
    <t>28.</t>
  </si>
  <si>
    <t>Tiszatarján Község Önkormányzata adósságot keletkeztető ügyletekből és kezességvállalásokból fennálló kötelezettségei</t>
  </si>
  <si>
    <t> forintban </t>
  </si>
  <si>
    <t>Sor-szám</t>
  </si>
  <si>
    <t>MEGNEVEZÉS</t>
  </si>
  <si>
    <t>Évek</t>
  </si>
  <si>
    <t>Összesen
(F=C+D+E)</t>
  </si>
  <si>
    <t>2016.</t>
  </si>
  <si>
    <t>2017.</t>
  </si>
  <si>
    <t>2018.</t>
  </si>
  <si>
    <t>F</t>
  </si>
  <si>
    <t>ÖSSZES KÖTELEZETTSÉG</t>
  </si>
  <si>
    <t>Tiszatarján Község Önkormányzata saját bevételeinek részletezése az adósságot keletkeztető ügyletből származó tárgyévi fizetési kötelezettség megállapításához</t>
  </si>
  <si>
    <t>Bevételi jogcímek</t>
  </si>
  <si>
    <t>Helyi adóból és a települési adóból származó bevétel</t>
  </si>
  <si>
    <t>Az önkormányzati vagyon és az önkormányzatot megillető vagyoni értékű jog értékesítéséből és hasznosításából származó bevétel</t>
  </si>
  <si>
    <t>Osztalék, koncessziós díj és hozambevétel</t>
  </si>
  <si>
    <t>Tárgyi eszköz és az immateriális jószág, részvény, részesedés, vállalat értékesítéséből vagy privatizációból származó bevétel</t>
  </si>
  <si>
    <t>Bírság-, pótlék- és díjbevétel</t>
  </si>
  <si>
    <t>Kezesség-, illetve garanciavállalással kapcsolatos megtérülés</t>
  </si>
  <si>
    <t>SAJÁT BEVÉTELEK ÖSSZESEN*</t>
  </si>
  <si>
    <t>*Az adósságot keletkeztető ügyletekhez történő hozzájárulás részletes szabályairól szóló 353/2011. (XII.31.) Korm. Rendelet 2.§ (1) bekezdése alapján.</t>
  </si>
  <si>
    <t>ADÓSSÁGOT KELETKEZTETŐ FEJLESZTÉSI CÉLOK</t>
  </si>
  <si>
    <t>Fejlesztési cél leírása</t>
  </si>
  <si>
    <t>Fejlesztés várható kiadása</t>
  </si>
  <si>
    <t>ADÓSSÁGOT KELETKEZTETŐ ÜGYLETEK VÁRHATÓ EGYÜTTES ÖSSZEGE</t>
  </si>
  <si>
    <t>Beruházási (felhalmozási) kiadások előirányzata beruházásonként</t>
  </si>
  <si>
    <t>Beruházás  megnevezése</t>
  </si>
  <si>
    <t>Teljes költség</t>
  </si>
  <si>
    <t>Kivitelezés kezdési és befejezési éve</t>
  </si>
  <si>
    <t>2017. évi terv</t>
  </si>
  <si>
    <t>F=(B-D-E)</t>
  </si>
  <si>
    <t>Tornaterem tüzivíztározó építése</t>
  </si>
  <si>
    <t>Ingatlan vásárlás</t>
  </si>
  <si>
    <t>Húsüzem építése, eszközök beszerzése</t>
  </si>
  <si>
    <t>Gépjármű és eszköz beszerzése</t>
  </si>
  <si>
    <t>ÖSSZESEN:</t>
  </si>
  <si>
    <t>Felújítási kiadások előirányzata felújításonként</t>
  </si>
  <si>
    <t>Felújítás  megnevezése</t>
  </si>
  <si>
    <t>Kultúrház felújítása</t>
  </si>
  <si>
    <t>EU-s projekt neve, azonosítója:</t>
  </si>
  <si>
    <t>Források</t>
  </si>
  <si>
    <t>Összesen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</si>
  <si>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</si>
  <si>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</si>
  <si>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</si>
  <si>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</si>
  <si>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</si>
  <si>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</si>
  <si>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</si>
  <si>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</si>
  <si>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</si>
  <si>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Beruházások, beszerzések</t>
  </si>
  <si>
    <t>Szolgáltatások igénybe vétele</t>
  </si>
  <si>
    <t>Adminisztratív költségek</t>
  </si>
  <si>
    <t>Összesen:</t>
  </si>
  <si>
    <t>Támogatott neve</t>
  </si>
  <si>
    <t>Hozzájárulás  (E Ft)</t>
  </si>
  <si>
    <t>9.1. melléklet a ……/2017. (….) önkormányzati rendelethez</t>
  </si>
  <si>
    <t>Tiszatarján Község Önkormányzata</t>
  </si>
  <si>
    <t>01</t>
  </si>
  <si>
    <t>Feladat megnevezése</t>
  </si>
  <si>
    <t>Összes bevétel, kiadás</t>
  </si>
  <si>
    <t>Száma</t>
  </si>
  <si>
    <t>Előirányzat-csoport, kiemelt előirányzat megnevezése</t>
  </si>
  <si>
    <t>Működési célú kvi támogatások és kiegészítő támogatások</t>
  </si>
  <si>
    <t>Helyi adók  (4.1.1.+…+4.1.3.)</t>
  </si>
  <si>
    <t> 10.</t>
  </si>
  <si>
    <t>   16.</t>
  </si>
  <si>
    <t>   17.</t>
  </si>
  <si>
    <t>   18.</t>
  </si>
  <si>
    <t>BEVÉTELEK ÖSSZESEN: (9+17)</t>
  </si>
  <si>
    <r>
      <t>   Működési költségvetés kiadásai </t>
    </r>
    <r>
      <rPr>
        <sz val="8"/>
        <rFont val="Times New Roman CE"/>
        <family val="1"/>
        <charset val="238"/>
      </rPr>
      <t>(1.1+…+1.5+1.18.)</t>
    </r>
  </si>
  <si>
    <t> az 1.5-ből: - Előző évi elszámolásból származó befizetések</t>
  </si>
  <si>
    <t> az 1.18-ból: - Általános tartalék</t>
  </si>
  <si>
    <t>     - Céltartalék</t>
  </si>
  <si>
    <t>Hosszú lejáratú hitelek, kölcsönök törlesztése</t>
  </si>
  <si>
    <t>Rövid lejáratú hitelek, kölcsönök törlesztése</t>
  </si>
  <si>
    <t>Éven belüli lejáatú belföldi értékpapírok beváltása</t>
  </si>
  <si>
    <t>Belföldi finanszírozás kiadásai (6.1. + … + 6.5.)</t>
  </si>
  <si>
    <t>Központi, irányító szervi támogatás</t>
  </si>
  <si>
    <t>Hitelek, kölcsönök törlesztése külföldi kormányoknak nemz. szervezeteknek</t>
  </si>
  <si>
    <t>Éves tervezett létszám előirányzat (fő)</t>
  </si>
  <si>
    <t>Közfoglalkoztatottak létszáma (fő)</t>
  </si>
  <si>
    <t>9.1.1. melléklet a ……/2017. (….) önkormányzati rendelethez</t>
  </si>
  <si>
    <t>Önkormányzat</t>
  </si>
  <si>
    <t>Kötelező feladatok bevételei, kiadása</t>
  </si>
  <si>
    <t>02</t>
  </si>
  <si>
    <t>    Rövid lejáratú  hitelek, kölcsönök felvétele</t>
  </si>
  <si>
    <t>9.1.2. melléklet a ……/2017. (….) önkormányzati rendelethez</t>
  </si>
  <si>
    <t>Önként vállalt feladatok bevételei, kiadása</t>
  </si>
  <si>
    <t>03</t>
  </si>
  <si>
    <t>9.1.3. melléklet a ……/2017. (….) önkormányzati rendelethez</t>
  </si>
  <si>
    <t>Államigazgatási feladatok bevételei, kiadása</t>
  </si>
  <si>
    <t>04</t>
  </si>
  <si>
    <t>9.2.1. melléklet a ……/2017. (….) önkormányzati rendelethez</t>
  </si>
  <si>
    <t>Költségvetési szerv megnevezése</t>
  </si>
  <si>
    <t>Kötelező feladatok bevételei, kiadásai</t>
  </si>
  <si>
    <t>Önk-i
jogalkotás</t>
  </si>
  <si>
    <t>Köztemető</t>
  </si>
  <si>
    <t>Vagyongazd.</t>
  </si>
  <si>
    <t>Önk. elsz.
közp. ktgvet.</t>
  </si>
  <si>
    <t>Tám. célú
műveletek</t>
  </si>
  <si>
    <t>Hosszútávú
közfogl.</t>
  </si>
  <si>
    <t>Működési bevételek (1.1.+…+1.11.)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</si>
  <si>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</si>
  <si>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</si>
  <si>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</si>
  <si>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</si>
  <si>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</si>
  <si>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  2.3-ból EU támogatás</t>
  </si>
  <si>
    <t>Felhalmozási célú támogatások államháztartáson belülről (4.1.+…+4.3.)</t>
  </si>
  <si>
    <t>Egyéb felhalmozási célú támogatások bevételei államháztartáson belülről</t>
  </si>
  <si>
    <t>  4.3.-ból EU-s támogatás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</si>
  <si>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</si>
  <si>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</si>
  <si>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</si>
  <si>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</si>
  <si>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</si>
  <si>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</si>
  <si>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Vállalkozási maradvány igénybevétele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</si>
  <si>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</si>
  <si>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</si>
  <si>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</si>
  <si>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</si>
  <si>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</si>
  <si>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Egyéb fejlesztési célú kiadások</t>
  </si>
  <si>
    <t> 2.3.-ból EU-s támogatásból megvalósuló programok, projektek kiadása</t>
  </si>
  <si>
    <t>Finanszírozási kiadások</t>
  </si>
  <si>
    <t>KIADÁSOK ÖSSZESEN: (1.+2.+3.)</t>
  </si>
  <si>
    <t>9.2.2. melléklet a ……/2017. (….) önkormányzati rendelethez</t>
  </si>
  <si>
    <t>Közfogl.
program</t>
  </si>
  <si>
    <t>Közutak</t>
  </si>
  <si>
    <t>Közvilágítás</t>
  </si>
  <si>
    <t>Zöldter.
gazdálkodás</t>
  </si>
  <si>
    <t>Város- és
községgazd.</t>
  </si>
  <si>
    <t>Család- és
nővéd. gond.</t>
  </si>
  <si>
    <t>9.2.3. melléklet a ……/2017. (….) önkormányzati rendelethez</t>
  </si>
  <si>
    <t>Könyvtár</t>
  </si>
  <si>
    <t>Közműv. fejl.</t>
  </si>
  <si>
    <t>Civil
szervezetek</t>
  </si>
  <si>
    <t>Biztos
Kezdet</t>
  </si>
  <si>
    <t>Szociális
ellátások</t>
  </si>
  <si>
    <t>9.3. melléklet a …… /2017. (….) önkormányzati rendelethez</t>
  </si>
  <si>
    <t>Tiszatarjáni Közös Önkormányzati Hivatal</t>
  </si>
  <si>
    <t>9.4. melléklet a …… /2017. (….) önkormányzati rendelethez</t>
  </si>
  <si>
    <t>Tiszatarjáni Micimackó Napközi Otthonos Óvoda és Bölcsőde</t>
  </si>
  <si>
    <t>9.5. melléklet a …… /2017. (….) önkormányzati rendelethez</t>
  </si>
  <si>
    <t>Tiszatarjáni Élelmezési és Gondozási Központ</t>
  </si>
  <si>
    <t>Adatszolgáltatás 
az elismert tartozásállományról</t>
  </si>
  <si>
    <t>Költségvetési szerv neve:</t>
  </si>
  <si>
    <t>…………………………………</t>
  </si>
  <si>
    <t>Költségvetési szerv számlaszáma:</t>
  </si>
  <si>
    <t>Éves eredeti kiadási előirányzat: …………… ezer Ft</t>
  </si>
  <si>
    <t>30 napon túli elismert tartozásállomány összesen: ……………… Ft</t>
  </si>
  <si>
    <t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</si>
  <si>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</si>
  <si>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</si>
  <si>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</si>
  <si>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</si>
  <si>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</si>
  <si>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</si>
  <si>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</si>
  <si>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</si>
  <si>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</si>
  <si>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</si>
  <si>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......................, .......................... hó ..... nap</t>
  </si>
  <si>
    <t>költségvetési szerv vezetője</t>
  </si>
  <si>
    <t>Sorszám</t>
  </si>
  <si>
    <t>2015. évi tény</t>
  </si>
  <si>
    <t>2016. évi várható</t>
  </si>
  <si>
    <t>2017. terv</t>
  </si>
  <si>
    <t>Vagyoni típusú adók</t>
  </si>
  <si>
    <t>Termékek és szolgáltatások adói</t>
  </si>
  <si>
    <t>Értékesítési és forgalmi adók (iparűzési adó)</t>
  </si>
  <si>
    <t>Hitel-, kölcsönfelvétel államháztartáson kívülről  (10.1.+…+10.3.)</t>
  </si>
  <si>
    <t>   Működési költségvetés kiadásai (1.1+…+1.5.+1.18.)</t>
  </si>
  <si>
    <t>   Felhalmozási költségvetés kiadásai (2.1.+2.3.+2.5.)</t>
  </si>
  <si>
    <t>Többéves kihatással járó döntések számszerűsítése évenkénti bontásban és összesítve célok szerint</t>
  </si>
  <si>
    <t>Kötelezettség jogcíme</t>
  </si>
  <si>
    <t>Köt. váll.
 éve</t>
  </si>
  <si>
    <t>Kiadás vonzata évenként</t>
  </si>
  <si>
    <t>G</t>
  </si>
  <si>
    <t>H</t>
  </si>
  <si>
    <t>I=(D+E+F+G+H)</t>
  </si>
  <si>
    <t>Működési célú finanszírozási kiadások
(hiteltörlesztés, értékpapír vásárlás, stb.)</t>
  </si>
  <si>
    <t>............................</t>
  </si>
  <si>
    <t>2. tájékoztató tábla  </t>
  </si>
  <si>
    <t>Felhalmozási célú finanszírozási kiadások
(hiteltörlesztés, értékpapír vásárlás, stb.)</t>
  </si>
  <si>
    <t>Beruházási kiadások beruházásonként</t>
  </si>
  <si>
    <t>Felújítási kiadások felújításonként</t>
  </si>
  <si>
    <t>Egyéb (Pl.: garancia és kezességvállalás, stb.)</t>
  </si>
  <si>
    <t>Összesen (1+4+7+9+11)</t>
  </si>
  <si>
    <t>Az önkormányzat által adott közvetett támogatások
(kedvezmények)</t>
  </si>
  <si>
    <t>Kedvezmény nélkül elérhető bevétel</t>
  </si>
  <si>
    <t>Kedvezmények összege</t>
  </si>
  <si>
    <t>Ellátottak térítési díjának méltányosságból történő elengedése</t>
  </si>
  <si>
    <t>Ellátottak kártérítésének méltányosságból történő elengedése</t>
  </si>
  <si>
    <t>Lakosság részére lakásépítéshez nyújtott kölcsön elengedése</t>
  </si>
  <si>
    <t>Lakosság részére lakásfelújításhoz nyújtott kölcsön elengedése</t>
  </si>
  <si>
    <t>Helyi adóból biztosított kedvezmény, mentesség összesen</t>
  </si>
  <si>
    <t>-ebből:            Építményadó </t>
  </si>
  <si>
    <t>Telekadó </t>
  </si>
  <si>
    <t>Magánszemélyek kommunális adója </t>
  </si>
  <si>
    <t>Idegenforgalmi adó tartózkodás után </t>
  </si>
  <si>
    <t>Idegenforgalmi adó épület után </t>
  </si>
  <si>
    <t>Iparűzési adó állandó jelleggel végzett iparűzési tevékenység után </t>
  </si>
  <si>
    <t>Gépjárműadóból biztosított kedvezmény, mentesség</t>
  </si>
  <si>
    <t>Helyiségek hasznosítása utáni kedvezmény, mentesség</t>
  </si>
  <si>
    <t>Eszközök hasznosítása utáni kedvezmény, mentesség</t>
  </si>
  <si>
    <t>Egyéb kedvezmény</t>
  </si>
  <si>
    <t>Egyéb kölcsön elengedése</t>
  </si>
  <si>
    <t>Előirányzat-felhasználási terv 2017. évre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</si>
  <si>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</si>
  <si>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</si>
  <si>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</si>
  <si>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</si>
  <si>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</si>
  <si>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</si>
  <si>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</si>
  <si>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</si>
  <si>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</si>
  <si>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</si>
  <si>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</si>
  <si>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</si>
  <si>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Működési célú támogatások ÁH-on belül</t>
  </si>
  <si>
    <t>Felhalmozási célú támogatások ÁH-on belül</t>
  </si>
  <si>
    <t>Finanszírozási bevételek</t>
  </si>
  <si>
    <t>Bevételek összesen:</t>
  </si>
  <si>
    <t> Egyéb működési célú kiadások</t>
  </si>
  <si>
    <t>Kiadások összesen:</t>
  </si>
  <si>
    <t>Egyenleg</t>
  </si>
  <si>
    <t>2015. évben céljelleggel juttatott támogatások</t>
  </si>
  <si>
    <t>Támogatott szervezet neve</t>
  </si>
  <si>
    <t>Támogatás célja</t>
  </si>
  <si>
    <t>Támogatás összge</t>
  </si>
  <si>
    <t>29.</t>
  </si>
  <si>
    <t>30.</t>
  </si>
  <si>
    <t>31.</t>
  </si>
  <si>
    <t>32.</t>
  </si>
  <si>
    <t>33.</t>
  </si>
  <si>
    <t>Nem kötelező!</t>
  </si>
  <si>
    <t>2017. év</t>
  </si>
  <si>
    <t>2018. év</t>
  </si>
  <si>
    <t>2019. év</t>
  </si>
  <si>
    <t>Önkormányzat működési támogatásai</t>
  </si>
  <si>
    <t>Működési bevételek </t>
  </si>
  <si>
    <t>Működési célú átvett pénzeszközök </t>
  </si>
  <si>
    <t>Felhalmozási célú átvett pénzeszközök </t>
  </si>
  <si>
    <t>FINANSZÍROZÁSI BEVÉTELEK ÖSSZESEN: </t>
  </si>
  <si>
    <t>KÖLTSÉGVETÉSI ÉS FINANSZÍROZÁSI BEVÉTELEK ÖSSZESEN: (9+10)</t>
  </si>
  <si>
    <t>   Működési költségvetés kiadásai </t>
  </si>
  <si>
    <t>   Felhalmozási költségvetés kiadásai (2.1.+2.2.+2.3.)</t>
  </si>
  <si>
    <t>FINANSZÍROZÁSI KIADÁSOK ÖSSZESEN:</t>
  </si>
  <si>
    <t>KIADÁSOK ÖSSZESEN: (3.+4.)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</si>
</sst>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#,###"/>
    <numFmt numFmtId="166" formatCode="@"/>
    <numFmt numFmtId="167" formatCode="_-* #,##0.00,_F_t_-;\-* #,##0.00,_F_t_-;_-* \-??\ _F_t_-;_-@_-"/>
    <numFmt numFmtId="168" formatCode="_-* #,##0,_F_t_-;\-* #,##0,_F_t_-;_-* \-??\ _F_t_-;_-@_-"/>
    <numFmt numFmtId="169" formatCode="0\."/>
    <numFmt numFmtId="170" formatCode="#,##0"/>
    <numFmt numFmtId="171" formatCode="DD/MMM"/>
    <numFmt numFmtId="172" formatCode="0"/>
    <numFmt numFmtId="173" formatCode="#,##0_ ;\-#,##0,"/>
  </numFmts>
  <fonts count="31">
    <font>
      <sz val="10"/>
      <name val="Times New Roman CE"/>
      <family val="1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u val="single"/>
      <sz val="12"/>
      <color rgb="FF0000FF"/>
      <name val="Times New Roman CE"/>
      <family val="1"/>
      <charset val="238"/>
    </font>
    <font>
      <u val="single"/>
      <sz val="12"/>
      <color rgb="FF800080"/>
      <name val="Times New Roman CE"/>
      <family val="1"/>
      <charset val="238"/>
    </font>
    <font>
      <sz val="12"/>
      <name val="Times New Roman CE"/>
      <family val="1"/>
      <charset val="238"/>
    </font>
    <font>
      <b val="true"/>
      <sz val="12"/>
      <name val="Times New Roman CE"/>
      <family val="1"/>
      <charset val="238"/>
    </font>
    <font>
      <b val="true"/>
      <i val="true"/>
      <sz val="9"/>
      <name val="Times New Roman CE"/>
      <family val="1"/>
      <charset val="238"/>
    </font>
    <font>
      <b val="true"/>
      <i val="true"/>
      <sz val="10"/>
      <name val="Times New Roman CE"/>
      <family val="1"/>
      <charset val="238"/>
    </font>
    <font>
      <b val="true"/>
      <sz val="9"/>
      <name val="Times New Roman CE"/>
      <family val="1"/>
      <charset val="238"/>
    </font>
    <font>
      <b val="true"/>
      <sz val="8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"/>
      <family val="1"/>
      <charset val="238"/>
    </font>
    <font>
      <b val="true"/>
      <sz val="8"/>
      <name val="Times New Roman"/>
      <family val="1"/>
      <charset val="238"/>
    </font>
    <font>
      <b val="true"/>
      <sz val="9"/>
      <name val="Times New Roman"/>
      <family val="1"/>
      <charset val="238"/>
    </font>
    <font>
      <b val="true"/>
      <sz val="12"/>
      <color rgb="FFFF0000"/>
      <name val="Times New Roman CE"/>
      <family val="1"/>
      <charset val="238"/>
    </font>
    <font>
      <i val="true"/>
      <sz val="10"/>
      <name val="Times New Roman CE"/>
      <family val="1"/>
      <charset val="238"/>
    </font>
    <font>
      <b val="true"/>
      <sz val="10"/>
      <name val="Times New Roman CE"/>
      <family val="1"/>
      <charset val="238"/>
    </font>
    <font>
      <i val="true"/>
      <sz val="8"/>
      <name val="Times New Roman CE"/>
      <family val="1"/>
      <charset val="238"/>
    </font>
    <font>
      <b val="true"/>
      <sz val="14"/>
      <color rgb="FFFF0000"/>
      <name val="Times New Roman CE"/>
      <family val="1"/>
      <charset val="238"/>
    </font>
    <font>
      <b val="true"/>
      <sz val="11"/>
      <name val="Times New Roman CE"/>
      <family val="1"/>
      <charset val="238"/>
    </font>
    <font>
      <b val="true"/>
      <i val="true"/>
      <sz val="11"/>
      <name val="Times New Roman CE"/>
      <family val="1"/>
      <charset val="238"/>
    </font>
    <font>
      <b val="true"/>
      <i val="true"/>
      <sz val="8"/>
      <name val="Times New Roman CE"/>
      <family val="1"/>
      <charset val="238"/>
    </font>
    <font>
      <sz val="9"/>
      <name val="Times New Roman"/>
      <family val="1"/>
      <charset val="238"/>
    </font>
    <font>
      <sz val="9"/>
      <name val="Times New Roman CE"/>
      <family val="1"/>
      <charset val="238"/>
    </font>
    <font>
      <i val="true"/>
      <sz val="11"/>
      <name val="Times New Roman CE"/>
      <family val="1"/>
      <charset val="238"/>
    </font>
    <font>
      <sz val="11"/>
      <name val="Times New Roman CE"/>
      <family val="1"/>
      <charset val="238"/>
    </font>
    <font>
      <b val="true"/>
      <sz val="9"/>
      <color rgb="FF000000"/>
      <name val="Times New Roman"/>
      <family val="1"/>
      <charset val="238"/>
    </font>
    <font>
      <b val="true"/>
      <i val="true"/>
      <sz val="12"/>
      <name val="Times New Roman CE"/>
      <family val="1"/>
      <charset val="238"/>
    </font>
    <font>
      <b val="true"/>
      <sz val="12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BFBFC0"/>
        <bgColor rgb="FFCCCCFF"/>
      </patternFill>
    </fill>
    <fill>
      <patternFill patternType="solid">
        <fgColor rgb="FF7F7F80"/>
        <bgColor rgb="FF666699"/>
      </patternFill>
    </fill>
  </fills>
  <borders count="58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/>
      <top style="hair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medium"/>
      <top style="medium"/>
      <bottom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1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8" fillId="0" borderId="1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0" fillId="0" borderId="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6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3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4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0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12" fillId="0" borderId="8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3" fillId="0" borderId="9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5" fontId="12" fillId="0" borderId="10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2" fillId="0" borderId="11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3" fillId="0" borderId="12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5" fontId="12" fillId="0" borderId="13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3" fillId="0" borderId="1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2" fillId="0" borderId="14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3" fillId="0" borderId="1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16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3" fillId="0" borderId="15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5" fontId="12" fillId="0" borderId="10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1" fillId="0" borderId="2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11" fillId="0" borderId="4" xfId="15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4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3" fillId="0" borderId="1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3" fillId="0" borderId="1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11" fillId="0" borderId="4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4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17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1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7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7" fillId="0" borderId="0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8" fillId="0" borderId="1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" fillId="0" borderId="0" xfId="22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6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7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2" fillId="0" borderId="19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0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21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2" fillId="0" borderId="1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0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15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4" fontId="12" fillId="0" borderId="12" xfId="22" applyFont="true" applyBorder="true" applyAlignment="true" applyProtection="true">
      <alignment horizontal="left" vertical="bottom" textRotation="0" wrapText="false" indent="8" shrinkToFit="false"/>
      <protection locked="true" hidden="false"/>
    </xf>
    <xf numFmtId="164" fontId="12" fillId="0" borderId="12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6" fontId="12" fillId="0" borderId="23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2" fillId="0" borderId="24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5" xfId="22" applyFont="true" applyBorder="true" applyAlignment="true" applyProtection="true">
      <alignment horizontal="left" vertical="center" textRotation="0" wrapText="true" indent="9" shrinkToFit="false"/>
      <protection locked="true" hidden="false"/>
    </xf>
    <xf numFmtId="165" fontId="12" fillId="0" borderId="26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1" fillId="0" borderId="17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18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27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2" fillId="0" borderId="15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28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2" fillId="0" borderId="9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5" fontId="12" fillId="0" borderId="29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2" fillId="0" borderId="9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30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4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4" fillId="0" borderId="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5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6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4" fillId="0" borderId="17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5" fillId="0" borderId="18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13" xfId="2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" fillId="0" borderId="0" xfId="2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3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0" xfId="22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1" fillId="0" borderId="26" xfId="2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0" fillId="0" borderId="0" xfId="0" applyFont="false" applyBorder="false" applyAlignment="true" applyProtection="true">
      <alignment horizontal="center" vertical="bottom" textRotation="0" wrapText="true" indent="0" shrinkToFit="false"/>
      <protection locked="true" hidden="false"/>
    </xf>
    <xf numFmtId="165" fontId="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7" fillId="0" borderId="0" xfId="0" applyFont="true" applyBorder="true" applyAlignment="true" applyProtection="true">
      <alignment horizontal="center" vertical="bottom" textRotation="180" wrapText="true" indent="0" shrinkToFit="false"/>
      <protection locked="true" hidden="false"/>
    </xf>
    <xf numFmtId="165" fontId="9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5" fontId="10" fillId="0" borderId="3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8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3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8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9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0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3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1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12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34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35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1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0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14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15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6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8" fillId="0" borderId="3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1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0" fillId="0" borderId="36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2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9" fillId="0" borderId="30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37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9" fillId="0" borderId="12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30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23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8" fillId="0" borderId="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8" fillId="0" borderId="38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20" fillId="0" borderId="3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11" xfId="0" applyFont="true" applyBorder="true" applyAlignment="true" applyProtection="true">
      <alignment horizontal="left" vertical="center" textRotation="0" wrapText="true" indent="8" shrinkToFit="false"/>
      <protection locked="false" hidden="false"/>
    </xf>
    <xf numFmtId="165" fontId="11" fillId="0" borderId="1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1" fillId="0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11" xfId="0" applyFont="true" applyBorder="true" applyAlignment="true" applyProtection="true">
      <alignment horizontal="left" vertical="center" textRotation="0" wrapText="true" indent="4" shrinkToFit="false"/>
      <protection locked="false" hidden="false"/>
    </xf>
    <xf numFmtId="165" fontId="12" fillId="0" borderId="40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9" fillId="0" borderId="2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9" fillId="0" borderId="9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11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12" fillId="0" borderId="12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19" fillId="0" borderId="1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8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8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12" fillId="0" borderId="14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21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1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5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6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20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7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8" fillId="0" borderId="15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8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18" fillId="0" borderId="12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1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8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3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8" fillId="0" borderId="3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8" fillId="0" borderId="4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1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2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2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2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3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4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9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9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12" fillId="0" borderId="4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11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12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8" fontId="12" fillId="0" borderId="28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4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2" fillId="0" borderId="14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2" fillId="0" borderId="2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4" fillId="0" borderId="2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0" fillId="0" borderId="2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1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39" xfId="22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20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12" fillId="0" borderId="2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12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12" fillId="0" borderId="1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15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12" fillId="0" borderId="1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1" fillId="0" borderId="2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3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center" textRotation="0" wrapText="true" indent="0" shrinkToFit="false"/>
      <protection locked="true" hidden="false"/>
    </xf>
    <xf numFmtId="165" fontId="9" fillId="0" borderId="0" xfId="0" applyFont="true" applyBorder="false" applyAlignment="true" applyProtection="true">
      <alignment horizontal="right" vertical="bottom" textRotation="0" wrapText="tru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11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1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12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6" fontId="12" fillId="0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23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11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0" fillId="0" borderId="23" xfId="0" applyFont="false" applyBorder="true" applyAlignment="true" applyProtection="true">
      <alignment horizontal="left" vertical="center" textRotation="0" wrapText="true" indent="0" shrinkToFit="false"/>
      <protection locked="false" hidden="false"/>
    </xf>
    <xf numFmtId="165" fontId="12" fillId="0" borderId="15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6" fontId="12" fillId="0" borderId="1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1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2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8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5" fontId="25" fillId="0" borderId="11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25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6" fontId="25" fillId="0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5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5" fillId="0" borderId="14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25" fillId="0" borderId="15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6" fontId="25" fillId="0" borderId="1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5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2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2" fillId="0" borderId="1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2" fillId="0" borderId="2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2" fillId="0" borderId="2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9" fillId="0" borderId="11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70" fontId="19" fillId="0" borderId="1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0" borderId="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1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2" fillId="0" borderId="1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2" fillId="0" borderId="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1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2" fillId="0" borderId="15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10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2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2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1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2" fillId="0" borderId="1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19" xfId="0" applyFont="true" applyBorder="true" applyAlignment="true" applyProtection="true">
      <alignment horizontal="left" vertical="bottom" textRotation="0" wrapText="false" indent="1" shrinkToFit="false"/>
      <protection locked="false" hidden="false"/>
    </xf>
    <xf numFmtId="164" fontId="12" fillId="0" borderId="21" xfId="0" applyFont="true" applyBorder="true" applyAlignment="true" applyProtection="true">
      <alignment horizontal="right" vertical="bottom" textRotation="0" wrapText="false" indent="1" shrinkToFit="false"/>
      <protection locked="false" hidden="false"/>
    </xf>
    <xf numFmtId="164" fontId="12" fillId="0" borderId="14" xfId="0" applyFont="true" applyBorder="true" applyAlignment="true" applyProtection="true">
      <alignment horizontal="left" vertical="bottom" textRotation="0" wrapText="false" indent="1" shrinkToFit="false"/>
      <protection locked="false" hidden="false"/>
    </xf>
    <xf numFmtId="164" fontId="12" fillId="0" borderId="16" xfId="0" applyFont="true" applyBorder="true" applyAlignment="true" applyProtection="true">
      <alignment horizontal="right" vertical="bottom" textRotation="0" wrapText="false" indent="1" shrinkToFit="false"/>
      <protection locked="false" hidden="false"/>
    </xf>
    <xf numFmtId="164" fontId="10" fillId="0" borderId="2" xfId="0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64" fontId="11" fillId="0" borderId="4" xfId="0" applyFont="true" applyBorder="true" applyAlignment="true" applyProtection="true">
      <alignment horizontal="right" vertical="bottom" textRotation="0" wrapText="false" indent="1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right" vertical="bottom" textRotation="0" wrapText="true" indent="1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6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5" fontId="25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4" fillId="0" borderId="0" xfId="0" applyFont="true" applyBorder="false" applyAlignment="true" applyProtection="true">
      <alignment horizontal="right" vertical="top" textRotation="0" wrapText="false" indent="0" shrinkToFit="false"/>
      <protection locked="false" hidden="false"/>
    </xf>
    <xf numFmtId="165" fontId="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0" fillId="0" borderId="4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21" xfId="0" applyFont="true" applyBorder="true" applyAlignment="true" applyProtection="true">
      <alignment horizontal="right" vertical="center" textRotation="0" wrapText="false" indent="1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4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2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0" borderId="44" xfId="0" applyFont="true" applyBorder="true" applyAlignment="true" applyProtection="true">
      <alignment horizontal="right" vertical="center" textRotation="0" wrapText="false" indent="1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4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7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4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9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2" fillId="0" borderId="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6" fontId="12" fillId="0" borderId="1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6" fontId="12" fillId="0" borderId="1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3" fillId="0" borderId="8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3" fillId="0" borderId="1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3" fillId="0" borderId="14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4" fillId="0" borderId="17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0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1" fillId="0" borderId="4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8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6" fontId="12" fillId="0" borderId="1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2" fillId="0" borderId="2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2" fillId="0" borderId="2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25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center" textRotation="0" wrapText="true" indent="0" shrinkToFit="false"/>
      <protection locked="true" hidden="false"/>
    </xf>
    <xf numFmtId="166" fontId="11" fillId="0" borderId="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right" vertical="center" textRotation="0" wrapText="true" indent="1" shrinkToFit="false"/>
      <protection locked="true" hidden="false"/>
    </xf>
    <xf numFmtId="164" fontId="18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49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8" fillId="0" borderId="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3" fillId="0" borderId="1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70" fontId="2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10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4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1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0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70" fontId="10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7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1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70" fontId="11" fillId="0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12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2" fillId="0" borderId="12" xfId="15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70" fontId="19" fillId="0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2" fillId="0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1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70" fontId="11" fillId="0" borderId="12" xfId="15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4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12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12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12" xfId="0" applyFont="fals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2" xfId="0" applyFont="fals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8" fillId="0" borderId="1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1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11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1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6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2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7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27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26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12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1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12" fillId="0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2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9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1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1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11" fillId="0" borderId="12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70" fontId="11" fillId="0" borderId="12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24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right" vertical="top" textRotation="0" wrapText="false" indent="0" shrinkToFit="false"/>
      <protection locked="true" hidden="false"/>
    </xf>
    <xf numFmtId="166" fontId="10" fillId="0" borderId="2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10" fillId="0" borderId="4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2" fillId="0" borderId="1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21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2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2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18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26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1" fillId="0" borderId="38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49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12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right" vertical="center" textRotation="0" wrapText="true" indent="1" shrinkToFit="false"/>
      <protection locked="true" hidden="false"/>
    </xf>
    <xf numFmtId="164" fontId="10" fillId="0" borderId="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0" fillId="0" borderId="0" xfId="0" applyFont="false" applyBorder="false" applyAlignment="true" applyProtection="true">
      <alignment horizontal="right" vertical="center" textRotation="0" wrapText="true" indent="1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9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9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11" fillId="0" borderId="1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0" borderId="1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11" fillId="0" borderId="1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15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11" fillId="0" borderId="1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1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5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9" fillId="0" borderId="5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3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0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9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2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5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20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21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6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3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7" fillId="0" borderId="3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39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7" fillId="0" borderId="39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2" fillId="0" borderId="39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39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6" fillId="0" borderId="0" xfId="22" applyFont="true" applyBorder="false" applyAlignment="true" applyProtection="false">
      <alignment horizontal="right" vertical="center" textRotation="0" wrapText="false" indent="1" shrinkToFit="false"/>
      <protection locked="true" hidden="false"/>
    </xf>
    <xf numFmtId="164" fontId="0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6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20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25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1" fillId="0" borderId="18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4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4" fillId="0" borderId="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5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7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10" fillId="0" borderId="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0" borderId="5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5" fontId="10" fillId="0" borderId="5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0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4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5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1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2" fillId="0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3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33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6" fontId="0" fillId="0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33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13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3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7" fillId="0" borderId="34" xfId="0" applyFont="true" applyBorder="true" applyAlignment="true" applyProtection="true">
      <alignment horizontal="center" vertical="bottom" textRotation="180" wrapText="true" indent="0" shrinkToFit="false"/>
      <protection locked="true" hidden="false"/>
    </xf>
    <xf numFmtId="166" fontId="0" fillId="0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1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1" fillId="0" borderId="1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54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6" fontId="0" fillId="0" borderId="1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5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1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16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5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2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32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6" fontId="0" fillId="0" borderId="4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2" fillId="0" borderId="36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23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3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37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36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31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0" fillId="2" borderId="53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2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5" fontId="2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5" fontId="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5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55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22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3" fillId="0" borderId="22" xfId="0" applyFont="true" applyBorder="true" applyAlignment="true" applyProtection="true">
      <alignment horizontal="left" vertical="center" textRotation="0" wrapText="true" indent="11" shrinkToFit="false"/>
      <protection locked="true" hidden="false"/>
    </xf>
    <xf numFmtId="164" fontId="12" fillId="0" borderId="9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2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2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25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25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0" fillId="0" borderId="18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18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0" borderId="27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center" textRotation="0" wrapText="true" indent="0" shrinkToFit="false"/>
      <protection locked="true" hidden="false"/>
    </xf>
    <xf numFmtId="164" fontId="12" fillId="0" borderId="3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0" xfId="2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23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5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6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7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23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2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8" fillId="0" borderId="4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6" fillId="0" borderId="0" xfId="23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23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2" fillId="0" borderId="30" xfId="23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30" xfId="2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12" fillId="0" borderId="13" xfId="23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1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2" fillId="0" borderId="12" xfId="23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12" xfId="2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6" fillId="0" borderId="0" xfId="23" applyFont="fals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12" fillId="0" borderId="9" xfId="23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9" xfId="2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12" fillId="0" borderId="10" xfId="23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2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0" fillId="0" borderId="3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5" fontId="11" fillId="0" borderId="3" xfId="23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1" fillId="0" borderId="4" xfId="23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8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2" fillId="0" borderId="9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2" xfId="23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0" fillId="0" borderId="3" xfId="23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65" fontId="11" fillId="0" borderId="3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1" fillId="0" borderId="4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8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19" xfId="0" applyFont="true" applyBorder="true" applyAlignment="true" applyProtection="true">
      <alignment horizontal="right" vertical="center" textRotation="0" wrapText="false" indent="1" shrinkToFit="false"/>
      <protection locked="true" hidden="false"/>
    </xf>
    <xf numFmtId="164" fontId="12" fillId="0" borderId="20" xfId="0" applyFont="true" applyBorder="true" applyAlignment="true" applyProtection="true">
      <alignment horizontal="left" vertical="center" textRotation="0" wrapText="false" indent="1" shrinkToFit="false"/>
      <protection locked="false" hidden="false"/>
    </xf>
    <xf numFmtId="170" fontId="12" fillId="0" borderId="21" xfId="0" applyFont="true" applyBorder="true" applyAlignment="true" applyProtection="true">
      <alignment horizontal="right" vertical="center" textRotation="0" wrapText="false" indent="1" shrinkToFit="false"/>
      <protection locked="false" hidden="false"/>
    </xf>
    <xf numFmtId="164" fontId="12" fillId="0" borderId="11" xfId="0" applyFont="true" applyBorder="true" applyAlignment="true" applyProtection="true">
      <alignment horizontal="right" vertical="center" textRotation="0" wrapText="false" indent="1" shrinkToFit="false"/>
      <protection locked="true" hidden="false"/>
    </xf>
    <xf numFmtId="164" fontId="12" fillId="0" borderId="12" xfId="0" applyFont="true" applyBorder="true" applyAlignment="true" applyProtection="true">
      <alignment horizontal="left" vertical="center" textRotation="0" wrapText="false" indent="1" shrinkToFit="false"/>
      <protection locked="false" hidden="false"/>
    </xf>
    <xf numFmtId="170" fontId="12" fillId="0" borderId="13" xfId="0" applyFont="true" applyBorder="true" applyAlignment="true" applyProtection="true">
      <alignment horizontal="right" vertical="center" textRotation="0" wrapText="false" indent="1" shrinkToFit="false"/>
      <protection locked="false" hidden="false"/>
    </xf>
    <xf numFmtId="164" fontId="11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2" fillId="0" borderId="13" xfId="0" applyFont="true" applyBorder="true" applyAlignment="true" applyProtection="true">
      <alignment horizontal="right" vertical="center" textRotation="0" wrapText="false" indent="1" shrinkToFit="false"/>
      <protection locked="false" hidden="false"/>
    </xf>
    <xf numFmtId="164" fontId="12" fillId="0" borderId="14" xfId="0" applyFont="true" applyBorder="true" applyAlignment="true" applyProtection="true">
      <alignment horizontal="right" vertical="center" textRotation="0" wrapText="false" indent="1" shrinkToFit="false"/>
      <protection locked="true" hidden="false"/>
    </xf>
    <xf numFmtId="164" fontId="12" fillId="0" borderId="15" xfId="0" applyFont="true" applyBorder="true" applyAlignment="true" applyProtection="true">
      <alignment horizontal="left" vertical="center" textRotation="0" wrapText="false" indent="1" shrinkToFit="false"/>
      <protection locked="false" hidden="false"/>
    </xf>
    <xf numFmtId="170" fontId="12" fillId="0" borderId="16" xfId="0" applyFont="true" applyBorder="true" applyAlignment="true" applyProtection="true">
      <alignment horizontal="right" vertical="center" textRotation="0" wrapText="false" indent="1" shrinkToFit="false"/>
      <protection locked="false" hidden="false"/>
    </xf>
    <xf numFmtId="164" fontId="10" fillId="0" borderId="2" xfId="0" applyFont="true" applyBorder="true" applyAlignment="true" applyProtection="true">
      <alignment horizontal="left" vertical="center" textRotation="0" wrapText="false" indent="3" shrinkToFit="false"/>
      <protection locked="true" hidden="false"/>
    </xf>
    <xf numFmtId="165" fontId="0" fillId="3" borderId="31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70" fontId="18" fillId="0" borderId="4" xfId="0" applyFont="true" applyBorder="true" applyAlignment="true" applyProtection="true">
      <alignment horizontal="right" vertical="center" textRotation="0" wrapText="false" indent="1" shrinkToFit="false"/>
      <protection locked="true" hidden="false"/>
    </xf>
    <xf numFmtId="164" fontId="10" fillId="0" borderId="4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8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1" fillId="0" borderId="38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9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56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2" fillId="0" borderId="39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39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6" fillId="0" borderId="0" xfId="22" applyFont="true" applyBorder="false" applyAlignment="true" applyProtection="true">
      <alignment horizontal="right" vertical="center" textRotation="0" wrapText="false" indent="1" shrinkToFit="false"/>
      <protection locked="true" hidden="false"/>
    </xf>
    <xf numFmtId="164" fontId="0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5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44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56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5" fillId="0" borderId="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5" fillId="0" borderId="38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5" fillId="0" borderId="38" xfId="0" applyFont="true" applyBorder="true" applyAlignment="true" applyProtection="true">
      <alignment horizontal="right" vertical="center" textRotation="0" wrapText="true" indent="1" shrinkToFit="false"/>
      <protection locked="true" hidden="false"/>
    </xf>
  </cellXfs>
  <cellStyles count="1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iperhivatkozás" xfId="20" builtinId="53" customBuiltin="true"/>
    <cellStyle name="Már látott hiperhivatkozás" xfId="21" builtinId="53" customBuiltin="true"/>
    <cellStyle name="Normál_KVRENMUNKA" xfId="22" builtinId="53" customBuiltin="true"/>
    <cellStyle name="Normál_SEGEDLETEK" xfId="23" builtinId="53" customBuiltin="true"/>
  </cellStyles>
  <dxfs count="2">
    <dxf>
      <font>
        <sz val="10"/>
        <color rgb="FFFFFFFF"/>
        <name val="Times New Roman CE"/>
        <family val="1"/>
        <charset val="238"/>
      </font>
    </dxf>
    <dxf>
      <font>
        <sz val="10"/>
        <color rgb="FFFFFFFF"/>
        <name val="Times New Roman CE"/>
        <family val="1"/>
        <charset val="238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C0"/>
      <rgbColor rgb="FF7F7F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2D050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30" zoomScaleNormal="130" zoomScalePageLayoutView="100" workbookViewId="0">
      <selection pane="topLeft" activeCell="E5" activeCellId="0" sqref="E5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3" min="3" style="1" width="21.6704545454545"/>
    <col collapsed="false" hidden="false" max="4" min="4" style="1" width="9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</v>
      </c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7" t="s">
        <v>5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6</v>
      </c>
      <c r="B4" s="9" t="s">
        <v>7</v>
      </c>
      <c r="C4" s="10" t="s">
        <v>8</v>
      </c>
    </row>
    <row r="5" s="15" customFormat="true" ht="12" hidden="false" customHeight="true" outlineLevel="0" collapsed="false">
      <c r="A5" s="12" t="s">
        <v>9</v>
      </c>
      <c r="B5" s="13" t="s">
        <v>10</v>
      </c>
      <c r="C5" s="14" t="n">
        <f aca="false">SUM(C6+C7+C8+C9)</f>
        <v>173191197</v>
      </c>
    </row>
    <row r="6" s="15" customFormat="true" ht="12" hidden="false" customHeight="true" outlineLevel="0" collapsed="false">
      <c r="A6" s="16" t="s">
        <v>11</v>
      </c>
      <c r="B6" s="17" t="s">
        <v>12</v>
      </c>
      <c r="C6" s="18" t="n">
        <v>91120027</v>
      </c>
    </row>
    <row r="7" s="15" customFormat="true" ht="12" hidden="false" customHeight="true" outlineLevel="0" collapsed="false">
      <c r="A7" s="19" t="s">
        <v>13</v>
      </c>
      <c r="B7" s="20" t="s">
        <v>14</v>
      </c>
      <c r="C7" s="21" t="n">
        <v>37377833</v>
      </c>
    </row>
    <row r="8" s="15" customFormat="true" ht="12" hidden="false" customHeight="true" outlineLevel="0" collapsed="false">
      <c r="A8" s="19" t="s">
        <v>15</v>
      </c>
      <c r="B8" s="20" t="s">
        <v>16</v>
      </c>
      <c r="C8" s="21" t="n">
        <v>43050597</v>
      </c>
    </row>
    <row r="9" s="15" customFormat="true" ht="12" hidden="false" customHeight="true" outlineLevel="0" collapsed="false">
      <c r="A9" s="19" t="s">
        <v>17</v>
      </c>
      <c r="B9" s="20" t="s">
        <v>18</v>
      </c>
      <c r="C9" s="21" t="n">
        <v>1642740</v>
      </c>
    </row>
    <row r="10" s="15" customFormat="true" ht="12" hidden="false" customHeight="true" outlineLevel="0" collapsed="false">
      <c r="A10" s="19" t="s">
        <v>19</v>
      </c>
      <c r="B10" s="22" t="s">
        <v>20</v>
      </c>
      <c r="C10" s="21"/>
    </row>
    <row r="11" s="15" customFormat="true" ht="12" hidden="false" customHeight="true" outlineLevel="0" collapsed="false">
      <c r="A11" s="23" t="s">
        <v>21</v>
      </c>
      <c r="B11" s="24" t="s">
        <v>22</v>
      </c>
      <c r="C11" s="21"/>
    </row>
    <row r="12" s="15" customFormat="true" ht="12" hidden="false" customHeight="true" outlineLevel="0" collapsed="false">
      <c r="A12" s="12" t="s">
        <v>23</v>
      </c>
      <c r="B12" s="25" t="s">
        <v>24</v>
      </c>
      <c r="C12" s="14" t="n">
        <f aca="false">+C13+C14+C15+C16+C17</f>
        <v>0</v>
      </c>
    </row>
    <row r="13" s="15" customFormat="true" ht="12" hidden="false" customHeight="true" outlineLevel="0" collapsed="false">
      <c r="A13" s="16" t="s">
        <v>25</v>
      </c>
      <c r="B13" s="17" t="s">
        <v>26</v>
      </c>
      <c r="C13" s="18"/>
    </row>
    <row r="14" s="15" customFormat="true" ht="12" hidden="false" customHeight="true" outlineLevel="0" collapsed="false">
      <c r="A14" s="19" t="s">
        <v>27</v>
      </c>
      <c r="B14" s="20" t="s">
        <v>28</v>
      </c>
      <c r="C14" s="21"/>
    </row>
    <row r="15" s="15" customFormat="true" ht="12" hidden="false" customHeight="true" outlineLevel="0" collapsed="false">
      <c r="A15" s="19" t="s">
        <v>29</v>
      </c>
      <c r="B15" s="20" t="s">
        <v>30</v>
      </c>
      <c r="C15" s="21"/>
    </row>
    <row r="16" s="15" customFormat="true" ht="12" hidden="false" customHeight="true" outlineLevel="0" collapsed="false">
      <c r="A16" s="19" t="s">
        <v>31</v>
      </c>
      <c r="B16" s="20" t="s">
        <v>32</v>
      </c>
      <c r="C16" s="21"/>
    </row>
    <row r="17" s="15" customFormat="true" ht="12" hidden="false" customHeight="true" outlineLevel="0" collapsed="false">
      <c r="A17" s="19" t="s">
        <v>33</v>
      </c>
      <c r="B17" s="20" t="s">
        <v>34</v>
      </c>
      <c r="C17" s="21"/>
    </row>
    <row r="18" s="15" customFormat="true" ht="12" hidden="false" customHeight="true" outlineLevel="0" collapsed="false">
      <c r="A18" s="23" t="s">
        <v>35</v>
      </c>
      <c r="B18" s="24" t="s">
        <v>36</v>
      </c>
      <c r="C18" s="26"/>
    </row>
    <row r="19" s="15" customFormat="true" ht="12" hidden="false" customHeight="true" outlineLevel="0" collapsed="false">
      <c r="A19" s="12" t="s">
        <v>37</v>
      </c>
      <c r="B19" s="13" t="s">
        <v>38</v>
      </c>
      <c r="C19" s="14" t="n">
        <f aca="false">+C20+C21+C22+C23+C24</f>
        <v>20000000</v>
      </c>
    </row>
    <row r="20" s="15" customFormat="true" ht="12" hidden="false" customHeight="true" outlineLevel="0" collapsed="false">
      <c r="A20" s="16" t="s">
        <v>39</v>
      </c>
      <c r="B20" s="17" t="s">
        <v>40</v>
      </c>
      <c r="C20" s="18"/>
    </row>
    <row r="21" s="15" customFormat="true" ht="12" hidden="false" customHeight="true" outlineLevel="0" collapsed="false">
      <c r="A21" s="19" t="s">
        <v>41</v>
      </c>
      <c r="B21" s="20" t="s">
        <v>42</v>
      </c>
      <c r="C21" s="21"/>
    </row>
    <row r="22" s="15" customFormat="true" ht="12" hidden="false" customHeight="true" outlineLevel="0" collapsed="false">
      <c r="A22" s="19" t="s">
        <v>43</v>
      </c>
      <c r="B22" s="20" t="s">
        <v>44</v>
      </c>
      <c r="C22" s="21"/>
    </row>
    <row r="23" s="15" customFormat="true" ht="12" hidden="false" customHeight="true" outlineLevel="0" collapsed="false">
      <c r="A23" s="19" t="s">
        <v>45</v>
      </c>
      <c r="B23" s="20" t="s">
        <v>46</v>
      </c>
      <c r="C23" s="21"/>
    </row>
    <row r="24" s="15" customFormat="true" ht="12" hidden="false" customHeight="true" outlineLevel="0" collapsed="false">
      <c r="A24" s="19" t="s">
        <v>47</v>
      </c>
      <c r="B24" s="20" t="s">
        <v>48</v>
      </c>
      <c r="C24" s="21" t="n">
        <v>20000000</v>
      </c>
    </row>
    <row r="25" s="15" customFormat="true" ht="12" hidden="false" customHeight="true" outlineLevel="0" collapsed="false">
      <c r="A25" s="23" t="s">
        <v>49</v>
      </c>
      <c r="B25" s="27" t="s">
        <v>50</v>
      </c>
      <c r="C25" s="26"/>
    </row>
    <row r="26" s="15" customFormat="true" ht="12" hidden="false" customHeight="true" outlineLevel="0" collapsed="false">
      <c r="A26" s="12" t="s">
        <v>51</v>
      </c>
      <c r="B26" s="13" t="s">
        <v>52</v>
      </c>
      <c r="C26" s="14" t="n">
        <f aca="false">+C27+C31+C32+C33</f>
        <v>25370000</v>
      </c>
    </row>
    <row r="27" s="15" customFormat="true" ht="12" hidden="false" customHeight="true" outlineLevel="0" collapsed="false">
      <c r="A27" s="16" t="s">
        <v>53</v>
      </c>
      <c r="B27" s="17" t="s">
        <v>54</v>
      </c>
      <c r="C27" s="28" t="n">
        <f aca="false">+C28+C29+C30</f>
        <v>18500000</v>
      </c>
    </row>
    <row r="28" s="15" customFormat="true" ht="12" hidden="false" customHeight="true" outlineLevel="0" collapsed="false">
      <c r="A28" s="19" t="s">
        <v>55</v>
      </c>
      <c r="B28" s="20" t="s">
        <v>56</v>
      </c>
      <c r="C28" s="21" t="n">
        <v>3500000</v>
      </c>
    </row>
    <row r="29" s="15" customFormat="true" ht="12" hidden="false" customHeight="true" outlineLevel="0" collapsed="false">
      <c r="A29" s="19" t="s">
        <v>57</v>
      </c>
      <c r="B29" s="20" t="s">
        <v>58</v>
      </c>
      <c r="C29" s="21"/>
    </row>
    <row r="30" s="15" customFormat="true" ht="12" hidden="false" customHeight="true" outlineLevel="0" collapsed="false">
      <c r="A30" s="19" t="s">
        <v>59</v>
      </c>
      <c r="B30" s="20" t="s">
        <v>60</v>
      </c>
      <c r="C30" s="21" t="n">
        <v>15000000</v>
      </c>
    </row>
    <row r="31" s="15" customFormat="true" ht="12" hidden="false" customHeight="true" outlineLevel="0" collapsed="false">
      <c r="A31" s="19" t="s">
        <v>61</v>
      </c>
      <c r="B31" s="20" t="s">
        <v>62</v>
      </c>
      <c r="C31" s="21" t="n">
        <v>3500000</v>
      </c>
    </row>
    <row r="32" s="15" customFormat="true" ht="12" hidden="false" customHeight="true" outlineLevel="0" collapsed="false">
      <c r="A32" s="19" t="s">
        <v>63</v>
      </c>
      <c r="B32" s="20" t="s">
        <v>64</v>
      </c>
      <c r="C32" s="21" t="n">
        <v>120000</v>
      </c>
    </row>
    <row r="33" s="15" customFormat="true" ht="12" hidden="false" customHeight="true" outlineLevel="0" collapsed="false">
      <c r="A33" s="23" t="s">
        <v>65</v>
      </c>
      <c r="B33" s="27" t="s">
        <v>66</v>
      </c>
      <c r="C33" s="26" t="n">
        <v>3250000</v>
      </c>
    </row>
    <row r="34" s="15" customFormat="true" ht="12" hidden="false" customHeight="true" outlineLevel="0" collapsed="false">
      <c r="A34" s="12" t="s">
        <v>67</v>
      </c>
      <c r="B34" s="13" t="s">
        <v>68</v>
      </c>
      <c r="C34" s="14" t="n">
        <f aca="false">SUM(C35:C45)</f>
        <v>10277000</v>
      </c>
    </row>
    <row r="35" s="15" customFormat="true" ht="12" hidden="false" customHeight="true" outlineLevel="0" collapsed="false">
      <c r="A35" s="16" t="s">
        <v>69</v>
      </c>
      <c r="B35" s="17" t="s">
        <v>70</v>
      </c>
      <c r="C35" s="18"/>
    </row>
    <row r="36" s="15" customFormat="true" ht="12" hidden="false" customHeight="true" outlineLevel="0" collapsed="false">
      <c r="A36" s="19" t="s">
        <v>71</v>
      </c>
      <c r="B36" s="20" t="s">
        <v>72</v>
      </c>
      <c r="C36" s="21" t="n">
        <v>1500000</v>
      </c>
    </row>
    <row r="37" s="15" customFormat="true" ht="12" hidden="false" customHeight="true" outlineLevel="0" collapsed="false">
      <c r="A37" s="19" t="s">
        <v>73</v>
      </c>
      <c r="B37" s="20" t="s">
        <v>74</v>
      </c>
      <c r="C37" s="21" t="n">
        <v>500000</v>
      </c>
    </row>
    <row r="38" s="15" customFormat="true" ht="12" hidden="false" customHeight="true" outlineLevel="0" collapsed="false">
      <c r="A38" s="19" t="s">
        <v>75</v>
      </c>
      <c r="B38" s="20" t="s">
        <v>76</v>
      </c>
      <c r="C38" s="21" t="n">
        <v>2000000</v>
      </c>
    </row>
    <row r="39" s="15" customFormat="true" ht="12" hidden="false" customHeight="true" outlineLevel="0" collapsed="false">
      <c r="A39" s="19" t="s">
        <v>77</v>
      </c>
      <c r="B39" s="20" t="s">
        <v>78</v>
      </c>
      <c r="C39" s="21" t="n">
        <v>4100000</v>
      </c>
    </row>
    <row r="40" s="15" customFormat="true" ht="12" hidden="false" customHeight="true" outlineLevel="0" collapsed="false">
      <c r="A40" s="19" t="s">
        <v>79</v>
      </c>
      <c r="B40" s="20" t="s">
        <v>80</v>
      </c>
      <c r="C40" s="21" t="n">
        <v>2177000</v>
      </c>
    </row>
    <row r="41" s="15" customFormat="true" ht="12" hidden="false" customHeight="true" outlineLevel="0" collapsed="false">
      <c r="A41" s="19" t="s">
        <v>81</v>
      </c>
      <c r="B41" s="20" t="s">
        <v>82</v>
      </c>
      <c r="C41" s="21"/>
    </row>
    <row r="42" s="15" customFormat="true" ht="12" hidden="false" customHeight="true" outlineLevel="0" collapsed="false">
      <c r="A42" s="19" t="s">
        <v>83</v>
      </c>
      <c r="B42" s="20" t="s">
        <v>84</v>
      </c>
      <c r="C42" s="21"/>
    </row>
    <row r="43" s="15" customFormat="true" ht="12" hidden="false" customHeight="true" outlineLevel="0" collapsed="false">
      <c r="A43" s="19" t="s">
        <v>85</v>
      </c>
      <c r="B43" s="20" t="s">
        <v>86</v>
      </c>
      <c r="C43" s="21"/>
    </row>
    <row r="44" s="15" customFormat="true" ht="12" hidden="false" customHeight="true" outlineLevel="0" collapsed="false">
      <c r="A44" s="23" t="s">
        <v>87</v>
      </c>
      <c r="B44" s="27" t="s">
        <v>88</v>
      </c>
      <c r="C44" s="26"/>
    </row>
    <row r="45" s="15" customFormat="true" ht="12" hidden="false" customHeight="true" outlineLevel="0" collapsed="false">
      <c r="A45" s="23" t="s">
        <v>89</v>
      </c>
      <c r="B45" s="24" t="s">
        <v>90</v>
      </c>
      <c r="C45" s="26"/>
    </row>
    <row r="46" s="15" customFormat="true" ht="12" hidden="false" customHeight="true" outlineLevel="0" collapsed="false">
      <c r="A46" s="12" t="s">
        <v>91</v>
      </c>
      <c r="B46" s="13" t="s">
        <v>92</v>
      </c>
      <c r="C46" s="14" t="n">
        <f aca="false">SUM(C47:C51)</f>
        <v>0</v>
      </c>
    </row>
    <row r="47" s="15" customFormat="true" ht="12" hidden="false" customHeight="true" outlineLevel="0" collapsed="false">
      <c r="A47" s="16" t="s">
        <v>93</v>
      </c>
      <c r="B47" s="17" t="s">
        <v>94</v>
      </c>
      <c r="C47" s="18"/>
    </row>
    <row r="48" s="15" customFormat="true" ht="12" hidden="false" customHeight="true" outlineLevel="0" collapsed="false">
      <c r="A48" s="19" t="s">
        <v>95</v>
      </c>
      <c r="B48" s="20" t="s">
        <v>96</v>
      </c>
      <c r="C48" s="21"/>
    </row>
    <row r="49" s="15" customFormat="true" ht="12" hidden="false" customHeight="true" outlineLevel="0" collapsed="false">
      <c r="A49" s="19" t="s">
        <v>97</v>
      </c>
      <c r="B49" s="20" t="s">
        <v>98</v>
      </c>
      <c r="C49" s="21"/>
    </row>
    <row r="50" s="15" customFormat="true" ht="12" hidden="false" customHeight="true" outlineLevel="0" collapsed="false">
      <c r="A50" s="19" t="s">
        <v>99</v>
      </c>
      <c r="B50" s="20" t="s">
        <v>100</v>
      </c>
      <c r="C50" s="21"/>
    </row>
    <row r="51" s="15" customFormat="true" ht="12" hidden="false" customHeight="true" outlineLevel="0" collapsed="false">
      <c r="A51" s="23" t="s">
        <v>101</v>
      </c>
      <c r="B51" s="24" t="s">
        <v>102</v>
      </c>
      <c r="C51" s="26"/>
    </row>
    <row r="52" s="15" customFormat="true" ht="12" hidden="false" customHeight="true" outlineLevel="0" collapsed="false">
      <c r="A52" s="12" t="s">
        <v>103</v>
      </c>
      <c r="B52" s="13" t="s">
        <v>104</v>
      </c>
      <c r="C52" s="14" t="n">
        <f aca="false">SUM(C53:C55)</f>
        <v>13386967</v>
      </c>
    </row>
    <row r="53" s="15" customFormat="true" ht="12" hidden="false" customHeight="true" outlineLevel="0" collapsed="false">
      <c r="A53" s="16" t="s">
        <v>105</v>
      </c>
      <c r="B53" s="17" t="s">
        <v>106</v>
      </c>
      <c r="C53" s="18"/>
    </row>
    <row r="54" s="15" customFormat="true" ht="12" hidden="false" customHeight="true" outlineLevel="0" collapsed="false">
      <c r="A54" s="19" t="s">
        <v>107</v>
      </c>
      <c r="B54" s="20" t="s">
        <v>108</v>
      </c>
      <c r="C54" s="21"/>
    </row>
    <row r="55" s="15" customFormat="true" ht="12" hidden="false" customHeight="true" outlineLevel="0" collapsed="false">
      <c r="A55" s="19" t="s">
        <v>109</v>
      </c>
      <c r="B55" s="20" t="s">
        <v>110</v>
      </c>
      <c r="C55" s="21" t="n">
        <v>13386967</v>
      </c>
    </row>
    <row r="56" s="15" customFormat="true" ht="12" hidden="false" customHeight="true" outlineLevel="0" collapsed="false">
      <c r="A56" s="23" t="s">
        <v>111</v>
      </c>
      <c r="B56" s="24" t="s">
        <v>112</v>
      </c>
      <c r="C56" s="26"/>
    </row>
    <row r="57" s="15" customFormat="true" ht="12" hidden="false" customHeight="true" outlineLevel="0" collapsed="false">
      <c r="A57" s="12" t="s">
        <v>113</v>
      </c>
      <c r="B57" s="25" t="s">
        <v>114</v>
      </c>
      <c r="C57" s="14" t="n">
        <f aca="false">SUM(C58:C60)</f>
        <v>0</v>
      </c>
    </row>
    <row r="58" s="15" customFormat="true" ht="12" hidden="false" customHeight="true" outlineLevel="0" collapsed="false">
      <c r="A58" s="16" t="s">
        <v>115</v>
      </c>
      <c r="B58" s="17" t="s">
        <v>116</v>
      </c>
      <c r="C58" s="21"/>
    </row>
    <row r="59" s="15" customFormat="true" ht="12" hidden="false" customHeight="true" outlineLevel="0" collapsed="false">
      <c r="A59" s="19" t="s">
        <v>117</v>
      </c>
      <c r="B59" s="20" t="s">
        <v>118</v>
      </c>
      <c r="C59" s="21"/>
    </row>
    <row r="60" s="15" customFormat="true" ht="12" hidden="false" customHeight="true" outlineLevel="0" collapsed="false">
      <c r="A60" s="19" t="s">
        <v>119</v>
      </c>
      <c r="B60" s="20" t="s">
        <v>120</v>
      </c>
      <c r="C60" s="21"/>
    </row>
    <row r="61" s="15" customFormat="true" ht="12" hidden="false" customHeight="true" outlineLevel="0" collapsed="false">
      <c r="A61" s="23" t="s">
        <v>121</v>
      </c>
      <c r="B61" s="24" t="s">
        <v>122</v>
      </c>
      <c r="C61" s="21"/>
    </row>
    <row r="62" s="15" customFormat="true" ht="12" hidden="false" customHeight="true" outlineLevel="0" collapsed="false">
      <c r="A62" s="29" t="s">
        <v>123</v>
      </c>
      <c r="B62" s="13" t="s">
        <v>124</v>
      </c>
      <c r="C62" s="30" t="n">
        <f aca="false">SUM(C52+C34+C26+C19+C5)</f>
        <v>242225164</v>
      </c>
    </row>
    <row r="63" s="15" customFormat="true" ht="12" hidden="false" customHeight="true" outlineLevel="0" collapsed="false">
      <c r="A63" s="31" t="s">
        <v>125</v>
      </c>
      <c r="B63" s="25" t="s">
        <v>126</v>
      </c>
      <c r="C63" s="14" t="n">
        <f aca="false">SUM(C64:C66)</f>
        <v>0</v>
      </c>
    </row>
    <row r="64" s="15" customFormat="true" ht="12" hidden="false" customHeight="true" outlineLevel="0" collapsed="false">
      <c r="A64" s="16" t="s">
        <v>127</v>
      </c>
      <c r="B64" s="17" t="s">
        <v>128</v>
      </c>
      <c r="C64" s="21"/>
    </row>
    <row r="65" s="15" customFormat="true" ht="12" hidden="false" customHeight="true" outlineLevel="0" collapsed="false">
      <c r="A65" s="19" t="s">
        <v>129</v>
      </c>
      <c r="B65" s="20" t="s">
        <v>130</v>
      </c>
      <c r="C65" s="21"/>
    </row>
    <row r="66" s="15" customFormat="true" ht="12" hidden="false" customHeight="true" outlineLevel="0" collapsed="false">
      <c r="A66" s="23" t="s">
        <v>131</v>
      </c>
      <c r="B66" s="32" t="s">
        <v>132</v>
      </c>
      <c r="C66" s="21"/>
    </row>
    <row r="67" s="15" customFormat="true" ht="12" hidden="false" customHeight="true" outlineLevel="0" collapsed="false">
      <c r="A67" s="31" t="s">
        <v>133</v>
      </c>
      <c r="B67" s="25" t="s">
        <v>134</v>
      </c>
      <c r="C67" s="14" t="n">
        <f aca="false">SUM(C68:C71)</f>
        <v>0</v>
      </c>
    </row>
    <row r="68" s="15" customFormat="true" ht="12" hidden="false" customHeight="true" outlineLevel="0" collapsed="false">
      <c r="A68" s="16" t="s">
        <v>135</v>
      </c>
      <c r="B68" s="17" t="s">
        <v>136</v>
      </c>
      <c r="C68" s="21"/>
    </row>
    <row r="69" s="15" customFormat="true" ht="12" hidden="false" customHeight="true" outlineLevel="0" collapsed="false">
      <c r="A69" s="19" t="s">
        <v>137</v>
      </c>
      <c r="B69" s="20" t="s">
        <v>138</v>
      </c>
      <c r="C69" s="21"/>
    </row>
    <row r="70" s="15" customFormat="true" ht="12" hidden="false" customHeight="true" outlineLevel="0" collapsed="false">
      <c r="A70" s="19" t="s">
        <v>139</v>
      </c>
      <c r="B70" s="20" t="s">
        <v>140</v>
      </c>
      <c r="C70" s="21"/>
    </row>
    <row r="71" s="15" customFormat="true" ht="12" hidden="false" customHeight="true" outlineLevel="0" collapsed="false">
      <c r="A71" s="23" t="s">
        <v>141</v>
      </c>
      <c r="B71" s="24" t="s">
        <v>142</v>
      </c>
      <c r="C71" s="21"/>
    </row>
    <row r="72" s="15" customFormat="true" ht="12" hidden="false" customHeight="true" outlineLevel="0" collapsed="false">
      <c r="A72" s="31" t="s">
        <v>143</v>
      </c>
      <c r="B72" s="25" t="s">
        <v>144</v>
      </c>
      <c r="C72" s="14" t="n">
        <f aca="false">SUM(C73:C74)</f>
        <v>132400664</v>
      </c>
    </row>
    <row r="73" s="15" customFormat="true" ht="12" hidden="false" customHeight="true" outlineLevel="0" collapsed="false">
      <c r="A73" s="16" t="s">
        <v>145</v>
      </c>
      <c r="B73" s="17" t="s">
        <v>146</v>
      </c>
      <c r="C73" s="21" t="n">
        <v>132400664</v>
      </c>
    </row>
    <row r="74" s="15" customFormat="true" ht="12" hidden="false" customHeight="true" outlineLevel="0" collapsed="false">
      <c r="A74" s="23" t="s">
        <v>147</v>
      </c>
      <c r="B74" s="24" t="s">
        <v>148</v>
      </c>
      <c r="C74" s="21"/>
    </row>
    <row r="75" s="15" customFormat="true" ht="12" hidden="false" customHeight="true" outlineLevel="0" collapsed="false">
      <c r="A75" s="31" t="s">
        <v>149</v>
      </c>
      <c r="B75" s="25" t="s">
        <v>150</v>
      </c>
      <c r="C75" s="14" t="n">
        <f aca="false">SUM(C76:C78)</f>
        <v>0</v>
      </c>
    </row>
    <row r="76" s="15" customFormat="true" ht="12" hidden="false" customHeight="true" outlineLevel="0" collapsed="false">
      <c r="A76" s="16" t="s">
        <v>151</v>
      </c>
      <c r="B76" s="17" t="s">
        <v>152</v>
      </c>
      <c r="C76" s="21"/>
    </row>
    <row r="77" s="15" customFormat="true" ht="12" hidden="false" customHeight="true" outlineLevel="0" collapsed="false">
      <c r="A77" s="19" t="s">
        <v>153</v>
      </c>
      <c r="B77" s="20" t="s">
        <v>154</v>
      </c>
      <c r="C77" s="21"/>
    </row>
    <row r="78" s="15" customFormat="true" ht="12" hidden="false" customHeight="true" outlineLevel="0" collapsed="false">
      <c r="A78" s="23" t="s">
        <v>155</v>
      </c>
      <c r="B78" s="24" t="s">
        <v>156</v>
      </c>
      <c r="C78" s="21"/>
    </row>
    <row r="79" s="15" customFormat="true" ht="12" hidden="false" customHeight="true" outlineLevel="0" collapsed="false">
      <c r="A79" s="31" t="s">
        <v>157</v>
      </c>
      <c r="B79" s="25" t="s">
        <v>158</v>
      </c>
      <c r="C79" s="14" t="n">
        <f aca="false">SUM(C80:C83)</f>
        <v>0</v>
      </c>
    </row>
    <row r="80" s="15" customFormat="true" ht="12" hidden="false" customHeight="true" outlineLevel="0" collapsed="false">
      <c r="A80" s="33" t="s">
        <v>159</v>
      </c>
      <c r="B80" s="17" t="s">
        <v>160</v>
      </c>
      <c r="C80" s="21"/>
    </row>
    <row r="81" s="15" customFormat="true" ht="12" hidden="false" customHeight="true" outlineLevel="0" collapsed="false">
      <c r="A81" s="34" t="s">
        <v>161</v>
      </c>
      <c r="B81" s="20" t="s">
        <v>162</v>
      </c>
      <c r="C81" s="21"/>
    </row>
    <row r="82" s="15" customFormat="true" ht="12" hidden="false" customHeight="true" outlineLevel="0" collapsed="false">
      <c r="A82" s="34" t="s">
        <v>163</v>
      </c>
      <c r="B82" s="20" t="s">
        <v>164</v>
      </c>
      <c r="C82" s="21"/>
    </row>
    <row r="83" s="15" customFormat="true" ht="12" hidden="false" customHeight="true" outlineLevel="0" collapsed="false">
      <c r="A83" s="35" t="s">
        <v>165</v>
      </c>
      <c r="B83" s="24" t="s">
        <v>166</v>
      </c>
      <c r="C83" s="21"/>
    </row>
    <row r="84" s="15" customFormat="true" ht="12" hidden="false" customHeight="true" outlineLevel="0" collapsed="false">
      <c r="A84" s="31" t="s">
        <v>167</v>
      </c>
      <c r="B84" s="25" t="s">
        <v>168</v>
      </c>
      <c r="C84" s="36"/>
    </row>
    <row r="85" s="15" customFormat="true" ht="13.5" hidden="false" customHeight="true" outlineLevel="0" collapsed="false">
      <c r="A85" s="31" t="s">
        <v>169</v>
      </c>
      <c r="B85" s="25" t="s">
        <v>170</v>
      </c>
      <c r="C85" s="36"/>
    </row>
    <row r="86" customFormat="false" ht="15.75" hidden="false" customHeight="true" outlineLevel="0" collapsed="false">
      <c r="A86" s="31" t="s">
        <v>171</v>
      </c>
      <c r="B86" s="37" t="s">
        <v>172</v>
      </c>
      <c r="C86" s="14" t="n">
        <f aca="false">+C63+C67+C72+C75+C79+C85+C84</f>
        <v>132400664</v>
      </c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38" t="s">
        <v>173</v>
      </c>
      <c r="B87" s="39" t="s">
        <v>174</v>
      </c>
      <c r="C87" s="14" t="n">
        <f aca="false">C62+C86</f>
        <v>374625828</v>
      </c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0"/>
      <c r="B88" s="41"/>
      <c r="C88" s="42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175</v>
      </c>
      <c r="B89" s="2"/>
      <c r="C89" s="2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45" customFormat="true" ht="16.5" hidden="false" customHeight="true" outlineLevel="0" collapsed="false">
      <c r="A90" s="43" t="s">
        <v>176</v>
      </c>
      <c r="B90" s="43"/>
      <c r="C90" s="44" t="s">
        <v>2</v>
      </c>
    </row>
    <row r="91" customFormat="false" ht="38.1" hidden="false" customHeight="true" outlineLevel="0" collapsed="false">
      <c r="A91" s="5" t="s">
        <v>3</v>
      </c>
      <c r="B91" s="6" t="s">
        <v>177</v>
      </c>
      <c r="C91" s="7" t="s">
        <v>5</v>
      </c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46" t="s">
        <v>6</v>
      </c>
      <c r="B92" s="47" t="s">
        <v>7</v>
      </c>
      <c r="C92" s="48" t="s">
        <v>8</v>
      </c>
    </row>
    <row r="93" customFormat="false" ht="12" hidden="false" customHeight="true" outlineLevel="0" collapsed="false">
      <c r="A93" s="49" t="s">
        <v>9</v>
      </c>
      <c r="B93" s="50" t="s">
        <v>178</v>
      </c>
      <c r="C93" s="51" t="n">
        <f aca="false">SUM(C94+C95+C96+C97+C105+C110)</f>
        <v>256702838</v>
      </c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2" t="s">
        <v>11</v>
      </c>
      <c r="B94" s="53" t="s">
        <v>179</v>
      </c>
      <c r="C94" s="54" t="n">
        <v>122980715</v>
      </c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19" t="s">
        <v>13</v>
      </c>
      <c r="B95" s="55" t="s">
        <v>180</v>
      </c>
      <c r="C95" s="21" t="n">
        <v>27974163</v>
      </c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19" t="s">
        <v>15</v>
      </c>
      <c r="B96" s="55" t="s">
        <v>181</v>
      </c>
      <c r="C96" s="26" t="n">
        <v>83400760</v>
      </c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19" t="s">
        <v>17</v>
      </c>
      <c r="B97" s="56" t="s">
        <v>182</v>
      </c>
      <c r="C97" s="26" t="n">
        <v>17105560</v>
      </c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19" t="s">
        <v>183</v>
      </c>
      <c r="B98" s="57" t="s">
        <v>184</v>
      </c>
      <c r="C98" s="26" t="n">
        <f aca="false">SUM(C105+C110)</f>
        <v>5241640</v>
      </c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19" t="s">
        <v>21</v>
      </c>
      <c r="B99" s="55" t="s">
        <v>185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19" t="s">
        <v>186</v>
      </c>
      <c r="B100" s="58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19" t="s">
        <v>188</v>
      </c>
      <c r="B101" s="58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19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19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19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19" t="s">
        <v>196</v>
      </c>
      <c r="B105" s="59" t="s">
        <v>197</v>
      </c>
      <c r="C105" s="26" t="n">
        <v>2131640</v>
      </c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19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19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1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19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3" t="s">
        <v>206</v>
      </c>
      <c r="B110" s="58" t="s">
        <v>207</v>
      </c>
      <c r="C110" s="26" t="n">
        <v>3110000</v>
      </c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19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19" t="s">
        <v>210</v>
      </c>
      <c r="B112" s="55" t="s">
        <v>211</v>
      </c>
      <c r="C112" s="21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2" t="s">
        <v>212</v>
      </c>
      <c r="B113" s="63" t="s">
        <v>213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5" t="s">
        <v>23</v>
      </c>
      <c r="B114" s="66" t="s">
        <v>214</v>
      </c>
      <c r="C114" s="67" t="n">
        <f aca="false">+C115+C117+C119</f>
        <v>117922990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6" t="s">
        <v>25</v>
      </c>
      <c r="B115" s="55" t="s">
        <v>215</v>
      </c>
      <c r="C115" s="18" t="n">
        <v>97922990</v>
      </c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6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6" t="s">
        <v>29</v>
      </c>
      <c r="B117" s="68" t="s">
        <v>217</v>
      </c>
      <c r="C117" s="21" t="n">
        <v>20000000</v>
      </c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6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6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6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6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6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6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6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6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6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1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37</v>
      </c>
      <c r="B128" s="13" t="s">
        <v>233</v>
      </c>
      <c r="C128" s="14" t="n">
        <f aca="false">+C93+C114</f>
        <v>374625828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6" t="s">
        <v>53</v>
      </c>
      <c r="B130" s="68" t="s">
        <v>236</v>
      </c>
      <c r="C130" s="69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6" t="s">
        <v>61</v>
      </c>
      <c r="B131" s="68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1" t="s">
        <v>63</v>
      </c>
      <c r="B132" s="68" t="s">
        <v>238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67</v>
      </c>
      <c r="B133" s="13" t="s">
        <v>239</v>
      </c>
      <c r="C133" s="14" t="n">
        <f aca="false">SUM(C134:C139)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6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6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6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6" t="s">
        <v>75</v>
      </c>
      <c r="B137" s="72" t="s">
        <v>243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6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1" t="s">
        <v>79</v>
      </c>
      <c r="B139" s="72" t="s">
        <v>245</v>
      </c>
      <c r="C139" s="69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91</v>
      </c>
      <c r="B140" s="13" t="s">
        <v>246</v>
      </c>
      <c r="C140" s="14" t="n">
        <f aca="false">+C141+C142+C143+C144</f>
        <v>0</v>
      </c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6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6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6" t="s">
        <v>97</v>
      </c>
      <c r="B143" s="72" t="s">
        <v>249</v>
      </c>
      <c r="C143" s="69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1" t="s">
        <v>99</v>
      </c>
      <c r="B144" s="73" t="s">
        <v>250</v>
      </c>
      <c r="C144" s="69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251</v>
      </c>
      <c r="B145" s="13" t="s">
        <v>252</v>
      </c>
      <c r="C145" s="74" t="n">
        <f aca="false">SUM(C146:C150)</f>
        <v>0</v>
      </c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6" t="s">
        <v>105</v>
      </c>
      <c r="B146" s="72" t="s">
        <v>253</v>
      </c>
      <c r="C146" s="69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6" t="s">
        <v>107</v>
      </c>
      <c r="B147" s="72" t="s">
        <v>254</v>
      </c>
      <c r="C147" s="69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6" t="s">
        <v>109</v>
      </c>
      <c r="B148" s="72" t="s">
        <v>255</v>
      </c>
      <c r="C148" s="69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6" t="s">
        <v>111</v>
      </c>
      <c r="B149" s="72" t="s">
        <v>256</v>
      </c>
      <c r="C149" s="69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6" t="s">
        <v>257</v>
      </c>
      <c r="B150" s="72" t="s">
        <v>258</v>
      </c>
      <c r="C150" s="69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113</v>
      </c>
      <c r="B151" s="13" t="s">
        <v>259</v>
      </c>
      <c r="C151" s="75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260</v>
      </c>
      <c r="B152" s="13" t="s">
        <v>261</v>
      </c>
      <c r="C152" s="75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262</v>
      </c>
      <c r="B153" s="13" t="s">
        <v>263</v>
      </c>
      <c r="C153" s="76" t="n">
        <f aca="false">+C129+C133+C140+C145+C151+C152</f>
        <v>0</v>
      </c>
      <c r="D153" s="0"/>
      <c r="E153" s="0"/>
      <c r="F153" s="77"/>
      <c r="G153" s="78"/>
      <c r="H153" s="78"/>
      <c r="I153" s="78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5" customFormat="true" ht="12.95" hidden="false" customHeight="true" outlineLevel="0" collapsed="false">
      <c r="A154" s="79" t="s">
        <v>264</v>
      </c>
      <c r="B154" s="80" t="s">
        <v>265</v>
      </c>
      <c r="C154" s="76" t="n">
        <f aca="false">+C128+C153</f>
        <v>374625828</v>
      </c>
    </row>
    <row r="155" customFormat="false" ht="7.5" hidden="false" customHeight="true" outlineLevel="0" collapsed="false"/>
    <row r="157" customFormat="false" ht="15" hidden="false" customHeight="true" outlineLevel="0" collapsed="false"/>
    <row r="158" customFormat="false" ht="13.5" hidden="false" customHeight="true" outlineLevel="0" collapsed="false"/>
    <row r="159" customFormat="false" ht="27.75" hidden="false" customHeight="true" outlineLevel="0" collapsed="false"/>
  </sheetData>
  <mergeCells count="4">
    <mergeCell ref="A1:C1"/>
    <mergeCell ref="A2:B2"/>
    <mergeCell ref="A89:C89"/>
    <mergeCell ref="A90:B90"/>
  </mergeCells>
  <printOptions headings="false" gridLines="false" gridLinesSet="true" horizontalCentered="true" verticalCentered="false"/>
  <pageMargins left="0.7875" right="0.7875" top="1.44305555555556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2017. ÉVI KÖLTSÉGVETÉSÉNEK ÖSSZEVONT MÉRLEGE&amp;R&amp;11 1.1. melléklet a ........./2017. (.......) önkormányzati rendelethez</oddHeader>
    <oddFooter/>
  </headerFooter>
  <rowBreaks count="1" manualBreakCount="1">
    <brk id="88" man="true" max="16383" min="0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2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6" activeCellId="0" sqref="H6"/>
    </sheetView>
  </sheetViews>
  <sheetFormatPr defaultRowHeight="12.75"/>
  <cols>
    <col collapsed="false" hidden="false" max="1" min="1" style="200" width="47.1647727272727"/>
    <col collapsed="false" hidden="false" max="2" min="2" style="201" width="15.6647727272727"/>
    <col collapsed="false" hidden="false" max="3" min="3" style="201" width="16.3238636363636"/>
    <col collapsed="false" hidden="false" max="4" min="4" style="201" width="18"/>
    <col collapsed="false" hidden="false" max="5" min="5" style="201" width="16.6647727272727"/>
    <col collapsed="false" hidden="false" max="6" min="6" style="86" width="18.8295454545455"/>
    <col collapsed="false" hidden="false" max="8" min="7" style="201" width="12.8295454545455"/>
    <col collapsed="false" hidden="false" max="9" min="9" style="201" width="13.8295454545455"/>
    <col collapsed="false" hidden="false" max="1025" min="10" style="201" width="9.32954545454546"/>
  </cols>
  <sheetData>
    <row r="1" customFormat="false" ht="25.5" hidden="false" customHeight="true" outlineLevel="0" collapsed="false">
      <c r="A1" s="202" t="s">
        <v>387</v>
      </c>
      <c r="B1" s="202"/>
      <c r="C1" s="202"/>
      <c r="D1" s="202"/>
      <c r="E1" s="202"/>
      <c r="F1" s="202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2.5" hidden="false" customHeight="true" outlineLevel="0" collapsed="false">
      <c r="A2" s="203"/>
      <c r="B2" s="204"/>
      <c r="C2" s="204"/>
      <c r="D2" s="204"/>
      <c r="E2" s="204"/>
      <c r="F2" s="205" t="s">
        <v>275</v>
      </c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206" customFormat="true" ht="44.25" hidden="false" customHeight="true" outlineLevel="0" collapsed="false">
      <c r="A3" s="92" t="s">
        <v>388</v>
      </c>
      <c r="B3" s="93" t="s">
        <v>389</v>
      </c>
      <c r="C3" s="93" t="s">
        <v>390</v>
      </c>
      <c r="D3" s="93"/>
      <c r="E3" s="93"/>
      <c r="F3" s="94" t="s">
        <v>391</v>
      </c>
    </row>
    <row r="4" s="204" customFormat="true" ht="12" hidden="false" customHeight="true" outlineLevel="0" collapsed="false">
      <c r="A4" s="207" t="s">
        <v>6</v>
      </c>
      <c r="B4" s="208" t="s">
        <v>7</v>
      </c>
      <c r="C4" s="208" t="s">
        <v>8</v>
      </c>
      <c r="D4" s="208" t="s">
        <v>279</v>
      </c>
      <c r="E4" s="208" t="s">
        <v>280</v>
      </c>
      <c r="F4" s="209" t="s">
        <v>392</v>
      </c>
    </row>
    <row r="5" customFormat="false" ht="15.95" hidden="false" customHeight="true" outlineLevel="0" collapsed="false">
      <c r="A5" s="210" t="s">
        <v>393</v>
      </c>
      <c r="B5" s="211" t="n">
        <v>3000000</v>
      </c>
      <c r="C5" s="212"/>
      <c r="D5" s="211"/>
      <c r="E5" s="211"/>
      <c r="F5" s="213" t="n">
        <f aca="false">B5-D5-E5</f>
        <v>3000000</v>
      </c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95" hidden="false" customHeight="true" outlineLevel="0" collapsed="false">
      <c r="A6" s="210" t="s">
        <v>394</v>
      </c>
      <c r="B6" s="211" t="n">
        <v>3000000</v>
      </c>
      <c r="C6" s="212"/>
      <c r="D6" s="211"/>
      <c r="E6" s="211"/>
      <c r="F6" s="213" t="n">
        <f aca="false">B6-D6-E6</f>
        <v>3000000</v>
      </c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95" hidden="false" customHeight="true" outlineLevel="0" collapsed="false">
      <c r="A7" s="214" t="s">
        <v>395</v>
      </c>
      <c r="B7" s="211" t="n">
        <v>88900000</v>
      </c>
      <c r="C7" s="215"/>
      <c r="D7" s="215"/>
      <c r="E7" s="211"/>
      <c r="F7" s="213" t="n">
        <f aca="false">B7-D7-E7</f>
        <v>88900000</v>
      </c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.95" hidden="false" customHeight="true" outlineLevel="0" collapsed="false">
      <c r="A8" s="210" t="s">
        <v>396</v>
      </c>
      <c r="B8" s="215" t="n">
        <v>3022990</v>
      </c>
      <c r="C8" s="215"/>
      <c r="D8" s="215"/>
      <c r="E8" s="211"/>
      <c r="F8" s="213" t="n">
        <f aca="false">B8-D8-E8</f>
        <v>3022990</v>
      </c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.95" hidden="false" customHeight="true" outlineLevel="0" collapsed="false">
      <c r="A9" s="216"/>
      <c r="B9" s="211"/>
      <c r="C9" s="212"/>
      <c r="D9" s="211"/>
      <c r="E9" s="211"/>
      <c r="F9" s="213" t="n">
        <f aca="false">B9-D9-E9</f>
        <v>0</v>
      </c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95" hidden="false" customHeight="true" outlineLevel="0" collapsed="false">
      <c r="A10" s="210"/>
      <c r="B10" s="211"/>
      <c r="C10" s="212"/>
      <c r="D10" s="211"/>
      <c r="E10" s="211"/>
      <c r="F10" s="213" t="n">
        <f aca="false">B10-D10-E10</f>
        <v>0</v>
      </c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95" hidden="false" customHeight="true" outlineLevel="0" collapsed="false">
      <c r="A11" s="210"/>
      <c r="B11" s="211"/>
      <c r="C11" s="212"/>
      <c r="D11" s="211"/>
      <c r="E11" s="211"/>
      <c r="F11" s="213" t="n">
        <f aca="false">B11-D11-E11</f>
        <v>0</v>
      </c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95" hidden="false" customHeight="true" outlineLevel="0" collapsed="false">
      <c r="A12" s="210"/>
      <c r="B12" s="211"/>
      <c r="C12" s="212"/>
      <c r="D12" s="211"/>
      <c r="E12" s="211"/>
      <c r="F12" s="213" t="n">
        <f aca="false">B12-D12-E12</f>
        <v>0</v>
      </c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.95" hidden="false" customHeight="true" outlineLevel="0" collapsed="false">
      <c r="A13" s="210"/>
      <c r="B13" s="211"/>
      <c r="C13" s="212"/>
      <c r="D13" s="211"/>
      <c r="E13" s="211"/>
      <c r="F13" s="213" t="n">
        <f aca="false">B13-D13-E13</f>
        <v>0</v>
      </c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.95" hidden="false" customHeight="true" outlineLevel="0" collapsed="false">
      <c r="A14" s="210"/>
      <c r="B14" s="211"/>
      <c r="C14" s="212"/>
      <c r="D14" s="211"/>
      <c r="E14" s="211"/>
      <c r="F14" s="213" t="n">
        <f aca="false">B14-D14-E14</f>
        <v>0</v>
      </c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.95" hidden="false" customHeight="true" outlineLevel="0" collapsed="false">
      <c r="A15" s="210"/>
      <c r="B15" s="211"/>
      <c r="C15" s="212"/>
      <c r="D15" s="211"/>
      <c r="E15" s="211"/>
      <c r="F15" s="213" t="n">
        <f aca="false">B15-D15-E15</f>
        <v>0</v>
      </c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.95" hidden="false" customHeight="true" outlineLevel="0" collapsed="false">
      <c r="A16" s="210"/>
      <c r="B16" s="211"/>
      <c r="C16" s="212"/>
      <c r="D16" s="211"/>
      <c r="E16" s="211"/>
      <c r="F16" s="213" t="n">
        <f aca="false">B16-D16-E16</f>
        <v>0</v>
      </c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.95" hidden="false" customHeight="true" outlineLevel="0" collapsed="false">
      <c r="A17" s="210"/>
      <c r="B17" s="211"/>
      <c r="C17" s="212"/>
      <c r="D17" s="211"/>
      <c r="E17" s="211"/>
      <c r="F17" s="213" t="n">
        <f aca="false">B17-D17-E17</f>
        <v>0</v>
      </c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95" hidden="false" customHeight="true" outlineLevel="0" collapsed="false">
      <c r="A18" s="210"/>
      <c r="B18" s="211"/>
      <c r="C18" s="212"/>
      <c r="D18" s="211"/>
      <c r="E18" s="211"/>
      <c r="F18" s="213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.95" hidden="false" customHeight="true" outlineLevel="0" collapsed="false">
      <c r="A19" s="210"/>
      <c r="B19" s="211"/>
      <c r="C19" s="212"/>
      <c r="D19" s="211"/>
      <c r="E19" s="211"/>
      <c r="F19" s="213" t="n">
        <f aca="false">B19-D19-E19</f>
        <v>0</v>
      </c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.95" hidden="false" customHeight="true" outlineLevel="0" collapsed="false">
      <c r="A20" s="210"/>
      <c r="B20" s="211"/>
      <c r="C20" s="212"/>
      <c r="D20" s="211"/>
      <c r="E20" s="211"/>
      <c r="F20" s="213" t="n">
        <f aca="false">B20-D20-E20</f>
        <v>0</v>
      </c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.95" hidden="false" customHeight="true" outlineLevel="0" collapsed="false">
      <c r="A21" s="210"/>
      <c r="B21" s="211"/>
      <c r="C21" s="212"/>
      <c r="D21" s="211"/>
      <c r="E21" s="211"/>
      <c r="F21" s="213" t="n">
        <f aca="false">B21-D21-E21</f>
        <v>0</v>
      </c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.95" hidden="false" customHeight="true" outlineLevel="0" collapsed="false">
      <c r="A22" s="113"/>
      <c r="B22" s="217"/>
      <c r="C22" s="218"/>
      <c r="D22" s="217"/>
      <c r="E22" s="217"/>
      <c r="F22" s="219" t="n">
        <f aca="false">B22-D22-E22</f>
        <v>0</v>
      </c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224" customFormat="true" ht="18" hidden="false" customHeight="true" outlineLevel="0" collapsed="false">
      <c r="A23" s="220" t="s">
        <v>397</v>
      </c>
      <c r="B23" s="221" t="n">
        <f aca="false">SUM(B5:B22)</f>
        <v>97922990</v>
      </c>
      <c r="C23" s="222"/>
      <c r="D23" s="221" t="n">
        <f aca="false">SUM(D5:D22)</f>
        <v>0</v>
      </c>
      <c r="E23" s="221" t="n">
        <f aca="false">SUM(E5:E22)</f>
        <v>0</v>
      </c>
      <c r="F23" s="223" t="n">
        <f aca="false">SUM(F5:F22)</f>
        <v>97922990</v>
      </c>
    </row>
  </sheetData>
  <mergeCells count="1">
    <mergeCell ref="A1:F1"/>
  </mergeCells>
  <printOptions headings="false" gridLines="false" gridLinesSet="true" horizontalCentered="true" verticalCentered="false"/>
  <pageMargins left="0.7875" right="0.7875" top="1.02013888888889" bottom="0.984027777777778" header="0.787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&amp;R&amp;11 6. melléklet a ……/2017. (….) önkormányzati rendelethez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2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9" activeCellId="0" sqref="H9"/>
    </sheetView>
  </sheetViews>
  <sheetFormatPr defaultRowHeight="12.75"/>
  <cols>
    <col collapsed="false" hidden="false" max="1" min="1" style="200" width="60.6647727272727"/>
    <col collapsed="false" hidden="false" max="2" min="2" style="201" width="15.6647727272727"/>
    <col collapsed="false" hidden="false" max="3" min="3" style="201" width="16.3238636363636"/>
    <col collapsed="false" hidden="false" max="4" min="4" style="201" width="18"/>
    <col collapsed="false" hidden="false" max="5" min="5" style="201" width="16.6647727272727"/>
    <col collapsed="false" hidden="false" max="6" min="6" style="201" width="18.8295454545455"/>
    <col collapsed="false" hidden="false" max="8" min="7" style="201" width="12.8295454545455"/>
    <col collapsed="false" hidden="false" max="9" min="9" style="201" width="13.8295454545455"/>
    <col collapsed="false" hidden="false" max="1025" min="10" style="201" width="9.32954545454546"/>
  </cols>
  <sheetData>
    <row r="1" customFormat="false" ht="24.75" hidden="false" customHeight="true" outlineLevel="0" collapsed="false">
      <c r="A1" s="202" t="s">
        <v>398</v>
      </c>
      <c r="B1" s="202"/>
      <c r="C1" s="202"/>
      <c r="D1" s="202"/>
      <c r="E1" s="202"/>
      <c r="F1" s="202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3.25" hidden="false" customHeight="true" outlineLevel="0" collapsed="false">
      <c r="A2" s="203"/>
      <c r="B2" s="204"/>
      <c r="C2" s="204"/>
      <c r="D2" s="204"/>
      <c r="E2" s="204"/>
      <c r="F2" s="205" t="s">
        <v>275</v>
      </c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206" customFormat="true" ht="48.75" hidden="false" customHeight="true" outlineLevel="0" collapsed="false">
      <c r="A3" s="92" t="s">
        <v>399</v>
      </c>
      <c r="B3" s="93" t="s">
        <v>389</v>
      </c>
      <c r="C3" s="93" t="s">
        <v>390</v>
      </c>
      <c r="D3" s="93" t="n">
        <f aca="false">+'6.beruházás'!D3</f>
        <v>0</v>
      </c>
      <c r="E3" s="93" t="n">
        <f aca="false">+'6.beruházás'!E3</f>
        <v>0</v>
      </c>
      <c r="F3" s="94" t="s">
        <v>391</v>
      </c>
    </row>
    <row r="4" s="204" customFormat="true" ht="15" hidden="false" customHeight="true" outlineLevel="0" collapsed="false">
      <c r="A4" s="207" t="s">
        <v>6</v>
      </c>
      <c r="B4" s="208" t="s">
        <v>7</v>
      </c>
      <c r="C4" s="208" t="s">
        <v>8</v>
      </c>
      <c r="D4" s="208" t="s">
        <v>279</v>
      </c>
      <c r="E4" s="208" t="s">
        <v>280</v>
      </c>
      <c r="F4" s="209" t="s">
        <v>371</v>
      </c>
    </row>
    <row r="5" customFormat="false" ht="15.95" hidden="false" customHeight="true" outlineLevel="0" collapsed="false">
      <c r="A5" s="225" t="s">
        <v>400</v>
      </c>
      <c r="B5" s="226" t="n">
        <v>20000000</v>
      </c>
      <c r="C5" s="227"/>
      <c r="D5" s="226"/>
      <c r="E5" s="226"/>
      <c r="F5" s="228" t="n">
        <f aca="false">B5-D5-E5</f>
        <v>20000000</v>
      </c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95" hidden="false" customHeight="true" outlineLevel="0" collapsed="false">
      <c r="A6" s="225"/>
      <c r="B6" s="226"/>
      <c r="C6" s="227"/>
      <c r="D6" s="226"/>
      <c r="E6" s="226"/>
      <c r="F6" s="228" t="n">
        <f aca="false">B6-D6-E6</f>
        <v>0</v>
      </c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95" hidden="false" customHeight="true" outlineLevel="0" collapsed="false">
      <c r="A7" s="225"/>
      <c r="B7" s="226"/>
      <c r="C7" s="227"/>
      <c r="D7" s="226"/>
      <c r="E7" s="226"/>
      <c r="F7" s="228" t="n">
        <f aca="false">B7-D7-E7</f>
        <v>0</v>
      </c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.95" hidden="false" customHeight="true" outlineLevel="0" collapsed="false">
      <c r="A8" s="225"/>
      <c r="B8" s="229"/>
      <c r="C8" s="229"/>
      <c r="D8" s="229"/>
      <c r="E8" s="226"/>
      <c r="F8" s="228" t="n">
        <f aca="false">B8-D8-E8</f>
        <v>0</v>
      </c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.95" hidden="false" customHeight="true" outlineLevel="0" collapsed="false">
      <c r="A9" s="225"/>
      <c r="B9" s="229"/>
      <c r="C9" s="229"/>
      <c r="D9" s="229"/>
      <c r="E9" s="226"/>
      <c r="F9" s="228" t="n">
        <f aca="false">B9-D9-E9</f>
        <v>0</v>
      </c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95" hidden="false" customHeight="true" outlineLevel="0" collapsed="false">
      <c r="A10" s="225"/>
      <c r="B10" s="226"/>
      <c r="C10" s="227"/>
      <c r="D10" s="226"/>
      <c r="E10" s="226"/>
      <c r="F10" s="228" t="n">
        <f aca="false">B10-D10-E10</f>
        <v>0</v>
      </c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95" hidden="false" customHeight="true" outlineLevel="0" collapsed="false">
      <c r="A11" s="225"/>
      <c r="B11" s="226"/>
      <c r="C11" s="227"/>
      <c r="D11" s="226"/>
      <c r="E11" s="226"/>
      <c r="F11" s="228" t="n">
        <f aca="false">B11-D11-E11</f>
        <v>0</v>
      </c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95" hidden="false" customHeight="true" outlineLevel="0" collapsed="false">
      <c r="A12" s="225"/>
      <c r="B12" s="226"/>
      <c r="C12" s="227"/>
      <c r="D12" s="226"/>
      <c r="E12" s="226"/>
      <c r="F12" s="228" t="n">
        <f aca="false">B12-D12-E12</f>
        <v>0</v>
      </c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.95" hidden="false" customHeight="true" outlineLevel="0" collapsed="false">
      <c r="A13" s="225"/>
      <c r="B13" s="226"/>
      <c r="C13" s="227"/>
      <c r="D13" s="226"/>
      <c r="E13" s="226"/>
      <c r="F13" s="228" t="n">
        <f aca="false">B13-D13-E13</f>
        <v>0</v>
      </c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.95" hidden="false" customHeight="true" outlineLevel="0" collapsed="false">
      <c r="A14" s="225"/>
      <c r="B14" s="226"/>
      <c r="C14" s="227"/>
      <c r="D14" s="226"/>
      <c r="E14" s="226"/>
      <c r="F14" s="228" t="n">
        <f aca="false">B14-D14-E14</f>
        <v>0</v>
      </c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.95" hidden="false" customHeight="true" outlineLevel="0" collapsed="false">
      <c r="A15" s="225"/>
      <c r="B15" s="226"/>
      <c r="C15" s="227"/>
      <c r="D15" s="226"/>
      <c r="E15" s="226"/>
      <c r="F15" s="228" t="n">
        <f aca="false">B15-D15-E15</f>
        <v>0</v>
      </c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.95" hidden="false" customHeight="true" outlineLevel="0" collapsed="false">
      <c r="A16" s="225"/>
      <c r="B16" s="226"/>
      <c r="C16" s="227"/>
      <c r="D16" s="226"/>
      <c r="E16" s="226"/>
      <c r="F16" s="228" t="n">
        <f aca="false">B16-D16-E16</f>
        <v>0</v>
      </c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.95" hidden="false" customHeight="true" outlineLevel="0" collapsed="false">
      <c r="A17" s="225"/>
      <c r="B17" s="226"/>
      <c r="C17" s="227"/>
      <c r="D17" s="226"/>
      <c r="E17" s="226"/>
      <c r="F17" s="228" t="n">
        <f aca="false">B17-D17-E17</f>
        <v>0</v>
      </c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95" hidden="false" customHeight="true" outlineLevel="0" collapsed="false">
      <c r="A18" s="225"/>
      <c r="B18" s="226"/>
      <c r="C18" s="227"/>
      <c r="D18" s="226"/>
      <c r="E18" s="226"/>
      <c r="F18" s="228" t="n">
        <f aca="false">B18-D18-E18</f>
        <v>0</v>
      </c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.95" hidden="false" customHeight="true" outlineLevel="0" collapsed="false">
      <c r="A19" s="225"/>
      <c r="B19" s="226"/>
      <c r="C19" s="227"/>
      <c r="D19" s="226"/>
      <c r="E19" s="226"/>
      <c r="F19" s="228" t="n">
        <f aca="false">B19-D19-E19</f>
        <v>0</v>
      </c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.95" hidden="false" customHeight="true" outlineLevel="0" collapsed="false">
      <c r="A20" s="225"/>
      <c r="B20" s="226"/>
      <c r="C20" s="227"/>
      <c r="D20" s="226"/>
      <c r="E20" s="226"/>
      <c r="F20" s="228" t="n">
        <f aca="false">B20-D20-E20</f>
        <v>0</v>
      </c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.95" hidden="false" customHeight="true" outlineLevel="0" collapsed="false">
      <c r="A21" s="225"/>
      <c r="B21" s="226"/>
      <c r="C21" s="227"/>
      <c r="D21" s="226"/>
      <c r="E21" s="226"/>
      <c r="F21" s="228" t="n">
        <f aca="false">B21-D21-E21</f>
        <v>0</v>
      </c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.95" hidden="false" customHeight="true" outlineLevel="0" collapsed="false">
      <c r="A22" s="225"/>
      <c r="B22" s="226"/>
      <c r="C22" s="227"/>
      <c r="D22" s="226"/>
      <c r="E22" s="226"/>
      <c r="F22" s="228" t="n">
        <f aca="false">B22-D22-E22</f>
        <v>0</v>
      </c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5.95" hidden="false" customHeight="true" outlineLevel="0" collapsed="false">
      <c r="A23" s="230"/>
      <c r="B23" s="231"/>
      <c r="C23" s="232"/>
      <c r="D23" s="231"/>
      <c r="E23" s="231"/>
      <c r="F23" s="233" t="n">
        <f aca="false">B23-D23-E23</f>
        <v>0</v>
      </c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224" customFormat="true" ht="18" hidden="false" customHeight="true" outlineLevel="0" collapsed="false">
      <c r="A24" s="220" t="s">
        <v>397</v>
      </c>
      <c r="B24" s="234" t="n">
        <f aca="false">SUM(B5:B23)</f>
        <v>20000000</v>
      </c>
      <c r="C24" s="235"/>
      <c r="D24" s="234" t="n">
        <f aca="false">SUM(D5:D23)</f>
        <v>0</v>
      </c>
      <c r="E24" s="234" t="n">
        <f aca="false">SUM(E5:E23)</f>
        <v>0</v>
      </c>
      <c r="F24" s="236" t="n">
        <f aca="false">SUM(F5:F23)</f>
        <v>20000000</v>
      </c>
    </row>
  </sheetData>
  <mergeCells count="1">
    <mergeCell ref="A1:F1"/>
  </mergeCells>
  <printOptions headings="false" gridLines="false" gridLinesSet="true" horizontalCentered="true" verticalCentered="false"/>
  <pageMargins left="0.7875" right="0.7875" top="1.25069444444444" bottom="0.984027777777778" header="0.787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&amp;R&amp;12 &amp;11 7. melléklet a ……/2017. (….) önkormányzati rendelethez
&amp;10   </oddHeader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H5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5" activeCellId="0" sqref="H5"/>
    </sheetView>
  </sheetViews>
  <sheetFormatPr defaultRowHeight="12.75"/>
  <cols>
    <col collapsed="false" hidden="false" max="1" min="1" style="237" width="38.6647727272727"/>
    <col collapsed="false" hidden="false" max="5" min="2" style="237" width="13.8295454545455"/>
    <col collapsed="false" hidden="false" max="1025" min="6" style="237" width="9.32954545454546"/>
  </cols>
  <sheetData>
    <row r="1" customFormat="false" ht="12.75" hidden="false" customHeight="false" outlineLevel="0" collapsed="false">
      <c r="A1" s="238"/>
      <c r="B1" s="238"/>
      <c r="C1" s="238"/>
      <c r="D1" s="238"/>
      <c r="E1" s="238"/>
      <c r="H1" s="0"/>
    </row>
    <row r="2" customFormat="false" ht="15.75" hidden="false" customHeight="false" outlineLevel="0" collapsed="false">
      <c r="A2" s="239" t="s">
        <v>401</v>
      </c>
      <c r="B2" s="240" t="s">
        <v>267</v>
      </c>
      <c r="C2" s="240"/>
      <c r="D2" s="240"/>
      <c r="E2" s="240"/>
      <c r="H2" s="0"/>
    </row>
    <row r="3" customFormat="false" ht="14.25" hidden="false" customHeight="false" outlineLevel="0" collapsed="false">
      <c r="A3" s="238"/>
      <c r="B3" s="238"/>
      <c r="C3" s="238"/>
      <c r="D3" s="241" t="s">
        <v>2</v>
      </c>
      <c r="E3" s="241"/>
      <c r="H3" s="0"/>
    </row>
    <row r="4" customFormat="false" ht="15" hidden="false" customHeight="true" outlineLevel="0" collapsed="false">
      <c r="A4" s="242" t="s">
        <v>402</v>
      </c>
      <c r="B4" s="243" t="e">
        <f aca="false">CONCATENATE((LEFT(#REF!,4)),".")</f>
        <v>#REF!</v>
      </c>
      <c r="C4" s="243" t="e">
        <f aca="false">CONCATENATE((LEFT(#REF!,4))+1,".")</f>
        <v>#REF!</v>
      </c>
      <c r="D4" s="243" t="e">
        <f aca="false">CONCATENATE((LEFT(#REF!,4))+1,". után")</f>
        <v>#REF!</v>
      </c>
      <c r="E4" s="244" t="s">
        <v>403</v>
      </c>
      <c r="H4" s="0"/>
    </row>
    <row r="5" customFormat="false" ht="12.75" hidden="false" customHeight="false" outlineLevel="0" collapsed="false">
      <c r="A5" s="245" t="s">
        <v>404</v>
      </c>
      <c r="B5" s="246"/>
      <c r="C5" s="246"/>
      <c r="D5" s="246"/>
      <c r="E5" s="247" t="n">
        <f aca="false">SUM(B5:D5)</f>
        <v>0</v>
      </c>
      <c r="H5" s="0"/>
    </row>
    <row r="6" customFormat="false" ht="12.75" hidden="false" customHeight="false" outlineLevel="0" collapsed="false">
      <c r="A6" s="248" t="s">
        <v>405</v>
      </c>
      <c r="B6" s="249"/>
      <c r="C6" s="249"/>
      <c r="D6" s="249"/>
      <c r="E6" s="250" t="n">
        <f aca="false">SUM(B6:D6)</f>
        <v>0</v>
      </c>
      <c r="H6" s="0"/>
    </row>
    <row r="7" customFormat="false" ht="12.75" hidden="false" customHeight="false" outlineLevel="0" collapsed="false">
      <c r="A7" s="251" t="s">
        <v>406</v>
      </c>
      <c r="B7" s="252"/>
      <c r="C7" s="252"/>
      <c r="D7" s="252"/>
      <c r="E7" s="253" t="n">
        <f aca="false">SUM(B7:D7)</f>
        <v>0</v>
      </c>
      <c r="H7" s="0"/>
    </row>
    <row r="8" customFormat="false" ht="12.75" hidden="false" customHeight="false" outlineLevel="0" collapsed="false">
      <c r="A8" s="251" t="s">
        <v>407</v>
      </c>
      <c r="B8" s="252"/>
      <c r="C8" s="252"/>
      <c r="D8" s="252"/>
      <c r="E8" s="253" t="n">
        <f aca="false">SUM(B8:D8)</f>
        <v>0</v>
      </c>
      <c r="H8" s="0"/>
    </row>
    <row r="9" customFormat="false" ht="12.75" hidden="false" customHeight="false" outlineLevel="0" collapsed="false">
      <c r="A9" s="251" t="s">
        <v>408</v>
      </c>
      <c r="B9" s="252"/>
      <c r="C9" s="252"/>
      <c r="D9" s="252"/>
      <c r="E9" s="253" t="n">
        <f aca="false">SUM(B9:D9)</f>
        <v>0</v>
      </c>
      <c r="H9" s="0"/>
    </row>
    <row r="10" customFormat="false" ht="12.75" hidden="false" customHeight="false" outlineLevel="0" collapsed="false">
      <c r="A10" s="251" t="s">
        <v>409</v>
      </c>
      <c r="B10" s="252"/>
      <c r="C10" s="252"/>
      <c r="D10" s="252"/>
      <c r="E10" s="253" t="n">
        <f aca="false">SUM(B10:D10)</f>
        <v>0</v>
      </c>
      <c r="H10" s="0"/>
    </row>
    <row r="11" customFormat="false" ht="13.5" hidden="false" customHeight="false" outlineLevel="0" collapsed="false">
      <c r="A11" s="254"/>
      <c r="B11" s="255"/>
      <c r="C11" s="255"/>
      <c r="D11" s="255"/>
      <c r="E11" s="253" t="n">
        <f aca="false">SUM(B11:D11)</f>
        <v>0</v>
      </c>
      <c r="H11" s="0"/>
    </row>
    <row r="12" customFormat="false" ht="13.5" hidden="false" customHeight="false" outlineLevel="0" collapsed="false">
      <c r="A12" s="256" t="s">
        <v>410</v>
      </c>
      <c r="B12" s="257" t="n">
        <f aca="false">B5+SUM(B7:B11)</f>
        <v>0</v>
      </c>
      <c r="C12" s="257" t="n">
        <f aca="false">C5+SUM(C7:C11)</f>
        <v>0</v>
      </c>
      <c r="D12" s="257" t="n">
        <f aca="false">D5+SUM(D7:D11)</f>
        <v>0</v>
      </c>
      <c r="E12" s="258" t="n">
        <f aca="false">E5+SUM(E7:E11)</f>
        <v>0</v>
      </c>
      <c r="H12" s="0"/>
    </row>
    <row r="13" customFormat="false" ht="13.5" hidden="false" customHeight="false" outlineLevel="0" collapsed="false">
      <c r="A13" s="259"/>
      <c r="B13" s="259"/>
      <c r="C13" s="259"/>
      <c r="D13" s="259"/>
      <c r="E13" s="259"/>
      <c r="H13" s="0"/>
    </row>
    <row r="14" customFormat="false" ht="15" hidden="false" customHeight="true" outlineLevel="0" collapsed="false">
      <c r="A14" s="242" t="s">
        <v>411</v>
      </c>
      <c r="B14" s="243" t="e">
        <f aca="false">+B4</f>
        <v>#REF!</v>
      </c>
      <c r="C14" s="243" t="e">
        <f aca="false">+C4</f>
        <v>#REF!</v>
      </c>
      <c r="D14" s="243" t="e">
        <f aca="false">+D4</f>
        <v>#REF!</v>
      </c>
      <c r="E14" s="244" t="s">
        <v>403</v>
      </c>
      <c r="H14" s="0"/>
    </row>
    <row r="15" customFormat="false" ht="12.75" hidden="false" customHeight="false" outlineLevel="0" collapsed="false">
      <c r="A15" s="245" t="s">
        <v>412</v>
      </c>
      <c r="B15" s="246"/>
      <c r="C15" s="246"/>
      <c r="D15" s="246"/>
      <c r="E15" s="247" t="n">
        <f aca="false">SUM(B15:D15)</f>
        <v>0</v>
      </c>
      <c r="H15" s="0"/>
    </row>
    <row r="16" customFormat="false" ht="12.75" hidden="false" customHeight="false" outlineLevel="0" collapsed="false">
      <c r="A16" s="260" t="s">
        <v>413</v>
      </c>
      <c r="B16" s="252"/>
      <c r="C16" s="252"/>
      <c r="D16" s="252"/>
      <c r="E16" s="253" t="n">
        <f aca="false">SUM(B16:D16)</f>
        <v>0</v>
      </c>
      <c r="H16" s="0"/>
    </row>
    <row r="17" customFormat="false" ht="12.75" hidden="false" customHeight="false" outlineLevel="0" collapsed="false">
      <c r="A17" s="251" t="s">
        <v>414</v>
      </c>
      <c r="B17" s="252"/>
      <c r="C17" s="252"/>
      <c r="D17" s="252"/>
      <c r="E17" s="253" t="n">
        <f aca="false">SUM(B17:D17)</f>
        <v>0</v>
      </c>
      <c r="H17" s="0"/>
    </row>
    <row r="18" customFormat="false" ht="12.75" hidden="false" customHeight="false" outlineLevel="0" collapsed="false">
      <c r="A18" s="251" t="s">
        <v>415</v>
      </c>
      <c r="B18" s="252"/>
      <c r="C18" s="252"/>
      <c r="D18" s="252"/>
      <c r="E18" s="253" t="n">
        <f aca="false">SUM(B18:D18)</f>
        <v>0</v>
      </c>
      <c r="H18" s="0"/>
    </row>
    <row r="19" customFormat="false" ht="12.75" hidden="false" customHeight="false" outlineLevel="0" collapsed="false">
      <c r="A19" s="261"/>
      <c r="B19" s="252"/>
      <c r="C19" s="252"/>
      <c r="D19" s="252"/>
      <c r="E19" s="253" t="n">
        <f aca="false">SUM(B19:D19)</f>
        <v>0</v>
      </c>
      <c r="H19" s="0"/>
    </row>
    <row r="20" customFormat="false" ht="12.75" hidden="false" customHeight="false" outlineLevel="0" collapsed="false">
      <c r="A20" s="261"/>
      <c r="B20" s="252"/>
      <c r="C20" s="252"/>
      <c r="D20" s="252"/>
      <c r="E20" s="253" t="n">
        <f aca="false">SUM(B20:D20)</f>
        <v>0</v>
      </c>
      <c r="H20" s="0"/>
    </row>
    <row r="21" customFormat="false" ht="13.5" hidden="false" customHeight="false" outlineLevel="0" collapsed="false">
      <c r="A21" s="254"/>
      <c r="B21" s="255"/>
      <c r="C21" s="255"/>
      <c r="D21" s="255"/>
      <c r="E21" s="253" t="n">
        <f aca="false">SUM(B21:D21)</f>
        <v>0</v>
      </c>
      <c r="H21" s="0"/>
    </row>
    <row r="22" customFormat="false" ht="13.5" hidden="false" customHeight="false" outlineLevel="0" collapsed="false">
      <c r="A22" s="256" t="s">
        <v>416</v>
      </c>
      <c r="B22" s="257" t="n">
        <f aca="false">SUM(B15:B21)</f>
        <v>0</v>
      </c>
      <c r="C22" s="257" t="n">
        <f aca="false">SUM(C15:C21)</f>
        <v>0</v>
      </c>
      <c r="D22" s="257" t="n">
        <f aca="false">SUM(D15:D21)</f>
        <v>0</v>
      </c>
      <c r="E22" s="258" t="n">
        <f aca="false">SUM(E15:E21)</f>
        <v>0</v>
      </c>
      <c r="H22" s="0"/>
    </row>
    <row r="23" customFormat="false" ht="12.75" hidden="false" customHeight="false" outlineLevel="0" collapsed="false">
      <c r="A23" s="238"/>
      <c r="B23" s="238"/>
      <c r="C23" s="238"/>
      <c r="D23" s="238"/>
      <c r="E23" s="238"/>
      <c r="H23" s="0"/>
    </row>
    <row r="24" customFormat="false" ht="12.75" hidden="false" customHeight="false" outlineLevel="0" collapsed="false">
      <c r="A24" s="238"/>
      <c r="B24" s="238"/>
      <c r="C24" s="238"/>
      <c r="D24" s="238"/>
      <c r="E24" s="238"/>
      <c r="H24" s="0"/>
    </row>
    <row r="25" customFormat="false" ht="15.75" hidden="false" customHeight="false" outlineLevel="0" collapsed="false">
      <c r="A25" s="239" t="s">
        <v>401</v>
      </c>
      <c r="B25" s="262"/>
      <c r="C25" s="262"/>
      <c r="D25" s="262"/>
      <c r="E25" s="262"/>
      <c r="H25" s="0"/>
    </row>
    <row r="26" customFormat="false" ht="14.25" hidden="false" customHeight="false" outlineLevel="0" collapsed="false">
      <c r="A26" s="238"/>
      <c r="B26" s="238"/>
      <c r="C26" s="238"/>
      <c r="D26" s="241" t="s">
        <v>266</v>
      </c>
      <c r="E26" s="241"/>
      <c r="H26" s="0"/>
    </row>
    <row r="27" customFormat="false" ht="13.5" hidden="false" customHeight="false" outlineLevel="0" collapsed="false">
      <c r="A27" s="242" t="s">
        <v>402</v>
      </c>
      <c r="B27" s="243" t="e">
        <f aca="false">+B14</f>
        <v>#REF!</v>
      </c>
      <c r="C27" s="243" t="e">
        <f aca="false">+C14</f>
        <v>#REF!</v>
      </c>
      <c r="D27" s="243" t="e">
        <f aca="false">+D14</f>
        <v>#REF!</v>
      </c>
      <c r="E27" s="244" t="s">
        <v>403</v>
      </c>
      <c r="H27" s="0"/>
    </row>
    <row r="28" customFormat="false" ht="12.75" hidden="false" customHeight="false" outlineLevel="0" collapsed="false">
      <c r="A28" s="245" t="s">
        <v>404</v>
      </c>
      <c r="B28" s="246"/>
      <c r="C28" s="246"/>
      <c r="D28" s="246"/>
      <c r="E28" s="247" t="n">
        <f aca="false">SUM(B28:D28)</f>
        <v>0</v>
      </c>
      <c r="H28" s="0"/>
    </row>
    <row r="29" customFormat="false" ht="12.75" hidden="false" customHeight="false" outlineLevel="0" collapsed="false">
      <c r="A29" s="248" t="s">
        <v>405</v>
      </c>
      <c r="B29" s="249"/>
      <c r="C29" s="249"/>
      <c r="D29" s="249"/>
      <c r="E29" s="250" t="n">
        <f aca="false">SUM(B29:D29)</f>
        <v>0</v>
      </c>
      <c r="H29" s="0"/>
    </row>
    <row r="30" customFormat="false" ht="12.75" hidden="false" customHeight="false" outlineLevel="0" collapsed="false">
      <c r="A30" s="251" t="s">
        <v>406</v>
      </c>
      <c r="B30" s="252"/>
      <c r="C30" s="252"/>
      <c r="D30" s="252"/>
      <c r="E30" s="253" t="n">
        <f aca="false">SUM(B30:D30)</f>
        <v>0</v>
      </c>
      <c r="H30" s="0"/>
    </row>
    <row r="31" customFormat="false" ht="12.75" hidden="false" customHeight="false" outlineLevel="0" collapsed="false">
      <c r="A31" s="251" t="s">
        <v>407</v>
      </c>
      <c r="B31" s="252"/>
      <c r="C31" s="252"/>
      <c r="D31" s="252"/>
      <c r="E31" s="253" t="n">
        <f aca="false">SUM(B31:D31)</f>
        <v>0</v>
      </c>
      <c r="H31" s="0"/>
    </row>
    <row r="32" customFormat="false" ht="12.75" hidden="false" customHeight="false" outlineLevel="0" collapsed="false">
      <c r="A32" s="251" t="s">
        <v>408</v>
      </c>
      <c r="B32" s="252"/>
      <c r="C32" s="252"/>
      <c r="D32" s="252"/>
      <c r="E32" s="253" t="n">
        <f aca="false">SUM(B32:D32)</f>
        <v>0</v>
      </c>
      <c r="H32" s="0"/>
    </row>
    <row r="33" customFormat="false" ht="12.75" hidden="false" customHeight="false" outlineLevel="0" collapsed="false">
      <c r="A33" s="251" t="s">
        <v>409</v>
      </c>
      <c r="B33" s="252"/>
      <c r="C33" s="252"/>
      <c r="D33" s="252"/>
      <c r="E33" s="253" t="n">
        <f aca="false">SUM(B33:D33)</f>
        <v>0</v>
      </c>
      <c r="H33" s="0"/>
    </row>
    <row r="34" customFormat="false" ht="13.5" hidden="false" customHeight="false" outlineLevel="0" collapsed="false">
      <c r="A34" s="254"/>
      <c r="B34" s="255"/>
      <c r="C34" s="255"/>
      <c r="D34" s="255"/>
      <c r="E34" s="253" t="n">
        <f aca="false">SUM(B34:D34)</f>
        <v>0</v>
      </c>
      <c r="H34" s="0"/>
    </row>
    <row r="35" customFormat="false" ht="13.5" hidden="false" customHeight="false" outlineLevel="0" collapsed="false">
      <c r="A35" s="256" t="s">
        <v>410</v>
      </c>
      <c r="B35" s="257" t="n">
        <f aca="false">B28+SUM(B30:B34)</f>
        <v>0</v>
      </c>
      <c r="C35" s="257" t="n">
        <f aca="false">C28+SUM(C30:C34)</f>
        <v>0</v>
      </c>
      <c r="D35" s="257" t="n">
        <f aca="false">D28+SUM(D30:D34)</f>
        <v>0</v>
      </c>
      <c r="E35" s="258" t="n">
        <f aca="false">E28+SUM(E30:E34)</f>
        <v>0</v>
      </c>
      <c r="H35" s="0"/>
    </row>
    <row r="36" customFormat="false" ht="13.5" hidden="false" customHeight="false" outlineLevel="0" collapsed="false">
      <c r="A36" s="259"/>
      <c r="B36" s="259"/>
      <c r="C36" s="259"/>
      <c r="D36" s="259"/>
      <c r="E36" s="259"/>
      <c r="H36" s="0"/>
    </row>
    <row r="37" customFormat="false" ht="13.5" hidden="false" customHeight="false" outlineLevel="0" collapsed="false">
      <c r="A37" s="242" t="s">
        <v>411</v>
      </c>
      <c r="B37" s="243" t="e">
        <f aca="false">+B27</f>
        <v>#REF!</v>
      </c>
      <c r="C37" s="243" t="e">
        <f aca="false">+C27</f>
        <v>#REF!</v>
      </c>
      <c r="D37" s="243" t="e">
        <f aca="false">+D27</f>
        <v>#REF!</v>
      </c>
      <c r="E37" s="244" t="s">
        <v>403</v>
      </c>
      <c r="H37" s="0"/>
    </row>
    <row r="38" customFormat="false" ht="12.75" hidden="false" customHeight="false" outlineLevel="0" collapsed="false">
      <c r="A38" s="245" t="s">
        <v>412</v>
      </c>
      <c r="B38" s="246"/>
      <c r="C38" s="246"/>
      <c r="D38" s="246"/>
      <c r="E38" s="247" t="n">
        <f aca="false">SUM(B38:D38)</f>
        <v>0</v>
      </c>
      <c r="H38" s="0"/>
    </row>
    <row r="39" customFormat="false" ht="12.75" hidden="false" customHeight="false" outlineLevel="0" collapsed="false">
      <c r="A39" s="260" t="s">
        <v>413</v>
      </c>
      <c r="B39" s="252"/>
      <c r="C39" s="252"/>
      <c r="D39" s="252"/>
      <c r="E39" s="253" t="n">
        <f aca="false">SUM(B39:D39)</f>
        <v>0</v>
      </c>
      <c r="H39" s="0"/>
    </row>
    <row r="40" customFormat="false" ht="12.75" hidden="false" customHeight="false" outlineLevel="0" collapsed="false">
      <c r="A40" s="251" t="s">
        <v>414</v>
      </c>
      <c r="B40" s="252"/>
      <c r="C40" s="252"/>
      <c r="D40" s="252"/>
      <c r="E40" s="253" t="n">
        <f aca="false">SUM(B40:D40)</f>
        <v>0</v>
      </c>
      <c r="H40" s="0"/>
    </row>
    <row r="41" customFormat="false" ht="12.75" hidden="false" customHeight="false" outlineLevel="0" collapsed="false">
      <c r="A41" s="251" t="s">
        <v>415</v>
      </c>
      <c r="B41" s="252"/>
      <c r="C41" s="252"/>
      <c r="D41" s="252"/>
      <c r="E41" s="253" t="n">
        <f aca="false">SUM(B41:D41)</f>
        <v>0</v>
      </c>
      <c r="H41" s="0"/>
    </row>
    <row r="42" customFormat="false" ht="12.75" hidden="false" customHeight="false" outlineLevel="0" collapsed="false">
      <c r="A42" s="261"/>
      <c r="B42" s="252"/>
      <c r="C42" s="252"/>
      <c r="D42" s="252"/>
      <c r="E42" s="253" t="n">
        <f aca="false">SUM(B42:D42)</f>
        <v>0</v>
      </c>
      <c r="H42" s="0"/>
    </row>
    <row r="43" customFormat="false" ht="12.75" hidden="false" customHeight="false" outlineLevel="0" collapsed="false">
      <c r="A43" s="261"/>
      <c r="B43" s="252"/>
      <c r="C43" s="252"/>
      <c r="D43" s="252"/>
      <c r="E43" s="253" t="n">
        <f aca="false">SUM(B43:D43)</f>
        <v>0</v>
      </c>
      <c r="H43" s="0"/>
    </row>
    <row r="44" customFormat="false" ht="13.5" hidden="false" customHeight="false" outlineLevel="0" collapsed="false">
      <c r="A44" s="254"/>
      <c r="B44" s="255"/>
      <c r="C44" s="255"/>
      <c r="D44" s="255"/>
      <c r="E44" s="253" t="n">
        <f aca="false">SUM(B44:D44)</f>
        <v>0</v>
      </c>
      <c r="H44" s="0"/>
    </row>
    <row r="45" customFormat="false" ht="13.5" hidden="false" customHeight="false" outlineLevel="0" collapsed="false">
      <c r="A45" s="256" t="s">
        <v>416</v>
      </c>
      <c r="B45" s="257" t="n">
        <f aca="false">SUM(B38:B44)</f>
        <v>0</v>
      </c>
      <c r="C45" s="257" t="n">
        <f aca="false">SUM(C38:C44)</f>
        <v>0</v>
      </c>
      <c r="D45" s="257" t="n">
        <f aca="false">SUM(D38:D44)</f>
        <v>0</v>
      </c>
      <c r="E45" s="258" t="n">
        <f aca="false">SUM(E38:E44)</f>
        <v>0</v>
      </c>
      <c r="H45" s="0"/>
    </row>
    <row r="46" customFormat="false" ht="12.75" hidden="false" customHeight="false" outlineLevel="0" collapsed="false">
      <c r="A46" s="238"/>
      <c r="B46" s="238"/>
      <c r="C46" s="238"/>
      <c r="D46" s="238"/>
      <c r="E46" s="238"/>
      <c r="H46" s="0"/>
    </row>
    <row r="47" customFormat="false" ht="15.75" hidden="false" customHeight="false" outlineLevel="0" collapsed="false">
      <c r="A47" s="263" t="e">
        <f aca="false">+CONCATENATE("Önkormányzaton kívüli EU-s projektekhez történő hozzájárulás ",LEFT(#REF!,4),". évi előirányzat")</f>
        <v>#REF!</v>
      </c>
      <c r="B47" s="263"/>
      <c r="C47" s="263"/>
      <c r="D47" s="263"/>
      <c r="E47" s="263"/>
      <c r="H47" s="0"/>
    </row>
    <row r="48" customFormat="false" ht="13.5" hidden="false" customHeight="false" outlineLevel="0" collapsed="false">
      <c r="A48" s="238"/>
      <c r="B48" s="238"/>
      <c r="C48" s="238"/>
      <c r="D48" s="238"/>
      <c r="E48" s="238"/>
      <c r="H48" s="0"/>
    </row>
    <row r="49" customFormat="false" ht="13.5" hidden="false" customHeight="false" outlineLevel="0" collapsed="false">
      <c r="A49" s="264" t="s">
        <v>417</v>
      </c>
      <c r="B49" s="264"/>
      <c r="C49" s="264"/>
      <c r="D49" s="265" t="s">
        <v>418</v>
      </c>
      <c r="E49" s="265"/>
      <c r="H49" s="266"/>
    </row>
    <row r="50" customFormat="false" ht="12.75" hidden="false" customHeight="false" outlineLevel="0" collapsed="false">
      <c r="A50" s="267"/>
      <c r="B50" s="267"/>
      <c r="C50" s="267"/>
      <c r="D50" s="268"/>
      <c r="E50" s="268"/>
    </row>
    <row r="51" customFormat="false" ht="13.5" hidden="false" customHeight="false" outlineLevel="0" collapsed="false">
      <c r="A51" s="269"/>
      <c r="B51" s="269"/>
      <c r="C51" s="269"/>
      <c r="D51" s="270"/>
      <c r="E51" s="270"/>
    </row>
    <row r="52" customFormat="false" ht="13.5" hidden="false" customHeight="false" outlineLevel="0" collapsed="false">
      <c r="A52" s="271" t="s">
        <v>416</v>
      </c>
      <c r="B52" s="271"/>
      <c r="C52" s="271"/>
      <c r="D52" s="272" t="n">
        <f aca="false">SUM(D50:E51)</f>
        <v>0</v>
      </c>
      <c r="E52" s="272"/>
    </row>
  </sheetData>
  <mergeCells count="13">
    <mergeCell ref="B2:E2"/>
    <mergeCell ref="D3:E3"/>
    <mergeCell ref="B25:E25"/>
    <mergeCell ref="D26:E26"/>
    <mergeCell ref="A47:E47"/>
    <mergeCell ref="A49:C49"/>
    <mergeCell ref="D49:E49"/>
    <mergeCell ref="A50:C50"/>
    <mergeCell ref="D50:E50"/>
    <mergeCell ref="A51:C51"/>
    <mergeCell ref="D51:E51"/>
    <mergeCell ref="A52:C52"/>
    <mergeCell ref="D52:E52"/>
  </mergeCells>
  <conditionalFormatting sqref="E5:E12;B12:D12;B22:E22;E15:E21;E28:E35;B35:D35;E38:E45;B45:D45;D52:E52">
    <cfRule type="cellIs" priority="2" operator="equal" aboveAverage="0" equalAverage="0" bottom="0" percent="0" rank="0" text="" dxfId="0">
      <formula>0</formula>
    </cfRule>
  </conditionalFormatting>
  <printOptions headings="false" gridLines="false" gridLinesSet="true" horizontalCentered="true" verticalCentered="false"/>
  <pageMargins left="0.7875" right="0.7875" top="1.35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&amp;C&amp;12Európai uniós támogatással megvalósuló projektek 
bevételei, kiadásai, hozzájárulások&amp;R&amp;11 8. melléklet a ……/2017. (….) önkormányzati rendelethez</oddHeader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85" workbookViewId="0">
      <selection pane="topLeft" activeCell="F6" activeCellId="0" sqref="F6"/>
    </sheetView>
  </sheetViews>
  <sheetFormatPr defaultRowHeight="12.75"/>
  <cols>
    <col collapsed="false" hidden="false" max="1" min="1" style="273" width="19.5056818181818"/>
    <col collapsed="false" hidden="false" max="2" min="2" style="274" width="72"/>
    <col collapsed="false" hidden="false" max="3" min="3" style="275" width="24.9943181818182"/>
    <col collapsed="false" hidden="false" max="1025" min="4" style="276" width="9.32954545454546"/>
  </cols>
  <sheetData>
    <row r="1" s="280" customFormat="true" ht="16.5" hidden="false" customHeight="true" outlineLevel="0" collapsed="false">
      <c r="A1" s="277"/>
      <c r="B1" s="278"/>
      <c r="C1" s="279" t="s">
        <v>419</v>
      </c>
    </row>
    <row r="2" s="284" customFormat="true" ht="21" hidden="false" customHeight="true" outlineLevel="0" collapsed="false">
      <c r="A2" s="281" t="s">
        <v>278</v>
      </c>
      <c r="B2" s="282" t="s">
        <v>420</v>
      </c>
      <c r="C2" s="283" t="s">
        <v>421</v>
      </c>
    </row>
    <row r="3" customFormat="false" ht="16.5" hidden="false" customHeight="false" outlineLevel="0" collapsed="false">
      <c r="A3" s="285" t="s">
        <v>422</v>
      </c>
      <c r="B3" s="286" t="s">
        <v>423</v>
      </c>
      <c r="C3" s="287" t="s">
        <v>421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290" customFormat="true" ht="15.95" hidden="false" customHeight="true" outlineLevel="0" collapsed="false">
      <c r="A4" s="288"/>
      <c r="B4" s="288"/>
      <c r="C4" s="289" t="s">
        <v>363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293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297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0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46" t="s">
        <v>9</v>
      </c>
      <c r="B8" s="13" t="s">
        <v>10</v>
      </c>
      <c r="C8" s="14" t="n">
        <f aca="false">+C9+C10+C11+C12+C13+C14</f>
        <v>173191197</v>
      </c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02" customFormat="true" ht="12" hidden="false" customHeight="true" outlineLevel="0" collapsed="false">
      <c r="A9" s="301" t="s">
        <v>11</v>
      </c>
      <c r="B9" s="17" t="s">
        <v>12</v>
      </c>
      <c r="C9" s="18" t="n">
        <v>91120027</v>
      </c>
    </row>
    <row r="10" s="304" customFormat="true" ht="12" hidden="false" customHeight="true" outlineLevel="0" collapsed="false">
      <c r="A10" s="303" t="s">
        <v>13</v>
      </c>
      <c r="B10" s="20" t="s">
        <v>14</v>
      </c>
      <c r="C10" s="21" t="n">
        <v>37377833</v>
      </c>
    </row>
    <row r="11" s="304" customFormat="true" ht="12" hidden="false" customHeight="true" outlineLevel="0" collapsed="false">
      <c r="A11" s="303" t="s">
        <v>15</v>
      </c>
      <c r="B11" s="20" t="s">
        <v>16</v>
      </c>
      <c r="C11" s="21" t="n">
        <v>43050597</v>
      </c>
    </row>
    <row r="12" s="304" customFormat="true" ht="12" hidden="false" customHeight="true" outlineLevel="0" collapsed="false">
      <c r="A12" s="303" t="s">
        <v>17</v>
      </c>
      <c r="B12" s="20" t="s">
        <v>18</v>
      </c>
      <c r="C12" s="21" t="n">
        <v>1642740</v>
      </c>
    </row>
    <row r="13" s="304" customFormat="true" ht="12" hidden="false" customHeight="true" outlineLevel="0" collapsed="false">
      <c r="A13" s="303" t="s">
        <v>19</v>
      </c>
      <c r="B13" s="20" t="s">
        <v>426</v>
      </c>
      <c r="C13" s="21"/>
    </row>
    <row r="14" s="302" customFormat="true" ht="12" hidden="false" customHeight="true" outlineLevel="0" collapsed="false">
      <c r="A14" s="305" t="s">
        <v>21</v>
      </c>
      <c r="B14" s="27" t="s">
        <v>22</v>
      </c>
      <c r="C14" s="21"/>
    </row>
    <row r="15" customFormat="false" ht="12" hidden="false" customHeight="true" outlineLevel="0" collapsed="false">
      <c r="A15" s="46" t="s">
        <v>23</v>
      </c>
      <c r="B15" s="25" t="s">
        <v>24</v>
      </c>
      <c r="C15" s="14" t="n">
        <f aca="false">+C16+C17+C18+C19+C20</f>
        <v>0</v>
      </c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01" t="s">
        <v>25</v>
      </c>
      <c r="B16" s="17" t="s">
        <v>26</v>
      </c>
      <c r="C16" s="18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03" t="s">
        <v>27</v>
      </c>
      <c r="B17" s="20" t="s">
        <v>28</v>
      </c>
      <c r="C17" s="21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03" t="s">
        <v>29</v>
      </c>
      <c r="B18" s="20" t="s">
        <v>30</v>
      </c>
      <c r="C18" s="21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03" t="s">
        <v>31</v>
      </c>
      <c r="B19" s="20" t="s">
        <v>32</v>
      </c>
      <c r="C19" s="21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03" t="s">
        <v>33</v>
      </c>
      <c r="B20" s="20" t="s">
        <v>34</v>
      </c>
      <c r="C20" s="21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04" customFormat="true" ht="12" hidden="false" customHeight="true" outlineLevel="0" collapsed="false">
      <c r="A21" s="305" t="s">
        <v>35</v>
      </c>
      <c r="B21" s="27" t="s">
        <v>36</v>
      </c>
      <c r="C21" s="26"/>
    </row>
    <row r="22" customFormat="false" ht="12" hidden="false" customHeight="true" outlineLevel="0" collapsed="false">
      <c r="A22" s="46" t="s">
        <v>37</v>
      </c>
      <c r="B22" s="13" t="s">
        <v>38</v>
      </c>
      <c r="C22" s="14" t="n">
        <f aca="false">+C23+C24+C25+C26+C27</f>
        <v>20000000</v>
      </c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01" t="s">
        <v>39</v>
      </c>
      <c r="B23" s="17" t="s">
        <v>40</v>
      </c>
      <c r="C23" s="18"/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02" customFormat="true" ht="12" hidden="false" customHeight="true" outlineLevel="0" collapsed="false">
      <c r="A24" s="303" t="s">
        <v>41</v>
      </c>
      <c r="B24" s="20" t="s">
        <v>42</v>
      </c>
      <c r="C24" s="21"/>
    </row>
    <row r="25" s="304" customFormat="true" ht="12" hidden="false" customHeight="true" outlineLevel="0" collapsed="false">
      <c r="A25" s="303" t="s">
        <v>43</v>
      </c>
      <c r="B25" s="20" t="s">
        <v>44</v>
      </c>
      <c r="C25" s="21"/>
    </row>
    <row r="26" s="304" customFormat="true" ht="12" hidden="false" customHeight="true" outlineLevel="0" collapsed="false">
      <c r="A26" s="303" t="s">
        <v>45</v>
      </c>
      <c r="B26" s="20" t="s">
        <v>46</v>
      </c>
      <c r="C26" s="21"/>
    </row>
    <row r="27" s="304" customFormat="true" ht="12" hidden="false" customHeight="true" outlineLevel="0" collapsed="false">
      <c r="A27" s="303" t="s">
        <v>47</v>
      </c>
      <c r="B27" s="20" t="s">
        <v>48</v>
      </c>
      <c r="C27" s="21" t="n">
        <v>20000000</v>
      </c>
    </row>
    <row r="28" s="304" customFormat="true" ht="12" hidden="false" customHeight="true" outlineLevel="0" collapsed="false">
      <c r="A28" s="305" t="s">
        <v>49</v>
      </c>
      <c r="B28" s="27" t="s">
        <v>50</v>
      </c>
      <c r="C28" s="26"/>
    </row>
    <row r="29" s="304" customFormat="true" ht="12" hidden="false" customHeight="true" outlineLevel="0" collapsed="false">
      <c r="A29" s="46" t="s">
        <v>51</v>
      </c>
      <c r="B29" s="13" t="s">
        <v>52</v>
      </c>
      <c r="C29" s="14" t="n">
        <f aca="false">+C30+C34+C35+C36</f>
        <v>25370000</v>
      </c>
    </row>
    <row r="30" s="304" customFormat="true" ht="12" hidden="false" customHeight="true" outlineLevel="0" collapsed="false">
      <c r="A30" s="301" t="s">
        <v>53</v>
      </c>
      <c r="B30" s="17" t="s">
        <v>427</v>
      </c>
      <c r="C30" s="28" t="n">
        <f aca="false">+C31+C32+C33</f>
        <v>18500000</v>
      </c>
    </row>
    <row r="31" s="304" customFormat="true" ht="12" hidden="false" customHeight="true" outlineLevel="0" collapsed="false">
      <c r="A31" s="303" t="s">
        <v>55</v>
      </c>
      <c r="B31" s="20" t="s">
        <v>56</v>
      </c>
      <c r="C31" s="21" t="n">
        <v>3500000</v>
      </c>
    </row>
    <row r="32" s="304" customFormat="true" ht="12" hidden="false" customHeight="true" outlineLevel="0" collapsed="false">
      <c r="A32" s="303" t="s">
        <v>57</v>
      </c>
      <c r="B32" s="20" t="s">
        <v>58</v>
      </c>
      <c r="C32" s="21"/>
    </row>
    <row r="33" s="304" customFormat="true" ht="12" hidden="false" customHeight="true" outlineLevel="0" collapsed="false">
      <c r="A33" s="303" t="s">
        <v>59</v>
      </c>
      <c r="B33" s="20" t="s">
        <v>60</v>
      </c>
      <c r="C33" s="21" t="n">
        <v>15000000</v>
      </c>
    </row>
    <row r="34" s="304" customFormat="true" ht="12" hidden="false" customHeight="true" outlineLevel="0" collapsed="false">
      <c r="A34" s="303" t="s">
        <v>61</v>
      </c>
      <c r="B34" s="20" t="s">
        <v>62</v>
      </c>
      <c r="C34" s="21" t="n">
        <v>3500000</v>
      </c>
    </row>
    <row r="35" s="304" customFormat="true" ht="12" hidden="false" customHeight="true" outlineLevel="0" collapsed="false">
      <c r="A35" s="303" t="s">
        <v>63</v>
      </c>
      <c r="B35" s="20" t="s">
        <v>64</v>
      </c>
      <c r="C35" s="21" t="n">
        <v>120000</v>
      </c>
    </row>
    <row r="36" s="304" customFormat="true" ht="12" hidden="false" customHeight="true" outlineLevel="0" collapsed="false">
      <c r="A36" s="305" t="s">
        <v>65</v>
      </c>
      <c r="B36" s="27" t="s">
        <v>66</v>
      </c>
      <c r="C36" s="26" t="n">
        <v>3250000</v>
      </c>
    </row>
    <row r="37" s="304" customFormat="true" ht="12" hidden="false" customHeight="true" outlineLevel="0" collapsed="false">
      <c r="A37" s="46" t="s">
        <v>67</v>
      </c>
      <c r="B37" s="13" t="s">
        <v>68</v>
      </c>
      <c r="C37" s="14" t="n">
        <f aca="false">SUM(C38:C48)</f>
        <v>10277000</v>
      </c>
    </row>
    <row r="38" s="304" customFormat="true" ht="12" hidden="false" customHeight="true" outlineLevel="0" collapsed="false">
      <c r="A38" s="301" t="s">
        <v>69</v>
      </c>
      <c r="B38" s="17" t="s">
        <v>70</v>
      </c>
      <c r="C38" s="18"/>
    </row>
    <row r="39" s="304" customFormat="true" ht="12" hidden="false" customHeight="true" outlineLevel="0" collapsed="false">
      <c r="A39" s="303" t="s">
        <v>71</v>
      </c>
      <c r="B39" s="20" t="s">
        <v>72</v>
      </c>
      <c r="C39" s="21" t="n">
        <v>1500000</v>
      </c>
    </row>
    <row r="40" s="304" customFormat="true" ht="12" hidden="false" customHeight="true" outlineLevel="0" collapsed="false">
      <c r="A40" s="303" t="s">
        <v>73</v>
      </c>
      <c r="B40" s="20" t="s">
        <v>74</v>
      </c>
      <c r="C40" s="21" t="n">
        <v>500000</v>
      </c>
    </row>
    <row r="41" s="304" customFormat="true" ht="12" hidden="false" customHeight="true" outlineLevel="0" collapsed="false">
      <c r="A41" s="303" t="s">
        <v>75</v>
      </c>
      <c r="B41" s="20" t="s">
        <v>76</v>
      </c>
      <c r="C41" s="21" t="n">
        <v>2000000</v>
      </c>
    </row>
    <row r="42" s="304" customFormat="true" ht="12" hidden="false" customHeight="true" outlineLevel="0" collapsed="false">
      <c r="A42" s="303" t="s">
        <v>77</v>
      </c>
      <c r="B42" s="20" t="s">
        <v>78</v>
      </c>
      <c r="C42" s="21" t="n">
        <v>4100000</v>
      </c>
    </row>
    <row r="43" s="304" customFormat="true" ht="12" hidden="false" customHeight="true" outlineLevel="0" collapsed="false">
      <c r="A43" s="303" t="s">
        <v>79</v>
      </c>
      <c r="B43" s="20" t="s">
        <v>80</v>
      </c>
      <c r="C43" s="21" t="n">
        <v>2177000</v>
      </c>
    </row>
    <row r="44" s="304" customFormat="true" ht="12" hidden="false" customHeight="true" outlineLevel="0" collapsed="false">
      <c r="A44" s="303" t="s">
        <v>81</v>
      </c>
      <c r="B44" s="20" t="s">
        <v>82</v>
      </c>
      <c r="C44" s="21"/>
    </row>
    <row r="45" s="304" customFormat="true" ht="12" hidden="false" customHeight="true" outlineLevel="0" collapsed="false">
      <c r="A45" s="303" t="s">
        <v>83</v>
      </c>
      <c r="B45" s="20" t="s">
        <v>84</v>
      </c>
      <c r="C45" s="21"/>
    </row>
    <row r="46" s="304" customFormat="true" ht="12" hidden="false" customHeight="true" outlineLevel="0" collapsed="false">
      <c r="A46" s="303" t="s">
        <v>85</v>
      </c>
      <c r="B46" s="20" t="s">
        <v>86</v>
      </c>
      <c r="C46" s="21"/>
    </row>
    <row r="47" s="304" customFormat="true" ht="12" hidden="false" customHeight="true" outlineLevel="0" collapsed="false">
      <c r="A47" s="305" t="s">
        <v>87</v>
      </c>
      <c r="B47" s="27" t="s">
        <v>88</v>
      </c>
      <c r="C47" s="26"/>
    </row>
    <row r="48" s="304" customFormat="true" ht="12" hidden="false" customHeight="true" outlineLevel="0" collapsed="false">
      <c r="A48" s="305" t="s">
        <v>89</v>
      </c>
      <c r="B48" s="27" t="s">
        <v>90</v>
      </c>
      <c r="C48" s="26"/>
    </row>
    <row r="49" s="304" customFormat="true" ht="12" hidden="false" customHeight="true" outlineLevel="0" collapsed="false">
      <c r="A49" s="46" t="s">
        <v>91</v>
      </c>
      <c r="B49" s="13" t="s">
        <v>92</v>
      </c>
      <c r="C49" s="14" t="n">
        <f aca="false">SUM(C50:C54)</f>
        <v>0</v>
      </c>
    </row>
    <row r="50" s="304" customFormat="true" ht="12" hidden="false" customHeight="true" outlineLevel="0" collapsed="false">
      <c r="A50" s="301" t="s">
        <v>93</v>
      </c>
      <c r="B50" s="17" t="s">
        <v>94</v>
      </c>
      <c r="C50" s="18"/>
    </row>
    <row r="51" s="304" customFormat="true" ht="12" hidden="false" customHeight="true" outlineLevel="0" collapsed="false">
      <c r="A51" s="303" t="s">
        <v>95</v>
      </c>
      <c r="B51" s="20" t="s">
        <v>96</v>
      </c>
      <c r="C51" s="21"/>
    </row>
    <row r="52" s="304" customFormat="true" ht="12" hidden="false" customHeight="true" outlineLevel="0" collapsed="false">
      <c r="A52" s="303" t="s">
        <v>97</v>
      </c>
      <c r="B52" s="20" t="s">
        <v>98</v>
      </c>
      <c r="C52" s="21"/>
    </row>
    <row r="53" s="304" customFormat="true" ht="12" hidden="false" customHeight="true" outlineLevel="0" collapsed="false">
      <c r="A53" s="303" t="s">
        <v>99</v>
      </c>
      <c r="B53" s="20" t="s">
        <v>100</v>
      </c>
      <c r="C53" s="21"/>
    </row>
    <row r="54" s="304" customFormat="true" ht="12" hidden="false" customHeight="true" outlineLevel="0" collapsed="false">
      <c r="A54" s="305" t="s">
        <v>101</v>
      </c>
      <c r="B54" s="27" t="s">
        <v>102</v>
      </c>
      <c r="C54" s="26"/>
    </row>
    <row r="55" s="304" customFormat="true" ht="12" hidden="false" customHeight="true" outlineLevel="0" collapsed="false">
      <c r="A55" s="46" t="s">
        <v>103</v>
      </c>
      <c r="B55" s="13" t="s">
        <v>104</v>
      </c>
      <c r="C55" s="14" t="n">
        <f aca="false">SUM(C56:C58)</f>
        <v>13386967</v>
      </c>
    </row>
    <row r="56" s="304" customFormat="true" ht="12" hidden="false" customHeight="true" outlineLevel="0" collapsed="false">
      <c r="A56" s="301" t="s">
        <v>105</v>
      </c>
      <c r="B56" s="17" t="s">
        <v>106</v>
      </c>
      <c r="C56" s="18"/>
    </row>
    <row r="57" s="304" customFormat="true" ht="12" hidden="false" customHeight="true" outlineLevel="0" collapsed="false">
      <c r="A57" s="303" t="s">
        <v>107</v>
      </c>
      <c r="B57" s="20" t="s">
        <v>108</v>
      </c>
      <c r="C57" s="21"/>
    </row>
    <row r="58" s="304" customFormat="true" ht="12" hidden="false" customHeight="true" outlineLevel="0" collapsed="false">
      <c r="A58" s="303" t="s">
        <v>109</v>
      </c>
      <c r="B58" s="20" t="s">
        <v>110</v>
      </c>
      <c r="C58" s="21" t="n">
        <v>13386967</v>
      </c>
    </row>
    <row r="59" s="304" customFormat="true" ht="12" hidden="false" customHeight="true" outlineLevel="0" collapsed="false">
      <c r="A59" s="305" t="s">
        <v>111</v>
      </c>
      <c r="B59" s="27" t="s">
        <v>112</v>
      </c>
      <c r="C59" s="26"/>
    </row>
    <row r="60" s="304" customFormat="true" ht="12" hidden="false" customHeight="true" outlineLevel="0" collapsed="false">
      <c r="A60" s="46" t="s">
        <v>113</v>
      </c>
      <c r="B60" s="25" t="s">
        <v>114</v>
      </c>
      <c r="C60" s="14" t="n">
        <f aca="false">SUM(C61:C63)</f>
        <v>0</v>
      </c>
    </row>
    <row r="61" s="304" customFormat="true" ht="12" hidden="false" customHeight="true" outlineLevel="0" collapsed="false">
      <c r="A61" s="301" t="s">
        <v>115</v>
      </c>
      <c r="B61" s="17" t="s">
        <v>116</v>
      </c>
      <c r="C61" s="21"/>
    </row>
    <row r="62" s="304" customFormat="true" ht="12" hidden="false" customHeight="true" outlineLevel="0" collapsed="false">
      <c r="A62" s="303" t="s">
        <v>117</v>
      </c>
      <c r="B62" s="20" t="s">
        <v>118</v>
      </c>
      <c r="C62" s="21"/>
    </row>
    <row r="63" s="304" customFormat="true" ht="12" hidden="false" customHeight="true" outlineLevel="0" collapsed="false">
      <c r="A63" s="303" t="s">
        <v>119</v>
      </c>
      <c r="B63" s="20" t="s">
        <v>120</v>
      </c>
      <c r="C63" s="21"/>
    </row>
    <row r="64" s="304" customFormat="true" ht="12" hidden="false" customHeight="true" outlineLevel="0" collapsed="false">
      <c r="A64" s="305" t="s">
        <v>121</v>
      </c>
      <c r="B64" s="27" t="s">
        <v>122</v>
      </c>
      <c r="C64" s="21"/>
    </row>
    <row r="65" s="304" customFormat="true" ht="12" hidden="false" customHeight="true" outlineLevel="0" collapsed="false">
      <c r="A65" s="46" t="s">
        <v>260</v>
      </c>
      <c r="B65" s="13" t="s">
        <v>124</v>
      </c>
      <c r="C65" s="14" t="n">
        <f aca="false">+C8+C15+C22+C29+C37+C49+C55+C60</f>
        <v>242225164</v>
      </c>
    </row>
    <row r="66" s="304" customFormat="true" ht="12" hidden="false" customHeight="true" outlineLevel="0" collapsed="false">
      <c r="A66" s="306" t="s">
        <v>428</v>
      </c>
      <c r="B66" s="25" t="s">
        <v>126</v>
      </c>
      <c r="C66" s="14" t="n">
        <f aca="false">SUM(C67:C69)</f>
        <v>0</v>
      </c>
    </row>
    <row r="67" s="304" customFormat="true" ht="12" hidden="false" customHeight="true" outlineLevel="0" collapsed="false">
      <c r="A67" s="301" t="s">
        <v>127</v>
      </c>
      <c r="B67" s="17" t="s">
        <v>128</v>
      </c>
      <c r="C67" s="21"/>
    </row>
    <row r="68" s="304" customFormat="true" ht="12" hidden="false" customHeight="true" outlineLevel="0" collapsed="false">
      <c r="A68" s="303" t="s">
        <v>129</v>
      </c>
      <c r="B68" s="20" t="s">
        <v>130</v>
      </c>
      <c r="C68" s="21"/>
    </row>
    <row r="69" s="304" customFormat="true" ht="12" hidden="false" customHeight="true" outlineLevel="0" collapsed="false">
      <c r="A69" s="305" t="s">
        <v>131</v>
      </c>
      <c r="B69" s="32" t="s">
        <v>132</v>
      </c>
      <c r="C69" s="21"/>
    </row>
    <row r="70" s="304" customFormat="true" ht="12" hidden="false" customHeight="true" outlineLevel="0" collapsed="false">
      <c r="A70" s="306" t="s">
        <v>133</v>
      </c>
      <c r="B70" s="25" t="s">
        <v>134</v>
      </c>
      <c r="C70" s="14" t="n">
        <f aca="false">SUM(C71:C74)</f>
        <v>0</v>
      </c>
    </row>
    <row r="71" s="304" customFormat="true" ht="12" hidden="false" customHeight="true" outlineLevel="0" collapsed="false">
      <c r="A71" s="301" t="s">
        <v>135</v>
      </c>
      <c r="B71" s="17" t="s">
        <v>136</v>
      </c>
      <c r="C71" s="21"/>
    </row>
    <row r="72" s="304" customFormat="true" ht="12" hidden="false" customHeight="true" outlineLevel="0" collapsed="false">
      <c r="A72" s="303" t="s">
        <v>137</v>
      </c>
      <c r="B72" s="20" t="s">
        <v>138</v>
      </c>
      <c r="C72" s="21"/>
    </row>
    <row r="73" s="304" customFormat="true" ht="12" hidden="false" customHeight="true" outlineLevel="0" collapsed="false">
      <c r="A73" s="303" t="s">
        <v>139</v>
      </c>
      <c r="B73" s="20" t="s">
        <v>140</v>
      </c>
      <c r="C73" s="21"/>
    </row>
    <row r="74" s="304" customFormat="true" ht="12" hidden="false" customHeight="true" outlineLevel="0" collapsed="false">
      <c r="A74" s="305" t="s">
        <v>141</v>
      </c>
      <c r="B74" s="27" t="s">
        <v>142</v>
      </c>
      <c r="C74" s="21"/>
    </row>
    <row r="75" customFormat="false" ht="12" hidden="false" customHeight="true" outlineLevel="0" collapsed="false">
      <c r="A75" s="306" t="s">
        <v>143</v>
      </c>
      <c r="B75" s="25" t="s">
        <v>144</v>
      </c>
      <c r="C75" s="14" t="n">
        <f aca="false">SUM(C76:C77)</f>
        <v>132400664</v>
      </c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01" t="s">
        <v>145</v>
      </c>
      <c r="B76" s="17" t="s">
        <v>146</v>
      </c>
      <c r="C76" s="21" t="n">
        <v>132400664</v>
      </c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05" t="s">
        <v>147</v>
      </c>
      <c r="B77" s="27" t="s">
        <v>148</v>
      </c>
      <c r="C77" s="21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02" customFormat="true" ht="12" hidden="false" customHeight="true" outlineLevel="0" collapsed="false">
      <c r="A78" s="306" t="s">
        <v>149</v>
      </c>
      <c r="B78" s="25" t="s">
        <v>150</v>
      </c>
      <c r="C78" s="14" t="n">
        <f aca="false">SUM(C79:C81)</f>
        <v>0</v>
      </c>
    </row>
    <row r="79" s="304" customFormat="true" ht="12" hidden="false" customHeight="true" outlineLevel="0" collapsed="false">
      <c r="A79" s="301" t="s">
        <v>151</v>
      </c>
      <c r="B79" s="17" t="s">
        <v>152</v>
      </c>
      <c r="C79" s="21"/>
    </row>
    <row r="80" s="304" customFormat="true" ht="12" hidden="false" customHeight="true" outlineLevel="0" collapsed="false">
      <c r="A80" s="303" t="s">
        <v>153</v>
      </c>
      <c r="B80" s="20" t="s">
        <v>154</v>
      </c>
      <c r="C80" s="21"/>
    </row>
    <row r="81" s="304" customFormat="true" ht="12" hidden="false" customHeight="true" outlineLevel="0" collapsed="false">
      <c r="A81" s="305" t="s">
        <v>155</v>
      </c>
      <c r="B81" s="27" t="s">
        <v>156</v>
      </c>
      <c r="C81" s="21"/>
    </row>
    <row r="82" customFormat="false" ht="12" hidden="false" customHeight="true" outlineLevel="0" collapsed="false">
      <c r="A82" s="306" t="s">
        <v>157</v>
      </c>
      <c r="B82" s="25" t="s">
        <v>158</v>
      </c>
      <c r="C82" s="14" t="n">
        <f aca="false">SUM(C83:C86)</f>
        <v>0</v>
      </c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07" t="s">
        <v>159</v>
      </c>
      <c r="B83" s="17" t="s">
        <v>160</v>
      </c>
      <c r="C83" s="21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08" t="s">
        <v>161</v>
      </c>
      <c r="B84" s="20" t="s">
        <v>162</v>
      </c>
      <c r="C84" s="21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08" t="s">
        <v>163</v>
      </c>
      <c r="B85" s="20" t="s">
        <v>164</v>
      </c>
      <c r="C85" s="21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02" customFormat="true" ht="12" hidden="false" customHeight="true" outlineLevel="0" collapsed="false">
      <c r="A86" s="309" t="s">
        <v>165</v>
      </c>
      <c r="B86" s="27" t="s">
        <v>166</v>
      </c>
      <c r="C86" s="21"/>
    </row>
    <row r="87" customFormat="false" ht="12" hidden="false" customHeight="true" outlineLevel="0" collapsed="false">
      <c r="A87" s="306" t="s">
        <v>167</v>
      </c>
      <c r="B87" s="25" t="s">
        <v>168</v>
      </c>
      <c r="C87" s="36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06" t="s">
        <v>429</v>
      </c>
      <c r="B88" s="25" t="s">
        <v>170</v>
      </c>
      <c r="C88" s="36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06" t="s">
        <v>430</v>
      </c>
      <c r="B89" s="37" t="s">
        <v>172</v>
      </c>
      <c r="C89" s="14" t="n">
        <f aca="false">+C66+C70+C75+C78+C82+C88+C87</f>
        <v>132400664</v>
      </c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10" t="s">
        <v>431</v>
      </c>
      <c r="B90" s="39" t="s">
        <v>432</v>
      </c>
      <c r="C90" s="14" t="n">
        <f aca="false">+C65+C89</f>
        <v>374625828</v>
      </c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304" customFormat="true" ht="15" hidden="false" customHeight="true" outlineLevel="0" collapsed="false">
      <c r="A91" s="311"/>
      <c r="B91" s="312"/>
      <c r="C91" s="313"/>
    </row>
    <row r="92" s="297" customFormat="true" ht="16.5" hidden="false" customHeight="true" outlineLevel="0" collapsed="false">
      <c r="A92" s="314"/>
      <c r="B92" s="315" t="s">
        <v>277</v>
      </c>
      <c r="C92" s="316"/>
    </row>
    <row r="93" s="317" customFormat="true" ht="12" hidden="false" customHeight="true" outlineLevel="0" collapsed="false">
      <c r="A93" s="8" t="s">
        <v>9</v>
      </c>
      <c r="B93" s="50" t="s">
        <v>433</v>
      </c>
      <c r="C93" s="51" t="n">
        <f aca="false">+C94+C95+C96+C97+C98+C111</f>
        <v>256702838</v>
      </c>
    </row>
    <row r="94" customFormat="false" ht="12" hidden="false" customHeight="true" outlineLevel="0" collapsed="false">
      <c r="A94" s="318" t="s">
        <v>11</v>
      </c>
      <c r="B94" s="53" t="s">
        <v>179</v>
      </c>
      <c r="C94" s="54" t="n">
        <v>122980715</v>
      </c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303" t="s">
        <v>13</v>
      </c>
      <c r="B95" s="55" t="s">
        <v>180</v>
      </c>
      <c r="C95" s="21" t="n">
        <v>27974163</v>
      </c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03" t="s">
        <v>15</v>
      </c>
      <c r="B96" s="55" t="s">
        <v>181</v>
      </c>
      <c r="C96" s="26" t="n">
        <v>83400760</v>
      </c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03" t="s">
        <v>17</v>
      </c>
      <c r="B97" s="56" t="s">
        <v>182</v>
      </c>
      <c r="C97" s="26" t="n">
        <v>17105560</v>
      </c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03" t="s">
        <v>183</v>
      </c>
      <c r="B98" s="57" t="s">
        <v>184</v>
      </c>
      <c r="C98" s="26" t="n">
        <f aca="false">SUM(C105+C110)</f>
        <v>5241640</v>
      </c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03" t="s">
        <v>21</v>
      </c>
      <c r="B99" s="55" t="s">
        <v>434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03" t="s">
        <v>186</v>
      </c>
      <c r="B100" s="59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03" t="s">
        <v>188</v>
      </c>
      <c r="B101" s="59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03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03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03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303" t="s">
        <v>196</v>
      </c>
      <c r="B105" s="59" t="s">
        <v>197</v>
      </c>
      <c r="C105" s="26" t="n">
        <v>2131640</v>
      </c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03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03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19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03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03" t="s">
        <v>206</v>
      </c>
      <c r="B110" s="60" t="s">
        <v>207</v>
      </c>
      <c r="C110" s="21" t="n">
        <v>3110000</v>
      </c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03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05" t="s">
        <v>210</v>
      </c>
      <c r="B112" s="55" t="s">
        <v>435</v>
      </c>
      <c r="C112" s="26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20" t="s">
        <v>212</v>
      </c>
      <c r="B113" s="321" t="s">
        <v>436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46" t="s">
        <v>23</v>
      </c>
      <c r="B114" s="83" t="s">
        <v>214</v>
      </c>
      <c r="C114" s="14" t="n">
        <f aca="false">+C115+C117+C119</f>
        <v>117922990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301" t="s">
        <v>25</v>
      </c>
      <c r="B115" s="55" t="s">
        <v>215</v>
      </c>
      <c r="C115" s="18" t="n">
        <v>97922990</v>
      </c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01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01" t="s">
        <v>29</v>
      </c>
      <c r="B117" s="68" t="s">
        <v>217</v>
      </c>
      <c r="C117" s="21" t="n">
        <v>20000000</v>
      </c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01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01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01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01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01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301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01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01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01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19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46" t="s">
        <v>37</v>
      </c>
      <c r="B128" s="13" t="s">
        <v>233</v>
      </c>
      <c r="C128" s="14" t="n">
        <f aca="false">+C93+C114</f>
        <v>374625828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46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317" customFormat="true" ht="12" hidden="false" customHeight="true" outlineLevel="0" collapsed="false">
      <c r="A130" s="301" t="s">
        <v>53</v>
      </c>
      <c r="B130" s="72" t="s">
        <v>437</v>
      </c>
      <c r="C130" s="69"/>
    </row>
    <row r="131" customFormat="false" ht="12" hidden="false" customHeight="true" outlineLevel="0" collapsed="false">
      <c r="A131" s="301" t="s">
        <v>61</v>
      </c>
      <c r="B131" s="72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319" t="s">
        <v>63</v>
      </c>
      <c r="B132" s="73" t="s">
        <v>438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46" t="s">
        <v>67</v>
      </c>
      <c r="B133" s="13" t="s">
        <v>239</v>
      </c>
      <c r="C133" s="14" t="n">
        <f aca="false">+C134+C135+C136+C137+C138+C139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301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01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01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01" t="s">
        <v>75</v>
      </c>
      <c r="B137" s="72" t="s">
        <v>439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01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317" customFormat="true" ht="12" hidden="false" customHeight="true" outlineLevel="0" collapsed="false">
      <c r="A139" s="319" t="s">
        <v>79</v>
      </c>
      <c r="B139" s="73" t="s">
        <v>245</v>
      </c>
      <c r="C139" s="69"/>
    </row>
    <row r="140" customFormat="false" ht="12" hidden="false" customHeight="true" outlineLevel="0" collapsed="false">
      <c r="A140" s="46" t="s">
        <v>91</v>
      </c>
      <c r="B140" s="13" t="s">
        <v>440</v>
      </c>
      <c r="C140" s="14" t="n">
        <f aca="false">+C141+C142+C144+C145+C143</f>
        <v>0</v>
      </c>
      <c r="D140" s="0"/>
      <c r="E140" s="0"/>
      <c r="F140" s="0"/>
      <c r="G140" s="0"/>
      <c r="H140" s="0"/>
      <c r="I140" s="0"/>
      <c r="J140" s="0"/>
      <c r="K140" s="322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301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301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301" t="s">
        <v>97</v>
      </c>
      <c r="B143" s="72" t="s">
        <v>441</v>
      </c>
      <c r="C143" s="69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s="317" customFormat="true" ht="12" hidden="false" customHeight="true" outlineLevel="0" collapsed="false">
      <c r="A144" s="301" t="s">
        <v>99</v>
      </c>
      <c r="B144" s="72" t="s">
        <v>249</v>
      </c>
      <c r="C144" s="69"/>
    </row>
    <row r="145" s="317" customFormat="true" ht="12" hidden="false" customHeight="true" outlineLevel="0" collapsed="false">
      <c r="A145" s="319" t="s">
        <v>101</v>
      </c>
      <c r="B145" s="73" t="s">
        <v>250</v>
      </c>
      <c r="C145" s="69"/>
    </row>
    <row r="146" customFormat="false" ht="12" hidden="false" customHeight="true" outlineLevel="0" collapsed="false">
      <c r="A146" s="46" t="s">
        <v>251</v>
      </c>
      <c r="B146" s="13" t="s">
        <v>252</v>
      </c>
      <c r="C146" s="74" t="n">
        <f aca="false">+C147+C148+C149+C150+C151</f>
        <v>0</v>
      </c>
    </row>
    <row r="147" customFormat="false" ht="12" hidden="false" customHeight="true" outlineLevel="0" collapsed="false">
      <c r="A147" s="301" t="s">
        <v>105</v>
      </c>
      <c r="B147" s="72" t="s">
        <v>253</v>
      </c>
      <c r="C147" s="69"/>
    </row>
    <row r="148" customFormat="false" ht="12" hidden="false" customHeight="true" outlineLevel="0" collapsed="false">
      <c r="A148" s="301" t="s">
        <v>107</v>
      </c>
      <c r="B148" s="72" t="s">
        <v>254</v>
      </c>
      <c r="C148" s="69"/>
    </row>
    <row r="149" customFormat="false" ht="12" hidden="false" customHeight="true" outlineLevel="0" collapsed="false">
      <c r="A149" s="301" t="s">
        <v>109</v>
      </c>
      <c r="B149" s="72" t="s">
        <v>255</v>
      </c>
      <c r="C149" s="69"/>
    </row>
    <row r="150" customFormat="false" ht="12" hidden="false" customHeight="true" outlineLevel="0" collapsed="false">
      <c r="A150" s="301" t="s">
        <v>111</v>
      </c>
      <c r="B150" s="72" t="s">
        <v>442</v>
      </c>
      <c r="C150" s="69"/>
    </row>
    <row r="151" customFormat="false" ht="12.75" hidden="false" customHeight="true" outlineLevel="0" collapsed="false">
      <c r="A151" s="319" t="s">
        <v>257</v>
      </c>
      <c r="B151" s="73" t="s">
        <v>258</v>
      </c>
      <c r="C151" s="71"/>
    </row>
    <row r="152" customFormat="false" ht="12.75" hidden="false" customHeight="true" outlineLevel="0" collapsed="false">
      <c r="A152" s="323" t="s">
        <v>113</v>
      </c>
      <c r="B152" s="13" t="s">
        <v>259</v>
      </c>
      <c r="C152" s="74"/>
    </row>
    <row r="153" customFormat="false" ht="12.75" hidden="false" customHeight="true" outlineLevel="0" collapsed="false">
      <c r="A153" s="323" t="s">
        <v>260</v>
      </c>
      <c r="B153" s="13" t="s">
        <v>261</v>
      </c>
      <c r="C153" s="74"/>
    </row>
    <row r="154" customFormat="false" ht="12" hidden="false" customHeight="true" outlineLevel="0" collapsed="false">
      <c r="A154" s="46" t="s">
        <v>262</v>
      </c>
      <c r="B154" s="13" t="s">
        <v>263</v>
      </c>
      <c r="C154" s="76" t="n">
        <f aca="false">+C129+C133+C140+C146+C152+C153</f>
        <v>0</v>
      </c>
    </row>
    <row r="155" customFormat="false" ht="15" hidden="false" customHeight="true" outlineLevel="0" collapsed="false">
      <c r="A155" s="324" t="s">
        <v>264</v>
      </c>
      <c r="B155" s="80" t="s">
        <v>265</v>
      </c>
      <c r="C155" s="76" t="n">
        <f aca="false">+C128+C154</f>
        <v>374625828</v>
      </c>
    </row>
    <row r="156" customFormat="false" ht="13.5" hidden="false" customHeight="false" outlineLevel="0" collapsed="false">
      <c r="A156" s="325"/>
      <c r="B156" s="326"/>
      <c r="C156" s="327"/>
    </row>
    <row r="157" customFormat="false" ht="15" hidden="false" customHeight="true" outlineLevel="0" collapsed="false">
      <c r="A157" s="328" t="s">
        <v>443</v>
      </c>
      <c r="B157" s="329"/>
      <c r="C157" s="330" t="n">
        <v>11</v>
      </c>
    </row>
    <row r="158" customFormat="false" ht="14.25" hidden="false" customHeight="true" outlineLevel="0" collapsed="false">
      <c r="A158" s="328" t="s">
        <v>444</v>
      </c>
      <c r="B158" s="329"/>
      <c r="C158" s="330" t="n">
        <v>90</v>
      </c>
    </row>
  </sheetData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0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85" workbookViewId="0">
      <selection pane="topLeft" activeCell="F4" activeCellId="0" sqref="F4"/>
    </sheetView>
  </sheetViews>
  <sheetFormatPr defaultRowHeight="12.75"/>
  <cols>
    <col collapsed="false" hidden="false" max="1" min="1" style="273" width="19.5056818181818"/>
    <col collapsed="false" hidden="false" max="2" min="2" style="274" width="72"/>
    <col collapsed="false" hidden="false" max="3" min="3" style="275" width="24.9943181818182"/>
    <col collapsed="false" hidden="false" max="1025" min="4" style="276" width="9.32954545454546"/>
  </cols>
  <sheetData>
    <row r="1" s="280" customFormat="true" ht="16.5" hidden="false" customHeight="true" outlineLevel="0" collapsed="false">
      <c r="A1" s="277"/>
      <c r="B1" s="278"/>
      <c r="C1" s="279" t="s">
        <v>445</v>
      </c>
    </row>
    <row r="2" s="284" customFormat="true" ht="21" hidden="false" customHeight="true" outlineLevel="0" collapsed="false">
      <c r="A2" s="281" t="s">
        <v>278</v>
      </c>
      <c r="B2" s="282" t="s">
        <v>446</v>
      </c>
      <c r="C2" s="283" t="s">
        <v>421</v>
      </c>
    </row>
    <row r="3" customFormat="false" ht="16.5" hidden="false" customHeight="false" outlineLevel="0" collapsed="false">
      <c r="A3" s="285" t="s">
        <v>422</v>
      </c>
      <c r="B3" s="286" t="s">
        <v>447</v>
      </c>
      <c r="C3" s="287" t="s">
        <v>448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290" customFormat="true" ht="15.95" hidden="false" customHeight="true" outlineLevel="0" collapsed="false">
      <c r="A4" s="288"/>
      <c r="B4" s="288"/>
      <c r="C4" s="289" t="s">
        <v>363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293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297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0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46" t="s">
        <v>9</v>
      </c>
      <c r="B8" s="13" t="s">
        <v>10</v>
      </c>
      <c r="C8" s="14" t="n">
        <f aca="false">+C9+C10+C11+C12+C13+C14</f>
        <v>173191197</v>
      </c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02" customFormat="true" ht="12" hidden="false" customHeight="true" outlineLevel="0" collapsed="false">
      <c r="A9" s="301" t="s">
        <v>11</v>
      </c>
      <c r="B9" s="17" t="s">
        <v>12</v>
      </c>
      <c r="C9" s="18" t="n">
        <v>91120027</v>
      </c>
    </row>
    <row r="10" s="304" customFormat="true" ht="12" hidden="false" customHeight="true" outlineLevel="0" collapsed="false">
      <c r="A10" s="303" t="s">
        <v>13</v>
      </c>
      <c r="B10" s="20" t="s">
        <v>14</v>
      </c>
      <c r="C10" s="21" t="n">
        <v>37377833</v>
      </c>
    </row>
    <row r="11" s="304" customFormat="true" ht="12" hidden="false" customHeight="true" outlineLevel="0" collapsed="false">
      <c r="A11" s="303" t="s">
        <v>15</v>
      </c>
      <c r="B11" s="20" t="s">
        <v>16</v>
      </c>
      <c r="C11" s="21" t="n">
        <v>43050597</v>
      </c>
    </row>
    <row r="12" s="304" customFormat="true" ht="12" hidden="false" customHeight="true" outlineLevel="0" collapsed="false">
      <c r="A12" s="303" t="s">
        <v>17</v>
      </c>
      <c r="B12" s="20" t="s">
        <v>18</v>
      </c>
      <c r="C12" s="21" t="n">
        <v>1642740</v>
      </c>
    </row>
    <row r="13" s="304" customFormat="true" ht="12" hidden="false" customHeight="true" outlineLevel="0" collapsed="false">
      <c r="A13" s="303" t="s">
        <v>19</v>
      </c>
      <c r="B13" s="20" t="s">
        <v>426</v>
      </c>
      <c r="C13" s="21"/>
    </row>
    <row r="14" s="302" customFormat="true" ht="12" hidden="false" customHeight="true" outlineLevel="0" collapsed="false">
      <c r="A14" s="305" t="s">
        <v>21</v>
      </c>
      <c r="B14" s="27" t="s">
        <v>22</v>
      </c>
      <c r="C14" s="21"/>
    </row>
    <row r="15" customFormat="false" ht="12" hidden="false" customHeight="true" outlineLevel="0" collapsed="false">
      <c r="A15" s="46" t="s">
        <v>23</v>
      </c>
      <c r="B15" s="25" t="s">
        <v>24</v>
      </c>
      <c r="C15" s="14" t="n">
        <f aca="false">+C16+C17+C18+C19+C20</f>
        <v>0</v>
      </c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01" t="s">
        <v>25</v>
      </c>
      <c r="B16" s="17" t="s">
        <v>26</v>
      </c>
      <c r="C16" s="18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03" t="s">
        <v>27</v>
      </c>
      <c r="B17" s="20" t="s">
        <v>28</v>
      </c>
      <c r="C17" s="21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03" t="s">
        <v>29</v>
      </c>
      <c r="B18" s="20" t="s">
        <v>30</v>
      </c>
      <c r="C18" s="21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03" t="s">
        <v>31</v>
      </c>
      <c r="B19" s="20" t="s">
        <v>32</v>
      </c>
      <c r="C19" s="21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03" t="s">
        <v>33</v>
      </c>
      <c r="B20" s="20" t="s">
        <v>34</v>
      </c>
      <c r="C20" s="21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04" customFormat="true" ht="12" hidden="false" customHeight="true" outlineLevel="0" collapsed="false">
      <c r="A21" s="305" t="s">
        <v>35</v>
      </c>
      <c r="B21" s="27" t="s">
        <v>36</v>
      </c>
      <c r="C21" s="26"/>
    </row>
    <row r="22" customFormat="false" ht="12" hidden="false" customHeight="true" outlineLevel="0" collapsed="false">
      <c r="A22" s="46" t="s">
        <v>37</v>
      </c>
      <c r="B22" s="13" t="s">
        <v>38</v>
      </c>
      <c r="C22" s="14" t="n">
        <f aca="false">+C23+C24+C25+C26+C27</f>
        <v>20000000</v>
      </c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01" t="s">
        <v>39</v>
      </c>
      <c r="B23" s="17" t="s">
        <v>40</v>
      </c>
      <c r="C23" s="18"/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02" customFormat="true" ht="12" hidden="false" customHeight="true" outlineLevel="0" collapsed="false">
      <c r="A24" s="303" t="s">
        <v>41</v>
      </c>
      <c r="B24" s="20" t="s">
        <v>42</v>
      </c>
      <c r="C24" s="21"/>
    </row>
    <row r="25" s="304" customFormat="true" ht="12" hidden="false" customHeight="true" outlineLevel="0" collapsed="false">
      <c r="A25" s="303" t="s">
        <v>43</v>
      </c>
      <c r="B25" s="20" t="s">
        <v>44</v>
      </c>
      <c r="C25" s="21"/>
    </row>
    <row r="26" s="304" customFormat="true" ht="12" hidden="false" customHeight="true" outlineLevel="0" collapsed="false">
      <c r="A26" s="303" t="s">
        <v>45</v>
      </c>
      <c r="B26" s="20" t="s">
        <v>46</v>
      </c>
      <c r="C26" s="21"/>
    </row>
    <row r="27" s="304" customFormat="true" ht="12" hidden="false" customHeight="true" outlineLevel="0" collapsed="false">
      <c r="A27" s="303" t="s">
        <v>47</v>
      </c>
      <c r="B27" s="20" t="s">
        <v>48</v>
      </c>
      <c r="C27" s="21" t="n">
        <v>20000000</v>
      </c>
    </row>
    <row r="28" s="304" customFormat="true" ht="12" hidden="false" customHeight="true" outlineLevel="0" collapsed="false">
      <c r="A28" s="305" t="s">
        <v>49</v>
      </c>
      <c r="B28" s="27" t="s">
        <v>50</v>
      </c>
      <c r="C28" s="26"/>
    </row>
    <row r="29" s="304" customFormat="true" ht="12" hidden="false" customHeight="true" outlineLevel="0" collapsed="false">
      <c r="A29" s="46" t="s">
        <v>51</v>
      </c>
      <c r="B29" s="13" t="s">
        <v>52</v>
      </c>
      <c r="C29" s="14" t="n">
        <f aca="false">+C30+C34+C35+C36</f>
        <v>25370000</v>
      </c>
    </row>
    <row r="30" s="304" customFormat="true" ht="12" hidden="false" customHeight="true" outlineLevel="0" collapsed="false">
      <c r="A30" s="301" t="s">
        <v>53</v>
      </c>
      <c r="B30" s="17" t="s">
        <v>427</v>
      </c>
      <c r="C30" s="28" t="n">
        <f aca="false">+C31+C32+C33</f>
        <v>18500000</v>
      </c>
    </row>
    <row r="31" s="304" customFormat="true" ht="12" hidden="false" customHeight="true" outlineLevel="0" collapsed="false">
      <c r="A31" s="303" t="s">
        <v>55</v>
      </c>
      <c r="B31" s="20" t="s">
        <v>56</v>
      </c>
      <c r="C31" s="21" t="n">
        <v>3500000</v>
      </c>
    </row>
    <row r="32" s="304" customFormat="true" ht="12" hidden="false" customHeight="true" outlineLevel="0" collapsed="false">
      <c r="A32" s="303" t="s">
        <v>57</v>
      </c>
      <c r="B32" s="20" t="s">
        <v>58</v>
      </c>
      <c r="C32" s="21"/>
    </row>
    <row r="33" s="304" customFormat="true" ht="12" hidden="false" customHeight="true" outlineLevel="0" collapsed="false">
      <c r="A33" s="303" t="s">
        <v>59</v>
      </c>
      <c r="B33" s="20" t="s">
        <v>60</v>
      </c>
      <c r="C33" s="21" t="n">
        <v>15000000</v>
      </c>
    </row>
    <row r="34" s="304" customFormat="true" ht="12" hidden="false" customHeight="true" outlineLevel="0" collapsed="false">
      <c r="A34" s="303" t="s">
        <v>61</v>
      </c>
      <c r="B34" s="20" t="s">
        <v>62</v>
      </c>
      <c r="C34" s="21" t="n">
        <v>3500000</v>
      </c>
    </row>
    <row r="35" s="304" customFormat="true" ht="12" hidden="false" customHeight="true" outlineLevel="0" collapsed="false">
      <c r="A35" s="303" t="s">
        <v>63</v>
      </c>
      <c r="B35" s="20" t="s">
        <v>64</v>
      </c>
      <c r="C35" s="21" t="n">
        <v>120000</v>
      </c>
    </row>
    <row r="36" s="304" customFormat="true" ht="12" hidden="false" customHeight="true" outlineLevel="0" collapsed="false">
      <c r="A36" s="305" t="s">
        <v>65</v>
      </c>
      <c r="B36" s="27" t="s">
        <v>66</v>
      </c>
      <c r="C36" s="26" t="n">
        <v>3250000</v>
      </c>
    </row>
    <row r="37" s="304" customFormat="true" ht="12" hidden="false" customHeight="true" outlineLevel="0" collapsed="false">
      <c r="A37" s="46" t="s">
        <v>67</v>
      </c>
      <c r="B37" s="13" t="s">
        <v>68</v>
      </c>
      <c r="C37" s="14" t="n">
        <f aca="false">SUM(C38:C48)</f>
        <v>10277000</v>
      </c>
    </row>
    <row r="38" s="304" customFormat="true" ht="12" hidden="false" customHeight="true" outlineLevel="0" collapsed="false">
      <c r="A38" s="301" t="s">
        <v>69</v>
      </c>
      <c r="B38" s="17" t="s">
        <v>70</v>
      </c>
      <c r="C38" s="18"/>
    </row>
    <row r="39" s="304" customFormat="true" ht="12" hidden="false" customHeight="true" outlineLevel="0" collapsed="false">
      <c r="A39" s="303" t="s">
        <v>71</v>
      </c>
      <c r="B39" s="20" t="s">
        <v>72</v>
      </c>
      <c r="C39" s="21" t="n">
        <v>1500000</v>
      </c>
    </row>
    <row r="40" s="304" customFormat="true" ht="12" hidden="false" customHeight="true" outlineLevel="0" collapsed="false">
      <c r="A40" s="303" t="s">
        <v>73</v>
      </c>
      <c r="B40" s="20" t="s">
        <v>74</v>
      </c>
      <c r="C40" s="21" t="n">
        <v>500000</v>
      </c>
    </row>
    <row r="41" s="304" customFormat="true" ht="12" hidden="false" customHeight="true" outlineLevel="0" collapsed="false">
      <c r="A41" s="303" t="s">
        <v>75</v>
      </c>
      <c r="B41" s="20" t="s">
        <v>76</v>
      </c>
      <c r="C41" s="21" t="n">
        <v>2000000</v>
      </c>
    </row>
    <row r="42" s="304" customFormat="true" ht="12" hidden="false" customHeight="true" outlineLevel="0" collapsed="false">
      <c r="A42" s="303" t="s">
        <v>77</v>
      </c>
      <c r="B42" s="20" t="s">
        <v>78</v>
      </c>
      <c r="C42" s="21" t="n">
        <v>4100000</v>
      </c>
    </row>
    <row r="43" s="304" customFormat="true" ht="12" hidden="false" customHeight="true" outlineLevel="0" collapsed="false">
      <c r="A43" s="303" t="s">
        <v>79</v>
      </c>
      <c r="B43" s="20" t="s">
        <v>80</v>
      </c>
      <c r="C43" s="21" t="n">
        <v>2177000</v>
      </c>
    </row>
    <row r="44" s="304" customFormat="true" ht="12" hidden="false" customHeight="true" outlineLevel="0" collapsed="false">
      <c r="A44" s="303" t="s">
        <v>81</v>
      </c>
      <c r="B44" s="20" t="s">
        <v>82</v>
      </c>
      <c r="C44" s="21"/>
    </row>
    <row r="45" s="304" customFormat="true" ht="12" hidden="false" customHeight="true" outlineLevel="0" collapsed="false">
      <c r="A45" s="303" t="s">
        <v>83</v>
      </c>
      <c r="B45" s="20" t="s">
        <v>84</v>
      </c>
      <c r="C45" s="21"/>
    </row>
    <row r="46" s="304" customFormat="true" ht="12" hidden="false" customHeight="true" outlineLevel="0" collapsed="false">
      <c r="A46" s="303" t="s">
        <v>85</v>
      </c>
      <c r="B46" s="20" t="s">
        <v>86</v>
      </c>
      <c r="C46" s="21"/>
    </row>
    <row r="47" s="304" customFormat="true" ht="12" hidden="false" customHeight="true" outlineLevel="0" collapsed="false">
      <c r="A47" s="305" t="s">
        <v>87</v>
      </c>
      <c r="B47" s="27" t="s">
        <v>88</v>
      </c>
      <c r="C47" s="26"/>
    </row>
    <row r="48" s="304" customFormat="true" ht="12" hidden="false" customHeight="true" outlineLevel="0" collapsed="false">
      <c r="A48" s="305" t="s">
        <v>89</v>
      </c>
      <c r="B48" s="27" t="s">
        <v>90</v>
      </c>
      <c r="C48" s="26"/>
    </row>
    <row r="49" s="304" customFormat="true" ht="12" hidden="false" customHeight="true" outlineLevel="0" collapsed="false">
      <c r="A49" s="46" t="s">
        <v>91</v>
      </c>
      <c r="B49" s="13" t="s">
        <v>92</v>
      </c>
      <c r="C49" s="14" t="n">
        <f aca="false">SUM(C50:C54)</f>
        <v>0</v>
      </c>
    </row>
    <row r="50" s="304" customFormat="true" ht="12" hidden="false" customHeight="true" outlineLevel="0" collapsed="false">
      <c r="A50" s="301" t="s">
        <v>93</v>
      </c>
      <c r="B50" s="17" t="s">
        <v>94</v>
      </c>
      <c r="C50" s="18"/>
    </row>
    <row r="51" s="304" customFormat="true" ht="12" hidden="false" customHeight="true" outlineLevel="0" collapsed="false">
      <c r="A51" s="303" t="s">
        <v>95</v>
      </c>
      <c r="B51" s="20" t="s">
        <v>96</v>
      </c>
      <c r="C51" s="21"/>
    </row>
    <row r="52" s="304" customFormat="true" ht="12" hidden="false" customHeight="true" outlineLevel="0" collapsed="false">
      <c r="A52" s="303" t="s">
        <v>97</v>
      </c>
      <c r="B52" s="20" t="s">
        <v>98</v>
      </c>
      <c r="C52" s="21"/>
    </row>
    <row r="53" s="304" customFormat="true" ht="12" hidden="false" customHeight="true" outlineLevel="0" collapsed="false">
      <c r="A53" s="303" t="s">
        <v>99</v>
      </c>
      <c r="B53" s="20" t="s">
        <v>100</v>
      </c>
      <c r="C53" s="21"/>
    </row>
    <row r="54" s="304" customFormat="true" ht="12" hidden="false" customHeight="true" outlineLevel="0" collapsed="false">
      <c r="A54" s="305" t="s">
        <v>101</v>
      </c>
      <c r="B54" s="27" t="s">
        <v>102</v>
      </c>
      <c r="C54" s="26"/>
    </row>
    <row r="55" s="304" customFormat="true" ht="12" hidden="false" customHeight="true" outlineLevel="0" collapsed="false">
      <c r="A55" s="46" t="s">
        <v>103</v>
      </c>
      <c r="B55" s="13" t="s">
        <v>104</v>
      </c>
      <c r="C55" s="14" t="n">
        <f aca="false">SUM(C56:C58)</f>
        <v>13386967</v>
      </c>
    </row>
    <row r="56" s="304" customFormat="true" ht="12" hidden="false" customHeight="true" outlineLevel="0" collapsed="false">
      <c r="A56" s="301" t="s">
        <v>105</v>
      </c>
      <c r="B56" s="17" t="s">
        <v>106</v>
      </c>
      <c r="C56" s="18"/>
    </row>
    <row r="57" s="304" customFormat="true" ht="12" hidden="false" customHeight="true" outlineLevel="0" collapsed="false">
      <c r="A57" s="303" t="s">
        <v>107</v>
      </c>
      <c r="B57" s="20" t="s">
        <v>108</v>
      </c>
      <c r="C57" s="21"/>
    </row>
    <row r="58" s="304" customFormat="true" ht="12" hidden="false" customHeight="true" outlineLevel="0" collapsed="false">
      <c r="A58" s="303" t="s">
        <v>109</v>
      </c>
      <c r="B58" s="20" t="s">
        <v>110</v>
      </c>
      <c r="C58" s="21" t="n">
        <v>13386967</v>
      </c>
    </row>
    <row r="59" s="304" customFormat="true" ht="12" hidden="false" customHeight="true" outlineLevel="0" collapsed="false">
      <c r="A59" s="305" t="s">
        <v>111</v>
      </c>
      <c r="B59" s="27" t="s">
        <v>112</v>
      </c>
      <c r="C59" s="26"/>
    </row>
    <row r="60" s="304" customFormat="true" ht="12" hidden="false" customHeight="true" outlineLevel="0" collapsed="false">
      <c r="A60" s="46" t="s">
        <v>113</v>
      </c>
      <c r="B60" s="25" t="s">
        <v>114</v>
      </c>
      <c r="C60" s="14" t="n">
        <f aca="false">SUM(C61:C63)</f>
        <v>0</v>
      </c>
    </row>
    <row r="61" s="304" customFormat="true" ht="12" hidden="false" customHeight="true" outlineLevel="0" collapsed="false">
      <c r="A61" s="301" t="s">
        <v>115</v>
      </c>
      <c r="B61" s="17" t="s">
        <v>116</v>
      </c>
      <c r="C61" s="21"/>
    </row>
    <row r="62" s="304" customFormat="true" ht="12" hidden="false" customHeight="true" outlineLevel="0" collapsed="false">
      <c r="A62" s="303" t="s">
        <v>117</v>
      </c>
      <c r="B62" s="20" t="s">
        <v>118</v>
      </c>
      <c r="C62" s="21"/>
    </row>
    <row r="63" s="304" customFormat="true" ht="12" hidden="false" customHeight="true" outlineLevel="0" collapsed="false">
      <c r="A63" s="303" t="s">
        <v>119</v>
      </c>
      <c r="B63" s="20" t="s">
        <v>120</v>
      </c>
      <c r="C63" s="21"/>
    </row>
    <row r="64" s="304" customFormat="true" ht="12" hidden="false" customHeight="true" outlineLevel="0" collapsed="false">
      <c r="A64" s="305" t="s">
        <v>121</v>
      </c>
      <c r="B64" s="27" t="s">
        <v>122</v>
      </c>
      <c r="C64" s="21"/>
    </row>
    <row r="65" s="304" customFormat="true" ht="12" hidden="false" customHeight="true" outlineLevel="0" collapsed="false">
      <c r="A65" s="46" t="s">
        <v>260</v>
      </c>
      <c r="B65" s="13" t="s">
        <v>124</v>
      </c>
      <c r="C65" s="14" t="n">
        <f aca="false">+C8+C15+C22+C29+C37+C49+C55+C60</f>
        <v>242225164</v>
      </c>
    </row>
    <row r="66" s="304" customFormat="true" ht="12" hidden="false" customHeight="true" outlineLevel="0" collapsed="false">
      <c r="A66" s="306" t="s">
        <v>428</v>
      </c>
      <c r="B66" s="25" t="s">
        <v>126</v>
      </c>
      <c r="C66" s="14" t="n">
        <f aca="false">SUM(C67:C69)</f>
        <v>0</v>
      </c>
    </row>
    <row r="67" s="304" customFormat="true" ht="12" hidden="false" customHeight="true" outlineLevel="0" collapsed="false">
      <c r="A67" s="301" t="s">
        <v>127</v>
      </c>
      <c r="B67" s="17" t="s">
        <v>128</v>
      </c>
      <c r="C67" s="21"/>
    </row>
    <row r="68" s="304" customFormat="true" ht="12" hidden="false" customHeight="true" outlineLevel="0" collapsed="false">
      <c r="A68" s="303" t="s">
        <v>129</v>
      </c>
      <c r="B68" s="20" t="s">
        <v>130</v>
      </c>
      <c r="C68" s="21"/>
    </row>
    <row r="69" s="304" customFormat="true" ht="12" hidden="false" customHeight="true" outlineLevel="0" collapsed="false">
      <c r="A69" s="305" t="s">
        <v>131</v>
      </c>
      <c r="B69" s="331" t="s">
        <v>449</v>
      </c>
      <c r="C69" s="21"/>
    </row>
    <row r="70" s="304" customFormat="true" ht="12" hidden="false" customHeight="true" outlineLevel="0" collapsed="false">
      <c r="A70" s="306" t="s">
        <v>133</v>
      </c>
      <c r="B70" s="25" t="s">
        <v>134</v>
      </c>
      <c r="C70" s="14" t="n">
        <f aca="false">SUM(C71:C74)</f>
        <v>0</v>
      </c>
    </row>
    <row r="71" s="304" customFormat="true" ht="12" hidden="false" customHeight="true" outlineLevel="0" collapsed="false">
      <c r="A71" s="301" t="s">
        <v>135</v>
      </c>
      <c r="B71" s="17" t="s">
        <v>136</v>
      </c>
      <c r="C71" s="21"/>
    </row>
    <row r="72" s="304" customFormat="true" ht="12" hidden="false" customHeight="true" outlineLevel="0" collapsed="false">
      <c r="A72" s="303" t="s">
        <v>137</v>
      </c>
      <c r="B72" s="20" t="s">
        <v>138</v>
      </c>
      <c r="C72" s="21"/>
    </row>
    <row r="73" s="304" customFormat="true" ht="12" hidden="false" customHeight="true" outlineLevel="0" collapsed="false">
      <c r="A73" s="303" t="s">
        <v>139</v>
      </c>
      <c r="B73" s="20" t="s">
        <v>140</v>
      </c>
      <c r="C73" s="21"/>
    </row>
    <row r="74" s="304" customFormat="true" ht="12" hidden="false" customHeight="true" outlineLevel="0" collapsed="false">
      <c r="A74" s="305" t="s">
        <v>141</v>
      </c>
      <c r="B74" s="27" t="s">
        <v>142</v>
      </c>
      <c r="C74" s="21"/>
    </row>
    <row r="75" customFormat="false" ht="12" hidden="false" customHeight="true" outlineLevel="0" collapsed="false">
      <c r="A75" s="306" t="s">
        <v>143</v>
      </c>
      <c r="B75" s="25" t="s">
        <v>144</v>
      </c>
      <c r="C75" s="14" t="n">
        <f aca="false">SUM(C76:C77)</f>
        <v>132400664</v>
      </c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01" t="s">
        <v>145</v>
      </c>
      <c r="B76" s="17" t="s">
        <v>146</v>
      </c>
      <c r="C76" s="21" t="n">
        <v>132400664</v>
      </c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05" t="s">
        <v>147</v>
      </c>
      <c r="B77" s="27" t="s">
        <v>148</v>
      </c>
      <c r="C77" s="21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02" customFormat="true" ht="12" hidden="false" customHeight="true" outlineLevel="0" collapsed="false">
      <c r="A78" s="306" t="s">
        <v>149</v>
      </c>
      <c r="B78" s="25" t="s">
        <v>150</v>
      </c>
      <c r="C78" s="14" t="n">
        <f aca="false">SUM(C79:C81)</f>
        <v>0</v>
      </c>
    </row>
    <row r="79" s="304" customFormat="true" ht="12" hidden="false" customHeight="true" outlineLevel="0" collapsed="false">
      <c r="A79" s="301" t="s">
        <v>151</v>
      </c>
      <c r="B79" s="17" t="s">
        <v>152</v>
      </c>
      <c r="C79" s="21"/>
    </row>
    <row r="80" s="304" customFormat="true" ht="12" hidden="false" customHeight="true" outlineLevel="0" collapsed="false">
      <c r="A80" s="303" t="s">
        <v>153</v>
      </c>
      <c r="B80" s="20" t="s">
        <v>154</v>
      </c>
      <c r="C80" s="21"/>
    </row>
    <row r="81" s="304" customFormat="true" ht="12" hidden="false" customHeight="true" outlineLevel="0" collapsed="false">
      <c r="A81" s="305" t="s">
        <v>155</v>
      </c>
      <c r="B81" s="27" t="s">
        <v>156</v>
      </c>
      <c r="C81" s="21"/>
    </row>
    <row r="82" customFormat="false" ht="12" hidden="false" customHeight="true" outlineLevel="0" collapsed="false">
      <c r="A82" s="306" t="s">
        <v>157</v>
      </c>
      <c r="B82" s="25" t="s">
        <v>158</v>
      </c>
      <c r="C82" s="14" t="n">
        <f aca="false">SUM(C83:C86)</f>
        <v>0</v>
      </c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07" t="s">
        <v>159</v>
      </c>
      <c r="B83" s="17" t="s">
        <v>160</v>
      </c>
      <c r="C83" s="21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08" t="s">
        <v>161</v>
      </c>
      <c r="B84" s="20" t="s">
        <v>162</v>
      </c>
      <c r="C84" s="21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08" t="s">
        <v>163</v>
      </c>
      <c r="B85" s="20" t="s">
        <v>164</v>
      </c>
      <c r="C85" s="21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02" customFormat="true" ht="12" hidden="false" customHeight="true" outlineLevel="0" collapsed="false">
      <c r="A86" s="309" t="s">
        <v>165</v>
      </c>
      <c r="B86" s="27" t="s">
        <v>166</v>
      </c>
      <c r="C86" s="21"/>
    </row>
    <row r="87" customFormat="false" ht="12" hidden="false" customHeight="true" outlineLevel="0" collapsed="false">
      <c r="A87" s="306" t="s">
        <v>167</v>
      </c>
      <c r="B87" s="25" t="s">
        <v>168</v>
      </c>
      <c r="C87" s="36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06" t="s">
        <v>429</v>
      </c>
      <c r="B88" s="25" t="s">
        <v>170</v>
      </c>
      <c r="C88" s="36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06" t="s">
        <v>430</v>
      </c>
      <c r="B89" s="37" t="s">
        <v>172</v>
      </c>
      <c r="C89" s="14" t="n">
        <f aca="false">+C66+C70+C75+C78+C82+C88+C87</f>
        <v>132400664</v>
      </c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10" t="s">
        <v>431</v>
      </c>
      <c r="B90" s="39" t="s">
        <v>432</v>
      </c>
      <c r="C90" s="14" t="n">
        <f aca="false">+C65+C89</f>
        <v>374625828</v>
      </c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304" customFormat="true" ht="15" hidden="false" customHeight="true" outlineLevel="0" collapsed="false">
      <c r="A91" s="311"/>
      <c r="B91" s="312"/>
      <c r="C91" s="313"/>
    </row>
    <row r="92" s="297" customFormat="true" ht="16.5" hidden="false" customHeight="true" outlineLevel="0" collapsed="false">
      <c r="A92" s="314"/>
      <c r="B92" s="315" t="s">
        <v>277</v>
      </c>
      <c r="C92" s="316"/>
    </row>
    <row r="93" s="317" customFormat="true" ht="12" hidden="false" customHeight="true" outlineLevel="0" collapsed="false">
      <c r="A93" s="8" t="s">
        <v>9</v>
      </c>
      <c r="B93" s="50" t="s">
        <v>433</v>
      </c>
      <c r="C93" s="51" t="n">
        <f aca="false">+C94+C95+C96+C97+C98+C111</f>
        <v>256702838</v>
      </c>
    </row>
    <row r="94" customFormat="false" ht="12" hidden="false" customHeight="true" outlineLevel="0" collapsed="false">
      <c r="A94" s="318" t="s">
        <v>11</v>
      </c>
      <c r="B94" s="53" t="s">
        <v>179</v>
      </c>
      <c r="C94" s="54" t="n">
        <v>122980715</v>
      </c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303" t="s">
        <v>13</v>
      </c>
      <c r="B95" s="55" t="s">
        <v>180</v>
      </c>
      <c r="C95" s="21" t="n">
        <v>27974163</v>
      </c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03" t="s">
        <v>15</v>
      </c>
      <c r="B96" s="55" t="s">
        <v>181</v>
      </c>
      <c r="C96" s="26" t="n">
        <v>83400760</v>
      </c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03" t="s">
        <v>17</v>
      </c>
      <c r="B97" s="56" t="s">
        <v>182</v>
      </c>
      <c r="C97" s="26" t="n">
        <v>17105560</v>
      </c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03" t="s">
        <v>183</v>
      </c>
      <c r="B98" s="57" t="s">
        <v>184</v>
      </c>
      <c r="C98" s="26" t="n">
        <f aca="false">SUM(C105+C110)</f>
        <v>5241640</v>
      </c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03" t="s">
        <v>21</v>
      </c>
      <c r="B99" s="55" t="s">
        <v>434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03" t="s">
        <v>186</v>
      </c>
      <c r="B100" s="59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03" t="s">
        <v>188</v>
      </c>
      <c r="B101" s="59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03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03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03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303" t="s">
        <v>196</v>
      </c>
      <c r="B105" s="59" t="s">
        <v>197</v>
      </c>
      <c r="C105" s="26" t="n">
        <v>2131640</v>
      </c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03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03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19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03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03" t="s">
        <v>206</v>
      </c>
      <c r="B110" s="60" t="s">
        <v>207</v>
      </c>
      <c r="C110" s="21" t="n">
        <v>3110000</v>
      </c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03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05" t="s">
        <v>210</v>
      </c>
      <c r="B112" s="55" t="s">
        <v>435</v>
      </c>
      <c r="C112" s="26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20" t="s">
        <v>212</v>
      </c>
      <c r="B113" s="321" t="s">
        <v>436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46" t="s">
        <v>23</v>
      </c>
      <c r="B114" s="83" t="s">
        <v>214</v>
      </c>
      <c r="C114" s="14" t="n">
        <f aca="false">+C115+C117+C119</f>
        <v>117922990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301" t="s">
        <v>25</v>
      </c>
      <c r="B115" s="55" t="s">
        <v>215</v>
      </c>
      <c r="C115" s="18" t="n">
        <v>97922990</v>
      </c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01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01" t="s">
        <v>29</v>
      </c>
      <c r="B117" s="68" t="s">
        <v>217</v>
      </c>
      <c r="C117" s="21" t="n">
        <v>20000000</v>
      </c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01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01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01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01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01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301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01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01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01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19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46" t="s">
        <v>37</v>
      </c>
      <c r="B128" s="13" t="s">
        <v>233</v>
      </c>
      <c r="C128" s="14" t="n">
        <f aca="false">+C93+C114</f>
        <v>374625828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46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317" customFormat="true" ht="12" hidden="false" customHeight="true" outlineLevel="0" collapsed="false">
      <c r="A130" s="301" t="s">
        <v>53</v>
      </c>
      <c r="B130" s="72" t="s">
        <v>437</v>
      </c>
      <c r="C130" s="69"/>
    </row>
    <row r="131" customFormat="false" ht="12" hidden="false" customHeight="true" outlineLevel="0" collapsed="false">
      <c r="A131" s="301" t="s">
        <v>61</v>
      </c>
      <c r="B131" s="72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319" t="s">
        <v>63</v>
      </c>
      <c r="B132" s="73" t="s">
        <v>438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46" t="s">
        <v>67</v>
      </c>
      <c r="B133" s="13" t="s">
        <v>239</v>
      </c>
      <c r="C133" s="14" t="n">
        <f aca="false">+C134+C135+C136+C137+C138+C139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301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01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01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01" t="s">
        <v>75</v>
      </c>
      <c r="B137" s="72" t="s">
        <v>439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01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317" customFormat="true" ht="12" hidden="false" customHeight="true" outlineLevel="0" collapsed="false">
      <c r="A139" s="319" t="s">
        <v>79</v>
      </c>
      <c r="B139" s="73" t="s">
        <v>245</v>
      </c>
      <c r="C139" s="69"/>
    </row>
    <row r="140" customFormat="false" ht="12" hidden="false" customHeight="true" outlineLevel="0" collapsed="false">
      <c r="A140" s="46" t="s">
        <v>91</v>
      </c>
      <c r="B140" s="13" t="s">
        <v>440</v>
      </c>
      <c r="C140" s="14" t="n">
        <f aca="false">+C141+C142+C144+C145+C143</f>
        <v>0</v>
      </c>
      <c r="D140" s="0"/>
      <c r="E140" s="0"/>
      <c r="F140" s="0"/>
      <c r="G140" s="0"/>
      <c r="H140" s="0"/>
      <c r="I140" s="0"/>
      <c r="J140" s="0"/>
      <c r="K140" s="322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301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301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317" customFormat="true" ht="12" hidden="false" customHeight="true" outlineLevel="0" collapsed="false">
      <c r="A143" s="301" t="s">
        <v>97</v>
      </c>
      <c r="B143" s="72" t="s">
        <v>441</v>
      </c>
      <c r="C143" s="69"/>
    </row>
    <row r="144" s="317" customFormat="true" ht="12" hidden="false" customHeight="true" outlineLevel="0" collapsed="false">
      <c r="A144" s="301" t="s">
        <v>99</v>
      </c>
      <c r="B144" s="72" t="s">
        <v>249</v>
      </c>
      <c r="C144" s="69"/>
    </row>
    <row r="145" s="317" customFormat="true" ht="12" hidden="false" customHeight="true" outlineLevel="0" collapsed="false">
      <c r="A145" s="319" t="s">
        <v>101</v>
      </c>
      <c r="B145" s="73" t="s">
        <v>250</v>
      </c>
      <c r="C145" s="69"/>
    </row>
    <row r="146" customFormat="false" ht="12" hidden="false" customHeight="true" outlineLevel="0" collapsed="false">
      <c r="A146" s="46" t="s">
        <v>251</v>
      </c>
      <c r="B146" s="13" t="s">
        <v>252</v>
      </c>
      <c r="C146" s="74" t="n">
        <f aca="false">+C147+C148+C149+C150+C151</f>
        <v>0</v>
      </c>
    </row>
    <row r="147" customFormat="false" ht="12" hidden="false" customHeight="true" outlineLevel="0" collapsed="false">
      <c r="A147" s="301" t="s">
        <v>105</v>
      </c>
      <c r="B147" s="72" t="s">
        <v>253</v>
      </c>
      <c r="C147" s="69"/>
    </row>
    <row r="148" customFormat="false" ht="12" hidden="false" customHeight="true" outlineLevel="0" collapsed="false">
      <c r="A148" s="301" t="s">
        <v>107</v>
      </c>
      <c r="B148" s="72" t="s">
        <v>254</v>
      </c>
      <c r="C148" s="69"/>
    </row>
    <row r="149" customFormat="false" ht="12" hidden="false" customHeight="true" outlineLevel="0" collapsed="false">
      <c r="A149" s="301" t="s">
        <v>109</v>
      </c>
      <c r="B149" s="72" t="s">
        <v>255</v>
      </c>
      <c r="C149" s="69"/>
    </row>
    <row r="150" customFormat="false" ht="12.75" hidden="false" customHeight="true" outlineLevel="0" collapsed="false">
      <c r="A150" s="301" t="s">
        <v>111</v>
      </c>
      <c r="B150" s="72" t="s">
        <v>442</v>
      </c>
      <c r="C150" s="69"/>
    </row>
    <row r="151" customFormat="false" ht="12.75" hidden="false" customHeight="true" outlineLevel="0" collapsed="false">
      <c r="A151" s="319" t="s">
        <v>257</v>
      </c>
      <c r="B151" s="73" t="s">
        <v>258</v>
      </c>
      <c r="C151" s="71"/>
    </row>
    <row r="152" customFormat="false" ht="12.75" hidden="false" customHeight="true" outlineLevel="0" collapsed="false">
      <c r="A152" s="323" t="s">
        <v>113</v>
      </c>
      <c r="B152" s="13" t="s">
        <v>259</v>
      </c>
      <c r="C152" s="74"/>
    </row>
    <row r="153" customFormat="false" ht="12" hidden="false" customHeight="true" outlineLevel="0" collapsed="false">
      <c r="A153" s="323" t="s">
        <v>260</v>
      </c>
      <c r="B153" s="13" t="s">
        <v>261</v>
      </c>
      <c r="C153" s="74"/>
    </row>
    <row r="154" customFormat="false" ht="15" hidden="false" customHeight="true" outlineLevel="0" collapsed="false">
      <c r="A154" s="46" t="s">
        <v>262</v>
      </c>
      <c r="B154" s="13" t="s">
        <v>263</v>
      </c>
      <c r="C154" s="76" t="n">
        <f aca="false">+C129+C133+C140+C146+C152+C153</f>
        <v>0</v>
      </c>
    </row>
    <row r="155" customFormat="false" ht="13.5" hidden="false" customHeight="false" outlineLevel="0" collapsed="false">
      <c r="A155" s="324" t="s">
        <v>264</v>
      </c>
      <c r="B155" s="80" t="s">
        <v>265</v>
      </c>
      <c r="C155" s="76" t="n">
        <f aca="false">+C128+C154</f>
        <v>374625828</v>
      </c>
    </row>
    <row r="156" customFormat="false" ht="15" hidden="false" customHeight="true" outlineLevel="0" collapsed="false">
      <c r="A156" s="325"/>
      <c r="B156" s="326"/>
      <c r="C156" s="327"/>
    </row>
    <row r="157" customFormat="false" ht="14.25" hidden="false" customHeight="true" outlineLevel="0" collapsed="false">
      <c r="A157" s="328" t="s">
        <v>443</v>
      </c>
      <c r="B157" s="329"/>
      <c r="C157" s="330" t="n">
        <v>11</v>
      </c>
    </row>
    <row r="158" customFormat="false" ht="13.5" hidden="false" customHeight="false" outlineLevel="0" collapsed="false">
      <c r="A158" s="328" t="s">
        <v>444</v>
      </c>
      <c r="B158" s="329"/>
      <c r="C158" s="330" t="n">
        <v>90</v>
      </c>
    </row>
  </sheetData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0" man="true" max="16383" min="0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85" workbookViewId="0">
      <selection pane="topLeft" activeCell="E5" activeCellId="0" sqref="E5"/>
    </sheetView>
  </sheetViews>
  <sheetFormatPr defaultRowHeight="12.75"/>
  <cols>
    <col collapsed="false" hidden="false" max="1" min="1" style="273" width="19.5056818181818"/>
    <col collapsed="false" hidden="false" max="2" min="2" style="274" width="72"/>
    <col collapsed="false" hidden="false" max="3" min="3" style="275" width="24.9943181818182"/>
    <col collapsed="false" hidden="false" max="1025" min="4" style="276" width="9.32954545454546"/>
  </cols>
  <sheetData>
    <row r="1" s="280" customFormat="true" ht="16.5" hidden="false" customHeight="true" outlineLevel="0" collapsed="false">
      <c r="A1" s="277"/>
      <c r="B1" s="278"/>
      <c r="C1" s="279" t="s">
        <v>450</v>
      </c>
    </row>
    <row r="2" s="284" customFormat="true" ht="21" hidden="false" customHeight="true" outlineLevel="0" collapsed="false">
      <c r="A2" s="281" t="s">
        <v>278</v>
      </c>
      <c r="B2" s="282" t="s">
        <v>420</v>
      </c>
      <c r="C2" s="283" t="s">
        <v>421</v>
      </c>
    </row>
    <row r="3" customFormat="false" ht="16.5" hidden="false" customHeight="false" outlineLevel="0" collapsed="false">
      <c r="A3" s="285" t="s">
        <v>422</v>
      </c>
      <c r="B3" s="286" t="s">
        <v>451</v>
      </c>
      <c r="C3" s="287" t="s">
        <v>452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290" customFormat="true" ht="15.95" hidden="false" customHeight="true" outlineLevel="0" collapsed="false">
      <c r="A4" s="288"/>
      <c r="B4" s="288"/>
      <c r="C4" s="289" t="s">
        <v>363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293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297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0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46" t="s">
        <v>9</v>
      </c>
      <c r="B8" s="13" t="s">
        <v>10</v>
      </c>
      <c r="C8" s="14" t="n">
        <f aca="false">+C9+C10+C11+C12+C13+C14</f>
        <v>0</v>
      </c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02" customFormat="true" ht="12" hidden="false" customHeight="true" outlineLevel="0" collapsed="false">
      <c r="A9" s="301" t="s">
        <v>11</v>
      </c>
      <c r="B9" s="17" t="s">
        <v>12</v>
      </c>
      <c r="C9" s="18"/>
    </row>
    <row r="10" s="304" customFormat="true" ht="12" hidden="false" customHeight="true" outlineLevel="0" collapsed="false">
      <c r="A10" s="303" t="s">
        <v>13</v>
      </c>
      <c r="B10" s="20" t="s">
        <v>14</v>
      </c>
      <c r="C10" s="21"/>
    </row>
    <row r="11" s="304" customFormat="true" ht="12" hidden="false" customHeight="true" outlineLevel="0" collapsed="false">
      <c r="A11" s="303" t="s">
        <v>15</v>
      </c>
      <c r="B11" s="20" t="s">
        <v>16</v>
      </c>
      <c r="C11" s="21"/>
    </row>
    <row r="12" s="304" customFormat="true" ht="12" hidden="false" customHeight="true" outlineLevel="0" collapsed="false">
      <c r="A12" s="303" t="s">
        <v>17</v>
      </c>
      <c r="B12" s="20" t="s">
        <v>18</v>
      </c>
      <c r="C12" s="21"/>
    </row>
    <row r="13" s="304" customFormat="true" ht="12" hidden="false" customHeight="true" outlineLevel="0" collapsed="false">
      <c r="A13" s="303" t="s">
        <v>19</v>
      </c>
      <c r="B13" s="20" t="s">
        <v>426</v>
      </c>
      <c r="C13" s="21"/>
    </row>
    <row r="14" s="302" customFormat="true" ht="12" hidden="false" customHeight="true" outlineLevel="0" collapsed="false">
      <c r="A14" s="305" t="s">
        <v>21</v>
      </c>
      <c r="B14" s="27" t="s">
        <v>22</v>
      </c>
      <c r="C14" s="21"/>
    </row>
    <row r="15" customFormat="false" ht="12" hidden="false" customHeight="true" outlineLevel="0" collapsed="false">
      <c r="A15" s="46" t="s">
        <v>23</v>
      </c>
      <c r="B15" s="25" t="s">
        <v>24</v>
      </c>
      <c r="C15" s="14" t="n">
        <f aca="false">+C16+C17+C18+C19+C20</f>
        <v>0</v>
      </c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01" t="s">
        <v>25</v>
      </c>
      <c r="B16" s="17" t="s">
        <v>26</v>
      </c>
      <c r="C16" s="18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03" t="s">
        <v>27</v>
      </c>
      <c r="B17" s="20" t="s">
        <v>28</v>
      </c>
      <c r="C17" s="21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03" t="s">
        <v>29</v>
      </c>
      <c r="B18" s="20" t="s">
        <v>30</v>
      </c>
      <c r="C18" s="21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03" t="s">
        <v>31</v>
      </c>
      <c r="B19" s="20" t="s">
        <v>32</v>
      </c>
      <c r="C19" s="21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03" t="s">
        <v>33</v>
      </c>
      <c r="B20" s="20" t="s">
        <v>34</v>
      </c>
      <c r="C20" s="21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04" customFormat="true" ht="12" hidden="false" customHeight="true" outlineLevel="0" collapsed="false">
      <c r="A21" s="305" t="s">
        <v>35</v>
      </c>
      <c r="B21" s="27" t="s">
        <v>36</v>
      </c>
      <c r="C21" s="26"/>
    </row>
    <row r="22" customFormat="false" ht="12" hidden="false" customHeight="true" outlineLevel="0" collapsed="false">
      <c r="A22" s="46" t="s">
        <v>37</v>
      </c>
      <c r="B22" s="13" t="s">
        <v>38</v>
      </c>
      <c r="C22" s="14" t="n">
        <f aca="false">+C23+C24+C25+C26+C27</f>
        <v>0</v>
      </c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01" t="s">
        <v>39</v>
      </c>
      <c r="B23" s="17" t="s">
        <v>40</v>
      </c>
      <c r="C23" s="18"/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02" customFormat="true" ht="12" hidden="false" customHeight="true" outlineLevel="0" collapsed="false">
      <c r="A24" s="303" t="s">
        <v>41</v>
      </c>
      <c r="B24" s="20" t="s">
        <v>42</v>
      </c>
      <c r="C24" s="21"/>
    </row>
    <row r="25" s="304" customFormat="true" ht="12" hidden="false" customHeight="true" outlineLevel="0" collapsed="false">
      <c r="A25" s="303" t="s">
        <v>43</v>
      </c>
      <c r="B25" s="20" t="s">
        <v>44</v>
      </c>
      <c r="C25" s="21"/>
    </row>
    <row r="26" s="304" customFormat="true" ht="12" hidden="false" customHeight="true" outlineLevel="0" collapsed="false">
      <c r="A26" s="303" t="s">
        <v>45</v>
      </c>
      <c r="B26" s="20" t="s">
        <v>46</v>
      </c>
      <c r="C26" s="21"/>
    </row>
    <row r="27" s="304" customFormat="true" ht="12" hidden="false" customHeight="true" outlineLevel="0" collapsed="false">
      <c r="A27" s="303" t="s">
        <v>47</v>
      </c>
      <c r="B27" s="20" t="s">
        <v>48</v>
      </c>
      <c r="C27" s="21"/>
    </row>
    <row r="28" s="304" customFormat="true" ht="12" hidden="false" customHeight="true" outlineLevel="0" collapsed="false">
      <c r="A28" s="305" t="s">
        <v>49</v>
      </c>
      <c r="B28" s="27" t="s">
        <v>50</v>
      </c>
      <c r="C28" s="26"/>
    </row>
    <row r="29" s="304" customFormat="true" ht="12" hidden="false" customHeight="true" outlineLevel="0" collapsed="false">
      <c r="A29" s="46" t="s">
        <v>51</v>
      </c>
      <c r="B29" s="13" t="s">
        <v>52</v>
      </c>
      <c r="C29" s="14" t="n">
        <f aca="false">+C30+C34+C35+C36</f>
        <v>0</v>
      </c>
    </row>
    <row r="30" s="304" customFormat="true" ht="12" hidden="false" customHeight="true" outlineLevel="0" collapsed="false">
      <c r="A30" s="301" t="s">
        <v>53</v>
      </c>
      <c r="B30" s="17" t="s">
        <v>427</v>
      </c>
      <c r="C30" s="28" t="n">
        <f aca="false">+C31+C32+C33</f>
        <v>0</v>
      </c>
    </row>
    <row r="31" s="304" customFormat="true" ht="12" hidden="false" customHeight="true" outlineLevel="0" collapsed="false">
      <c r="A31" s="303" t="s">
        <v>55</v>
      </c>
      <c r="B31" s="20" t="s">
        <v>56</v>
      </c>
      <c r="C31" s="21"/>
    </row>
    <row r="32" s="304" customFormat="true" ht="12" hidden="false" customHeight="true" outlineLevel="0" collapsed="false">
      <c r="A32" s="303" t="s">
        <v>57</v>
      </c>
      <c r="B32" s="20" t="s">
        <v>58</v>
      </c>
      <c r="C32" s="21"/>
    </row>
    <row r="33" s="304" customFormat="true" ht="12" hidden="false" customHeight="true" outlineLevel="0" collapsed="false">
      <c r="A33" s="303" t="s">
        <v>59</v>
      </c>
      <c r="B33" s="20" t="s">
        <v>60</v>
      </c>
      <c r="C33" s="21"/>
    </row>
    <row r="34" s="304" customFormat="true" ht="12" hidden="false" customHeight="true" outlineLevel="0" collapsed="false">
      <c r="A34" s="303" t="s">
        <v>61</v>
      </c>
      <c r="B34" s="20" t="s">
        <v>62</v>
      </c>
      <c r="C34" s="21"/>
    </row>
    <row r="35" s="304" customFormat="true" ht="12" hidden="false" customHeight="true" outlineLevel="0" collapsed="false">
      <c r="A35" s="303" t="s">
        <v>63</v>
      </c>
      <c r="B35" s="20" t="s">
        <v>64</v>
      </c>
      <c r="C35" s="21"/>
    </row>
    <row r="36" s="304" customFormat="true" ht="12" hidden="false" customHeight="true" outlineLevel="0" collapsed="false">
      <c r="A36" s="305" t="s">
        <v>65</v>
      </c>
      <c r="B36" s="27" t="s">
        <v>66</v>
      </c>
      <c r="C36" s="26"/>
    </row>
    <row r="37" s="304" customFormat="true" ht="12" hidden="false" customHeight="true" outlineLevel="0" collapsed="false">
      <c r="A37" s="46" t="s">
        <v>67</v>
      </c>
      <c r="B37" s="13" t="s">
        <v>68</v>
      </c>
      <c r="C37" s="14" t="n">
        <f aca="false">SUM(C38:C48)</f>
        <v>0</v>
      </c>
    </row>
    <row r="38" s="304" customFormat="true" ht="12" hidden="false" customHeight="true" outlineLevel="0" collapsed="false">
      <c r="A38" s="301" t="s">
        <v>69</v>
      </c>
      <c r="B38" s="17" t="s">
        <v>70</v>
      </c>
      <c r="C38" s="18"/>
    </row>
    <row r="39" s="304" customFormat="true" ht="12" hidden="false" customHeight="true" outlineLevel="0" collapsed="false">
      <c r="A39" s="303" t="s">
        <v>71</v>
      </c>
      <c r="B39" s="20" t="s">
        <v>72</v>
      </c>
      <c r="C39" s="21"/>
    </row>
    <row r="40" s="304" customFormat="true" ht="12" hidden="false" customHeight="true" outlineLevel="0" collapsed="false">
      <c r="A40" s="303" t="s">
        <v>73</v>
      </c>
      <c r="B40" s="20" t="s">
        <v>74</v>
      </c>
      <c r="C40" s="21"/>
    </row>
    <row r="41" s="304" customFormat="true" ht="12" hidden="false" customHeight="true" outlineLevel="0" collapsed="false">
      <c r="A41" s="303" t="s">
        <v>75</v>
      </c>
      <c r="B41" s="20" t="s">
        <v>76</v>
      </c>
      <c r="C41" s="21"/>
    </row>
    <row r="42" s="304" customFormat="true" ht="12" hidden="false" customHeight="true" outlineLevel="0" collapsed="false">
      <c r="A42" s="303" t="s">
        <v>77</v>
      </c>
      <c r="B42" s="20" t="s">
        <v>78</v>
      </c>
      <c r="C42" s="21"/>
    </row>
    <row r="43" s="304" customFormat="true" ht="12" hidden="false" customHeight="true" outlineLevel="0" collapsed="false">
      <c r="A43" s="303" t="s">
        <v>79</v>
      </c>
      <c r="B43" s="20" t="s">
        <v>80</v>
      </c>
      <c r="C43" s="21"/>
    </row>
    <row r="44" s="304" customFormat="true" ht="12" hidden="false" customHeight="true" outlineLevel="0" collapsed="false">
      <c r="A44" s="303" t="s">
        <v>81</v>
      </c>
      <c r="B44" s="20" t="s">
        <v>82</v>
      </c>
      <c r="C44" s="21"/>
    </row>
    <row r="45" s="304" customFormat="true" ht="12" hidden="false" customHeight="true" outlineLevel="0" collapsed="false">
      <c r="A45" s="303" t="s">
        <v>83</v>
      </c>
      <c r="B45" s="20" t="s">
        <v>84</v>
      </c>
      <c r="C45" s="21"/>
    </row>
    <row r="46" s="304" customFormat="true" ht="12" hidden="false" customHeight="true" outlineLevel="0" collapsed="false">
      <c r="A46" s="303" t="s">
        <v>85</v>
      </c>
      <c r="B46" s="20" t="s">
        <v>86</v>
      </c>
      <c r="C46" s="21"/>
    </row>
    <row r="47" s="304" customFormat="true" ht="12" hidden="false" customHeight="true" outlineLevel="0" collapsed="false">
      <c r="A47" s="305" t="s">
        <v>87</v>
      </c>
      <c r="B47" s="27" t="s">
        <v>88</v>
      </c>
      <c r="C47" s="26"/>
    </row>
    <row r="48" s="304" customFormat="true" ht="12" hidden="false" customHeight="true" outlineLevel="0" collapsed="false">
      <c r="A48" s="305" t="s">
        <v>89</v>
      </c>
      <c r="B48" s="27" t="s">
        <v>90</v>
      </c>
      <c r="C48" s="26"/>
    </row>
    <row r="49" s="304" customFormat="true" ht="12" hidden="false" customHeight="true" outlineLevel="0" collapsed="false">
      <c r="A49" s="46" t="s">
        <v>91</v>
      </c>
      <c r="B49" s="13" t="s">
        <v>92</v>
      </c>
      <c r="C49" s="14" t="n">
        <f aca="false">SUM(C50:C54)</f>
        <v>0</v>
      </c>
    </row>
    <row r="50" s="304" customFormat="true" ht="12" hidden="false" customHeight="true" outlineLevel="0" collapsed="false">
      <c r="A50" s="301" t="s">
        <v>93</v>
      </c>
      <c r="B50" s="17" t="s">
        <v>94</v>
      </c>
      <c r="C50" s="18"/>
    </row>
    <row r="51" s="304" customFormat="true" ht="12" hidden="false" customHeight="true" outlineLevel="0" collapsed="false">
      <c r="A51" s="303" t="s">
        <v>95</v>
      </c>
      <c r="B51" s="20" t="s">
        <v>96</v>
      </c>
      <c r="C51" s="21"/>
    </row>
    <row r="52" s="304" customFormat="true" ht="12" hidden="false" customHeight="true" outlineLevel="0" collapsed="false">
      <c r="A52" s="303" t="s">
        <v>97</v>
      </c>
      <c r="B52" s="20" t="s">
        <v>98</v>
      </c>
      <c r="C52" s="21"/>
    </row>
    <row r="53" s="304" customFormat="true" ht="12" hidden="false" customHeight="true" outlineLevel="0" collapsed="false">
      <c r="A53" s="303" t="s">
        <v>99</v>
      </c>
      <c r="B53" s="20" t="s">
        <v>100</v>
      </c>
      <c r="C53" s="21"/>
    </row>
    <row r="54" s="304" customFormat="true" ht="12" hidden="false" customHeight="true" outlineLevel="0" collapsed="false">
      <c r="A54" s="305" t="s">
        <v>101</v>
      </c>
      <c r="B54" s="27" t="s">
        <v>102</v>
      </c>
      <c r="C54" s="26"/>
    </row>
    <row r="55" s="304" customFormat="true" ht="12" hidden="false" customHeight="true" outlineLevel="0" collapsed="false">
      <c r="A55" s="46" t="s">
        <v>103</v>
      </c>
      <c r="B55" s="13" t="s">
        <v>104</v>
      </c>
      <c r="C55" s="14" t="n">
        <f aca="false">SUM(C56:C58)</f>
        <v>0</v>
      </c>
    </row>
    <row r="56" s="304" customFormat="true" ht="12" hidden="false" customHeight="true" outlineLevel="0" collapsed="false">
      <c r="A56" s="301" t="s">
        <v>105</v>
      </c>
      <c r="B56" s="17" t="s">
        <v>106</v>
      </c>
      <c r="C56" s="18"/>
    </row>
    <row r="57" s="304" customFormat="true" ht="12" hidden="false" customHeight="true" outlineLevel="0" collapsed="false">
      <c r="A57" s="303" t="s">
        <v>107</v>
      </c>
      <c r="B57" s="20" t="s">
        <v>108</v>
      </c>
      <c r="C57" s="21"/>
    </row>
    <row r="58" s="304" customFormat="true" ht="12" hidden="false" customHeight="true" outlineLevel="0" collapsed="false">
      <c r="A58" s="303" t="s">
        <v>109</v>
      </c>
      <c r="B58" s="20" t="s">
        <v>110</v>
      </c>
      <c r="C58" s="21"/>
    </row>
    <row r="59" s="304" customFormat="true" ht="12" hidden="false" customHeight="true" outlineLevel="0" collapsed="false">
      <c r="A59" s="305" t="s">
        <v>111</v>
      </c>
      <c r="B59" s="27" t="s">
        <v>112</v>
      </c>
      <c r="C59" s="26"/>
    </row>
    <row r="60" s="304" customFormat="true" ht="12" hidden="false" customHeight="true" outlineLevel="0" collapsed="false">
      <c r="A60" s="46" t="s">
        <v>113</v>
      </c>
      <c r="B60" s="25" t="s">
        <v>114</v>
      </c>
      <c r="C60" s="14" t="n">
        <f aca="false">SUM(C61:C63)</f>
        <v>0</v>
      </c>
    </row>
    <row r="61" s="304" customFormat="true" ht="12" hidden="false" customHeight="true" outlineLevel="0" collapsed="false">
      <c r="A61" s="301" t="s">
        <v>115</v>
      </c>
      <c r="B61" s="17" t="s">
        <v>116</v>
      </c>
      <c r="C61" s="21"/>
    </row>
    <row r="62" s="304" customFormat="true" ht="12" hidden="false" customHeight="true" outlineLevel="0" collapsed="false">
      <c r="A62" s="303" t="s">
        <v>117</v>
      </c>
      <c r="B62" s="20" t="s">
        <v>118</v>
      </c>
      <c r="C62" s="21"/>
    </row>
    <row r="63" s="304" customFormat="true" ht="12" hidden="false" customHeight="true" outlineLevel="0" collapsed="false">
      <c r="A63" s="303" t="s">
        <v>119</v>
      </c>
      <c r="B63" s="20" t="s">
        <v>120</v>
      </c>
      <c r="C63" s="21"/>
    </row>
    <row r="64" s="304" customFormat="true" ht="12" hidden="false" customHeight="true" outlineLevel="0" collapsed="false">
      <c r="A64" s="305" t="s">
        <v>121</v>
      </c>
      <c r="B64" s="27" t="s">
        <v>122</v>
      </c>
      <c r="C64" s="21"/>
    </row>
    <row r="65" s="304" customFormat="true" ht="12" hidden="false" customHeight="true" outlineLevel="0" collapsed="false">
      <c r="A65" s="46" t="s">
        <v>260</v>
      </c>
      <c r="B65" s="13" t="s">
        <v>124</v>
      </c>
      <c r="C65" s="14" t="n">
        <f aca="false">+C8+C15+C22+C29+C37+C49+C55+C60</f>
        <v>0</v>
      </c>
    </row>
    <row r="66" s="304" customFormat="true" ht="12" hidden="false" customHeight="true" outlineLevel="0" collapsed="false">
      <c r="A66" s="306" t="s">
        <v>428</v>
      </c>
      <c r="B66" s="25" t="s">
        <v>126</v>
      </c>
      <c r="C66" s="14" t="n">
        <f aca="false">SUM(C67:C69)</f>
        <v>0</v>
      </c>
    </row>
    <row r="67" s="304" customFormat="true" ht="12" hidden="false" customHeight="true" outlineLevel="0" collapsed="false">
      <c r="A67" s="301" t="s">
        <v>127</v>
      </c>
      <c r="B67" s="17" t="s">
        <v>128</v>
      </c>
      <c r="C67" s="21"/>
    </row>
    <row r="68" s="304" customFormat="true" ht="12" hidden="false" customHeight="true" outlineLevel="0" collapsed="false">
      <c r="A68" s="303" t="s">
        <v>129</v>
      </c>
      <c r="B68" s="20" t="s">
        <v>130</v>
      </c>
      <c r="C68" s="21"/>
    </row>
    <row r="69" s="304" customFormat="true" ht="12" hidden="false" customHeight="true" outlineLevel="0" collapsed="false">
      <c r="A69" s="305" t="s">
        <v>131</v>
      </c>
      <c r="B69" s="331" t="s">
        <v>449</v>
      </c>
      <c r="C69" s="21"/>
    </row>
    <row r="70" s="304" customFormat="true" ht="12" hidden="false" customHeight="true" outlineLevel="0" collapsed="false">
      <c r="A70" s="306" t="s">
        <v>133</v>
      </c>
      <c r="B70" s="25" t="s">
        <v>134</v>
      </c>
      <c r="C70" s="14" t="n">
        <f aca="false">SUM(C71:C74)</f>
        <v>0</v>
      </c>
    </row>
    <row r="71" s="304" customFormat="true" ht="12" hidden="false" customHeight="true" outlineLevel="0" collapsed="false">
      <c r="A71" s="301" t="s">
        <v>135</v>
      </c>
      <c r="B71" s="17" t="s">
        <v>136</v>
      </c>
      <c r="C71" s="21"/>
    </row>
    <row r="72" s="304" customFormat="true" ht="12" hidden="false" customHeight="true" outlineLevel="0" collapsed="false">
      <c r="A72" s="303" t="s">
        <v>137</v>
      </c>
      <c r="B72" s="20" t="s">
        <v>138</v>
      </c>
      <c r="C72" s="21"/>
    </row>
    <row r="73" s="304" customFormat="true" ht="12" hidden="false" customHeight="true" outlineLevel="0" collapsed="false">
      <c r="A73" s="303" t="s">
        <v>139</v>
      </c>
      <c r="B73" s="20" t="s">
        <v>140</v>
      </c>
      <c r="C73" s="21"/>
    </row>
    <row r="74" s="304" customFormat="true" ht="12" hidden="false" customHeight="true" outlineLevel="0" collapsed="false">
      <c r="A74" s="305" t="s">
        <v>141</v>
      </c>
      <c r="B74" s="27" t="s">
        <v>142</v>
      </c>
      <c r="C74" s="21"/>
    </row>
    <row r="75" customFormat="false" ht="12" hidden="false" customHeight="true" outlineLevel="0" collapsed="false">
      <c r="A75" s="306" t="s">
        <v>143</v>
      </c>
      <c r="B75" s="25" t="s">
        <v>144</v>
      </c>
      <c r="C75" s="14" t="n">
        <f aca="false">SUM(C76:C77)</f>
        <v>0</v>
      </c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01" t="s">
        <v>145</v>
      </c>
      <c r="B76" s="17" t="s">
        <v>146</v>
      </c>
      <c r="C76" s="21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05" t="s">
        <v>147</v>
      </c>
      <c r="B77" s="27" t="s">
        <v>148</v>
      </c>
      <c r="C77" s="21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02" customFormat="true" ht="12" hidden="false" customHeight="true" outlineLevel="0" collapsed="false">
      <c r="A78" s="306" t="s">
        <v>149</v>
      </c>
      <c r="B78" s="25" t="s">
        <v>150</v>
      </c>
      <c r="C78" s="14" t="n">
        <f aca="false">SUM(C79:C81)</f>
        <v>0</v>
      </c>
    </row>
    <row r="79" s="304" customFormat="true" ht="12" hidden="false" customHeight="true" outlineLevel="0" collapsed="false">
      <c r="A79" s="301" t="s">
        <v>151</v>
      </c>
      <c r="B79" s="17" t="s">
        <v>152</v>
      </c>
      <c r="C79" s="21"/>
    </row>
    <row r="80" s="304" customFormat="true" ht="12" hidden="false" customHeight="true" outlineLevel="0" collapsed="false">
      <c r="A80" s="303" t="s">
        <v>153</v>
      </c>
      <c r="B80" s="20" t="s">
        <v>154</v>
      </c>
      <c r="C80" s="21"/>
    </row>
    <row r="81" s="304" customFormat="true" ht="12" hidden="false" customHeight="true" outlineLevel="0" collapsed="false">
      <c r="A81" s="305" t="s">
        <v>155</v>
      </c>
      <c r="B81" s="27" t="s">
        <v>156</v>
      </c>
      <c r="C81" s="21"/>
    </row>
    <row r="82" customFormat="false" ht="12" hidden="false" customHeight="true" outlineLevel="0" collapsed="false">
      <c r="A82" s="306" t="s">
        <v>157</v>
      </c>
      <c r="B82" s="25" t="s">
        <v>158</v>
      </c>
      <c r="C82" s="14" t="n">
        <f aca="false">SUM(C83:C86)</f>
        <v>0</v>
      </c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07" t="s">
        <v>159</v>
      </c>
      <c r="B83" s="17" t="s">
        <v>160</v>
      </c>
      <c r="C83" s="21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08" t="s">
        <v>161</v>
      </c>
      <c r="B84" s="20" t="s">
        <v>162</v>
      </c>
      <c r="C84" s="21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08" t="s">
        <v>163</v>
      </c>
      <c r="B85" s="20" t="s">
        <v>164</v>
      </c>
      <c r="C85" s="21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02" customFormat="true" ht="12" hidden="false" customHeight="true" outlineLevel="0" collapsed="false">
      <c r="A86" s="309" t="s">
        <v>165</v>
      </c>
      <c r="B86" s="27" t="s">
        <v>166</v>
      </c>
      <c r="C86" s="21"/>
    </row>
    <row r="87" customFormat="false" ht="12" hidden="false" customHeight="true" outlineLevel="0" collapsed="false">
      <c r="A87" s="306" t="s">
        <v>167</v>
      </c>
      <c r="B87" s="25" t="s">
        <v>168</v>
      </c>
      <c r="C87" s="36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06" t="s">
        <v>429</v>
      </c>
      <c r="B88" s="25" t="s">
        <v>170</v>
      </c>
      <c r="C88" s="36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06" t="s">
        <v>430</v>
      </c>
      <c r="B89" s="37" t="s">
        <v>172</v>
      </c>
      <c r="C89" s="14" t="n">
        <f aca="false">+C66+C70+C75+C78+C82+C88+C87</f>
        <v>0</v>
      </c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10" t="s">
        <v>431</v>
      </c>
      <c r="B90" s="39" t="s">
        <v>432</v>
      </c>
      <c r="C90" s="14" t="n">
        <f aca="false">+C65+C89</f>
        <v>0</v>
      </c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304" customFormat="true" ht="15" hidden="false" customHeight="true" outlineLevel="0" collapsed="false">
      <c r="A91" s="311"/>
      <c r="B91" s="312"/>
      <c r="C91" s="313"/>
    </row>
    <row r="92" s="297" customFormat="true" ht="16.5" hidden="false" customHeight="true" outlineLevel="0" collapsed="false">
      <c r="A92" s="314"/>
      <c r="B92" s="315" t="s">
        <v>277</v>
      </c>
      <c r="C92" s="316"/>
    </row>
    <row r="93" s="317" customFormat="true" ht="12" hidden="false" customHeight="true" outlineLevel="0" collapsed="false">
      <c r="A93" s="8" t="s">
        <v>9</v>
      </c>
      <c r="B93" s="50" t="s">
        <v>433</v>
      </c>
      <c r="C93" s="51" t="n">
        <f aca="false">+C94+C95+C96+C97+C98+C111</f>
        <v>0</v>
      </c>
    </row>
    <row r="94" customFormat="false" ht="12" hidden="false" customHeight="true" outlineLevel="0" collapsed="false">
      <c r="A94" s="318" t="s">
        <v>11</v>
      </c>
      <c r="B94" s="53" t="s">
        <v>179</v>
      </c>
      <c r="C94" s="54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303" t="s">
        <v>13</v>
      </c>
      <c r="B95" s="55" t="s">
        <v>180</v>
      </c>
      <c r="C95" s="21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03" t="s">
        <v>15</v>
      </c>
      <c r="B96" s="55" t="s">
        <v>181</v>
      </c>
      <c r="C96" s="26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03" t="s">
        <v>17</v>
      </c>
      <c r="B97" s="56" t="s">
        <v>182</v>
      </c>
      <c r="C97" s="26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03" t="s">
        <v>183</v>
      </c>
      <c r="B98" s="57" t="s">
        <v>184</v>
      </c>
      <c r="C98" s="26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03" t="s">
        <v>21</v>
      </c>
      <c r="B99" s="55" t="s">
        <v>434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03" t="s">
        <v>186</v>
      </c>
      <c r="B100" s="59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03" t="s">
        <v>188</v>
      </c>
      <c r="B101" s="59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03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03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03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303" t="s">
        <v>196</v>
      </c>
      <c r="B105" s="59" t="s">
        <v>197</v>
      </c>
      <c r="C105" s="26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03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03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19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03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03" t="s">
        <v>206</v>
      </c>
      <c r="B110" s="60" t="s">
        <v>207</v>
      </c>
      <c r="C110" s="21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03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05" t="s">
        <v>210</v>
      </c>
      <c r="B112" s="55" t="s">
        <v>435</v>
      </c>
      <c r="C112" s="26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20" t="s">
        <v>212</v>
      </c>
      <c r="B113" s="321" t="s">
        <v>436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46" t="s">
        <v>23</v>
      </c>
      <c r="B114" s="83" t="s">
        <v>214</v>
      </c>
      <c r="C114" s="14" t="n">
        <f aca="false">+C115+C117+C119</f>
        <v>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301" t="s">
        <v>25</v>
      </c>
      <c r="B115" s="55" t="s">
        <v>215</v>
      </c>
      <c r="C115" s="18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01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01" t="s">
        <v>29</v>
      </c>
      <c r="B117" s="68" t="s">
        <v>217</v>
      </c>
      <c r="C117" s="21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01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01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01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01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01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301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01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01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01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19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46" t="s">
        <v>37</v>
      </c>
      <c r="B128" s="13" t="s">
        <v>233</v>
      </c>
      <c r="C128" s="14" t="n">
        <f aca="false">+C93+C114</f>
        <v>0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46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317" customFormat="true" ht="12" hidden="false" customHeight="true" outlineLevel="0" collapsed="false">
      <c r="A130" s="301" t="s">
        <v>53</v>
      </c>
      <c r="B130" s="72" t="s">
        <v>437</v>
      </c>
      <c r="C130" s="69"/>
    </row>
    <row r="131" customFormat="false" ht="12" hidden="false" customHeight="true" outlineLevel="0" collapsed="false">
      <c r="A131" s="301" t="s">
        <v>61</v>
      </c>
      <c r="B131" s="72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319" t="s">
        <v>63</v>
      </c>
      <c r="B132" s="73" t="s">
        <v>438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46" t="s">
        <v>67</v>
      </c>
      <c r="B133" s="13" t="s">
        <v>239</v>
      </c>
      <c r="C133" s="14" t="n">
        <f aca="false">+C134+C135+C136+C137+C138+C139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301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01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01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01" t="s">
        <v>75</v>
      </c>
      <c r="B137" s="72" t="s">
        <v>439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01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317" customFormat="true" ht="12" hidden="false" customHeight="true" outlineLevel="0" collapsed="false">
      <c r="A139" s="319" t="s">
        <v>79</v>
      </c>
      <c r="B139" s="73" t="s">
        <v>245</v>
      </c>
      <c r="C139" s="69"/>
    </row>
    <row r="140" customFormat="false" ht="12" hidden="false" customHeight="true" outlineLevel="0" collapsed="false">
      <c r="A140" s="46" t="s">
        <v>91</v>
      </c>
      <c r="B140" s="13" t="s">
        <v>440</v>
      </c>
      <c r="C140" s="14" t="n">
        <f aca="false">+C141+C142+C144+C145+C143</f>
        <v>0</v>
      </c>
      <c r="D140" s="0"/>
      <c r="E140" s="0"/>
      <c r="F140" s="0"/>
      <c r="G140" s="0"/>
      <c r="H140" s="0"/>
      <c r="I140" s="0"/>
      <c r="J140" s="0"/>
      <c r="K140" s="322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301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301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317" customFormat="true" ht="12" hidden="false" customHeight="true" outlineLevel="0" collapsed="false">
      <c r="A143" s="301" t="s">
        <v>97</v>
      </c>
      <c r="B143" s="72" t="s">
        <v>441</v>
      </c>
      <c r="C143" s="69"/>
    </row>
    <row r="144" s="317" customFormat="true" ht="12" hidden="false" customHeight="true" outlineLevel="0" collapsed="false">
      <c r="A144" s="301" t="s">
        <v>99</v>
      </c>
      <c r="B144" s="72" t="s">
        <v>249</v>
      </c>
      <c r="C144" s="69"/>
    </row>
    <row r="145" s="317" customFormat="true" ht="12" hidden="false" customHeight="true" outlineLevel="0" collapsed="false">
      <c r="A145" s="319" t="s">
        <v>101</v>
      </c>
      <c r="B145" s="73" t="s">
        <v>250</v>
      </c>
      <c r="C145" s="69"/>
    </row>
    <row r="146" customFormat="false" ht="12" hidden="false" customHeight="true" outlineLevel="0" collapsed="false">
      <c r="A146" s="46" t="s">
        <v>251</v>
      </c>
      <c r="B146" s="13" t="s">
        <v>252</v>
      </c>
      <c r="C146" s="74" t="n">
        <f aca="false">+C147+C148+C149+C150+C151</f>
        <v>0</v>
      </c>
    </row>
    <row r="147" customFormat="false" ht="12" hidden="false" customHeight="true" outlineLevel="0" collapsed="false">
      <c r="A147" s="301" t="s">
        <v>105</v>
      </c>
      <c r="B147" s="72" t="s">
        <v>253</v>
      </c>
      <c r="C147" s="69"/>
    </row>
    <row r="148" customFormat="false" ht="12" hidden="false" customHeight="true" outlineLevel="0" collapsed="false">
      <c r="A148" s="301" t="s">
        <v>107</v>
      </c>
      <c r="B148" s="72" t="s">
        <v>254</v>
      </c>
      <c r="C148" s="69"/>
    </row>
    <row r="149" customFormat="false" ht="12" hidden="false" customHeight="true" outlineLevel="0" collapsed="false">
      <c r="A149" s="301" t="s">
        <v>109</v>
      </c>
      <c r="B149" s="72" t="s">
        <v>255</v>
      </c>
      <c r="C149" s="69"/>
    </row>
    <row r="150" customFormat="false" ht="12.75" hidden="false" customHeight="true" outlineLevel="0" collapsed="false">
      <c r="A150" s="301" t="s">
        <v>111</v>
      </c>
      <c r="B150" s="72" t="s">
        <v>442</v>
      </c>
      <c r="C150" s="69"/>
    </row>
    <row r="151" customFormat="false" ht="12.75" hidden="false" customHeight="true" outlineLevel="0" collapsed="false">
      <c r="A151" s="319" t="s">
        <v>257</v>
      </c>
      <c r="B151" s="73" t="s">
        <v>258</v>
      </c>
      <c r="C151" s="71"/>
    </row>
    <row r="152" customFormat="false" ht="12.75" hidden="false" customHeight="true" outlineLevel="0" collapsed="false">
      <c r="A152" s="323" t="s">
        <v>113</v>
      </c>
      <c r="B152" s="13" t="s">
        <v>259</v>
      </c>
      <c r="C152" s="74"/>
    </row>
    <row r="153" customFormat="false" ht="12" hidden="false" customHeight="true" outlineLevel="0" collapsed="false">
      <c r="A153" s="323" t="s">
        <v>260</v>
      </c>
      <c r="B153" s="13" t="s">
        <v>261</v>
      </c>
      <c r="C153" s="74"/>
    </row>
    <row r="154" customFormat="false" ht="15" hidden="false" customHeight="true" outlineLevel="0" collapsed="false">
      <c r="A154" s="46" t="s">
        <v>262</v>
      </c>
      <c r="B154" s="13" t="s">
        <v>263</v>
      </c>
      <c r="C154" s="76" t="n">
        <f aca="false">+C129+C133+C140+C146+C152+C153</f>
        <v>0</v>
      </c>
    </row>
    <row r="155" customFormat="false" ht="13.5" hidden="false" customHeight="false" outlineLevel="0" collapsed="false">
      <c r="A155" s="324" t="s">
        <v>264</v>
      </c>
      <c r="B155" s="80" t="s">
        <v>265</v>
      </c>
      <c r="C155" s="76" t="n">
        <f aca="false">+C128+C154</f>
        <v>0</v>
      </c>
    </row>
    <row r="156" customFormat="false" ht="15" hidden="false" customHeight="true" outlineLevel="0" collapsed="false">
      <c r="A156" s="325"/>
      <c r="B156" s="326"/>
      <c r="C156" s="327"/>
    </row>
    <row r="157" customFormat="false" ht="14.25" hidden="false" customHeight="true" outlineLevel="0" collapsed="false">
      <c r="A157" s="328" t="s">
        <v>443</v>
      </c>
      <c r="B157" s="329"/>
      <c r="C157" s="330"/>
    </row>
    <row r="158" customFormat="false" ht="13.5" hidden="false" customHeight="false" outlineLevel="0" collapsed="false">
      <c r="A158" s="328" t="s">
        <v>444</v>
      </c>
      <c r="B158" s="329"/>
      <c r="C158" s="330"/>
    </row>
  </sheetData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0" man="true" max="16383" min="0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85" workbookViewId="0">
      <selection pane="topLeft" activeCell="E6" activeCellId="0" sqref="E6"/>
    </sheetView>
  </sheetViews>
  <sheetFormatPr defaultRowHeight="12.75"/>
  <cols>
    <col collapsed="false" hidden="false" max="1" min="1" style="273" width="19.5056818181818"/>
    <col collapsed="false" hidden="false" max="2" min="2" style="274" width="72"/>
    <col collapsed="false" hidden="false" max="3" min="3" style="275" width="24.9943181818182"/>
    <col collapsed="false" hidden="false" max="1025" min="4" style="276" width="9.32954545454546"/>
  </cols>
  <sheetData>
    <row r="1" s="280" customFormat="true" ht="16.5" hidden="false" customHeight="true" outlineLevel="0" collapsed="false">
      <c r="A1" s="277"/>
      <c r="B1" s="278"/>
      <c r="C1" s="279" t="s">
        <v>453</v>
      </c>
    </row>
    <row r="2" s="284" customFormat="true" ht="21" hidden="false" customHeight="true" outlineLevel="0" collapsed="false">
      <c r="A2" s="281" t="s">
        <v>278</v>
      </c>
      <c r="B2" s="282" t="s">
        <v>420</v>
      </c>
      <c r="C2" s="283" t="s">
        <v>421</v>
      </c>
    </row>
    <row r="3" customFormat="false" ht="16.5" hidden="false" customHeight="false" outlineLevel="0" collapsed="false">
      <c r="A3" s="285" t="s">
        <v>422</v>
      </c>
      <c r="B3" s="286" t="s">
        <v>454</v>
      </c>
      <c r="C3" s="287" t="s">
        <v>455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290" customFormat="true" ht="15.95" hidden="false" customHeight="true" outlineLevel="0" collapsed="false">
      <c r="A4" s="288"/>
      <c r="B4" s="288"/>
      <c r="C4" s="289" t="s">
        <v>363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293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297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0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46" t="s">
        <v>9</v>
      </c>
      <c r="B8" s="13" t="s">
        <v>10</v>
      </c>
      <c r="C8" s="14" t="n">
        <f aca="false">+C9+C10+C11+C12+C13+C14</f>
        <v>0</v>
      </c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02" customFormat="true" ht="12" hidden="false" customHeight="true" outlineLevel="0" collapsed="false">
      <c r="A9" s="301" t="s">
        <v>11</v>
      </c>
      <c r="B9" s="17" t="s">
        <v>12</v>
      </c>
      <c r="C9" s="18"/>
    </row>
    <row r="10" s="304" customFormat="true" ht="12" hidden="false" customHeight="true" outlineLevel="0" collapsed="false">
      <c r="A10" s="303" t="s">
        <v>13</v>
      </c>
      <c r="B10" s="20" t="s">
        <v>14</v>
      </c>
      <c r="C10" s="21"/>
    </row>
    <row r="11" s="304" customFormat="true" ht="12" hidden="false" customHeight="true" outlineLevel="0" collapsed="false">
      <c r="A11" s="303" t="s">
        <v>15</v>
      </c>
      <c r="B11" s="20" t="s">
        <v>16</v>
      </c>
      <c r="C11" s="21"/>
    </row>
    <row r="12" s="304" customFormat="true" ht="12" hidden="false" customHeight="true" outlineLevel="0" collapsed="false">
      <c r="A12" s="303" t="s">
        <v>17</v>
      </c>
      <c r="B12" s="20" t="s">
        <v>18</v>
      </c>
      <c r="C12" s="21"/>
    </row>
    <row r="13" s="304" customFormat="true" ht="12" hidden="false" customHeight="true" outlineLevel="0" collapsed="false">
      <c r="A13" s="303" t="s">
        <v>19</v>
      </c>
      <c r="B13" s="20" t="s">
        <v>426</v>
      </c>
      <c r="C13" s="21"/>
    </row>
    <row r="14" s="302" customFormat="true" ht="12" hidden="false" customHeight="true" outlineLevel="0" collapsed="false">
      <c r="A14" s="305" t="s">
        <v>21</v>
      </c>
      <c r="B14" s="27" t="s">
        <v>22</v>
      </c>
      <c r="C14" s="21"/>
    </row>
    <row r="15" customFormat="false" ht="12" hidden="false" customHeight="true" outlineLevel="0" collapsed="false">
      <c r="A15" s="46" t="s">
        <v>23</v>
      </c>
      <c r="B15" s="25" t="s">
        <v>24</v>
      </c>
      <c r="C15" s="14" t="n">
        <f aca="false">+C16+C17+C18+C19+C20</f>
        <v>0</v>
      </c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01" t="s">
        <v>25</v>
      </c>
      <c r="B16" s="17" t="s">
        <v>26</v>
      </c>
      <c r="C16" s="18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03" t="s">
        <v>27</v>
      </c>
      <c r="B17" s="20" t="s">
        <v>28</v>
      </c>
      <c r="C17" s="21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03" t="s">
        <v>29</v>
      </c>
      <c r="B18" s="20" t="s">
        <v>30</v>
      </c>
      <c r="C18" s="21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03" t="s">
        <v>31</v>
      </c>
      <c r="B19" s="20" t="s">
        <v>32</v>
      </c>
      <c r="C19" s="21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03" t="s">
        <v>33</v>
      </c>
      <c r="B20" s="20" t="s">
        <v>34</v>
      </c>
      <c r="C20" s="21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04" customFormat="true" ht="12" hidden="false" customHeight="true" outlineLevel="0" collapsed="false">
      <c r="A21" s="305" t="s">
        <v>35</v>
      </c>
      <c r="B21" s="27" t="s">
        <v>36</v>
      </c>
      <c r="C21" s="26"/>
    </row>
    <row r="22" customFormat="false" ht="12" hidden="false" customHeight="true" outlineLevel="0" collapsed="false">
      <c r="A22" s="46" t="s">
        <v>37</v>
      </c>
      <c r="B22" s="13" t="s">
        <v>38</v>
      </c>
      <c r="C22" s="14" t="n">
        <f aca="false">+C23+C24+C25+C26+C27</f>
        <v>0</v>
      </c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01" t="s">
        <v>39</v>
      </c>
      <c r="B23" s="17" t="s">
        <v>40</v>
      </c>
      <c r="C23" s="18"/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02" customFormat="true" ht="12" hidden="false" customHeight="true" outlineLevel="0" collapsed="false">
      <c r="A24" s="303" t="s">
        <v>41</v>
      </c>
      <c r="B24" s="20" t="s">
        <v>42</v>
      </c>
      <c r="C24" s="21"/>
    </row>
    <row r="25" s="304" customFormat="true" ht="12" hidden="false" customHeight="true" outlineLevel="0" collapsed="false">
      <c r="A25" s="303" t="s">
        <v>43</v>
      </c>
      <c r="B25" s="20" t="s">
        <v>44</v>
      </c>
      <c r="C25" s="21"/>
    </row>
    <row r="26" s="304" customFormat="true" ht="12" hidden="false" customHeight="true" outlineLevel="0" collapsed="false">
      <c r="A26" s="303" t="s">
        <v>45</v>
      </c>
      <c r="B26" s="20" t="s">
        <v>46</v>
      </c>
      <c r="C26" s="21"/>
    </row>
    <row r="27" s="304" customFormat="true" ht="12" hidden="false" customHeight="true" outlineLevel="0" collapsed="false">
      <c r="A27" s="303" t="s">
        <v>47</v>
      </c>
      <c r="B27" s="20" t="s">
        <v>48</v>
      </c>
      <c r="C27" s="21"/>
    </row>
    <row r="28" s="304" customFormat="true" ht="12" hidden="false" customHeight="true" outlineLevel="0" collapsed="false">
      <c r="A28" s="305" t="s">
        <v>49</v>
      </c>
      <c r="B28" s="27" t="s">
        <v>50</v>
      </c>
      <c r="C28" s="26"/>
    </row>
    <row r="29" s="304" customFormat="true" ht="12" hidden="false" customHeight="true" outlineLevel="0" collapsed="false">
      <c r="A29" s="46" t="s">
        <v>51</v>
      </c>
      <c r="B29" s="13" t="s">
        <v>52</v>
      </c>
      <c r="C29" s="14" t="n">
        <f aca="false">+C30+C34+C35+C36</f>
        <v>0</v>
      </c>
    </row>
    <row r="30" s="304" customFormat="true" ht="12" hidden="false" customHeight="true" outlineLevel="0" collapsed="false">
      <c r="A30" s="301" t="s">
        <v>53</v>
      </c>
      <c r="B30" s="17" t="s">
        <v>427</v>
      </c>
      <c r="C30" s="28" t="n">
        <f aca="false">+C31+C32+C33</f>
        <v>0</v>
      </c>
    </row>
    <row r="31" s="304" customFormat="true" ht="12" hidden="false" customHeight="true" outlineLevel="0" collapsed="false">
      <c r="A31" s="303" t="s">
        <v>55</v>
      </c>
      <c r="B31" s="20" t="s">
        <v>56</v>
      </c>
      <c r="C31" s="21"/>
    </row>
    <row r="32" s="304" customFormat="true" ht="12" hidden="false" customHeight="true" outlineLevel="0" collapsed="false">
      <c r="A32" s="303" t="s">
        <v>57</v>
      </c>
      <c r="B32" s="20" t="s">
        <v>58</v>
      </c>
      <c r="C32" s="21"/>
    </row>
    <row r="33" s="304" customFormat="true" ht="12" hidden="false" customHeight="true" outlineLevel="0" collapsed="false">
      <c r="A33" s="303" t="s">
        <v>59</v>
      </c>
      <c r="B33" s="20" t="s">
        <v>60</v>
      </c>
      <c r="C33" s="21"/>
    </row>
    <row r="34" s="304" customFormat="true" ht="12" hidden="false" customHeight="true" outlineLevel="0" collapsed="false">
      <c r="A34" s="303" t="s">
        <v>61</v>
      </c>
      <c r="B34" s="20" t="s">
        <v>62</v>
      </c>
      <c r="C34" s="21"/>
    </row>
    <row r="35" s="304" customFormat="true" ht="12" hidden="false" customHeight="true" outlineLevel="0" collapsed="false">
      <c r="A35" s="303" t="s">
        <v>63</v>
      </c>
      <c r="B35" s="20" t="s">
        <v>64</v>
      </c>
      <c r="C35" s="21"/>
    </row>
    <row r="36" s="304" customFormat="true" ht="12" hidden="false" customHeight="true" outlineLevel="0" collapsed="false">
      <c r="A36" s="305" t="s">
        <v>65</v>
      </c>
      <c r="B36" s="27" t="s">
        <v>66</v>
      </c>
      <c r="C36" s="26"/>
    </row>
    <row r="37" s="304" customFormat="true" ht="12" hidden="false" customHeight="true" outlineLevel="0" collapsed="false">
      <c r="A37" s="46" t="s">
        <v>67</v>
      </c>
      <c r="B37" s="13" t="s">
        <v>68</v>
      </c>
      <c r="C37" s="14" t="n">
        <f aca="false">SUM(C38:C48)</f>
        <v>0</v>
      </c>
    </row>
    <row r="38" s="304" customFormat="true" ht="12" hidden="false" customHeight="true" outlineLevel="0" collapsed="false">
      <c r="A38" s="301" t="s">
        <v>69</v>
      </c>
      <c r="B38" s="17" t="s">
        <v>70</v>
      </c>
      <c r="C38" s="18"/>
    </row>
    <row r="39" s="304" customFormat="true" ht="12" hidden="false" customHeight="true" outlineLevel="0" collapsed="false">
      <c r="A39" s="303" t="s">
        <v>71</v>
      </c>
      <c r="B39" s="20" t="s">
        <v>72</v>
      </c>
      <c r="C39" s="21"/>
    </row>
    <row r="40" s="304" customFormat="true" ht="12" hidden="false" customHeight="true" outlineLevel="0" collapsed="false">
      <c r="A40" s="303" t="s">
        <v>73</v>
      </c>
      <c r="B40" s="20" t="s">
        <v>74</v>
      </c>
      <c r="C40" s="21"/>
    </row>
    <row r="41" s="304" customFormat="true" ht="12" hidden="false" customHeight="true" outlineLevel="0" collapsed="false">
      <c r="A41" s="303" t="s">
        <v>75</v>
      </c>
      <c r="B41" s="20" t="s">
        <v>76</v>
      </c>
      <c r="C41" s="21"/>
    </row>
    <row r="42" s="304" customFormat="true" ht="12" hidden="false" customHeight="true" outlineLevel="0" collapsed="false">
      <c r="A42" s="303" t="s">
        <v>77</v>
      </c>
      <c r="B42" s="20" t="s">
        <v>78</v>
      </c>
      <c r="C42" s="21"/>
    </row>
    <row r="43" s="304" customFormat="true" ht="12" hidden="false" customHeight="true" outlineLevel="0" collapsed="false">
      <c r="A43" s="303" t="s">
        <v>79</v>
      </c>
      <c r="B43" s="20" t="s">
        <v>80</v>
      </c>
      <c r="C43" s="21"/>
    </row>
    <row r="44" s="304" customFormat="true" ht="12" hidden="false" customHeight="true" outlineLevel="0" collapsed="false">
      <c r="A44" s="303" t="s">
        <v>81</v>
      </c>
      <c r="B44" s="20" t="s">
        <v>82</v>
      </c>
      <c r="C44" s="21"/>
    </row>
    <row r="45" s="304" customFormat="true" ht="12" hidden="false" customHeight="true" outlineLevel="0" collapsed="false">
      <c r="A45" s="303" t="s">
        <v>83</v>
      </c>
      <c r="B45" s="20" t="s">
        <v>84</v>
      </c>
      <c r="C45" s="21"/>
    </row>
    <row r="46" s="304" customFormat="true" ht="12" hidden="false" customHeight="true" outlineLevel="0" collapsed="false">
      <c r="A46" s="303" t="s">
        <v>85</v>
      </c>
      <c r="B46" s="20" t="s">
        <v>86</v>
      </c>
      <c r="C46" s="21"/>
    </row>
    <row r="47" s="304" customFormat="true" ht="12" hidden="false" customHeight="true" outlineLevel="0" collapsed="false">
      <c r="A47" s="305" t="s">
        <v>87</v>
      </c>
      <c r="B47" s="27" t="s">
        <v>88</v>
      </c>
      <c r="C47" s="26"/>
    </row>
    <row r="48" s="304" customFormat="true" ht="12" hidden="false" customHeight="true" outlineLevel="0" collapsed="false">
      <c r="A48" s="305" t="s">
        <v>89</v>
      </c>
      <c r="B48" s="27" t="s">
        <v>90</v>
      </c>
      <c r="C48" s="26"/>
    </row>
    <row r="49" s="304" customFormat="true" ht="12" hidden="false" customHeight="true" outlineLevel="0" collapsed="false">
      <c r="A49" s="46" t="s">
        <v>91</v>
      </c>
      <c r="B49" s="13" t="s">
        <v>92</v>
      </c>
      <c r="C49" s="14" t="n">
        <f aca="false">SUM(C50:C54)</f>
        <v>0</v>
      </c>
    </row>
    <row r="50" s="304" customFormat="true" ht="12" hidden="false" customHeight="true" outlineLevel="0" collapsed="false">
      <c r="A50" s="301" t="s">
        <v>93</v>
      </c>
      <c r="B50" s="17" t="s">
        <v>94</v>
      </c>
      <c r="C50" s="18"/>
    </row>
    <row r="51" s="304" customFormat="true" ht="12" hidden="false" customHeight="true" outlineLevel="0" collapsed="false">
      <c r="A51" s="303" t="s">
        <v>95</v>
      </c>
      <c r="B51" s="20" t="s">
        <v>96</v>
      </c>
      <c r="C51" s="21"/>
    </row>
    <row r="52" s="304" customFormat="true" ht="12" hidden="false" customHeight="true" outlineLevel="0" collapsed="false">
      <c r="A52" s="303" t="s">
        <v>97</v>
      </c>
      <c r="B52" s="20" t="s">
        <v>98</v>
      </c>
      <c r="C52" s="21"/>
    </row>
    <row r="53" s="304" customFormat="true" ht="12" hidden="false" customHeight="true" outlineLevel="0" collapsed="false">
      <c r="A53" s="303" t="s">
        <v>99</v>
      </c>
      <c r="B53" s="20" t="s">
        <v>100</v>
      </c>
      <c r="C53" s="21"/>
    </row>
    <row r="54" s="304" customFormat="true" ht="12" hidden="false" customHeight="true" outlineLevel="0" collapsed="false">
      <c r="A54" s="305" t="s">
        <v>101</v>
      </c>
      <c r="B54" s="27" t="s">
        <v>102</v>
      </c>
      <c r="C54" s="26"/>
    </row>
    <row r="55" s="304" customFormat="true" ht="12" hidden="false" customHeight="true" outlineLevel="0" collapsed="false">
      <c r="A55" s="46" t="s">
        <v>103</v>
      </c>
      <c r="B55" s="13" t="s">
        <v>104</v>
      </c>
      <c r="C55" s="14" t="n">
        <f aca="false">SUM(C56:C58)</f>
        <v>0</v>
      </c>
    </row>
    <row r="56" s="304" customFormat="true" ht="12" hidden="false" customHeight="true" outlineLevel="0" collapsed="false">
      <c r="A56" s="301" t="s">
        <v>105</v>
      </c>
      <c r="B56" s="17" t="s">
        <v>106</v>
      </c>
      <c r="C56" s="18"/>
    </row>
    <row r="57" s="304" customFormat="true" ht="12" hidden="false" customHeight="true" outlineLevel="0" collapsed="false">
      <c r="A57" s="303" t="s">
        <v>107</v>
      </c>
      <c r="B57" s="20" t="s">
        <v>108</v>
      </c>
      <c r="C57" s="21"/>
    </row>
    <row r="58" s="304" customFormat="true" ht="12" hidden="false" customHeight="true" outlineLevel="0" collapsed="false">
      <c r="A58" s="303" t="s">
        <v>109</v>
      </c>
      <c r="B58" s="20" t="s">
        <v>110</v>
      </c>
      <c r="C58" s="21"/>
    </row>
    <row r="59" s="304" customFormat="true" ht="12" hidden="false" customHeight="true" outlineLevel="0" collapsed="false">
      <c r="A59" s="305" t="s">
        <v>111</v>
      </c>
      <c r="B59" s="27" t="s">
        <v>112</v>
      </c>
      <c r="C59" s="26"/>
    </row>
    <row r="60" s="304" customFormat="true" ht="12" hidden="false" customHeight="true" outlineLevel="0" collapsed="false">
      <c r="A60" s="46" t="s">
        <v>113</v>
      </c>
      <c r="B60" s="25" t="s">
        <v>114</v>
      </c>
      <c r="C60" s="14" t="n">
        <f aca="false">SUM(C61:C63)</f>
        <v>0</v>
      </c>
    </row>
    <row r="61" s="304" customFormat="true" ht="12" hidden="false" customHeight="true" outlineLevel="0" collapsed="false">
      <c r="A61" s="301" t="s">
        <v>115</v>
      </c>
      <c r="B61" s="17" t="s">
        <v>116</v>
      </c>
      <c r="C61" s="21"/>
    </row>
    <row r="62" s="304" customFormat="true" ht="12" hidden="false" customHeight="true" outlineLevel="0" collapsed="false">
      <c r="A62" s="303" t="s">
        <v>117</v>
      </c>
      <c r="B62" s="20" t="s">
        <v>118</v>
      </c>
      <c r="C62" s="21"/>
    </row>
    <row r="63" s="304" customFormat="true" ht="12" hidden="false" customHeight="true" outlineLevel="0" collapsed="false">
      <c r="A63" s="303" t="s">
        <v>119</v>
      </c>
      <c r="B63" s="20" t="s">
        <v>120</v>
      </c>
      <c r="C63" s="21"/>
    </row>
    <row r="64" s="304" customFormat="true" ht="12" hidden="false" customHeight="true" outlineLevel="0" collapsed="false">
      <c r="A64" s="305" t="s">
        <v>121</v>
      </c>
      <c r="B64" s="27" t="s">
        <v>122</v>
      </c>
      <c r="C64" s="21"/>
    </row>
    <row r="65" s="304" customFormat="true" ht="12" hidden="false" customHeight="true" outlineLevel="0" collapsed="false">
      <c r="A65" s="46" t="s">
        <v>260</v>
      </c>
      <c r="B65" s="13" t="s">
        <v>124</v>
      </c>
      <c r="C65" s="14" t="n">
        <f aca="false">+C8+C15+C22+C29+C37+C49+C55+C60</f>
        <v>0</v>
      </c>
    </row>
    <row r="66" s="304" customFormat="true" ht="12" hidden="false" customHeight="true" outlineLevel="0" collapsed="false">
      <c r="A66" s="306" t="s">
        <v>428</v>
      </c>
      <c r="B66" s="25" t="s">
        <v>126</v>
      </c>
      <c r="C66" s="14" t="n">
        <f aca="false">SUM(C67:C69)</f>
        <v>0</v>
      </c>
    </row>
    <row r="67" s="304" customFormat="true" ht="12" hidden="false" customHeight="true" outlineLevel="0" collapsed="false">
      <c r="A67" s="301" t="s">
        <v>127</v>
      </c>
      <c r="B67" s="17" t="s">
        <v>128</v>
      </c>
      <c r="C67" s="21"/>
    </row>
    <row r="68" s="304" customFormat="true" ht="12" hidden="false" customHeight="true" outlineLevel="0" collapsed="false">
      <c r="A68" s="303" t="s">
        <v>129</v>
      </c>
      <c r="B68" s="20" t="s">
        <v>130</v>
      </c>
      <c r="C68" s="21"/>
    </row>
    <row r="69" s="304" customFormat="true" ht="12" hidden="false" customHeight="true" outlineLevel="0" collapsed="false">
      <c r="A69" s="305" t="s">
        <v>131</v>
      </c>
      <c r="B69" s="331" t="s">
        <v>449</v>
      </c>
      <c r="C69" s="21"/>
    </row>
    <row r="70" s="304" customFormat="true" ht="12" hidden="false" customHeight="true" outlineLevel="0" collapsed="false">
      <c r="A70" s="306" t="s">
        <v>133</v>
      </c>
      <c r="B70" s="25" t="s">
        <v>134</v>
      </c>
      <c r="C70" s="14" t="n">
        <f aca="false">SUM(C71:C74)</f>
        <v>0</v>
      </c>
    </row>
    <row r="71" s="304" customFormat="true" ht="12" hidden="false" customHeight="true" outlineLevel="0" collapsed="false">
      <c r="A71" s="301" t="s">
        <v>135</v>
      </c>
      <c r="B71" s="17" t="s">
        <v>136</v>
      </c>
      <c r="C71" s="21"/>
    </row>
    <row r="72" s="304" customFormat="true" ht="12" hidden="false" customHeight="true" outlineLevel="0" collapsed="false">
      <c r="A72" s="303" t="s">
        <v>137</v>
      </c>
      <c r="B72" s="20" t="s">
        <v>138</v>
      </c>
      <c r="C72" s="21"/>
    </row>
    <row r="73" s="304" customFormat="true" ht="12" hidden="false" customHeight="true" outlineLevel="0" collapsed="false">
      <c r="A73" s="303" t="s">
        <v>139</v>
      </c>
      <c r="B73" s="20" t="s">
        <v>140</v>
      </c>
      <c r="C73" s="21"/>
    </row>
    <row r="74" s="304" customFormat="true" ht="12" hidden="false" customHeight="true" outlineLevel="0" collapsed="false">
      <c r="A74" s="305" t="s">
        <v>141</v>
      </c>
      <c r="B74" s="27" t="s">
        <v>142</v>
      </c>
      <c r="C74" s="21"/>
    </row>
    <row r="75" customFormat="false" ht="12" hidden="false" customHeight="true" outlineLevel="0" collapsed="false">
      <c r="A75" s="306" t="s">
        <v>143</v>
      </c>
      <c r="B75" s="25" t="s">
        <v>144</v>
      </c>
      <c r="C75" s="14" t="n">
        <f aca="false">SUM(C76:C77)</f>
        <v>0</v>
      </c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01" t="s">
        <v>145</v>
      </c>
      <c r="B76" s="17" t="s">
        <v>146</v>
      </c>
      <c r="C76" s="21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05" t="s">
        <v>147</v>
      </c>
      <c r="B77" s="27" t="s">
        <v>148</v>
      </c>
      <c r="C77" s="21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02" customFormat="true" ht="12" hidden="false" customHeight="true" outlineLevel="0" collapsed="false">
      <c r="A78" s="306" t="s">
        <v>149</v>
      </c>
      <c r="B78" s="25" t="s">
        <v>150</v>
      </c>
      <c r="C78" s="14" t="n">
        <f aca="false">SUM(C79:C81)</f>
        <v>0</v>
      </c>
    </row>
    <row r="79" s="304" customFormat="true" ht="12" hidden="false" customHeight="true" outlineLevel="0" collapsed="false">
      <c r="A79" s="301" t="s">
        <v>151</v>
      </c>
      <c r="B79" s="17" t="s">
        <v>152</v>
      </c>
      <c r="C79" s="21"/>
    </row>
    <row r="80" s="304" customFormat="true" ht="12" hidden="false" customHeight="true" outlineLevel="0" collapsed="false">
      <c r="A80" s="303" t="s">
        <v>153</v>
      </c>
      <c r="B80" s="20" t="s">
        <v>154</v>
      </c>
      <c r="C80" s="21"/>
    </row>
    <row r="81" s="304" customFormat="true" ht="12" hidden="false" customHeight="true" outlineLevel="0" collapsed="false">
      <c r="A81" s="305" t="s">
        <v>155</v>
      </c>
      <c r="B81" s="27" t="s">
        <v>156</v>
      </c>
      <c r="C81" s="21"/>
    </row>
    <row r="82" customFormat="false" ht="12" hidden="false" customHeight="true" outlineLevel="0" collapsed="false">
      <c r="A82" s="306" t="s">
        <v>157</v>
      </c>
      <c r="B82" s="25" t="s">
        <v>158</v>
      </c>
      <c r="C82" s="14" t="n">
        <f aca="false">SUM(C83:C86)</f>
        <v>0</v>
      </c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07" t="s">
        <v>159</v>
      </c>
      <c r="B83" s="17" t="s">
        <v>160</v>
      </c>
      <c r="C83" s="21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08" t="s">
        <v>161</v>
      </c>
      <c r="B84" s="20" t="s">
        <v>162</v>
      </c>
      <c r="C84" s="21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08" t="s">
        <v>163</v>
      </c>
      <c r="B85" s="20" t="s">
        <v>164</v>
      </c>
      <c r="C85" s="21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02" customFormat="true" ht="12" hidden="false" customHeight="true" outlineLevel="0" collapsed="false">
      <c r="A86" s="309" t="s">
        <v>165</v>
      </c>
      <c r="B86" s="27" t="s">
        <v>166</v>
      </c>
      <c r="C86" s="21"/>
    </row>
    <row r="87" customFormat="false" ht="12" hidden="false" customHeight="true" outlineLevel="0" collapsed="false">
      <c r="A87" s="306" t="s">
        <v>167</v>
      </c>
      <c r="B87" s="25" t="s">
        <v>168</v>
      </c>
      <c r="C87" s="36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06" t="s">
        <v>429</v>
      </c>
      <c r="B88" s="25" t="s">
        <v>170</v>
      </c>
      <c r="C88" s="36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06" t="s">
        <v>430</v>
      </c>
      <c r="B89" s="37" t="s">
        <v>172</v>
      </c>
      <c r="C89" s="14" t="n">
        <f aca="false">+C66+C70+C75+C78+C82+C88+C87</f>
        <v>0</v>
      </c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10" t="s">
        <v>431</v>
      </c>
      <c r="B90" s="39" t="s">
        <v>432</v>
      </c>
      <c r="C90" s="14" t="n">
        <f aca="false">+C65+C89</f>
        <v>0</v>
      </c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304" customFormat="true" ht="15" hidden="false" customHeight="true" outlineLevel="0" collapsed="false">
      <c r="A91" s="311"/>
      <c r="B91" s="312"/>
      <c r="C91" s="313"/>
    </row>
    <row r="92" s="297" customFormat="true" ht="16.5" hidden="false" customHeight="true" outlineLevel="0" collapsed="false">
      <c r="A92" s="314"/>
      <c r="B92" s="315" t="s">
        <v>277</v>
      </c>
      <c r="C92" s="316"/>
    </row>
    <row r="93" s="317" customFormat="true" ht="12" hidden="false" customHeight="true" outlineLevel="0" collapsed="false">
      <c r="A93" s="8" t="s">
        <v>9</v>
      </c>
      <c r="B93" s="50" t="s">
        <v>433</v>
      </c>
      <c r="C93" s="51" t="n">
        <f aca="false">+C94+C95+C96+C97+C98+C111</f>
        <v>0</v>
      </c>
    </row>
    <row r="94" customFormat="false" ht="12" hidden="false" customHeight="true" outlineLevel="0" collapsed="false">
      <c r="A94" s="318" t="s">
        <v>11</v>
      </c>
      <c r="B94" s="53" t="s">
        <v>179</v>
      </c>
      <c r="C94" s="54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303" t="s">
        <v>13</v>
      </c>
      <c r="B95" s="55" t="s">
        <v>180</v>
      </c>
      <c r="C95" s="21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03" t="s">
        <v>15</v>
      </c>
      <c r="B96" s="55" t="s">
        <v>181</v>
      </c>
      <c r="C96" s="26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03" t="s">
        <v>17</v>
      </c>
      <c r="B97" s="56" t="s">
        <v>182</v>
      </c>
      <c r="C97" s="26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03" t="s">
        <v>183</v>
      </c>
      <c r="B98" s="57" t="s">
        <v>184</v>
      </c>
      <c r="C98" s="26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03" t="s">
        <v>21</v>
      </c>
      <c r="B99" s="55" t="s">
        <v>434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03" t="s">
        <v>186</v>
      </c>
      <c r="B100" s="59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03" t="s">
        <v>188</v>
      </c>
      <c r="B101" s="59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03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03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03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303" t="s">
        <v>196</v>
      </c>
      <c r="B105" s="59" t="s">
        <v>197</v>
      </c>
      <c r="C105" s="26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03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03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19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03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03" t="s">
        <v>206</v>
      </c>
      <c r="B110" s="60" t="s">
        <v>207</v>
      </c>
      <c r="C110" s="21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03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05" t="s">
        <v>210</v>
      </c>
      <c r="B112" s="55" t="s">
        <v>435</v>
      </c>
      <c r="C112" s="26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20" t="s">
        <v>212</v>
      </c>
      <c r="B113" s="321" t="s">
        <v>436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46" t="s">
        <v>23</v>
      </c>
      <c r="B114" s="83" t="s">
        <v>214</v>
      </c>
      <c r="C114" s="14" t="n">
        <f aca="false">+C115+C117+C119</f>
        <v>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301" t="s">
        <v>25</v>
      </c>
      <c r="B115" s="55" t="s">
        <v>215</v>
      </c>
      <c r="C115" s="18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01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01" t="s">
        <v>29</v>
      </c>
      <c r="B117" s="68" t="s">
        <v>217</v>
      </c>
      <c r="C117" s="21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01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01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01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01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01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301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01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01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01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19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46" t="s">
        <v>37</v>
      </c>
      <c r="B128" s="13" t="s">
        <v>233</v>
      </c>
      <c r="C128" s="14" t="n">
        <f aca="false">+C93+C114</f>
        <v>0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46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317" customFormat="true" ht="12" hidden="false" customHeight="true" outlineLevel="0" collapsed="false">
      <c r="A130" s="301" t="s">
        <v>53</v>
      </c>
      <c r="B130" s="72" t="s">
        <v>437</v>
      </c>
      <c r="C130" s="69"/>
    </row>
    <row r="131" customFormat="false" ht="12" hidden="false" customHeight="true" outlineLevel="0" collapsed="false">
      <c r="A131" s="301" t="s">
        <v>61</v>
      </c>
      <c r="B131" s="72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319" t="s">
        <v>63</v>
      </c>
      <c r="B132" s="73" t="s">
        <v>438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46" t="s">
        <v>67</v>
      </c>
      <c r="B133" s="13" t="s">
        <v>239</v>
      </c>
      <c r="C133" s="14" t="n">
        <f aca="false">+C134+C135+C136+C137+C138+C139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301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01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01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01" t="s">
        <v>75</v>
      </c>
      <c r="B137" s="72" t="s">
        <v>439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01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317" customFormat="true" ht="12" hidden="false" customHeight="true" outlineLevel="0" collapsed="false">
      <c r="A139" s="319" t="s">
        <v>79</v>
      </c>
      <c r="B139" s="73" t="s">
        <v>245</v>
      </c>
      <c r="C139" s="69"/>
    </row>
    <row r="140" customFormat="false" ht="12" hidden="false" customHeight="true" outlineLevel="0" collapsed="false">
      <c r="A140" s="46" t="s">
        <v>91</v>
      </c>
      <c r="B140" s="13" t="s">
        <v>440</v>
      </c>
      <c r="C140" s="14" t="n">
        <f aca="false">+C141+C142+C144+C145+C143</f>
        <v>0</v>
      </c>
      <c r="D140" s="0"/>
      <c r="E140" s="0"/>
      <c r="F140" s="0"/>
      <c r="G140" s="0"/>
      <c r="H140" s="0"/>
      <c r="I140" s="0"/>
      <c r="J140" s="0"/>
      <c r="K140" s="322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301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301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317" customFormat="true" ht="12" hidden="false" customHeight="true" outlineLevel="0" collapsed="false">
      <c r="A143" s="301" t="s">
        <v>97</v>
      </c>
      <c r="B143" s="72" t="s">
        <v>441</v>
      </c>
      <c r="C143" s="69"/>
    </row>
    <row r="144" s="317" customFormat="true" ht="12" hidden="false" customHeight="true" outlineLevel="0" collapsed="false">
      <c r="A144" s="301" t="s">
        <v>99</v>
      </c>
      <c r="B144" s="72" t="s">
        <v>249</v>
      </c>
      <c r="C144" s="69"/>
    </row>
    <row r="145" s="317" customFormat="true" ht="12" hidden="false" customHeight="true" outlineLevel="0" collapsed="false">
      <c r="A145" s="319" t="s">
        <v>101</v>
      </c>
      <c r="B145" s="73" t="s">
        <v>250</v>
      </c>
      <c r="C145" s="69"/>
    </row>
    <row r="146" customFormat="false" ht="12" hidden="false" customHeight="true" outlineLevel="0" collapsed="false">
      <c r="A146" s="46" t="s">
        <v>251</v>
      </c>
      <c r="B146" s="13" t="s">
        <v>252</v>
      </c>
      <c r="C146" s="74" t="n">
        <f aca="false">+C147+C148+C149+C150+C151</f>
        <v>0</v>
      </c>
    </row>
    <row r="147" customFormat="false" ht="12" hidden="false" customHeight="true" outlineLevel="0" collapsed="false">
      <c r="A147" s="301" t="s">
        <v>105</v>
      </c>
      <c r="B147" s="72" t="s">
        <v>253</v>
      </c>
      <c r="C147" s="69"/>
    </row>
    <row r="148" customFormat="false" ht="12" hidden="false" customHeight="true" outlineLevel="0" collapsed="false">
      <c r="A148" s="301" t="s">
        <v>107</v>
      </c>
      <c r="B148" s="72" t="s">
        <v>254</v>
      </c>
      <c r="C148" s="69"/>
    </row>
    <row r="149" customFormat="false" ht="12" hidden="false" customHeight="true" outlineLevel="0" collapsed="false">
      <c r="A149" s="301" t="s">
        <v>109</v>
      </c>
      <c r="B149" s="72" t="s">
        <v>255</v>
      </c>
      <c r="C149" s="69"/>
    </row>
    <row r="150" customFormat="false" ht="12.75" hidden="false" customHeight="true" outlineLevel="0" collapsed="false">
      <c r="A150" s="301" t="s">
        <v>111</v>
      </c>
      <c r="B150" s="72" t="s">
        <v>442</v>
      </c>
      <c r="C150" s="69"/>
    </row>
    <row r="151" customFormat="false" ht="12.75" hidden="false" customHeight="true" outlineLevel="0" collapsed="false">
      <c r="A151" s="319" t="s">
        <v>257</v>
      </c>
      <c r="B151" s="73" t="s">
        <v>258</v>
      </c>
      <c r="C151" s="71"/>
    </row>
    <row r="152" customFormat="false" ht="12.75" hidden="false" customHeight="true" outlineLevel="0" collapsed="false">
      <c r="A152" s="323" t="s">
        <v>113</v>
      </c>
      <c r="B152" s="13" t="s">
        <v>259</v>
      </c>
      <c r="C152" s="74"/>
    </row>
    <row r="153" customFormat="false" ht="12" hidden="false" customHeight="true" outlineLevel="0" collapsed="false">
      <c r="A153" s="323" t="s">
        <v>260</v>
      </c>
      <c r="B153" s="13" t="s">
        <v>261</v>
      </c>
      <c r="C153" s="74"/>
    </row>
    <row r="154" customFormat="false" ht="15" hidden="false" customHeight="true" outlineLevel="0" collapsed="false">
      <c r="A154" s="46" t="s">
        <v>262</v>
      </c>
      <c r="B154" s="13" t="s">
        <v>263</v>
      </c>
      <c r="C154" s="76" t="n">
        <f aca="false">+C129+C133+C140+C146+C152+C153</f>
        <v>0</v>
      </c>
    </row>
    <row r="155" customFormat="false" ht="13.5" hidden="false" customHeight="false" outlineLevel="0" collapsed="false">
      <c r="A155" s="324" t="s">
        <v>264</v>
      </c>
      <c r="B155" s="80" t="s">
        <v>265</v>
      </c>
      <c r="C155" s="76" t="n">
        <f aca="false">+C128+C154</f>
        <v>0</v>
      </c>
    </row>
    <row r="156" customFormat="false" ht="15" hidden="false" customHeight="true" outlineLevel="0" collapsed="false">
      <c r="A156" s="325"/>
      <c r="B156" s="326"/>
      <c r="C156" s="327"/>
    </row>
    <row r="157" customFormat="false" ht="14.25" hidden="false" customHeight="true" outlineLevel="0" collapsed="false">
      <c r="A157" s="328" t="s">
        <v>443</v>
      </c>
      <c r="B157" s="329"/>
      <c r="C157" s="330"/>
    </row>
    <row r="158" customFormat="false" ht="13.5" hidden="false" customHeight="false" outlineLevel="0" collapsed="false">
      <c r="A158" s="328" t="s">
        <v>444</v>
      </c>
      <c r="B158" s="329"/>
      <c r="C158" s="330"/>
    </row>
  </sheetData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0" man="true" max="16383" min="0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J5" activeCellId="0" sqref="J5"/>
    </sheetView>
  </sheetViews>
  <sheetFormatPr defaultRowHeight="12.75"/>
  <cols>
    <col collapsed="false" hidden="false" max="1" min="1" style="332" width="13.8295454545455"/>
    <col collapsed="false" hidden="false" max="2" min="2" style="333" width="62.5"/>
    <col collapsed="false" hidden="false" max="8" min="3" style="334" width="10.8352272727273"/>
    <col collapsed="false" hidden="false" max="1025" min="9" style="333" width="9.32954545454546"/>
  </cols>
  <sheetData>
    <row r="1" s="336" customFormat="true" ht="21" hidden="false" customHeight="true" outlineLevel="0" collapsed="false">
      <c r="A1" s="335" t="s">
        <v>456</v>
      </c>
      <c r="B1" s="335"/>
      <c r="C1" s="335"/>
      <c r="D1" s="335"/>
      <c r="E1" s="335"/>
      <c r="F1" s="335"/>
      <c r="G1" s="335"/>
      <c r="H1" s="335"/>
    </row>
    <row r="2" s="338" customFormat="true" ht="35.25" hidden="false" customHeight="true" outlineLevel="0" collapsed="false">
      <c r="A2" s="281" t="s">
        <v>457</v>
      </c>
      <c r="B2" s="337" t="s">
        <v>420</v>
      </c>
      <c r="C2" s="337"/>
      <c r="D2" s="337"/>
      <c r="E2" s="337"/>
      <c r="F2" s="337"/>
      <c r="G2" s="337"/>
      <c r="H2" s="337"/>
    </row>
    <row r="3" customFormat="false" ht="24.75" hidden="false" customHeight="false" outlineLevel="0" collapsed="false">
      <c r="A3" s="339" t="s">
        <v>422</v>
      </c>
      <c r="B3" s="340" t="s">
        <v>458</v>
      </c>
      <c r="C3" s="340"/>
      <c r="D3" s="340"/>
      <c r="E3" s="340"/>
      <c r="F3" s="340"/>
      <c r="G3" s="340"/>
      <c r="H3" s="34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41" customFormat="true" ht="15.95" hidden="false" customHeight="true" outlineLevel="0" collapsed="false">
      <c r="A4" s="288"/>
      <c r="B4" s="288"/>
      <c r="D4" s="342"/>
      <c r="E4" s="342"/>
      <c r="F4" s="342"/>
      <c r="G4" s="342"/>
      <c r="H4" s="343" t="s">
        <v>363</v>
      </c>
    </row>
    <row r="5" customFormat="false" ht="24.75" hidden="false" customHeight="true" outlineLevel="0" collapsed="false">
      <c r="A5" s="344" t="s">
        <v>424</v>
      </c>
      <c r="B5" s="344" t="s">
        <v>425</v>
      </c>
      <c r="C5" s="345" t="s">
        <v>459</v>
      </c>
      <c r="D5" s="345" t="s">
        <v>460</v>
      </c>
      <c r="E5" s="345" t="s">
        <v>461</v>
      </c>
      <c r="F5" s="345" t="s">
        <v>462</v>
      </c>
      <c r="G5" s="346" t="s">
        <v>463</v>
      </c>
      <c r="H5" s="346" t="s">
        <v>464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49" customFormat="true" ht="12" hidden="false" customHeight="true" outlineLevel="0" collapsed="false">
      <c r="A6" s="347" t="s">
        <v>6</v>
      </c>
      <c r="B6" s="347" t="s">
        <v>7</v>
      </c>
      <c r="C6" s="348" t="s">
        <v>5</v>
      </c>
      <c r="D6" s="348"/>
      <c r="E6" s="348"/>
      <c r="F6" s="348"/>
      <c r="G6" s="348"/>
      <c r="H6" s="348"/>
    </row>
    <row r="7" customFormat="false" ht="15.95" hidden="false" customHeight="true" outlineLevel="0" collapsed="false">
      <c r="A7" s="344"/>
      <c r="B7" s="344" t="s">
        <v>276</v>
      </c>
      <c r="C7" s="350"/>
      <c r="D7" s="351"/>
      <c r="E7" s="351"/>
      <c r="F7" s="350"/>
      <c r="G7" s="351"/>
      <c r="H7" s="351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354" customFormat="true" ht="12" hidden="false" customHeight="true" outlineLevel="0" collapsed="false">
      <c r="A8" s="347" t="s">
        <v>9</v>
      </c>
      <c r="B8" s="352" t="s">
        <v>465</v>
      </c>
      <c r="C8" s="353" t="n">
        <f aca="false">SUM(C9:C19)</f>
        <v>0</v>
      </c>
      <c r="D8" s="353" t="n">
        <f aca="false">SUM(D9:D19)</f>
        <v>0</v>
      </c>
      <c r="E8" s="353" t="n">
        <f aca="false">SUM(E9:E19)</f>
        <v>3800000</v>
      </c>
      <c r="F8" s="353" t="n">
        <f aca="false">SUM(F9:F19)</f>
        <v>173191197</v>
      </c>
      <c r="G8" s="353" t="n">
        <f aca="false">SUM(G9:G19)</f>
        <v>0</v>
      </c>
      <c r="H8" s="353" t="n">
        <f aca="false">SUM(H9:H19)</f>
        <v>0</v>
      </c>
    </row>
    <row r="9" customFormat="false" ht="12" hidden="false" customHeight="true" outlineLevel="0" collapsed="false">
      <c r="A9" s="355" t="s">
        <v>11</v>
      </c>
      <c r="B9" s="55" t="s">
        <v>70</v>
      </c>
      <c r="C9" s="356"/>
      <c r="D9" s="357"/>
      <c r="E9" s="357"/>
      <c r="F9" s="356"/>
      <c r="G9" s="357"/>
      <c r="H9" s="357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355" t="s">
        <v>13</v>
      </c>
      <c r="B10" s="55" t="s">
        <v>72</v>
      </c>
      <c r="C10" s="356"/>
      <c r="D10" s="357"/>
      <c r="E10" s="358" t="n">
        <v>1000000</v>
      </c>
      <c r="F10" s="356"/>
      <c r="G10" s="357"/>
      <c r="H10" s="357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355" t="s">
        <v>15</v>
      </c>
      <c r="B11" s="55" t="s">
        <v>74</v>
      </c>
      <c r="C11" s="356"/>
      <c r="D11" s="357"/>
      <c r="E11" s="357"/>
      <c r="F11" s="356"/>
      <c r="G11" s="357"/>
      <c r="H11" s="357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355" t="s">
        <v>17</v>
      </c>
      <c r="B12" s="55" t="s">
        <v>76</v>
      </c>
      <c r="C12" s="356"/>
      <c r="D12" s="357"/>
      <c r="E12" s="358" t="n">
        <v>2000000</v>
      </c>
      <c r="F12" s="356"/>
      <c r="G12" s="357"/>
      <c r="H12" s="357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355" t="s">
        <v>19</v>
      </c>
      <c r="B13" s="55" t="s">
        <v>78</v>
      </c>
      <c r="C13" s="356"/>
      <c r="D13" s="357"/>
      <c r="E13" s="357"/>
      <c r="F13" s="356"/>
      <c r="G13" s="357"/>
      <c r="H13" s="357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355" t="s">
        <v>21</v>
      </c>
      <c r="B14" s="55" t="s">
        <v>466</v>
      </c>
      <c r="C14" s="356"/>
      <c r="D14" s="357"/>
      <c r="E14" s="358" t="n">
        <v>800000</v>
      </c>
      <c r="F14" s="356"/>
      <c r="G14" s="357"/>
      <c r="H14" s="357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355" t="s">
        <v>186</v>
      </c>
      <c r="B15" s="55" t="s">
        <v>467</v>
      </c>
      <c r="C15" s="356"/>
      <c r="D15" s="357"/>
      <c r="E15" s="357"/>
      <c r="F15" s="356"/>
      <c r="G15" s="357"/>
      <c r="H15" s="357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55" t="s">
        <v>188</v>
      </c>
      <c r="B16" s="55" t="s">
        <v>84</v>
      </c>
      <c r="C16" s="356"/>
      <c r="D16" s="357"/>
      <c r="E16" s="357"/>
      <c r="F16" s="356"/>
      <c r="G16" s="357"/>
      <c r="H16" s="357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359" customFormat="true" ht="12" hidden="false" customHeight="true" outlineLevel="0" collapsed="false">
      <c r="A17" s="355" t="s">
        <v>190</v>
      </c>
      <c r="B17" s="55" t="s">
        <v>86</v>
      </c>
      <c r="C17" s="356"/>
      <c r="D17" s="358"/>
      <c r="E17" s="358"/>
      <c r="F17" s="356"/>
      <c r="G17" s="358"/>
      <c r="H17" s="358"/>
    </row>
    <row r="18" s="359" customFormat="true" ht="12" hidden="false" customHeight="true" outlineLevel="0" collapsed="false">
      <c r="A18" s="355" t="s">
        <v>192</v>
      </c>
      <c r="B18" s="55" t="s">
        <v>88</v>
      </c>
      <c r="C18" s="356"/>
      <c r="D18" s="358"/>
      <c r="E18" s="358"/>
      <c r="F18" s="356"/>
      <c r="G18" s="358"/>
      <c r="H18" s="358"/>
    </row>
    <row r="19" s="359" customFormat="true" ht="12" hidden="false" customHeight="true" outlineLevel="0" collapsed="false">
      <c r="A19" s="355" t="s">
        <v>194</v>
      </c>
      <c r="B19" s="55" t="s">
        <v>90</v>
      </c>
      <c r="C19" s="356"/>
      <c r="D19" s="358"/>
      <c r="E19" s="358"/>
      <c r="F19" s="356" t="n">
        <v>173191197</v>
      </c>
      <c r="G19" s="358"/>
      <c r="H19" s="358"/>
    </row>
    <row r="20" s="354" customFormat="true" ht="12" hidden="false" customHeight="true" outlineLevel="0" collapsed="false">
      <c r="A20" s="347" t="s">
        <v>23</v>
      </c>
      <c r="B20" s="352" t="s">
        <v>468</v>
      </c>
      <c r="C20" s="353" t="n">
        <f aca="false">SUM(C21:C23)</f>
        <v>2179852</v>
      </c>
      <c r="D20" s="353" t="n">
        <f aca="false">SUM(D21:D23)</f>
        <v>0</v>
      </c>
      <c r="E20" s="353" t="n">
        <f aca="false">SUM(E21:E23)</f>
        <v>0</v>
      </c>
      <c r="F20" s="353" t="n">
        <f aca="false">SUM(F21:F23)</f>
        <v>6245115</v>
      </c>
      <c r="G20" s="353" t="n">
        <f aca="false">SUM(G21:G23)</f>
        <v>0</v>
      </c>
      <c r="H20" s="353" t="n">
        <f aca="false">SUM(H21:H23)</f>
        <v>0</v>
      </c>
    </row>
    <row r="21" s="359" customFormat="true" ht="12" hidden="false" customHeight="true" outlineLevel="0" collapsed="false">
      <c r="A21" s="355" t="s">
        <v>25</v>
      </c>
      <c r="B21" s="55" t="s">
        <v>26</v>
      </c>
      <c r="C21" s="356"/>
      <c r="D21" s="358"/>
      <c r="E21" s="358"/>
      <c r="F21" s="356"/>
      <c r="G21" s="358"/>
      <c r="H21" s="358"/>
    </row>
    <row r="22" s="359" customFormat="true" ht="12" hidden="false" customHeight="true" outlineLevel="0" collapsed="false">
      <c r="A22" s="355" t="s">
        <v>27</v>
      </c>
      <c r="B22" s="55" t="s">
        <v>469</v>
      </c>
      <c r="C22" s="356"/>
      <c r="D22" s="358"/>
      <c r="E22" s="358"/>
      <c r="F22" s="356"/>
      <c r="G22" s="358"/>
      <c r="H22" s="358"/>
    </row>
    <row r="23" s="359" customFormat="true" ht="12" hidden="false" customHeight="true" outlineLevel="0" collapsed="false">
      <c r="A23" s="355" t="s">
        <v>29</v>
      </c>
      <c r="B23" s="55" t="s">
        <v>470</v>
      </c>
      <c r="C23" s="356" t="n">
        <v>2179852</v>
      </c>
      <c r="D23" s="358"/>
      <c r="E23" s="358"/>
      <c r="F23" s="356" t="n">
        <v>6245115</v>
      </c>
      <c r="G23" s="358"/>
      <c r="H23" s="358"/>
    </row>
    <row r="24" s="359" customFormat="true" ht="12" hidden="false" customHeight="true" outlineLevel="0" collapsed="false">
      <c r="A24" s="355" t="s">
        <v>31</v>
      </c>
      <c r="B24" s="55" t="s">
        <v>471</v>
      </c>
      <c r="C24" s="356"/>
      <c r="D24" s="358"/>
      <c r="E24" s="358"/>
      <c r="F24" s="356"/>
      <c r="G24" s="358"/>
      <c r="H24" s="358"/>
    </row>
    <row r="25" customFormat="false" ht="12" hidden="false" customHeight="true" outlineLevel="0" collapsed="false">
      <c r="A25" s="347" t="s">
        <v>37</v>
      </c>
      <c r="B25" s="360" t="s">
        <v>286</v>
      </c>
      <c r="C25" s="361"/>
      <c r="D25" s="358"/>
      <c r="E25" s="358"/>
      <c r="F25" s="361" t="n">
        <v>25370000</v>
      </c>
      <c r="G25" s="358"/>
      <c r="H25" s="358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" hidden="false" customHeight="true" outlineLevel="0" collapsed="false">
      <c r="A26" s="347" t="s">
        <v>234</v>
      </c>
      <c r="B26" s="360" t="s">
        <v>472</v>
      </c>
      <c r="C26" s="353" t="n">
        <f aca="false">+C27+C28+C29</f>
        <v>0</v>
      </c>
      <c r="D26" s="353" t="n">
        <f aca="false">+D27+D28+D29</f>
        <v>0</v>
      </c>
      <c r="E26" s="353" t="n">
        <f aca="false">+E27+E28+E29</f>
        <v>0</v>
      </c>
      <c r="F26" s="353" t="n">
        <f aca="false">+F27+F28+F29</f>
        <v>20000000</v>
      </c>
      <c r="G26" s="353" t="n">
        <f aca="false">+G27+G28+G29</f>
        <v>0</v>
      </c>
      <c r="H26" s="353" t="n">
        <f aca="false">+H27+H28+H29</f>
        <v>0</v>
      </c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" hidden="false" customHeight="true" outlineLevel="0" collapsed="false">
      <c r="A27" s="355" t="s">
        <v>53</v>
      </c>
      <c r="B27" s="55" t="s">
        <v>40</v>
      </c>
      <c r="C27" s="356"/>
      <c r="D27" s="358"/>
      <c r="E27" s="358"/>
      <c r="F27" s="356"/>
      <c r="G27" s="358"/>
      <c r="H27" s="358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" hidden="false" customHeight="true" outlineLevel="0" collapsed="false">
      <c r="A28" s="355" t="s">
        <v>61</v>
      </c>
      <c r="B28" s="55" t="s">
        <v>469</v>
      </c>
      <c r="C28" s="356"/>
      <c r="D28" s="358"/>
      <c r="E28" s="358"/>
      <c r="F28" s="356"/>
      <c r="G28" s="358"/>
      <c r="H28" s="358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" hidden="false" customHeight="true" outlineLevel="0" collapsed="false">
      <c r="A29" s="355" t="s">
        <v>63</v>
      </c>
      <c r="B29" s="55" t="s">
        <v>473</v>
      </c>
      <c r="C29" s="356"/>
      <c r="D29" s="358"/>
      <c r="E29" s="358"/>
      <c r="F29" s="356" t="n">
        <v>20000000</v>
      </c>
      <c r="G29" s="358"/>
      <c r="H29" s="358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" hidden="false" customHeight="true" outlineLevel="0" collapsed="false">
      <c r="A30" s="355" t="s">
        <v>65</v>
      </c>
      <c r="B30" s="55" t="s">
        <v>474</v>
      </c>
      <c r="C30" s="356"/>
      <c r="D30" s="358"/>
      <c r="E30" s="358"/>
      <c r="F30" s="356"/>
      <c r="G30" s="358"/>
      <c r="H30" s="358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" hidden="false" customHeight="true" outlineLevel="0" collapsed="false">
      <c r="A31" s="347" t="s">
        <v>67</v>
      </c>
      <c r="B31" s="360" t="s">
        <v>475</v>
      </c>
      <c r="C31" s="353" t="n">
        <f aca="false">+C32+C33+C34</f>
        <v>0</v>
      </c>
      <c r="D31" s="353" t="n">
        <f aca="false">+D32+D33+D34</f>
        <v>0</v>
      </c>
      <c r="E31" s="353" t="n">
        <f aca="false">+E32+E33+E34</f>
        <v>0</v>
      </c>
      <c r="F31" s="353" t="n">
        <f aca="false">+F32+F33+F34</f>
        <v>0</v>
      </c>
      <c r="G31" s="353" t="n">
        <f aca="false">+G32+G33+G34</f>
        <v>0</v>
      </c>
      <c r="H31" s="353" t="n">
        <f aca="false">+H32+H33+H34</f>
        <v>0</v>
      </c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" hidden="false" customHeight="true" outlineLevel="0" collapsed="false">
      <c r="A32" s="355" t="s">
        <v>69</v>
      </c>
      <c r="B32" s="55" t="s">
        <v>94</v>
      </c>
      <c r="C32" s="356"/>
      <c r="D32" s="358"/>
      <c r="E32" s="358"/>
      <c r="F32" s="356"/>
      <c r="G32" s="358"/>
      <c r="H32" s="358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355" t="s">
        <v>71</v>
      </c>
      <c r="B33" s="55" t="s">
        <v>96</v>
      </c>
      <c r="C33" s="356"/>
      <c r="D33" s="358"/>
      <c r="E33" s="358"/>
      <c r="F33" s="356"/>
      <c r="G33" s="358"/>
      <c r="H33" s="358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355" t="s">
        <v>73</v>
      </c>
      <c r="B34" s="55" t="s">
        <v>98</v>
      </c>
      <c r="C34" s="356"/>
      <c r="D34" s="358"/>
      <c r="E34" s="358"/>
      <c r="F34" s="356"/>
      <c r="G34" s="358"/>
      <c r="H34" s="358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354" customFormat="true" ht="12" hidden="false" customHeight="true" outlineLevel="0" collapsed="false">
      <c r="A35" s="347" t="s">
        <v>91</v>
      </c>
      <c r="B35" s="360" t="s">
        <v>288</v>
      </c>
      <c r="C35" s="361"/>
      <c r="D35" s="357"/>
      <c r="E35" s="357"/>
      <c r="F35" s="361"/>
      <c r="G35" s="357"/>
      <c r="H35" s="357"/>
    </row>
    <row r="36" s="354" customFormat="true" ht="12" hidden="false" customHeight="true" outlineLevel="0" collapsed="false">
      <c r="A36" s="347" t="s">
        <v>251</v>
      </c>
      <c r="B36" s="360" t="s">
        <v>476</v>
      </c>
      <c r="C36" s="361"/>
      <c r="D36" s="357"/>
      <c r="E36" s="357"/>
      <c r="F36" s="361"/>
      <c r="G36" s="357"/>
      <c r="H36" s="357"/>
    </row>
    <row r="37" customFormat="false" ht="12" hidden="false" customHeight="true" outlineLevel="0" collapsed="false">
      <c r="A37" s="347" t="s">
        <v>113</v>
      </c>
      <c r="B37" s="360" t="s">
        <v>477</v>
      </c>
      <c r="C37" s="353" t="n">
        <f aca="false">+C8+C20+C25+C26+C31+C35+C36</f>
        <v>2179852</v>
      </c>
      <c r="D37" s="353" t="n">
        <f aca="false">+D8+D20+D25+D26+D31+D35+D36</f>
        <v>0</v>
      </c>
      <c r="E37" s="353" t="n">
        <f aca="false">+E8+E20+E25+E26+E31+E35+E36</f>
        <v>3800000</v>
      </c>
      <c r="F37" s="353" t="n">
        <f aca="false">+F8+F20+F25+F26+F31+F35+F36</f>
        <v>224806312</v>
      </c>
      <c r="G37" s="353" t="n">
        <f aca="false">+G8+G20+G25+G26+G31+G35+G36</f>
        <v>0</v>
      </c>
      <c r="H37" s="353" t="n">
        <f aca="false">+H8+H20+H25+H26+H31+H35+H36</f>
        <v>0</v>
      </c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362" t="s">
        <v>260</v>
      </c>
      <c r="B38" s="360" t="s">
        <v>478</v>
      </c>
      <c r="C38" s="353" t="n">
        <f aca="false">+C39+C40+C41</f>
        <v>0</v>
      </c>
      <c r="D38" s="353" t="n">
        <f aca="false">+D39+D40+D41</f>
        <v>0</v>
      </c>
      <c r="E38" s="353" t="n">
        <f aca="false">+E39+E40+E41</f>
        <v>0</v>
      </c>
      <c r="F38" s="353" t="n">
        <f aca="false">+F39+F40+F41</f>
        <v>0</v>
      </c>
      <c r="G38" s="353" t="n">
        <f aca="false">+G39+G40+G41</f>
        <v>131374098</v>
      </c>
      <c r="H38" s="353" t="n">
        <f aca="false">+H39+H40+H41</f>
        <v>0</v>
      </c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355" t="s">
        <v>479</v>
      </c>
      <c r="B39" s="55" t="s">
        <v>343</v>
      </c>
      <c r="C39" s="356"/>
      <c r="D39" s="357"/>
      <c r="E39" s="357"/>
      <c r="F39" s="356"/>
      <c r="G39" s="358" t="n">
        <v>131374098</v>
      </c>
      <c r="H39" s="357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355" t="s">
        <v>480</v>
      </c>
      <c r="B40" s="55" t="s">
        <v>481</v>
      </c>
      <c r="C40" s="356"/>
      <c r="D40" s="357"/>
      <c r="E40" s="357"/>
      <c r="F40" s="356"/>
      <c r="G40" s="357"/>
      <c r="H40" s="357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359" customFormat="true" ht="12" hidden="false" customHeight="true" outlineLevel="0" collapsed="false">
      <c r="A41" s="355" t="s">
        <v>482</v>
      </c>
      <c r="B41" s="55" t="s">
        <v>483</v>
      </c>
      <c r="C41" s="356"/>
      <c r="D41" s="358"/>
      <c r="E41" s="358"/>
      <c r="F41" s="356"/>
      <c r="G41" s="358"/>
      <c r="H41" s="358"/>
    </row>
    <row r="42" customFormat="false" ht="12" hidden="false" customHeight="true" outlineLevel="0" collapsed="false">
      <c r="A42" s="362" t="s">
        <v>262</v>
      </c>
      <c r="B42" s="363" t="s">
        <v>484</v>
      </c>
      <c r="C42" s="353" t="n">
        <f aca="false">+C37+C38</f>
        <v>2179852</v>
      </c>
      <c r="D42" s="353" t="n">
        <f aca="false">+D37+D38</f>
        <v>0</v>
      </c>
      <c r="E42" s="353" t="n">
        <f aca="false">+E37+E38</f>
        <v>3800000</v>
      </c>
      <c r="F42" s="353" t="n">
        <f aca="false">+F37+F38</f>
        <v>224806312</v>
      </c>
      <c r="G42" s="353" t="n">
        <f aca="false">+G37+G38</f>
        <v>131374098</v>
      </c>
      <c r="H42" s="353" t="n">
        <f aca="false">+H37+H38</f>
        <v>0</v>
      </c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" hidden="false" customHeight="true" outlineLevel="0" collapsed="false">
      <c r="A43" s="364"/>
      <c r="B43" s="365"/>
      <c r="C43" s="353"/>
      <c r="D43" s="358"/>
      <c r="E43" s="358"/>
      <c r="F43" s="353"/>
      <c r="G43" s="358"/>
      <c r="H43" s="358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s="349" customFormat="true" ht="15.95" hidden="false" customHeight="true" outlineLevel="0" collapsed="false">
      <c r="A44" s="347"/>
      <c r="B44" s="344" t="s">
        <v>277</v>
      </c>
      <c r="C44" s="353"/>
      <c r="D44" s="353"/>
      <c r="E44" s="353"/>
      <c r="F44" s="353"/>
      <c r="G44" s="353"/>
      <c r="H44" s="353"/>
    </row>
    <row r="45" s="366" customFormat="true" ht="12" hidden="false" customHeight="true" outlineLevel="0" collapsed="false">
      <c r="A45" s="347" t="s">
        <v>9</v>
      </c>
      <c r="B45" s="360" t="s">
        <v>485</v>
      </c>
      <c r="C45" s="353" t="n">
        <f aca="false">SUM(C46:C50)</f>
        <v>44990044</v>
      </c>
      <c r="D45" s="353" t="n">
        <f aca="false">SUM(D46:D50)</f>
        <v>100000</v>
      </c>
      <c r="E45" s="353" t="n">
        <f aca="false">SUM(E46:E50)</f>
        <v>1270000</v>
      </c>
      <c r="F45" s="353" t="n">
        <f aca="false">SUM(F46:F50)</f>
        <v>0</v>
      </c>
      <c r="G45" s="353" t="n">
        <f aca="false">SUM(G46:G50)</f>
        <v>0</v>
      </c>
      <c r="H45" s="353" t="n">
        <f aca="false">SUM(H46:H50)</f>
        <v>6130000</v>
      </c>
    </row>
    <row r="46" customFormat="false" ht="12" hidden="false" customHeight="true" outlineLevel="0" collapsed="false">
      <c r="A46" s="355" t="s">
        <v>11</v>
      </c>
      <c r="B46" s="55" t="s">
        <v>179</v>
      </c>
      <c r="C46" s="356" t="n">
        <v>9637795</v>
      </c>
      <c r="D46" s="358"/>
      <c r="E46" s="358"/>
      <c r="F46" s="356"/>
      <c r="G46" s="358"/>
      <c r="H46" s="358" t="n">
        <v>5400000</v>
      </c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" hidden="false" customHeight="true" outlineLevel="0" collapsed="false">
      <c r="A47" s="355" t="s">
        <v>13</v>
      </c>
      <c r="B47" s="55" t="s">
        <v>180</v>
      </c>
      <c r="C47" s="356" t="n">
        <v>2637205</v>
      </c>
      <c r="D47" s="358"/>
      <c r="E47" s="358"/>
      <c r="F47" s="356"/>
      <c r="G47" s="358"/>
      <c r="H47" s="358" t="n">
        <v>730000</v>
      </c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355" t="s">
        <v>15</v>
      </c>
      <c r="B48" s="55" t="s">
        <v>181</v>
      </c>
      <c r="C48" s="356" t="n">
        <v>27583404</v>
      </c>
      <c r="D48" s="358" t="n">
        <v>100000</v>
      </c>
      <c r="E48" s="358" t="n">
        <v>1270000</v>
      </c>
      <c r="F48" s="356"/>
      <c r="G48" s="358"/>
      <c r="H48" s="358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355" t="s">
        <v>17</v>
      </c>
      <c r="B49" s="55" t="s">
        <v>182</v>
      </c>
      <c r="C49" s="356"/>
      <c r="D49" s="358"/>
      <c r="E49" s="358"/>
      <c r="F49" s="356"/>
      <c r="G49" s="358"/>
      <c r="H49" s="358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355" t="s">
        <v>19</v>
      </c>
      <c r="B50" s="55" t="s">
        <v>184</v>
      </c>
      <c r="C50" s="356" t="n">
        <v>5131640</v>
      </c>
      <c r="D50" s="358"/>
      <c r="E50" s="358"/>
      <c r="F50" s="356"/>
      <c r="G50" s="358"/>
      <c r="H50" s="358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347" t="s">
        <v>23</v>
      </c>
      <c r="B51" s="360" t="s">
        <v>486</v>
      </c>
      <c r="C51" s="353" t="n">
        <f aca="false">SUM(C52:C54)</f>
        <v>26000000</v>
      </c>
      <c r="D51" s="353" t="n">
        <f aca="false">SUM(D52:D54)</f>
        <v>0</v>
      </c>
      <c r="E51" s="353" t="n">
        <f aca="false">SUM(E52:E54)</f>
        <v>0</v>
      </c>
      <c r="F51" s="353" t="n">
        <f aca="false">SUM(F52:F54)</f>
        <v>0</v>
      </c>
      <c r="G51" s="353" t="n">
        <f aca="false">SUM(G52:G54)</f>
        <v>0</v>
      </c>
      <c r="H51" s="353" t="n">
        <f aca="false">SUM(H52:H54)</f>
        <v>88900000</v>
      </c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s="366" customFormat="true" ht="12" hidden="false" customHeight="true" outlineLevel="0" collapsed="false">
      <c r="A52" s="355" t="s">
        <v>25</v>
      </c>
      <c r="B52" s="55" t="s">
        <v>215</v>
      </c>
      <c r="C52" s="356" t="n">
        <v>26000000</v>
      </c>
      <c r="D52" s="357"/>
      <c r="E52" s="358"/>
      <c r="F52" s="356"/>
      <c r="G52" s="357"/>
      <c r="H52" s="358" t="n">
        <v>88900000</v>
      </c>
    </row>
    <row r="53" customFormat="false" ht="12" hidden="false" customHeight="true" outlineLevel="0" collapsed="false">
      <c r="A53" s="355" t="s">
        <v>27</v>
      </c>
      <c r="B53" s="55" t="s">
        <v>217</v>
      </c>
      <c r="C53" s="356"/>
      <c r="D53" s="358"/>
      <c r="E53" s="358"/>
      <c r="F53" s="356"/>
      <c r="G53" s="358"/>
      <c r="H53" s="358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" hidden="false" customHeight="true" outlineLevel="0" collapsed="false">
      <c r="A54" s="355" t="s">
        <v>29</v>
      </c>
      <c r="B54" s="55" t="s">
        <v>487</v>
      </c>
      <c r="C54" s="356"/>
      <c r="D54" s="358"/>
      <c r="E54" s="358"/>
      <c r="F54" s="356"/>
      <c r="G54" s="358"/>
      <c r="H54" s="358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" hidden="false" customHeight="true" outlineLevel="0" collapsed="false">
      <c r="A55" s="355" t="s">
        <v>31</v>
      </c>
      <c r="B55" s="55" t="s">
        <v>488</v>
      </c>
      <c r="C55" s="356"/>
      <c r="D55" s="358"/>
      <c r="E55" s="358"/>
      <c r="F55" s="356"/>
      <c r="G55" s="358"/>
      <c r="H55" s="358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" hidden="false" customHeight="true" outlineLevel="0" collapsed="false">
      <c r="A56" s="347" t="s">
        <v>37</v>
      </c>
      <c r="B56" s="360" t="s">
        <v>489</v>
      </c>
      <c r="C56" s="361"/>
      <c r="D56" s="358"/>
      <c r="E56" s="358"/>
      <c r="F56" s="361"/>
      <c r="G56" s="358" t="n">
        <v>128701383</v>
      </c>
      <c r="H56" s="358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" hidden="false" customHeight="true" outlineLevel="0" collapsed="false">
      <c r="A57" s="347" t="s">
        <v>234</v>
      </c>
      <c r="B57" s="365" t="s">
        <v>490</v>
      </c>
      <c r="C57" s="353" t="n">
        <f aca="false">+C45+C51+C56</f>
        <v>70990044</v>
      </c>
      <c r="D57" s="353" t="n">
        <f aca="false">+D45+D51+D56</f>
        <v>100000</v>
      </c>
      <c r="E57" s="353" t="n">
        <f aca="false">+E45+E51+E56</f>
        <v>1270000</v>
      </c>
      <c r="F57" s="353" t="n">
        <f aca="false">+F45+F51+F56</f>
        <v>0</v>
      </c>
      <c r="G57" s="353" t="n">
        <f aca="false">+G45+G51+G56</f>
        <v>128701383</v>
      </c>
      <c r="H57" s="353" t="n">
        <f aca="false">+H45+H51+H56</f>
        <v>95030000</v>
      </c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" hidden="false" customHeight="true" outlineLevel="0" collapsed="false">
      <c r="A58" s="367"/>
      <c r="B58" s="368"/>
      <c r="C58" s="358"/>
      <c r="D58" s="358"/>
      <c r="E58" s="358"/>
      <c r="F58" s="358"/>
      <c r="G58" s="358"/>
      <c r="H58" s="358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s="371" customFormat="true" ht="12" hidden="false" customHeight="true" outlineLevel="0" collapsed="false">
      <c r="A59" s="369" t="s">
        <v>443</v>
      </c>
      <c r="B59" s="370"/>
      <c r="C59" s="361" t="n">
        <v>6</v>
      </c>
      <c r="D59" s="353"/>
      <c r="E59" s="353"/>
      <c r="F59" s="361"/>
      <c r="G59" s="353"/>
      <c r="H59" s="353"/>
    </row>
    <row r="60" s="371" customFormat="true" ht="12" hidden="false" customHeight="true" outlineLevel="0" collapsed="false">
      <c r="A60" s="369" t="s">
        <v>444</v>
      </c>
      <c r="B60" s="370"/>
      <c r="C60" s="361"/>
      <c r="D60" s="353"/>
      <c r="E60" s="353"/>
      <c r="F60" s="361"/>
      <c r="G60" s="353"/>
      <c r="H60" s="353" t="n">
        <v>8</v>
      </c>
    </row>
  </sheetData>
  <mergeCells count="4">
    <mergeCell ref="A1:H1"/>
    <mergeCell ref="B2:H2"/>
    <mergeCell ref="B3:H3"/>
    <mergeCell ref="C6:H6"/>
  </mergeCells>
  <printOptions headings="false" gridLines="false" gridLinesSet="true" horizontalCentered="true" verticalCentered="false"/>
  <pageMargins left="0.39375" right="0.393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K8" activeCellId="0" sqref="K8"/>
    </sheetView>
  </sheetViews>
  <sheetFormatPr defaultRowHeight="12.75"/>
  <cols>
    <col collapsed="false" hidden="false" max="1" min="1" style="332" width="13.8295454545455"/>
    <col collapsed="false" hidden="false" max="2" min="2" style="333" width="61.8238636363636"/>
    <col collapsed="false" hidden="false" max="8" min="3" style="333" width="10.8352272727273"/>
    <col collapsed="false" hidden="false" max="1025" min="9" style="333" width="9.32954545454546"/>
  </cols>
  <sheetData>
    <row r="1" s="336" customFormat="true" ht="21" hidden="false" customHeight="true" outlineLevel="0" collapsed="false">
      <c r="A1" s="372" t="s">
        <v>491</v>
      </c>
      <c r="B1" s="372"/>
      <c r="C1" s="372"/>
      <c r="D1" s="372"/>
      <c r="E1" s="372"/>
      <c r="F1" s="372"/>
      <c r="G1" s="372"/>
      <c r="H1" s="372"/>
    </row>
    <row r="2" s="338" customFormat="true" ht="35.25" hidden="false" customHeight="true" outlineLevel="0" collapsed="false">
      <c r="A2" s="281" t="s">
        <v>457</v>
      </c>
      <c r="B2" s="337" t="s">
        <v>420</v>
      </c>
      <c r="C2" s="337"/>
      <c r="D2" s="337"/>
      <c r="E2" s="337"/>
      <c r="F2" s="337"/>
      <c r="G2" s="337"/>
      <c r="H2" s="337"/>
    </row>
    <row r="3" customFormat="false" ht="24.75" hidden="false" customHeight="false" outlineLevel="0" collapsed="false">
      <c r="A3" s="339" t="s">
        <v>422</v>
      </c>
      <c r="B3" s="340" t="s">
        <v>458</v>
      </c>
      <c r="C3" s="340"/>
      <c r="D3" s="340"/>
      <c r="E3" s="340"/>
      <c r="F3" s="340"/>
      <c r="G3" s="340"/>
      <c r="H3" s="34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41" customFormat="true" ht="15.95" hidden="false" customHeight="true" outlineLevel="0" collapsed="false">
      <c r="A4" s="288"/>
      <c r="B4" s="288"/>
      <c r="H4" s="289" t="s">
        <v>363</v>
      </c>
    </row>
    <row r="5" customFormat="false" ht="24.75" hidden="false" customHeight="true" outlineLevel="0" collapsed="false">
      <c r="A5" s="344" t="s">
        <v>424</v>
      </c>
      <c r="B5" s="344" t="s">
        <v>425</v>
      </c>
      <c r="C5" s="347" t="s">
        <v>492</v>
      </c>
      <c r="D5" s="347" t="s">
        <v>493</v>
      </c>
      <c r="E5" s="347" t="s">
        <v>494</v>
      </c>
      <c r="F5" s="347" t="s">
        <v>495</v>
      </c>
      <c r="G5" s="373" t="s">
        <v>496</v>
      </c>
      <c r="H5" s="373" t="s">
        <v>497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49" customFormat="true" ht="12" hidden="false" customHeight="true" outlineLevel="0" collapsed="false">
      <c r="A6" s="347" t="s">
        <v>6</v>
      </c>
      <c r="B6" s="347" t="s">
        <v>7</v>
      </c>
      <c r="C6" s="344" t="s">
        <v>5</v>
      </c>
      <c r="D6" s="344"/>
      <c r="E6" s="344"/>
      <c r="F6" s="344"/>
      <c r="G6" s="344"/>
      <c r="H6" s="344"/>
    </row>
    <row r="7" customFormat="false" ht="15.95" hidden="false" customHeight="true" outlineLevel="0" collapsed="false">
      <c r="A7" s="344"/>
      <c r="B7" s="344" t="s">
        <v>276</v>
      </c>
      <c r="C7" s="374"/>
      <c r="D7" s="375"/>
      <c r="E7" s="375"/>
      <c r="F7" s="374"/>
      <c r="G7" s="375"/>
      <c r="H7" s="375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354" customFormat="true" ht="12" hidden="false" customHeight="true" outlineLevel="0" collapsed="false">
      <c r="A8" s="347" t="s">
        <v>9</v>
      </c>
      <c r="B8" s="352" t="s">
        <v>465</v>
      </c>
      <c r="C8" s="376" t="n">
        <f aca="false">SUM(C9:C19)</f>
        <v>0</v>
      </c>
      <c r="D8" s="376" t="n">
        <f aca="false">SUM(D9:D19)</f>
        <v>0</v>
      </c>
      <c r="E8" s="376" t="n">
        <f aca="false">SUM(E9:E19)</f>
        <v>0</v>
      </c>
      <c r="F8" s="377" t="n">
        <f aca="false">SUM(F9:F19)</f>
        <v>0</v>
      </c>
      <c r="G8" s="377" t="n">
        <f aca="false">SUM(G9:G19)</f>
        <v>1270000</v>
      </c>
      <c r="H8" s="376" t="n">
        <f aca="false">SUM(H9:H19)</f>
        <v>0</v>
      </c>
    </row>
    <row r="9" customFormat="false" ht="12" hidden="false" customHeight="true" outlineLevel="0" collapsed="false">
      <c r="A9" s="355" t="s">
        <v>11</v>
      </c>
      <c r="B9" s="55" t="s">
        <v>70</v>
      </c>
      <c r="C9" s="211"/>
      <c r="D9" s="378"/>
      <c r="E9" s="378"/>
      <c r="F9" s="211"/>
      <c r="G9" s="379"/>
      <c r="H9" s="378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355" t="s">
        <v>13</v>
      </c>
      <c r="B10" s="55" t="s">
        <v>72</v>
      </c>
      <c r="C10" s="211"/>
      <c r="D10" s="378"/>
      <c r="E10" s="378"/>
      <c r="F10" s="211"/>
      <c r="G10" s="379" t="n">
        <v>500000</v>
      </c>
      <c r="H10" s="378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355" t="s">
        <v>15</v>
      </c>
      <c r="B11" s="55" t="s">
        <v>74</v>
      </c>
      <c r="C11" s="211"/>
      <c r="D11" s="378"/>
      <c r="E11" s="378"/>
      <c r="F11" s="211"/>
      <c r="G11" s="379" t="n">
        <v>500000</v>
      </c>
      <c r="H11" s="378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355" t="s">
        <v>17</v>
      </c>
      <c r="B12" s="55" t="s">
        <v>76</v>
      </c>
      <c r="C12" s="211"/>
      <c r="D12" s="378"/>
      <c r="E12" s="378"/>
      <c r="F12" s="211"/>
      <c r="G12" s="379"/>
      <c r="H12" s="378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355" t="s">
        <v>19</v>
      </c>
      <c r="B13" s="55" t="s">
        <v>78</v>
      </c>
      <c r="C13" s="211"/>
      <c r="D13" s="378"/>
      <c r="E13" s="378"/>
      <c r="F13" s="211"/>
      <c r="G13" s="379"/>
      <c r="H13" s="378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355" t="s">
        <v>21</v>
      </c>
      <c r="B14" s="55" t="s">
        <v>466</v>
      </c>
      <c r="C14" s="211"/>
      <c r="D14" s="378"/>
      <c r="E14" s="378"/>
      <c r="F14" s="211"/>
      <c r="G14" s="379" t="n">
        <v>270000</v>
      </c>
      <c r="H14" s="378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355" t="s">
        <v>186</v>
      </c>
      <c r="B15" s="55" t="s">
        <v>467</v>
      </c>
      <c r="C15" s="211"/>
      <c r="D15" s="378"/>
      <c r="E15" s="378"/>
      <c r="F15" s="211"/>
      <c r="G15" s="379"/>
      <c r="H15" s="378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55" t="s">
        <v>188</v>
      </c>
      <c r="B16" s="55" t="s">
        <v>84</v>
      </c>
      <c r="C16" s="211"/>
      <c r="D16" s="378"/>
      <c r="E16" s="378"/>
      <c r="F16" s="211"/>
      <c r="G16" s="379"/>
      <c r="H16" s="378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359" customFormat="true" ht="12" hidden="false" customHeight="true" outlineLevel="0" collapsed="false">
      <c r="A17" s="355" t="s">
        <v>190</v>
      </c>
      <c r="B17" s="55" t="s">
        <v>86</v>
      </c>
      <c r="C17" s="211"/>
      <c r="D17" s="380"/>
      <c r="E17" s="380"/>
      <c r="F17" s="211"/>
      <c r="G17" s="379"/>
      <c r="H17" s="380"/>
    </row>
    <row r="18" s="359" customFormat="true" ht="12" hidden="false" customHeight="true" outlineLevel="0" collapsed="false">
      <c r="A18" s="355" t="s">
        <v>192</v>
      </c>
      <c r="B18" s="55" t="s">
        <v>88</v>
      </c>
      <c r="C18" s="211"/>
      <c r="D18" s="380"/>
      <c r="E18" s="380"/>
      <c r="F18" s="211"/>
      <c r="G18" s="379"/>
      <c r="H18" s="380"/>
    </row>
    <row r="19" s="359" customFormat="true" ht="12" hidden="false" customHeight="true" outlineLevel="0" collapsed="false">
      <c r="A19" s="355" t="s">
        <v>194</v>
      </c>
      <c r="B19" s="55" t="s">
        <v>90</v>
      </c>
      <c r="C19" s="211"/>
      <c r="D19" s="380"/>
      <c r="E19" s="380"/>
      <c r="F19" s="211"/>
      <c r="G19" s="379"/>
      <c r="H19" s="380"/>
    </row>
    <row r="20" s="354" customFormat="true" ht="12" hidden="false" customHeight="true" outlineLevel="0" collapsed="false">
      <c r="A20" s="347" t="s">
        <v>23</v>
      </c>
      <c r="B20" s="352" t="s">
        <v>468</v>
      </c>
      <c r="C20" s="376" t="n">
        <f aca="false">SUM(C21:C23)</f>
        <v>0</v>
      </c>
      <c r="D20" s="376" t="n">
        <f aca="false">SUM(D21:D23)</f>
        <v>0</v>
      </c>
      <c r="E20" s="376" t="n">
        <f aca="false">SUM(E21:E23)</f>
        <v>0</v>
      </c>
      <c r="F20" s="376" t="n">
        <f aca="false">SUM(F21:F23)</f>
        <v>0</v>
      </c>
      <c r="G20" s="377" t="n">
        <f aca="false">SUM(G21:G23)</f>
        <v>0</v>
      </c>
      <c r="H20" s="377" t="n">
        <f aca="false">SUM(H21:H23)</f>
        <v>4962000</v>
      </c>
    </row>
    <row r="21" s="359" customFormat="true" ht="12" hidden="false" customHeight="true" outlineLevel="0" collapsed="false">
      <c r="A21" s="355" t="s">
        <v>25</v>
      </c>
      <c r="B21" s="55" t="s">
        <v>26</v>
      </c>
      <c r="C21" s="211"/>
      <c r="D21" s="380"/>
      <c r="E21" s="380"/>
      <c r="F21" s="211"/>
      <c r="G21" s="381"/>
      <c r="H21" s="379"/>
    </row>
    <row r="22" s="359" customFormat="true" ht="12" hidden="false" customHeight="true" outlineLevel="0" collapsed="false">
      <c r="A22" s="355" t="s">
        <v>27</v>
      </c>
      <c r="B22" s="55" t="s">
        <v>469</v>
      </c>
      <c r="C22" s="211"/>
      <c r="D22" s="380"/>
      <c r="E22" s="380"/>
      <c r="F22" s="211"/>
      <c r="G22" s="381"/>
      <c r="H22" s="379"/>
    </row>
    <row r="23" s="359" customFormat="true" ht="12" hidden="false" customHeight="true" outlineLevel="0" collapsed="false">
      <c r="A23" s="355" t="s">
        <v>29</v>
      </c>
      <c r="B23" s="55" t="s">
        <v>470</v>
      </c>
      <c r="C23" s="211"/>
      <c r="D23" s="380"/>
      <c r="E23" s="380"/>
      <c r="F23" s="211"/>
      <c r="G23" s="379"/>
      <c r="H23" s="379" t="n">
        <v>4962000</v>
      </c>
    </row>
    <row r="24" customFormat="false" ht="12" hidden="false" customHeight="true" outlineLevel="0" collapsed="false">
      <c r="A24" s="355" t="s">
        <v>31</v>
      </c>
      <c r="B24" s="55" t="s">
        <v>471</v>
      </c>
      <c r="C24" s="211"/>
      <c r="D24" s="380"/>
      <c r="E24" s="380"/>
      <c r="F24" s="211"/>
      <c r="G24" s="381"/>
      <c r="H24" s="379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" hidden="false" customHeight="true" outlineLevel="0" collapsed="false">
      <c r="A25" s="347" t="s">
        <v>37</v>
      </c>
      <c r="B25" s="360" t="s">
        <v>286</v>
      </c>
      <c r="C25" s="215"/>
      <c r="D25" s="380"/>
      <c r="E25" s="380"/>
      <c r="F25" s="215"/>
      <c r="G25" s="381"/>
      <c r="H25" s="379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" hidden="false" customHeight="true" outlineLevel="0" collapsed="false">
      <c r="A26" s="347" t="s">
        <v>234</v>
      </c>
      <c r="B26" s="360" t="s">
        <v>472</v>
      </c>
      <c r="C26" s="376" t="n">
        <f aca="false">+C27+C28+C29</f>
        <v>0</v>
      </c>
      <c r="D26" s="376" t="n">
        <f aca="false">+D27+D28+D29</f>
        <v>0</v>
      </c>
      <c r="E26" s="376" t="n">
        <f aca="false">+E27+E28+E29</f>
        <v>0</v>
      </c>
      <c r="F26" s="376" t="n">
        <f aca="false">+F27+F28+F29</f>
        <v>0</v>
      </c>
      <c r="G26" s="377" t="n">
        <f aca="false">+G27+G28+G29</f>
        <v>0</v>
      </c>
      <c r="H26" s="376" t="n">
        <f aca="false">+H27+H28+H29</f>
        <v>0</v>
      </c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" hidden="false" customHeight="true" outlineLevel="0" collapsed="false">
      <c r="A27" s="355" t="s">
        <v>53</v>
      </c>
      <c r="B27" s="55" t="s">
        <v>40</v>
      </c>
      <c r="C27" s="211"/>
      <c r="D27" s="380"/>
      <c r="E27" s="380"/>
      <c r="F27" s="211"/>
      <c r="G27" s="381"/>
      <c r="H27" s="38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" hidden="false" customHeight="true" outlineLevel="0" collapsed="false">
      <c r="A28" s="355" t="s">
        <v>61</v>
      </c>
      <c r="B28" s="55" t="s">
        <v>469</v>
      </c>
      <c r="C28" s="211"/>
      <c r="D28" s="380"/>
      <c r="E28" s="380"/>
      <c r="F28" s="211"/>
      <c r="G28" s="381"/>
      <c r="H28" s="38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" hidden="false" customHeight="true" outlineLevel="0" collapsed="false">
      <c r="A29" s="355" t="s">
        <v>63</v>
      </c>
      <c r="B29" s="55" t="s">
        <v>473</v>
      </c>
      <c r="C29" s="211"/>
      <c r="D29" s="380"/>
      <c r="E29" s="380"/>
      <c r="F29" s="211"/>
      <c r="G29" s="381"/>
      <c r="H29" s="38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" hidden="false" customHeight="true" outlineLevel="0" collapsed="false">
      <c r="A30" s="355" t="s">
        <v>65</v>
      </c>
      <c r="B30" s="55" t="s">
        <v>474</v>
      </c>
      <c r="C30" s="211"/>
      <c r="D30" s="380"/>
      <c r="E30" s="380"/>
      <c r="F30" s="211"/>
      <c r="G30" s="381"/>
      <c r="H30" s="38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" hidden="false" customHeight="true" outlineLevel="0" collapsed="false">
      <c r="A31" s="347" t="s">
        <v>67</v>
      </c>
      <c r="B31" s="360" t="s">
        <v>475</v>
      </c>
      <c r="C31" s="376" t="n">
        <f aca="false">+C32+C33+C34</f>
        <v>0</v>
      </c>
      <c r="D31" s="376" t="n">
        <f aca="false">+D32+D33+D34</f>
        <v>0</v>
      </c>
      <c r="E31" s="376" t="n">
        <f aca="false">+E32+E33+E34</f>
        <v>0</v>
      </c>
      <c r="F31" s="376" t="n">
        <f aca="false">+F32+F33+F34</f>
        <v>0</v>
      </c>
      <c r="G31" s="377" t="n">
        <f aca="false">+G32+G33+G34</f>
        <v>0</v>
      </c>
      <c r="H31" s="376" t="n">
        <f aca="false">+H32+H33+H34</f>
        <v>0</v>
      </c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" hidden="false" customHeight="true" outlineLevel="0" collapsed="false">
      <c r="A32" s="355" t="s">
        <v>69</v>
      </c>
      <c r="B32" s="55" t="s">
        <v>94</v>
      </c>
      <c r="C32" s="211"/>
      <c r="D32" s="380"/>
      <c r="E32" s="380"/>
      <c r="F32" s="211"/>
      <c r="G32" s="381"/>
      <c r="H32" s="38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355" t="s">
        <v>71</v>
      </c>
      <c r="B33" s="55" t="s">
        <v>96</v>
      </c>
      <c r="C33" s="211"/>
      <c r="D33" s="380"/>
      <c r="E33" s="380"/>
      <c r="F33" s="211"/>
      <c r="G33" s="381"/>
      <c r="H33" s="38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355" t="s">
        <v>73</v>
      </c>
      <c r="B34" s="55" t="s">
        <v>98</v>
      </c>
      <c r="C34" s="211"/>
      <c r="D34" s="380"/>
      <c r="E34" s="380"/>
      <c r="F34" s="211"/>
      <c r="G34" s="381"/>
      <c r="H34" s="38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354" customFormat="true" ht="12" hidden="false" customHeight="true" outlineLevel="0" collapsed="false">
      <c r="A35" s="347" t="s">
        <v>91</v>
      </c>
      <c r="B35" s="360" t="s">
        <v>288</v>
      </c>
      <c r="C35" s="215"/>
      <c r="D35" s="378"/>
      <c r="E35" s="378"/>
      <c r="F35" s="215"/>
      <c r="G35" s="382"/>
      <c r="H35" s="378"/>
    </row>
    <row r="36" s="354" customFormat="true" ht="12" hidden="false" customHeight="true" outlineLevel="0" collapsed="false">
      <c r="A36" s="347" t="s">
        <v>251</v>
      </c>
      <c r="B36" s="360" t="s">
        <v>476</v>
      </c>
      <c r="C36" s="215"/>
      <c r="D36" s="378"/>
      <c r="E36" s="378"/>
      <c r="F36" s="215"/>
      <c r="G36" s="382"/>
      <c r="H36" s="378"/>
    </row>
    <row r="37" customFormat="false" ht="12" hidden="false" customHeight="true" outlineLevel="0" collapsed="false">
      <c r="A37" s="347" t="s">
        <v>113</v>
      </c>
      <c r="B37" s="360" t="s">
        <v>477</v>
      </c>
      <c r="C37" s="376" t="n">
        <f aca="false">+C8+C20+C25+C26+C31+C35+C36</f>
        <v>0</v>
      </c>
      <c r="D37" s="376" t="n">
        <f aca="false">+D8+D20+D25+D26+D31+D35+D36</f>
        <v>0</v>
      </c>
      <c r="E37" s="376" t="n">
        <f aca="false">+E8+E20+E25+E26+E31+E35+E36</f>
        <v>0</v>
      </c>
      <c r="F37" s="377" t="n">
        <f aca="false">+F8+F20+F25+F26+F31+F35+F36</f>
        <v>0</v>
      </c>
      <c r="G37" s="377" t="n">
        <f aca="false">+G8+G20+G25+G26+G31+G35+G36</f>
        <v>1270000</v>
      </c>
      <c r="H37" s="377" t="n">
        <f aca="false">+H8+H20+H25+H26+H31+H35+H36</f>
        <v>4962000</v>
      </c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362" t="s">
        <v>260</v>
      </c>
      <c r="B38" s="360" t="s">
        <v>478</v>
      </c>
      <c r="C38" s="376" t="n">
        <f aca="false">+C39+C40+C41</f>
        <v>0</v>
      </c>
      <c r="D38" s="376" t="n">
        <f aca="false">+D39+D40+D41</f>
        <v>0</v>
      </c>
      <c r="E38" s="376" t="n">
        <f aca="false">+E39+E40+E41</f>
        <v>0</v>
      </c>
      <c r="F38" s="376" t="n">
        <f aca="false">+F39+F40+F41</f>
        <v>0</v>
      </c>
      <c r="G38" s="376" t="n">
        <f aca="false">+G39+G40+G41</f>
        <v>0</v>
      </c>
      <c r="H38" s="376" t="n">
        <f aca="false">+H39+H40+H41</f>
        <v>0</v>
      </c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355" t="s">
        <v>479</v>
      </c>
      <c r="B39" s="55" t="s">
        <v>343</v>
      </c>
      <c r="C39" s="211"/>
      <c r="D39" s="378"/>
      <c r="E39" s="378"/>
      <c r="F39" s="211"/>
      <c r="G39" s="378"/>
      <c r="H39" s="378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355" t="s">
        <v>480</v>
      </c>
      <c r="B40" s="55" t="s">
        <v>481</v>
      </c>
      <c r="C40" s="211"/>
      <c r="D40" s="378"/>
      <c r="E40" s="378"/>
      <c r="F40" s="211"/>
      <c r="G40" s="378"/>
      <c r="H40" s="378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359" customFormat="true" ht="12" hidden="false" customHeight="true" outlineLevel="0" collapsed="false">
      <c r="A41" s="355" t="s">
        <v>482</v>
      </c>
      <c r="B41" s="55" t="s">
        <v>483</v>
      </c>
      <c r="C41" s="211"/>
      <c r="D41" s="380"/>
      <c r="E41" s="380"/>
      <c r="F41" s="211"/>
      <c r="G41" s="380"/>
      <c r="H41" s="380"/>
    </row>
    <row r="42" customFormat="false" ht="12" hidden="false" customHeight="true" outlineLevel="0" collapsed="false">
      <c r="A42" s="362" t="s">
        <v>262</v>
      </c>
      <c r="B42" s="363" t="s">
        <v>484</v>
      </c>
      <c r="C42" s="377" t="n">
        <f aca="false">SUM(C37+C38)</f>
        <v>0</v>
      </c>
      <c r="D42" s="377" t="n">
        <f aca="false">SUM(D37+D38)</f>
        <v>0</v>
      </c>
      <c r="E42" s="377" t="n">
        <f aca="false">SUM(E37+E38)</f>
        <v>0</v>
      </c>
      <c r="F42" s="377" t="n">
        <f aca="false">SUM(F37+F38)</f>
        <v>0</v>
      </c>
      <c r="G42" s="377" t="n">
        <f aca="false">SUM(G37+G38)</f>
        <v>1270000</v>
      </c>
      <c r="H42" s="377" t="n">
        <f aca="false">SUM(H37+H38)</f>
        <v>4962000</v>
      </c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" hidden="false" customHeight="true" outlineLevel="0" collapsed="false">
      <c r="A43" s="364"/>
      <c r="B43" s="365"/>
      <c r="C43" s="383"/>
      <c r="D43" s="380"/>
      <c r="E43" s="380"/>
      <c r="F43" s="383"/>
      <c r="G43" s="380"/>
      <c r="H43" s="38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s="349" customFormat="true" ht="15.95" hidden="false" customHeight="true" outlineLevel="0" collapsed="false">
      <c r="A44" s="347"/>
      <c r="B44" s="344" t="s">
        <v>277</v>
      </c>
      <c r="C44" s="383"/>
      <c r="D44" s="375"/>
      <c r="E44" s="375"/>
      <c r="F44" s="383"/>
      <c r="G44" s="375"/>
      <c r="H44" s="375"/>
    </row>
    <row r="45" s="366" customFormat="true" ht="12" hidden="false" customHeight="true" outlineLevel="0" collapsed="false">
      <c r="A45" s="347" t="s">
        <v>9</v>
      </c>
      <c r="B45" s="360" t="s">
        <v>485</v>
      </c>
      <c r="C45" s="384" t="n">
        <f aca="false">SUM(C46:C50)</f>
        <v>10013000</v>
      </c>
      <c r="D45" s="384" t="n">
        <f aca="false">SUM(D46:D50)</f>
        <v>2744430</v>
      </c>
      <c r="E45" s="384" t="n">
        <f aca="false">SUM(E46:E50)</f>
        <v>3840000</v>
      </c>
      <c r="F45" s="384" t="n">
        <f aca="false">SUM(F46:F50)</f>
        <v>2927990</v>
      </c>
      <c r="G45" s="384" t="n">
        <f aca="false">SUM(G46:G50)</f>
        <v>20710000</v>
      </c>
      <c r="H45" s="384" t="n">
        <f aca="false">SUM(H46:H50)</f>
        <v>4962000</v>
      </c>
    </row>
    <row r="46" customFormat="false" ht="12" hidden="false" customHeight="true" outlineLevel="0" collapsed="false">
      <c r="A46" s="355" t="s">
        <v>11</v>
      </c>
      <c r="B46" s="55" t="s">
        <v>179</v>
      </c>
      <c r="C46" s="211" t="n">
        <v>8813000</v>
      </c>
      <c r="D46" s="385"/>
      <c r="E46" s="379"/>
      <c r="F46" s="211"/>
      <c r="G46" s="386" t="n">
        <v>2530000</v>
      </c>
      <c r="H46" s="379" t="n">
        <v>3340000</v>
      </c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" hidden="false" customHeight="true" outlineLevel="0" collapsed="false">
      <c r="A47" s="355" t="s">
        <v>13</v>
      </c>
      <c r="B47" s="55" t="s">
        <v>180</v>
      </c>
      <c r="C47" s="211" t="n">
        <v>1200000</v>
      </c>
      <c r="D47" s="385"/>
      <c r="E47" s="379"/>
      <c r="F47" s="211"/>
      <c r="G47" s="386" t="n">
        <v>680000</v>
      </c>
      <c r="H47" s="379" t="n">
        <v>880000</v>
      </c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355" t="s">
        <v>15</v>
      </c>
      <c r="B48" s="55" t="s">
        <v>181</v>
      </c>
      <c r="C48" s="211"/>
      <c r="D48" s="379" t="n">
        <v>2744430</v>
      </c>
      <c r="E48" s="379" t="n">
        <v>3840000</v>
      </c>
      <c r="F48" s="387" t="n">
        <v>2927990</v>
      </c>
      <c r="G48" s="379" t="n">
        <v>17500000</v>
      </c>
      <c r="H48" s="379" t="n">
        <v>742000</v>
      </c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355" t="s">
        <v>17</v>
      </c>
      <c r="B49" s="55" t="s">
        <v>182</v>
      </c>
      <c r="C49" s="211"/>
      <c r="D49" s="379"/>
      <c r="E49" s="379"/>
      <c r="F49" s="387"/>
      <c r="G49" s="379"/>
      <c r="H49" s="379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355" t="s">
        <v>19</v>
      </c>
      <c r="B50" s="55" t="s">
        <v>184</v>
      </c>
      <c r="C50" s="211"/>
      <c r="D50" s="379"/>
      <c r="E50" s="379"/>
      <c r="F50" s="387"/>
      <c r="G50" s="379"/>
      <c r="H50" s="379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347" t="s">
        <v>23</v>
      </c>
      <c r="B51" s="360" t="s">
        <v>486</v>
      </c>
      <c r="C51" s="384" t="n">
        <f aca="false">SUM(C52:C54)</f>
        <v>0</v>
      </c>
      <c r="D51" s="385"/>
      <c r="E51" s="385"/>
      <c r="F51" s="384" t="n">
        <f aca="false">SUM(F52:F54)</f>
        <v>0</v>
      </c>
      <c r="G51" s="377" t="n">
        <f aca="false">SUM(G52)</f>
        <v>2000000</v>
      </c>
      <c r="H51" s="385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s="366" customFormat="true" ht="12" hidden="false" customHeight="true" outlineLevel="0" collapsed="false">
      <c r="A52" s="355" t="s">
        <v>25</v>
      </c>
      <c r="B52" s="55" t="s">
        <v>215</v>
      </c>
      <c r="C52" s="211"/>
      <c r="D52" s="388"/>
      <c r="E52" s="388"/>
      <c r="F52" s="211"/>
      <c r="G52" s="379" t="n">
        <v>2000000</v>
      </c>
      <c r="H52" s="388"/>
    </row>
    <row r="53" customFormat="false" ht="12" hidden="false" customHeight="true" outlineLevel="0" collapsed="false">
      <c r="A53" s="355" t="s">
        <v>27</v>
      </c>
      <c r="B53" s="55" t="s">
        <v>217</v>
      </c>
      <c r="C53" s="211"/>
      <c r="D53" s="385"/>
      <c r="E53" s="385"/>
      <c r="F53" s="211"/>
      <c r="G53" s="385"/>
      <c r="H53" s="385"/>
    </row>
    <row r="54" customFormat="false" ht="12" hidden="false" customHeight="true" outlineLevel="0" collapsed="false">
      <c r="A54" s="355" t="s">
        <v>29</v>
      </c>
      <c r="B54" s="55" t="s">
        <v>487</v>
      </c>
      <c r="C54" s="211"/>
      <c r="D54" s="385"/>
      <c r="E54" s="385"/>
      <c r="F54" s="211"/>
      <c r="G54" s="385"/>
      <c r="H54" s="385"/>
    </row>
    <row r="55" customFormat="false" ht="12" hidden="false" customHeight="true" outlineLevel="0" collapsed="false">
      <c r="A55" s="355" t="s">
        <v>31</v>
      </c>
      <c r="B55" s="55" t="s">
        <v>488</v>
      </c>
      <c r="C55" s="211"/>
      <c r="D55" s="385"/>
      <c r="E55" s="385"/>
      <c r="F55" s="211"/>
      <c r="G55" s="385"/>
      <c r="H55" s="385"/>
    </row>
    <row r="56" customFormat="false" ht="12" hidden="false" customHeight="true" outlineLevel="0" collapsed="false">
      <c r="A56" s="347" t="s">
        <v>37</v>
      </c>
      <c r="B56" s="360" t="s">
        <v>489</v>
      </c>
      <c r="C56" s="215"/>
      <c r="D56" s="385"/>
      <c r="E56" s="385"/>
      <c r="F56" s="215"/>
      <c r="G56" s="385"/>
      <c r="H56" s="385"/>
    </row>
    <row r="57" customFormat="false" ht="12" hidden="false" customHeight="true" outlineLevel="0" collapsed="false">
      <c r="A57" s="347" t="s">
        <v>234</v>
      </c>
      <c r="B57" s="365" t="s">
        <v>490</v>
      </c>
      <c r="C57" s="384" t="n">
        <f aca="false">+C45+C51+C56</f>
        <v>10013000</v>
      </c>
      <c r="D57" s="384" t="n">
        <f aca="false">+D45+D51+D56</f>
        <v>2744430</v>
      </c>
      <c r="E57" s="384" t="n">
        <f aca="false">+E45+E51+E56</f>
        <v>3840000</v>
      </c>
      <c r="F57" s="384" t="n">
        <f aca="false">+F45+F51+F56</f>
        <v>2927990</v>
      </c>
      <c r="G57" s="384" t="n">
        <f aca="false">+G45+G51+G56</f>
        <v>22710000</v>
      </c>
      <c r="H57" s="384" t="n">
        <f aca="false">+H45+H51+H56</f>
        <v>4962000</v>
      </c>
    </row>
    <row r="58" customFormat="false" ht="12" hidden="false" customHeight="true" outlineLevel="0" collapsed="false">
      <c r="A58" s="367"/>
      <c r="B58" s="368"/>
      <c r="C58" s="385"/>
      <c r="D58" s="385"/>
      <c r="E58" s="385"/>
      <c r="F58" s="385"/>
      <c r="G58" s="385"/>
      <c r="H58" s="385"/>
    </row>
    <row r="59" customFormat="false" ht="12" hidden="false" customHeight="true" outlineLevel="0" collapsed="false">
      <c r="A59" s="369" t="s">
        <v>443</v>
      </c>
      <c r="B59" s="370"/>
      <c r="C59" s="389"/>
      <c r="D59" s="390"/>
      <c r="E59" s="390"/>
      <c r="F59" s="389"/>
      <c r="G59" s="390" t="n">
        <v>1</v>
      </c>
      <c r="H59" s="390" t="n">
        <v>1</v>
      </c>
    </row>
    <row r="60" customFormat="false" ht="12" hidden="false" customHeight="true" outlineLevel="0" collapsed="false">
      <c r="A60" s="369" t="s">
        <v>444</v>
      </c>
      <c r="B60" s="370"/>
      <c r="C60" s="391" t="n">
        <v>82</v>
      </c>
      <c r="D60" s="385"/>
      <c r="E60" s="385"/>
      <c r="F60" s="392"/>
      <c r="G60" s="385"/>
      <c r="H60" s="385"/>
    </row>
  </sheetData>
  <mergeCells count="4">
    <mergeCell ref="A1:H1"/>
    <mergeCell ref="B2:H2"/>
    <mergeCell ref="B3:H3"/>
    <mergeCell ref="C6:H6"/>
  </mergeCells>
  <printOptions headings="false" gridLines="false" gridLinesSet="true" horizontalCentered="true" verticalCentered="false"/>
  <pageMargins left="0.39375" right="0.393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H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J9" activeCellId="0" sqref="J9"/>
    </sheetView>
  </sheetViews>
  <sheetFormatPr defaultRowHeight="12.75"/>
  <cols>
    <col collapsed="false" hidden="false" max="1" min="1" style="0" width="13.8295454545455"/>
    <col collapsed="false" hidden="false" max="2" min="2" style="0" width="61.8238636363636"/>
    <col collapsed="false" hidden="false" max="8" min="3" style="0" width="10.8352272727273"/>
    <col collapsed="false" hidden="false" max="1025" min="9" style="0" width="8.80681818181818"/>
  </cols>
  <sheetData>
    <row r="1" customFormat="false" ht="21.75" hidden="false" customHeight="true" outlineLevel="0" collapsed="false">
      <c r="A1" s="393" t="s">
        <v>498</v>
      </c>
      <c r="B1" s="393"/>
      <c r="C1" s="393"/>
      <c r="D1" s="393"/>
      <c r="E1" s="393"/>
      <c r="F1" s="393"/>
      <c r="G1" s="393"/>
      <c r="H1" s="393"/>
    </row>
    <row r="2" customFormat="false" ht="35.25" hidden="false" customHeight="true" outlineLevel="0" collapsed="false">
      <c r="A2" s="281" t="s">
        <v>457</v>
      </c>
      <c r="B2" s="337" t="s">
        <v>420</v>
      </c>
      <c r="C2" s="337"/>
      <c r="D2" s="337"/>
      <c r="E2" s="337"/>
      <c r="F2" s="337"/>
      <c r="G2" s="337"/>
      <c r="H2" s="337"/>
    </row>
    <row r="3" customFormat="false" ht="24.75" hidden="false" customHeight="true" outlineLevel="0" collapsed="false">
      <c r="A3" s="339" t="s">
        <v>422</v>
      </c>
      <c r="B3" s="340" t="s">
        <v>458</v>
      </c>
      <c r="C3" s="340"/>
      <c r="D3" s="340"/>
      <c r="E3" s="340"/>
      <c r="F3" s="340"/>
      <c r="G3" s="340"/>
      <c r="H3" s="340"/>
    </row>
    <row r="4" customFormat="false" ht="15.95" hidden="false" customHeight="true" outlineLevel="0" collapsed="false">
      <c r="A4" s="288"/>
      <c r="B4" s="288"/>
      <c r="C4" s="341"/>
      <c r="D4" s="341"/>
      <c r="E4" s="341"/>
      <c r="F4" s="341"/>
      <c r="G4" s="341"/>
      <c r="H4" s="289" t="s">
        <v>363</v>
      </c>
    </row>
    <row r="5" customFormat="false" ht="24.75" hidden="false" customHeight="true" outlineLevel="0" collapsed="false">
      <c r="A5" s="344" t="s">
        <v>424</v>
      </c>
      <c r="B5" s="344" t="s">
        <v>425</v>
      </c>
      <c r="C5" s="347" t="s">
        <v>499</v>
      </c>
      <c r="D5" s="347" t="s">
        <v>500</v>
      </c>
      <c r="E5" s="347" t="s">
        <v>501</v>
      </c>
      <c r="F5" s="347" t="s">
        <v>502</v>
      </c>
      <c r="G5" s="373" t="s">
        <v>503</v>
      </c>
      <c r="H5" s="373"/>
    </row>
    <row r="6" customFormat="false" ht="12" hidden="false" customHeight="true" outlineLevel="0" collapsed="false">
      <c r="A6" s="347" t="s">
        <v>6</v>
      </c>
      <c r="B6" s="347" t="s">
        <v>7</v>
      </c>
      <c r="C6" s="344" t="s">
        <v>5</v>
      </c>
      <c r="D6" s="344"/>
      <c r="E6" s="344"/>
      <c r="F6" s="344"/>
      <c r="G6" s="344"/>
      <c r="H6" s="344"/>
    </row>
    <row r="7" customFormat="false" ht="15.95" hidden="false" customHeight="true" outlineLevel="0" collapsed="false">
      <c r="A7" s="344"/>
      <c r="B7" s="344" t="s">
        <v>276</v>
      </c>
      <c r="C7" s="374"/>
      <c r="D7" s="375"/>
      <c r="E7" s="375"/>
      <c r="F7" s="374"/>
      <c r="G7" s="375"/>
      <c r="H7" s="375"/>
    </row>
    <row r="8" customFormat="false" ht="12" hidden="false" customHeight="true" outlineLevel="0" collapsed="false">
      <c r="A8" s="347" t="s">
        <v>9</v>
      </c>
      <c r="B8" s="352" t="s">
        <v>465</v>
      </c>
      <c r="C8" s="376" t="n">
        <f aca="false">SUM(C9:C19)</f>
        <v>0</v>
      </c>
      <c r="D8" s="376" t="n">
        <f aca="false">SUM(D9:D19)</f>
        <v>0</v>
      </c>
      <c r="E8" s="376" t="n">
        <f aca="false">SUM(E9:E19)</f>
        <v>0</v>
      </c>
      <c r="F8" s="377" t="n">
        <f aca="false">SUM(F9:F19)</f>
        <v>0</v>
      </c>
      <c r="G8" s="376" t="n">
        <f aca="false">SUM(G9:G19)</f>
        <v>0</v>
      </c>
      <c r="H8" s="376" t="n">
        <f aca="false">SUM(H9:H19)</f>
        <v>0</v>
      </c>
    </row>
    <row r="9" customFormat="false" ht="12" hidden="false" customHeight="true" outlineLevel="0" collapsed="false">
      <c r="A9" s="355" t="s">
        <v>11</v>
      </c>
      <c r="B9" s="55" t="s">
        <v>70</v>
      </c>
      <c r="C9" s="211"/>
      <c r="D9" s="378"/>
      <c r="E9" s="378"/>
      <c r="F9" s="211"/>
      <c r="G9" s="378"/>
      <c r="H9" s="378"/>
    </row>
    <row r="10" customFormat="false" ht="12" hidden="false" customHeight="true" outlineLevel="0" collapsed="false">
      <c r="A10" s="355" t="s">
        <v>13</v>
      </c>
      <c r="B10" s="55" t="s">
        <v>72</v>
      </c>
      <c r="C10" s="211"/>
      <c r="D10" s="378"/>
      <c r="E10" s="378"/>
      <c r="F10" s="211"/>
      <c r="G10" s="378"/>
      <c r="H10" s="378"/>
    </row>
    <row r="11" customFormat="false" ht="12" hidden="false" customHeight="true" outlineLevel="0" collapsed="false">
      <c r="A11" s="355" t="s">
        <v>15</v>
      </c>
      <c r="B11" s="55" t="s">
        <v>74</v>
      </c>
      <c r="C11" s="211"/>
      <c r="D11" s="378"/>
      <c r="E11" s="378"/>
      <c r="F11" s="211"/>
      <c r="G11" s="378"/>
      <c r="H11" s="378"/>
    </row>
    <row r="12" customFormat="false" ht="12" hidden="false" customHeight="true" outlineLevel="0" collapsed="false">
      <c r="A12" s="355" t="s">
        <v>17</v>
      </c>
      <c r="B12" s="55" t="s">
        <v>76</v>
      </c>
      <c r="C12" s="211"/>
      <c r="D12" s="378"/>
      <c r="E12" s="378"/>
      <c r="F12" s="211"/>
      <c r="G12" s="378"/>
      <c r="H12" s="378"/>
    </row>
    <row r="13" customFormat="false" ht="12" hidden="false" customHeight="true" outlineLevel="0" collapsed="false">
      <c r="A13" s="355" t="s">
        <v>19</v>
      </c>
      <c r="B13" s="55" t="s">
        <v>78</v>
      </c>
      <c r="C13" s="211"/>
      <c r="D13" s="378"/>
      <c r="E13" s="378"/>
      <c r="F13" s="211"/>
      <c r="G13" s="378"/>
      <c r="H13" s="378"/>
    </row>
    <row r="14" customFormat="false" ht="12" hidden="false" customHeight="true" outlineLevel="0" collapsed="false">
      <c r="A14" s="355" t="s">
        <v>21</v>
      </c>
      <c r="B14" s="55" t="s">
        <v>466</v>
      </c>
      <c r="C14" s="211"/>
      <c r="D14" s="378"/>
      <c r="E14" s="378"/>
      <c r="F14" s="211"/>
      <c r="G14" s="378"/>
      <c r="H14" s="378"/>
    </row>
    <row r="15" customFormat="false" ht="12" hidden="false" customHeight="true" outlineLevel="0" collapsed="false">
      <c r="A15" s="355" t="s">
        <v>186</v>
      </c>
      <c r="B15" s="55" t="s">
        <v>467</v>
      </c>
      <c r="C15" s="211"/>
      <c r="D15" s="378"/>
      <c r="E15" s="378"/>
      <c r="F15" s="211"/>
      <c r="G15" s="378"/>
      <c r="H15" s="378"/>
    </row>
    <row r="16" customFormat="false" ht="12" hidden="false" customHeight="true" outlineLevel="0" collapsed="false">
      <c r="A16" s="355" t="s">
        <v>188</v>
      </c>
      <c r="B16" s="55" t="s">
        <v>84</v>
      </c>
      <c r="C16" s="211"/>
      <c r="D16" s="378"/>
      <c r="E16" s="378"/>
      <c r="F16" s="211"/>
      <c r="G16" s="378"/>
      <c r="H16" s="378"/>
    </row>
    <row r="17" customFormat="false" ht="12" hidden="false" customHeight="true" outlineLevel="0" collapsed="false">
      <c r="A17" s="355" t="s">
        <v>190</v>
      </c>
      <c r="B17" s="55" t="s">
        <v>86</v>
      </c>
      <c r="C17" s="211"/>
      <c r="D17" s="380"/>
      <c r="E17" s="380"/>
      <c r="F17" s="211"/>
      <c r="G17" s="380"/>
      <c r="H17" s="380"/>
    </row>
    <row r="18" customFormat="false" ht="12" hidden="false" customHeight="true" outlineLevel="0" collapsed="false">
      <c r="A18" s="355" t="s">
        <v>192</v>
      </c>
      <c r="B18" s="55" t="s">
        <v>88</v>
      </c>
      <c r="C18" s="211"/>
      <c r="D18" s="380"/>
      <c r="E18" s="380"/>
      <c r="F18" s="211"/>
      <c r="G18" s="380"/>
      <c r="H18" s="380"/>
    </row>
    <row r="19" customFormat="false" ht="12" hidden="false" customHeight="true" outlineLevel="0" collapsed="false">
      <c r="A19" s="355" t="s">
        <v>194</v>
      </c>
      <c r="B19" s="55" t="s">
        <v>90</v>
      </c>
      <c r="C19" s="211"/>
      <c r="D19" s="380"/>
      <c r="E19" s="380"/>
      <c r="F19" s="211"/>
      <c r="G19" s="380"/>
      <c r="H19" s="380"/>
    </row>
    <row r="20" customFormat="false" ht="12" hidden="false" customHeight="true" outlineLevel="0" collapsed="false">
      <c r="A20" s="347" t="s">
        <v>23</v>
      </c>
      <c r="B20" s="352" t="s">
        <v>468</v>
      </c>
      <c r="C20" s="376" t="n">
        <f aca="false">SUM(C21:C23)</f>
        <v>0</v>
      </c>
      <c r="D20" s="376" t="n">
        <f aca="false">SUM(D21:D23)</f>
        <v>0</v>
      </c>
      <c r="E20" s="376" t="n">
        <f aca="false">SUM(E21:E23)</f>
        <v>0</v>
      </c>
      <c r="F20" s="376" t="n">
        <f aca="false">SUM(F21:F23)</f>
        <v>0</v>
      </c>
      <c r="G20" s="377" t="n">
        <f aca="false">SUM(G21:G23)</f>
        <v>0</v>
      </c>
      <c r="H20" s="376" t="n">
        <f aca="false">SUM(H21:H23)</f>
        <v>0</v>
      </c>
    </row>
    <row r="21" customFormat="false" ht="12" hidden="false" customHeight="true" outlineLevel="0" collapsed="false">
      <c r="A21" s="355" t="s">
        <v>25</v>
      </c>
      <c r="B21" s="55" t="s">
        <v>26</v>
      </c>
      <c r="C21" s="211"/>
      <c r="D21" s="380"/>
      <c r="E21" s="380"/>
      <c r="F21" s="211"/>
      <c r="G21" s="381"/>
      <c r="H21" s="380"/>
    </row>
    <row r="22" customFormat="false" ht="12" hidden="false" customHeight="true" outlineLevel="0" collapsed="false">
      <c r="A22" s="355" t="s">
        <v>27</v>
      </c>
      <c r="B22" s="55" t="s">
        <v>469</v>
      </c>
      <c r="C22" s="211"/>
      <c r="D22" s="380"/>
      <c r="E22" s="380"/>
      <c r="F22" s="211"/>
      <c r="G22" s="381"/>
      <c r="H22" s="380"/>
    </row>
    <row r="23" customFormat="false" ht="12" hidden="false" customHeight="true" outlineLevel="0" collapsed="false">
      <c r="A23" s="355" t="s">
        <v>29</v>
      </c>
      <c r="B23" s="55" t="s">
        <v>470</v>
      </c>
      <c r="C23" s="211"/>
      <c r="D23" s="380"/>
      <c r="E23" s="380"/>
      <c r="F23" s="211"/>
      <c r="G23" s="379"/>
      <c r="H23" s="380"/>
    </row>
    <row r="24" customFormat="false" ht="12" hidden="false" customHeight="true" outlineLevel="0" collapsed="false">
      <c r="A24" s="355" t="s">
        <v>31</v>
      </c>
      <c r="B24" s="55" t="s">
        <v>471</v>
      </c>
      <c r="C24" s="211"/>
      <c r="D24" s="380"/>
      <c r="E24" s="380"/>
      <c r="F24" s="211"/>
      <c r="G24" s="381"/>
      <c r="H24" s="380"/>
    </row>
    <row r="25" customFormat="false" ht="12" hidden="false" customHeight="true" outlineLevel="0" collapsed="false">
      <c r="A25" s="347" t="s">
        <v>37</v>
      </c>
      <c r="B25" s="360" t="s">
        <v>286</v>
      </c>
      <c r="C25" s="215"/>
      <c r="D25" s="380"/>
      <c r="E25" s="380"/>
      <c r="F25" s="215"/>
      <c r="G25" s="381"/>
      <c r="H25" s="380"/>
    </row>
    <row r="26" customFormat="false" ht="12" hidden="false" customHeight="true" outlineLevel="0" collapsed="false">
      <c r="A26" s="347" t="s">
        <v>234</v>
      </c>
      <c r="B26" s="360" t="s">
        <v>472</v>
      </c>
      <c r="C26" s="376" t="n">
        <f aca="false">+C27+C28+C29</f>
        <v>0</v>
      </c>
      <c r="D26" s="376" t="n">
        <f aca="false">+D27+D28+D29</f>
        <v>0</v>
      </c>
      <c r="E26" s="376" t="n">
        <f aca="false">+E27+E28+E29</f>
        <v>0</v>
      </c>
      <c r="F26" s="376" t="n">
        <f aca="false">+F27+F28+F29</f>
        <v>0</v>
      </c>
      <c r="G26" s="377" t="n">
        <f aca="false">+G27+G28+G29</f>
        <v>0</v>
      </c>
      <c r="H26" s="376" t="n">
        <f aca="false">+H27+H28+H29</f>
        <v>0</v>
      </c>
    </row>
    <row r="27" customFormat="false" ht="12" hidden="false" customHeight="true" outlineLevel="0" collapsed="false">
      <c r="A27" s="355" t="s">
        <v>53</v>
      </c>
      <c r="B27" s="55" t="s">
        <v>40</v>
      </c>
      <c r="C27" s="211"/>
      <c r="D27" s="380"/>
      <c r="E27" s="380"/>
      <c r="F27" s="211"/>
      <c r="G27" s="381"/>
      <c r="H27" s="380"/>
    </row>
    <row r="28" customFormat="false" ht="12" hidden="false" customHeight="true" outlineLevel="0" collapsed="false">
      <c r="A28" s="355" t="s">
        <v>61</v>
      </c>
      <c r="B28" s="55" t="s">
        <v>469</v>
      </c>
      <c r="C28" s="211"/>
      <c r="D28" s="380"/>
      <c r="E28" s="380"/>
      <c r="F28" s="211"/>
      <c r="G28" s="381"/>
      <c r="H28" s="380"/>
    </row>
    <row r="29" customFormat="false" ht="12" hidden="false" customHeight="true" outlineLevel="0" collapsed="false">
      <c r="A29" s="355" t="s">
        <v>63</v>
      </c>
      <c r="B29" s="55" t="s">
        <v>473</v>
      </c>
      <c r="C29" s="211"/>
      <c r="D29" s="380"/>
      <c r="E29" s="380"/>
      <c r="F29" s="211"/>
      <c r="G29" s="381"/>
      <c r="H29" s="380"/>
    </row>
    <row r="30" customFormat="false" ht="12" hidden="false" customHeight="true" outlineLevel="0" collapsed="false">
      <c r="A30" s="355" t="s">
        <v>65</v>
      </c>
      <c r="B30" s="55" t="s">
        <v>474</v>
      </c>
      <c r="C30" s="211"/>
      <c r="D30" s="380"/>
      <c r="E30" s="380"/>
      <c r="F30" s="211"/>
      <c r="G30" s="381"/>
      <c r="H30" s="380"/>
    </row>
    <row r="31" customFormat="false" ht="12" hidden="false" customHeight="true" outlineLevel="0" collapsed="false">
      <c r="A31" s="347" t="s">
        <v>67</v>
      </c>
      <c r="B31" s="360" t="s">
        <v>475</v>
      </c>
      <c r="C31" s="376" t="n">
        <f aca="false">+C32+C33+C34</f>
        <v>0</v>
      </c>
      <c r="D31" s="376" t="n">
        <f aca="false">+D32+D33+D34</f>
        <v>0</v>
      </c>
      <c r="E31" s="376" t="n">
        <f aca="false">+E32+E33+E34</f>
        <v>0</v>
      </c>
      <c r="F31" s="376" t="n">
        <f aca="false">+F32+F33+F34</f>
        <v>0</v>
      </c>
      <c r="G31" s="377" t="n">
        <f aca="false">+G32+G33+G34</f>
        <v>0</v>
      </c>
      <c r="H31" s="376" t="n">
        <f aca="false">+H32+H33+H34</f>
        <v>0</v>
      </c>
    </row>
    <row r="32" customFormat="false" ht="12" hidden="false" customHeight="true" outlineLevel="0" collapsed="false">
      <c r="A32" s="355" t="s">
        <v>69</v>
      </c>
      <c r="B32" s="55" t="s">
        <v>94</v>
      </c>
      <c r="C32" s="211"/>
      <c r="D32" s="380"/>
      <c r="E32" s="380"/>
      <c r="F32" s="211"/>
      <c r="G32" s="381"/>
      <c r="H32" s="380"/>
    </row>
    <row r="33" customFormat="false" ht="12" hidden="false" customHeight="true" outlineLevel="0" collapsed="false">
      <c r="A33" s="355" t="s">
        <v>71</v>
      </c>
      <c r="B33" s="55" t="s">
        <v>96</v>
      </c>
      <c r="C33" s="211"/>
      <c r="D33" s="380"/>
      <c r="E33" s="380"/>
      <c r="F33" s="211"/>
      <c r="G33" s="381"/>
      <c r="H33" s="380"/>
    </row>
    <row r="34" customFormat="false" ht="12" hidden="false" customHeight="true" outlineLevel="0" collapsed="false">
      <c r="A34" s="355" t="s">
        <v>73</v>
      </c>
      <c r="B34" s="55" t="s">
        <v>98</v>
      </c>
      <c r="C34" s="211"/>
      <c r="D34" s="380"/>
      <c r="E34" s="380"/>
      <c r="F34" s="211"/>
      <c r="G34" s="381"/>
      <c r="H34" s="380"/>
    </row>
    <row r="35" customFormat="false" ht="12" hidden="false" customHeight="true" outlineLevel="0" collapsed="false">
      <c r="A35" s="347" t="s">
        <v>91</v>
      </c>
      <c r="B35" s="360" t="s">
        <v>288</v>
      </c>
      <c r="C35" s="215"/>
      <c r="D35" s="378"/>
      <c r="E35" s="378"/>
      <c r="F35" s="215"/>
      <c r="G35" s="382"/>
      <c r="H35" s="378"/>
    </row>
    <row r="36" customFormat="false" ht="12" hidden="false" customHeight="true" outlineLevel="0" collapsed="false">
      <c r="A36" s="347" t="s">
        <v>251</v>
      </c>
      <c r="B36" s="360" t="s">
        <v>476</v>
      </c>
      <c r="C36" s="215"/>
      <c r="D36" s="378"/>
      <c r="E36" s="378"/>
      <c r="F36" s="215"/>
      <c r="G36" s="382"/>
      <c r="H36" s="378"/>
    </row>
    <row r="37" customFormat="false" ht="12" hidden="false" customHeight="true" outlineLevel="0" collapsed="false">
      <c r="A37" s="347" t="s">
        <v>113</v>
      </c>
      <c r="B37" s="360" t="s">
        <v>477</v>
      </c>
      <c r="C37" s="376" t="n">
        <f aca="false">+C8+C20+C25+C26+C31+C35+C36</f>
        <v>0</v>
      </c>
      <c r="D37" s="376" t="n">
        <f aca="false">+D8+D20+D25+D26+D31+D35+D36</f>
        <v>0</v>
      </c>
      <c r="E37" s="376" t="n">
        <f aca="false">+E8+E20+E25+E26+E31+E35+E36</f>
        <v>0</v>
      </c>
      <c r="F37" s="377" t="n">
        <f aca="false">+F8+F20+F25+F26+F31+F35+F36</f>
        <v>0</v>
      </c>
      <c r="G37" s="377" t="n">
        <f aca="false">+G8+G20+G25+G26+G31+G35+G36</f>
        <v>0</v>
      </c>
      <c r="H37" s="376" t="n">
        <f aca="false">+H8+H20+H25+H26+H31+H35+H36</f>
        <v>0</v>
      </c>
    </row>
    <row r="38" customFormat="false" ht="12" hidden="false" customHeight="true" outlineLevel="0" collapsed="false">
      <c r="A38" s="362" t="s">
        <v>260</v>
      </c>
      <c r="B38" s="360" t="s">
        <v>478</v>
      </c>
      <c r="C38" s="376" t="n">
        <f aca="false">+C39+C40+C41</f>
        <v>0</v>
      </c>
      <c r="D38" s="376" t="n">
        <f aca="false">+D39+D40+D41</f>
        <v>0</v>
      </c>
      <c r="E38" s="376" t="n">
        <f aca="false">+E39+E40+E41</f>
        <v>0</v>
      </c>
      <c r="F38" s="376" t="n">
        <f aca="false">+F39+F40+F41</f>
        <v>0</v>
      </c>
      <c r="G38" s="376" t="n">
        <f aca="false">+G39+G40+G41</f>
        <v>0</v>
      </c>
      <c r="H38" s="376" t="n">
        <f aca="false">+H39+H40+H41</f>
        <v>0</v>
      </c>
    </row>
    <row r="39" customFormat="false" ht="12" hidden="false" customHeight="true" outlineLevel="0" collapsed="false">
      <c r="A39" s="355" t="s">
        <v>479</v>
      </c>
      <c r="B39" s="55" t="s">
        <v>343</v>
      </c>
      <c r="C39" s="211"/>
      <c r="D39" s="378"/>
      <c r="E39" s="378"/>
      <c r="F39" s="211"/>
      <c r="G39" s="378"/>
      <c r="H39" s="378"/>
    </row>
    <row r="40" customFormat="false" ht="12" hidden="false" customHeight="true" outlineLevel="0" collapsed="false">
      <c r="A40" s="355" t="s">
        <v>480</v>
      </c>
      <c r="B40" s="55" t="s">
        <v>481</v>
      </c>
      <c r="C40" s="211"/>
      <c r="D40" s="378"/>
      <c r="E40" s="378"/>
      <c r="F40" s="211"/>
      <c r="G40" s="378"/>
      <c r="H40" s="378"/>
    </row>
    <row r="41" customFormat="false" ht="12" hidden="false" customHeight="true" outlineLevel="0" collapsed="false">
      <c r="A41" s="355" t="s">
        <v>482</v>
      </c>
      <c r="B41" s="55" t="s">
        <v>483</v>
      </c>
      <c r="C41" s="211"/>
      <c r="D41" s="380"/>
      <c r="E41" s="380"/>
      <c r="F41" s="211"/>
      <c r="G41" s="380"/>
      <c r="H41" s="380"/>
    </row>
    <row r="42" customFormat="false" ht="12" hidden="false" customHeight="true" outlineLevel="0" collapsed="false">
      <c r="A42" s="362" t="s">
        <v>262</v>
      </c>
      <c r="B42" s="363" t="s">
        <v>484</v>
      </c>
      <c r="C42" s="377" t="n">
        <f aca="false">SUM(C37+C38)</f>
        <v>0</v>
      </c>
      <c r="D42" s="377" t="n">
        <f aca="false">SUM(D37+D38)</f>
        <v>0</v>
      </c>
      <c r="E42" s="377" t="n">
        <f aca="false">SUM(E37+E38)</f>
        <v>0</v>
      </c>
      <c r="F42" s="377" t="n">
        <f aca="false">SUM(F37+F38)</f>
        <v>0</v>
      </c>
      <c r="G42" s="377" t="n">
        <f aca="false">SUM(G37+G38)</f>
        <v>0</v>
      </c>
      <c r="H42" s="377" t="n">
        <f aca="false">SUM(H37+H38)</f>
        <v>0</v>
      </c>
    </row>
    <row r="43" customFormat="false" ht="12" hidden="false" customHeight="true" outlineLevel="0" collapsed="false">
      <c r="A43" s="364"/>
      <c r="B43" s="365"/>
      <c r="C43" s="383"/>
      <c r="D43" s="380"/>
      <c r="E43" s="380"/>
      <c r="F43" s="383"/>
      <c r="G43" s="380"/>
      <c r="H43" s="380"/>
    </row>
    <row r="44" customFormat="false" ht="15.95" hidden="false" customHeight="true" outlineLevel="0" collapsed="false">
      <c r="A44" s="347"/>
      <c r="B44" s="344" t="s">
        <v>277</v>
      </c>
      <c r="C44" s="383"/>
      <c r="D44" s="375"/>
      <c r="E44" s="375"/>
      <c r="F44" s="383"/>
      <c r="G44" s="375"/>
      <c r="H44" s="375"/>
    </row>
    <row r="45" customFormat="false" ht="12" hidden="false" customHeight="true" outlineLevel="0" collapsed="false">
      <c r="A45" s="347" t="s">
        <v>9</v>
      </c>
      <c r="B45" s="360" t="s">
        <v>485</v>
      </c>
      <c r="C45" s="384" t="n">
        <f aca="false">SUM(C46:C50)</f>
        <v>522740</v>
      </c>
      <c r="D45" s="384" t="n">
        <f aca="false">SUM(D46:D50)</f>
        <v>1120000</v>
      </c>
      <c r="E45" s="384" t="n">
        <f aca="false">SUM(E46:E50)</f>
        <v>110000</v>
      </c>
      <c r="F45" s="384" t="n">
        <f aca="false">SUM(F46:F50)</f>
        <v>6245115</v>
      </c>
      <c r="G45" s="377" t="n">
        <f aca="false">SUM(G46:G50)</f>
        <v>17105560</v>
      </c>
      <c r="H45" s="377" t="n">
        <f aca="false">SUM(H46:H50)</f>
        <v>0</v>
      </c>
    </row>
    <row r="46" customFormat="false" ht="12" hidden="false" customHeight="true" outlineLevel="0" collapsed="false">
      <c r="A46" s="355" t="s">
        <v>11</v>
      </c>
      <c r="B46" s="55" t="s">
        <v>179</v>
      </c>
      <c r="C46" s="211"/>
      <c r="D46" s="385"/>
      <c r="E46" s="379"/>
      <c r="F46" s="211" t="n">
        <v>4206000</v>
      </c>
      <c r="G46" s="385"/>
      <c r="H46" s="385"/>
    </row>
    <row r="47" customFormat="false" ht="12" hidden="false" customHeight="true" outlineLevel="0" collapsed="false">
      <c r="A47" s="355" t="s">
        <v>13</v>
      </c>
      <c r="B47" s="55" t="s">
        <v>180</v>
      </c>
      <c r="C47" s="211"/>
      <c r="D47" s="385"/>
      <c r="E47" s="379"/>
      <c r="F47" s="211" t="n">
        <v>1135620</v>
      </c>
      <c r="G47" s="385"/>
      <c r="H47" s="385"/>
    </row>
    <row r="48" customFormat="false" ht="12" hidden="false" customHeight="true" outlineLevel="0" collapsed="false">
      <c r="A48" s="355" t="s">
        <v>15</v>
      </c>
      <c r="B48" s="55" t="s">
        <v>181</v>
      </c>
      <c r="C48" s="211" t="n">
        <v>522740</v>
      </c>
      <c r="D48" s="379" t="n">
        <v>1120000</v>
      </c>
      <c r="E48" s="379"/>
      <c r="F48" s="387" t="n">
        <v>903495</v>
      </c>
      <c r="G48" s="379"/>
      <c r="H48" s="379"/>
    </row>
    <row r="49" customFormat="false" ht="12" hidden="false" customHeight="true" outlineLevel="0" collapsed="false">
      <c r="A49" s="355" t="s">
        <v>17</v>
      </c>
      <c r="B49" s="55" t="s">
        <v>182</v>
      </c>
      <c r="C49" s="211"/>
      <c r="D49" s="379"/>
      <c r="E49" s="379"/>
      <c r="F49" s="387"/>
      <c r="G49" s="379" t="n">
        <v>17105560</v>
      </c>
      <c r="H49" s="379"/>
    </row>
    <row r="50" customFormat="false" ht="12" hidden="false" customHeight="true" outlineLevel="0" collapsed="false">
      <c r="A50" s="355" t="s">
        <v>19</v>
      </c>
      <c r="B50" s="55" t="s">
        <v>184</v>
      </c>
      <c r="C50" s="211"/>
      <c r="D50" s="379"/>
      <c r="E50" s="379" t="n">
        <v>110000</v>
      </c>
      <c r="F50" s="387"/>
      <c r="G50" s="379"/>
      <c r="H50" s="379"/>
    </row>
    <row r="51" customFormat="false" ht="12" hidden="false" customHeight="true" outlineLevel="0" collapsed="false">
      <c r="A51" s="347" t="s">
        <v>23</v>
      </c>
      <c r="B51" s="360" t="s">
        <v>486</v>
      </c>
      <c r="C51" s="384" t="n">
        <f aca="false">SUM(C52:C54)</f>
        <v>0</v>
      </c>
      <c r="D51" s="385"/>
      <c r="E51" s="385"/>
      <c r="F51" s="384" t="n">
        <f aca="false">SUM(F52:F54)</f>
        <v>0</v>
      </c>
      <c r="G51" s="385"/>
      <c r="H51" s="385"/>
    </row>
    <row r="52" customFormat="false" ht="12" hidden="false" customHeight="true" outlineLevel="0" collapsed="false">
      <c r="A52" s="355" t="s">
        <v>25</v>
      </c>
      <c r="B52" s="55" t="s">
        <v>215</v>
      </c>
      <c r="C52" s="211"/>
      <c r="D52" s="388"/>
      <c r="E52" s="388"/>
      <c r="F52" s="211"/>
      <c r="G52" s="388"/>
      <c r="H52" s="388"/>
    </row>
    <row r="53" customFormat="false" ht="12" hidden="false" customHeight="true" outlineLevel="0" collapsed="false">
      <c r="A53" s="355" t="s">
        <v>27</v>
      </c>
      <c r="B53" s="55" t="s">
        <v>217</v>
      </c>
      <c r="C53" s="211"/>
      <c r="D53" s="385"/>
      <c r="E53" s="385"/>
      <c r="F53" s="211"/>
      <c r="G53" s="385"/>
      <c r="H53" s="385"/>
    </row>
    <row r="54" customFormat="false" ht="12" hidden="false" customHeight="true" outlineLevel="0" collapsed="false">
      <c r="A54" s="355" t="s">
        <v>29</v>
      </c>
      <c r="B54" s="55" t="s">
        <v>487</v>
      </c>
      <c r="C54" s="211"/>
      <c r="D54" s="385"/>
      <c r="E54" s="385"/>
      <c r="F54" s="211"/>
      <c r="G54" s="385"/>
      <c r="H54" s="385"/>
    </row>
    <row r="55" customFormat="false" ht="12" hidden="false" customHeight="true" outlineLevel="0" collapsed="false">
      <c r="A55" s="355" t="s">
        <v>31</v>
      </c>
      <c r="B55" s="55" t="s">
        <v>488</v>
      </c>
      <c r="C55" s="211"/>
      <c r="D55" s="385"/>
      <c r="E55" s="385"/>
      <c r="F55" s="211"/>
      <c r="G55" s="385"/>
      <c r="H55" s="385"/>
    </row>
    <row r="56" customFormat="false" ht="12" hidden="false" customHeight="true" outlineLevel="0" collapsed="false">
      <c r="A56" s="347" t="s">
        <v>37</v>
      </c>
      <c r="B56" s="360" t="s">
        <v>489</v>
      </c>
      <c r="C56" s="215"/>
      <c r="D56" s="385"/>
      <c r="E56" s="385"/>
      <c r="F56" s="215"/>
      <c r="G56" s="385"/>
      <c r="H56" s="385"/>
    </row>
    <row r="57" customFormat="false" ht="12" hidden="false" customHeight="true" outlineLevel="0" collapsed="false">
      <c r="A57" s="347" t="s">
        <v>234</v>
      </c>
      <c r="B57" s="365" t="s">
        <v>490</v>
      </c>
      <c r="C57" s="384" t="n">
        <f aca="false">+C45+C51+C56</f>
        <v>522740</v>
      </c>
      <c r="D57" s="384" t="n">
        <f aca="false">+D45+D51+D56</f>
        <v>1120000</v>
      </c>
      <c r="E57" s="384" t="n">
        <f aca="false">+E45+E51+E56</f>
        <v>110000</v>
      </c>
      <c r="F57" s="377" t="n">
        <f aca="false">+F45+F51+F56</f>
        <v>6245115</v>
      </c>
      <c r="G57" s="377" t="n">
        <f aca="false">+G45+G51+G56</f>
        <v>17105560</v>
      </c>
      <c r="H57" s="377" t="n">
        <f aca="false">+H45+H51+H56</f>
        <v>0</v>
      </c>
    </row>
    <row r="58" customFormat="false" ht="12" hidden="false" customHeight="true" outlineLevel="0" collapsed="false">
      <c r="A58" s="367"/>
      <c r="B58" s="368"/>
      <c r="C58" s="385"/>
      <c r="D58" s="385"/>
      <c r="E58" s="385"/>
      <c r="F58" s="385"/>
      <c r="G58" s="385"/>
      <c r="H58" s="385"/>
    </row>
    <row r="59" customFormat="false" ht="12" hidden="false" customHeight="true" outlineLevel="0" collapsed="false">
      <c r="A59" s="369" t="s">
        <v>443</v>
      </c>
      <c r="B59" s="370"/>
      <c r="C59" s="389"/>
      <c r="D59" s="390"/>
      <c r="E59" s="390"/>
      <c r="F59" s="389" t="n">
        <v>2</v>
      </c>
      <c r="G59" s="390"/>
      <c r="H59" s="390"/>
    </row>
    <row r="60" customFormat="false" ht="12.75" hidden="false" customHeight="false" outlineLevel="0" collapsed="false">
      <c r="A60" s="369" t="s">
        <v>444</v>
      </c>
      <c r="B60" s="370"/>
      <c r="C60" s="392"/>
      <c r="D60" s="385"/>
      <c r="E60" s="385"/>
      <c r="F60" s="392"/>
      <c r="G60" s="385"/>
      <c r="H60" s="385"/>
    </row>
  </sheetData>
  <mergeCells count="4">
    <mergeCell ref="A1:H1"/>
    <mergeCell ref="B2:H2"/>
    <mergeCell ref="B3:H3"/>
    <mergeCell ref="C6:H6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100" workbookViewId="0">
      <selection pane="topLeft" activeCell="E4" activeCellId="0" sqref="E4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3" min="3" style="1" width="21.6704545454545"/>
    <col collapsed="false" hidden="false" max="4" min="4" style="1" width="9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</v>
      </c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7" t="s">
        <v>5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6</v>
      </c>
      <c r="B4" s="9" t="s">
        <v>7</v>
      </c>
      <c r="C4" s="10" t="s">
        <v>8</v>
      </c>
    </row>
    <row r="5" s="15" customFormat="true" ht="12" hidden="false" customHeight="true" outlineLevel="0" collapsed="false">
      <c r="A5" s="12" t="s">
        <v>9</v>
      </c>
      <c r="B5" s="13" t="s">
        <v>10</v>
      </c>
      <c r="C5" s="14" t="n">
        <f aca="false">SUM(C6:C11)</f>
        <v>173191197</v>
      </c>
    </row>
    <row r="6" s="15" customFormat="true" ht="12" hidden="false" customHeight="true" outlineLevel="0" collapsed="false">
      <c r="A6" s="16" t="s">
        <v>11</v>
      </c>
      <c r="B6" s="17" t="s">
        <v>12</v>
      </c>
      <c r="C6" s="18" t="n">
        <v>91120027</v>
      </c>
    </row>
    <row r="7" s="15" customFormat="true" ht="12" hidden="false" customHeight="true" outlineLevel="0" collapsed="false">
      <c r="A7" s="19" t="s">
        <v>13</v>
      </c>
      <c r="B7" s="20" t="s">
        <v>14</v>
      </c>
      <c r="C7" s="21" t="n">
        <v>37377833</v>
      </c>
    </row>
    <row r="8" s="15" customFormat="true" ht="12" hidden="false" customHeight="true" outlineLevel="0" collapsed="false">
      <c r="A8" s="19" t="s">
        <v>15</v>
      </c>
      <c r="B8" s="20" t="s">
        <v>16</v>
      </c>
      <c r="C8" s="21" t="n">
        <v>43050597</v>
      </c>
    </row>
    <row r="9" s="15" customFormat="true" ht="12" hidden="false" customHeight="true" outlineLevel="0" collapsed="false">
      <c r="A9" s="19" t="s">
        <v>17</v>
      </c>
      <c r="B9" s="20" t="s">
        <v>18</v>
      </c>
      <c r="C9" s="21" t="n">
        <v>1642740</v>
      </c>
    </row>
    <row r="10" s="15" customFormat="true" ht="12" hidden="false" customHeight="true" outlineLevel="0" collapsed="false">
      <c r="A10" s="19" t="s">
        <v>19</v>
      </c>
      <c r="B10" s="22" t="s">
        <v>20</v>
      </c>
      <c r="C10" s="21"/>
    </row>
    <row r="11" s="15" customFormat="true" ht="12" hidden="false" customHeight="true" outlineLevel="0" collapsed="false">
      <c r="A11" s="23" t="s">
        <v>21</v>
      </c>
      <c r="B11" s="24" t="s">
        <v>22</v>
      </c>
      <c r="C11" s="21"/>
    </row>
    <row r="12" s="15" customFormat="true" ht="12" hidden="false" customHeight="true" outlineLevel="0" collapsed="false">
      <c r="A12" s="12" t="s">
        <v>23</v>
      </c>
      <c r="B12" s="25" t="s">
        <v>24</v>
      </c>
      <c r="C12" s="14" t="n">
        <f aca="false">+C13+C14+C15+C16+C17</f>
        <v>0</v>
      </c>
    </row>
    <row r="13" s="15" customFormat="true" ht="12" hidden="false" customHeight="true" outlineLevel="0" collapsed="false">
      <c r="A13" s="16" t="s">
        <v>25</v>
      </c>
      <c r="B13" s="17" t="s">
        <v>26</v>
      </c>
      <c r="C13" s="18"/>
    </row>
    <row r="14" s="15" customFormat="true" ht="12" hidden="false" customHeight="true" outlineLevel="0" collapsed="false">
      <c r="A14" s="19" t="s">
        <v>27</v>
      </c>
      <c r="B14" s="20" t="s">
        <v>28</v>
      </c>
      <c r="C14" s="21"/>
    </row>
    <row r="15" s="15" customFormat="true" ht="12" hidden="false" customHeight="true" outlineLevel="0" collapsed="false">
      <c r="A15" s="19" t="s">
        <v>29</v>
      </c>
      <c r="B15" s="20" t="s">
        <v>30</v>
      </c>
      <c r="C15" s="21"/>
    </row>
    <row r="16" s="15" customFormat="true" ht="12" hidden="false" customHeight="true" outlineLevel="0" collapsed="false">
      <c r="A16" s="19" t="s">
        <v>31</v>
      </c>
      <c r="B16" s="20" t="s">
        <v>32</v>
      </c>
      <c r="C16" s="21"/>
    </row>
    <row r="17" s="15" customFormat="true" ht="12" hidden="false" customHeight="true" outlineLevel="0" collapsed="false">
      <c r="A17" s="19" t="s">
        <v>33</v>
      </c>
      <c r="B17" s="20" t="s">
        <v>34</v>
      </c>
      <c r="C17" s="21"/>
    </row>
    <row r="18" s="15" customFormat="true" ht="12" hidden="false" customHeight="true" outlineLevel="0" collapsed="false">
      <c r="A18" s="23" t="s">
        <v>35</v>
      </c>
      <c r="B18" s="24" t="s">
        <v>36</v>
      </c>
      <c r="C18" s="26"/>
    </row>
    <row r="19" s="15" customFormat="true" ht="12" hidden="false" customHeight="true" outlineLevel="0" collapsed="false">
      <c r="A19" s="12" t="s">
        <v>37</v>
      </c>
      <c r="B19" s="13" t="s">
        <v>38</v>
      </c>
      <c r="C19" s="14" t="n">
        <f aca="false">+C20+C21+C22+C23+C24</f>
        <v>20000000</v>
      </c>
    </row>
    <row r="20" s="15" customFormat="true" ht="12" hidden="false" customHeight="true" outlineLevel="0" collapsed="false">
      <c r="A20" s="16" t="s">
        <v>39</v>
      </c>
      <c r="B20" s="17" t="s">
        <v>40</v>
      </c>
      <c r="C20" s="18"/>
    </row>
    <row r="21" s="15" customFormat="true" ht="12" hidden="false" customHeight="true" outlineLevel="0" collapsed="false">
      <c r="A21" s="19" t="s">
        <v>41</v>
      </c>
      <c r="B21" s="20" t="s">
        <v>42</v>
      </c>
      <c r="C21" s="21"/>
    </row>
    <row r="22" s="15" customFormat="true" ht="12" hidden="false" customHeight="true" outlineLevel="0" collapsed="false">
      <c r="A22" s="19" t="s">
        <v>43</v>
      </c>
      <c r="B22" s="20" t="s">
        <v>44</v>
      </c>
      <c r="C22" s="21"/>
    </row>
    <row r="23" s="15" customFormat="true" ht="12" hidden="false" customHeight="true" outlineLevel="0" collapsed="false">
      <c r="A23" s="19" t="s">
        <v>45</v>
      </c>
      <c r="B23" s="20" t="s">
        <v>46</v>
      </c>
      <c r="C23" s="21"/>
    </row>
    <row r="24" s="15" customFormat="true" ht="12" hidden="false" customHeight="true" outlineLevel="0" collapsed="false">
      <c r="A24" s="19" t="s">
        <v>47</v>
      </c>
      <c r="B24" s="20" t="s">
        <v>48</v>
      </c>
      <c r="C24" s="21" t="n">
        <v>20000000</v>
      </c>
    </row>
    <row r="25" s="15" customFormat="true" ht="12" hidden="false" customHeight="true" outlineLevel="0" collapsed="false">
      <c r="A25" s="23" t="s">
        <v>49</v>
      </c>
      <c r="B25" s="27" t="s">
        <v>50</v>
      </c>
      <c r="C25" s="26"/>
    </row>
    <row r="26" s="15" customFormat="true" ht="12" hidden="false" customHeight="true" outlineLevel="0" collapsed="false">
      <c r="A26" s="12" t="s">
        <v>51</v>
      </c>
      <c r="B26" s="13" t="s">
        <v>52</v>
      </c>
      <c r="C26" s="14" t="n">
        <f aca="false">+C27+C31+C32+C33</f>
        <v>25370000</v>
      </c>
    </row>
    <row r="27" s="15" customFormat="true" ht="12" hidden="false" customHeight="true" outlineLevel="0" collapsed="false">
      <c r="A27" s="16" t="s">
        <v>53</v>
      </c>
      <c r="B27" s="17" t="s">
        <v>54</v>
      </c>
      <c r="C27" s="28" t="n">
        <f aca="false">+C28+C29+C30</f>
        <v>18500000</v>
      </c>
    </row>
    <row r="28" s="15" customFormat="true" ht="12" hidden="false" customHeight="true" outlineLevel="0" collapsed="false">
      <c r="A28" s="19" t="s">
        <v>55</v>
      </c>
      <c r="B28" s="20" t="s">
        <v>56</v>
      </c>
      <c r="C28" s="21" t="n">
        <v>3500000</v>
      </c>
    </row>
    <row r="29" s="15" customFormat="true" ht="12" hidden="false" customHeight="true" outlineLevel="0" collapsed="false">
      <c r="A29" s="19" t="s">
        <v>57</v>
      </c>
      <c r="B29" s="20" t="s">
        <v>58</v>
      </c>
      <c r="C29" s="21"/>
    </row>
    <row r="30" s="15" customFormat="true" ht="12" hidden="false" customHeight="true" outlineLevel="0" collapsed="false">
      <c r="A30" s="19" t="s">
        <v>59</v>
      </c>
      <c r="B30" s="20" t="s">
        <v>60</v>
      </c>
      <c r="C30" s="21" t="n">
        <v>15000000</v>
      </c>
    </row>
    <row r="31" s="15" customFormat="true" ht="12" hidden="false" customHeight="true" outlineLevel="0" collapsed="false">
      <c r="A31" s="19" t="s">
        <v>61</v>
      </c>
      <c r="B31" s="20" t="s">
        <v>62</v>
      </c>
      <c r="C31" s="21" t="n">
        <v>3500000</v>
      </c>
    </row>
    <row r="32" s="15" customFormat="true" ht="12" hidden="false" customHeight="true" outlineLevel="0" collapsed="false">
      <c r="A32" s="19" t="s">
        <v>63</v>
      </c>
      <c r="B32" s="20" t="s">
        <v>64</v>
      </c>
      <c r="C32" s="21" t="n">
        <v>120000</v>
      </c>
    </row>
    <row r="33" s="15" customFormat="true" ht="12" hidden="false" customHeight="true" outlineLevel="0" collapsed="false">
      <c r="A33" s="23" t="s">
        <v>65</v>
      </c>
      <c r="B33" s="27" t="s">
        <v>66</v>
      </c>
      <c r="C33" s="26" t="n">
        <v>3250000</v>
      </c>
    </row>
    <row r="34" s="15" customFormat="true" ht="12" hidden="false" customHeight="true" outlineLevel="0" collapsed="false">
      <c r="A34" s="12" t="s">
        <v>67</v>
      </c>
      <c r="B34" s="13" t="s">
        <v>68</v>
      </c>
      <c r="C34" s="14" t="n">
        <f aca="false">SUM(C35:C45)</f>
        <v>10277000</v>
      </c>
    </row>
    <row r="35" s="15" customFormat="true" ht="12" hidden="false" customHeight="true" outlineLevel="0" collapsed="false">
      <c r="A35" s="16" t="s">
        <v>69</v>
      </c>
      <c r="B35" s="17" t="s">
        <v>70</v>
      </c>
      <c r="C35" s="18"/>
    </row>
    <row r="36" s="15" customFormat="true" ht="12" hidden="false" customHeight="true" outlineLevel="0" collapsed="false">
      <c r="A36" s="19" t="s">
        <v>71</v>
      </c>
      <c r="B36" s="20" t="s">
        <v>72</v>
      </c>
      <c r="C36" s="21" t="n">
        <v>1500000</v>
      </c>
    </row>
    <row r="37" s="15" customFormat="true" ht="12" hidden="false" customHeight="true" outlineLevel="0" collapsed="false">
      <c r="A37" s="19" t="s">
        <v>73</v>
      </c>
      <c r="B37" s="20" t="s">
        <v>74</v>
      </c>
      <c r="C37" s="21" t="n">
        <v>500000</v>
      </c>
    </row>
    <row r="38" s="15" customFormat="true" ht="12" hidden="false" customHeight="true" outlineLevel="0" collapsed="false">
      <c r="A38" s="19" t="s">
        <v>75</v>
      </c>
      <c r="B38" s="20" t="s">
        <v>76</v>
      </c>
      <c r="C38" s="21" t="n">
        <v>2000000</v>
      </c>
    </row>
    <row r="39" s="15" customFormat="true" ht="12" hidden="false" customHeight="true" outlineLevel="0" collapsed="false">
      <c r="A39" s="19" t="s">
        <v>77</v>
      </c>
      <c r="B39" s="20" t="s">
        <v>78</v>
      </c>
      <c r="C39" s="21" t="n">
        <v>4100000</v>
      </c>
    </row>
    <row r="40" s="15" customFormat="true" ht="12" hidden="false" customHeight="true" outlineLevel="0" collapsed="false">
      <c r="A40" s="19" t="s">
        <v>79</v>
      </c>
      <c r="B40" s="20" t="s">
        <v>80</v>
      </c>
      <c r="C40" s="21" t="n">
        <v>2177000</v>
      </c>
    </row>
    <row r="41" s="15" customFormat="true" ht="12" hidden="false" customHeight="true" outlineLevel="0" collapsed="false">
      <c r="A41" s="19" t="s">
        <v>81</v>
      </c>
      <c r="B41" s="20" t="s">
        <v>82</v>
      </c>
      <c r="C41" s="21"/>
    </row>
    <row r="42" s="15" customFormat="true" ht="12" hidden="false" customHeight="true" outlineLevel="0" collapsed="false">
      <c r="A42" s="19" t="s">
        <v>83</v>
      </c>
      <c r="B42" s="20" t="s">
        <v>84</v>
      </c>
      <c r="C42" s="21"/>
    </row>
    <row r="43" s="15" customFormat="true" ht="12" hidden="false" customHeight="true" outlineLevel="0" collapsed="false">
      <c r="A43" s="19" t="s">
        <v>85</v>
      </c>
      <c r="B43" s="20" t="s">
        <v>86</v>
      </c>
      <c r="C43" s="21"/>
    </row>
    <row r="44" s="15" customFormat="true" ht="12" hidden="false" customHeight="true" outlineLevel="0" collapsed="false">
      <c r="A44" s="23" t="s">
        <v>87</v>
      </c>
      <c r="B44" s="27" t="s">
        <v>88</v>
      </c>
      <c r="C44" s="26"/>
    </row>
    <row r="45" s="15" customFormat="true" ht="12" hidden="false" customHeight="true" outlineLevel="0" collapsed="false">
      <c r="A45" s="23" t="s">
        <v>89</v>
      </c>
      <c r="B45" s="24" t="s">
        <v>90</v>
      </c>
      <c r="C45" s="26"/>
    </row>
    <row r="46" s="15" customFormat="true" ht="12" hidden="false" customHeight="true" outlineLevel="0" collapsed="false">
      <c r="A46" s="12" t="s">
        <v>91</v>
      </c>
      <c r="B46" s="13" t="s">
        <v>92</v>
      </c>
      <c r="C46" s="14" t="n">
        <f aca="false">SUM(C47:C51)</f>
        <v>0</v>
      </c>
    </row>
    <row r="47" s="15" customFormat="true" ht="12" hidden="false" customHeight="true" outlineLevel="0" collapsed="false">
      <c r="A47" s="16" t="s">
        <v>93</v>
      </c>
      <c r="B47" s="17" t="s">
        <v>94</v>
      </c>
      <c r="C47" s="18"/>
    </row>
    <row r="48" s="15" customFormat="true" ht="12" hidden="false" customHeight="true" outlineLevel="0" collapsed="false">
      <c r="A48" s="19" t="s">
        <v>95</v>
      </c>
      <c r="B48" s="20" t="s">
        <v>96</v>
      </c>
      <c r="C48" s="21"/>
    </row>
    <row r="49" s="15" customFormat="true" ht="12" hidden="false" customHeight="true" outlineLevel="0" collapsed="false">
      <c r="A49" s="19" t="s">
        <v>97</v>
      </c>
      <c r="B49" s="20" t="s">
        <v>98</v>
      </c>
      <c r="C49" s="21"/>
    </row>
    <row r="50" s="15" customFormat="true" ht="12" hidden="false" customHeight="true" outlineLevel="0" collapsed="false">
      <c r="A50" s="19" t="s">
        <v>99</v>
      </c>
      <c r="B50" s="20" t="s">
        <v>100</v>
      </c>
      <c r="C50" s="21"/>
    </row>
    <row r="51" s="15" customFormat="true" ht="12" hidden="false" customHeight="true" outlineLevel="0" collapsed="false">
      <c r="A51" s="23" t="s">
        <v>101</v>
      </c>
      <c r="B51" s="24" t="s">
        <v>102</v>
      </c>
      <c r="C51" s="26"/>
    </row>
    <row r="52" s="15" customFormat="true" ht="12" hidden="false" customHeight="true" outlineLevel="0" collapsed="false">
      <c r="A52" s="12" t="s">
        <v>103</v>
      </c>
      <c r="B52" s="13" t="s">
        <v>104</v>
      </c>
      <c r="C52" s="14" t="n">
        <f aca="false">SUM(C53:C55)</f>
        <v>13386967</v>
      </c>
    </row>
    <row r="53" s="15" customFormat="true" ht="12" hidden="false" customHeight="true" outlineLevel="0" collapsed="false">
      <c r="A53" s="16" t="s">
        <v>105</v>
      </c>
      <c r="B53" s="17" t="s">
        <v>106</v>
      </c>
      <c r="C53" s="18"/>
    </row>
    <row r="54" s="15" customFormat="true" ht="12" hidden="false" customHeight="true" outlineLevel="0" collapsed="false">
      <c r="A54" s="19" t="s">
        <v>107</v>
      </c>
      <c r="B54" s="20" t="s">
        <v>108</v>
      </c>
      <c r="C54" s="21"/>
    </row>
    <row r="55" s="15" customFormat="true" ht="12" hidden="false" customHeight="true" outlineLevel="0" collapsed="false">
      <c r="A55" s="19" t="s">
        <v>109</v>
      </c>
      <c r="B55" s="20" t="s">
        <v>110</v>
      </c>
      <c r="C55" s="21" t="n">
        <v>13386967</v>
      </c>
    </row>
    <row r="56" s="15" customFormat="true" ht="12" hidden="false" customHeight="true" outlineLevel="0" collapsed="false">
      <c r="A56" s="23" t="s">
        <v>111</v>
      </c>
      <c r="B56" s="24" t="s">
        <v>112</v>
      </c>
      <c r="C56" s="26"/>
    </row>
    <row r="57" s="15" customFormat="true" ht="12" hidden="false" customHeight="true" outlineLevel="0" collapsed="false">
      <c r="A57" s="12" t="s">
        <v>113</v>
      </c>
      <c r="B57" s="25" t="s">
        <v>114</v>
      </c>
      <c r="C57" s="14" t="n">
        <f aca="false">SUM(C58:C60)</f>
        <v>0</v>
      </c>
    </row>
    <row r="58" s="15" customFormat="true" ht="12" hidden="false" customHeight="true" outlineLevel="0" collapsed="false">
      <c r="A58" s="16" t="s">
        <v>115</v>
      </c>
      <c r="B58" s="17" t="s">
        <v>116</v>
      </c>
      <c r="C58" s="21"/>
    </row>
    <row r="59" s="15" customFormat="true" ht="12" hidden="false" customHeight="true" outlineLevel="0" collapsed="false">
      <c r="A59" s="19" t="s">
        <v>117</v>
      </c>
      <c r="B59" s="20" t="s">
        <v>118</v>
      </c>
      <c r="C59" s="21"/>
    </row>
    <row r="60" s="15" customFormat="true" ht="12" hidden="false" customHeight="true" outlineLevel="0" collapsed="false">
      <c r="A60" s="19" t="s">
        <v>119</v>
      </c>
      <c r="B60" s="20" t="s">
        <v>120</v>
      </c>
      <c r="C60" s="21"/>
    </row>
    <row r="61" s="15" customFormat="true" ht="12" hidden="false" customHeight="true" outlineLevel="0" collapsed="false">
      <c r="A61" s="23" t="s">
        <v>121</v>
      </c>
      <c r="B61" s="24" t="s">
        <v>122</v>
      </c>
      <c r="C61" s="21"/>
    </row>
    <row r="62" s="15" customFormat="true" ht="12" hidden="false" customHeight="true" outlineLevel="0" collapsed="false">
      <c r="A62" s="29" t="s">
        <v>123</v>
      </c>
      <c r="B62" s="13" t="s">
        <v>124</v>
      </c>
      <c r="C62" s="14" t="n">
        <f aca="false">+C5+C12+C19+C26+C34+C46+C52+C57</f>
        <v>242225164</v>
      </c>
    </row>
    <row r="63" s="15" customFormat="true" ht="12" hidden="false" customHeight="true" outlineLevel="0" collapsed="false">
      <c r="A63" s="31" t="s">
        <v>125</v>
      </c>
      <c r="B63" s="25" t="s">
        <v>126</v>
      </c>
      <c r="C63" s="14" t="n">
        <f aca="false">SUM(C64:C66)</f>
        <v>0</v>
      </c>
    </row>
    <row r="64" s="15" customFormat="true" ht="12" hidden="false" customHeight="true" outlineLevel="0" collapsed="false">
      <c r="A64" s="16" t="s">
        <v>127</v>
      </c>
      <c r="B64" s="17" t="s">
        <v>128</v>
      </c>
      <c r="C64" s="21"/>
    </row>
    <row r="65" s="15" customFormat="true" ht="12" hidden="false" customHeight="true" outlineLevel="0" collapsed="false">
      <c r="A65" s="19" t="s">
        <v>129</v>
      </c>
      <c r="B65" s="20" t="s">
        <v>130</v>
      </c>
      <c r="C65" s="21"/>
    </row>
    <row r="66" s="15" customFormat="true" ht="12" hidden="false" customHeight="true" outlineLevel="0" collapsed="false">
      <c r="A66" s="23" t="s">
        <v>131</v>
      </c>
      <c r="B66" s="32" t="s">
        <v>132</v>
      </c>
      <c r="C66" s="21"/>
    </row>
    <row r="67" s="15" customFormat="true" ht="12" hidden="false" customHeight="true" outlineLevel="0" collapsed="false">
      <c r="A67" s="31" t="s">
        <v>133</v>
      </c>
      <c r="B67" s="25" t="s">
        <v>134</v>
      </c>
      <c r="C67" s="14" t="n">
        <f aca="false">SUM(C68:C71)</f>
        <v>0</v>
      </c>
    </row>
    <row r="68" s="15" customFormat="true" ht="12" hidden="false" customHeight="true" outlineLevel="0" collapsed="false">
      <c r="A68" s="16" t="s">
        <v>135</v>
      </c>
      <c r="B68" s="17" t="s">
        <v>136</v>
      </c>
      <c r="C68" s="21"/>
    </row>
    <row r="69" s="15" customFormat="true" ht="12" hidden="false" customHeight="true" outlineLevel="0" collapsed="false">
      <c r="A69" s="19" t="s">
        <v>137</v>
      </c>
      <c r="B69" s="20" t="s">
        <v>138</v>
      </c>
      <c r="C69" s="21"/>
    </row>
    <row r="70" s="15" customFormat="true" ht="12" hidden="false" customHeight="true" outlineLevel="0" collapsed="false">
      <c r="A70" s="19" t="s">
        <v>139</v>
      </c>
      <c r="B70" s="20" t="s">
        <v>140</v>
      </c>
      <c r="C70" s="21"/>
    </row>
    <row r="71" s="15" customFormat="true" ht="12" hidden="false" customHeight="true" outlineLevel="0" collapsed="false">
      <c r="A71" s="23" t="s">
        <v>141</v>
      </c>
      <c r="B71" s="24" t="s">
        <v>142</v>
      </c>
      <c r="C71" s="21"/>
    </row>
    <row r="72" s="15" customFormat="true" ht="12" hidden="false" customHeight="true" outlineLevel="0" collapsed="false">
      <c r="A72" s="31" t="s">
        <v>143</v>
      </c>
      <c r="B72" s="25" t="s">
        <v>144</v>
      </c>
      <c r="C72" s="14" t="n">
        <f aca="false">SUM(C73:C74)</f>
        <v>132400664</v>
      </c>
    </row>
    <row r="73" s="15" customFormat="true" ht="12" hidden="false" customHeight="true" outlineLevel="0" collapsed="false">
      <c r="A73" s="16" t="s">
        <v>145</v>
      </c>
      <c r="B73" s="17" t="s">
        <v>146</v>
      </c>
      <c r="C73" s="21" t="n">
        <v>132400664</v>
      </c>
    </row>
    <row r="74" s="15" customFormat="true" ht="12" hidden="false" customHeight="true" outlineLevel="0" collapsed="false">
      <c r="A74" s="23" t="s">
        <v>147</v>
      </c>
      <c r="B74" s="24" t="s">
        <v>148</v>
      </c>
      <c r="C74" s="21"/>
    </row>
    <row r="75" s="15" customFormat="true" ht="12" hidden="false" customHeight="true" outlineLevel="0" collapsed="false">
      <c r="A75" s="31" t="s">
        <v>149</v>
      </c>
      <c r="B75" s="25" t="s">
        <v>150</v>
      </c>
      <c r="C75" s="14" t="n">
        <f aca="false">SUM(C76:C78)</f>
        <v>0</v>
      </c>
    </row>
    <row r="76" s="15" customFormat="true" ht="12" hidden="false" customHeight="true" outlineLevel="0" collapsed="false">
      <c r="A76" s="16" t="s">
        <v>151</v>
      </c>
      <c r="B76" s="17" t="s">
        <v>152</v>
      </c>
      <c r="C76" s="21"/>
    </row>
    <row r="77" s="15" customFormat="true" ht="12" hidden="false" customHeight="true" outlineLevel="0" collapsed="false">
      <c r="A77" s="19" t="s">
        <v>153</v>
      </c>
      <c r="B77" s="20" t="s">
        <v>154</v>
      </c>
      <c r="C77" s="21"/>
    </row>
    <row r="78" s="15" customFormat="true" ht="12" hidden="false" customHeight="true" outlineLevel="0" collapsed="false">
      <c r="A78" s="23" t="s">
        <v>155</v>
      </c>
      <c r="B78" s="24" t="s">
        <v>156</v>
      </c>
      <c r="C78" s="21"/>
    </row>
    <row r="79" s="15" customFormat="true" ht="12" hidden="false" customHeight="true" outlineLevel="0" collapsed="false">
      <c r="A79" s="31" t="s">
        <v>157</v>
      </c>
      <c r="B79" s="25" t="s">
        <v>158</v>
      </c>
      <c r="C79" s="14" t="n">
        <f aca="false">SUM(C80:C83)</f>
        <v>0</v>
      </c>
    </row>
    <row r="80" s="15" customFormat="true" ht="12" hidden="false" customHeight="true" outlineLevel="0" collapsed="false">
      <c r="A80" s="33" t="s">
        <v>159</v>
      </c>
      <c r="B80" s="17" t="s">
        <v>160</v>
      </c>
      <c r="C80" s="21"/>
    </row>
    <row r="81" s="15" customFormat="true" ht="12" hidden="false" customHeight="true" outlineLevel="0" collapsed="false">
      <c r="A81" s="34" t="s">
        <v>161</v>
      </c>
      <c r="B81" s="20" t="s">
        <v>162</v>
      </c>
      <c r="C81" s="21"/>
    </row>
    <row r="82" s="15" customFormat="true" ht="12" hidden="false" customHeight="true" outlineLevel="0" collapsed="false">
      <c r="A82" s="34" t="s">
        <v>163</v>
      </c>
      <c r="B82" s="20" t="s">
        <v>164</v>
      </c>
      <c r="C82" s="21"/>
    </row>
    <row r="83" s="15" customFormat="true" ht="12" hidden="false" customHeight="true" outlineLevel="0" collapsed="false">
      <c r="A83" s="35" t="s">
        <v>165</v>
      </c>
      <c r="B83" s="24" t="s">
        <v>166</v>
      </c>
      <c r="C83" s="21"/>
    </row>
    <row r="84" s="15" customFormat="true" ht="12" hidden="false" customHeight="true" outlineLevel="0" collapsed="false">
      <c r="A84" s="31" t="s">
        <v>167</v>
      </c>
      <c r="B84" s="25" t="s">
        <v>168</v>
      </c>
      <c r="C84" s="36"/>
    </row>
    <row r="85" s="15" customFormat="true" ht="13.5" hidden="false" customHeight="true" outlineLevel="0" collapsed="false">
      <c r="A85" s="31" t="s">
        <v>169</v>
      </c>
      <c r="B85" s="25" t="s">
        <v>170</v>
      </c>
      <c r="C85" s="36"/>
    </row>
    <row r="86" customFormat="false" ht="15.75" hidden="false" customHeight="true" outlineLevel="0" collapsed="false">
      <c r="A86" s="31" t="s">
        <v>171</v>
      </c>
      <c r="B86" s="37" t="s">
        <v>172</v>
      </c>
      <c r="C86" s="14" t="n">
        <f aca="false">+C63+C67+C72+C75+C79+C85+C84</f>
        <v>132400664</v>
      </c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38" t="s">
        <v>173</v>
      </c>
      <c r="B87" s="39" t="s">
        <v>174</v>
      </c>
      <c r="C87" s="14" t="n">
        <f aca="false">C62+C86</f>
        <v>374625828</v>
      </c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0"/>
      <c r="B88" s="41"/>
      <c r="C88" s="42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175</v>
      </c>
      <c r="B89" s="2"/>
      <c r="C89" s="2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45" customFormat="true" ht="16.5" hidden="false" customHeight="true" outlineLevel="0" collapsed="false">
      <c r="A90" s="43" t="s">
        <v>176</v>
      </c>
      <c r="B90" s="43"/>
      <c r="C90" s="44" t="s">
        <v>2</v>
      </c>
    </row>
    <row r="91" customFormat="false" ht="38.1" hidden="false" customHeight="true" outlineLevel="0" collapsed="false">
      <c r="A91" s="5" t="s">
        <v>3</v>
      </c>
      <c r="B91" s="6" t="s">
        <v>177</v>
      </c>
      <c r="C91" s="7" t="str">
        <f aca="false">+C3</f>
        <v>Előirányzat</v>
      </c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46" t="s">
        <v>6</v>
      </c>
      <c r="B92" s="47" t="s">
        <v>7</v>
      </c>
      <c r="C92" s="48" t="s">
        <v>8</v>
      </c>
    </row>
    <row r="93" customFormat="false" ht="12" hidden="false" customHeight="true" outlineLevel="0" collapsed="false">
      <c r="A93" s="49" t="s">
        <v>9</v>
      </c>
      <c r="B93" s="50" t="s">
        <v>178</v>
      </c>
      <c r="C93" s="51" t="n">
        <f aca="false">SUM(C94+C95+C96+C97+C105+C110)</f>
        <v>256702838</v>
      </c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2" t="s">
        <v>11</v>
      </c>
      <c r="B94" s="53" t="s">
        <v>179</v>
      </c>
      <c r="C94" s="54" t="n">
        <v>122980715</v>
      </c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19" t="s">
        <v>13</v>
      </c>
      <c r="B95" s="55" t="s">
        <v>180</v>
      </c>
      <c r="C95" s="21" t="n">
        <v>27974163</v>
      </c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19" t="s">
        <v>15</v>
      </c>
      <c r="B96" s="55" t="s">
        <v>181</v>
      </c>
      <c r="C96" s="26" t="n">
        <v>83400760</v>
      </c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19" t="s">
        <v>17</v>
      </c>
      <c r="B97" s="56" t="s">
        <v>182</v>
      </c>
      <c r="C97" s="26" t="n">
        <v>17105560</v>
      </c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19" t="s">
        <v>183</v>
      </c>
      <c r="B98" s="57" t="s">
        <v>184</v>
      </c>
      <c r="C98" s="26" t="n">
        <f aca="false">SUM(C105+C110)</f>
        <v>5241640</v>
      </c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19" t="s">
        <v>21</v>
      </c>
      <c r="B99" s="55" t="s">
        <v>185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19" t="s">
        <v>186</v>
      </c>
      <c r="B100" s="58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19" t="s">
        <v>188</v>
      </c>
      <c r="B101" s="58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19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19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19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19" t="s">
        <v>196</v>
      </c>
      <c r="B105" s="59" t="s">
        <v>197</v>
      </c>
      <c r="C105" s="26" t="n">
        <v>2131640</v>
      </c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19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19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1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19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3" t="s">
        <v>206</v>
      </c>
      <c r="B110" s="58" t="s">
        <v>207</v>
      </c>
      <c r="C110" s="26" t="n">
        <v>3110000</v>
      </c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19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19" t="s">
        <v>210</v>
      </c>
      <c r="B112" s="55" t="s">
        <v>211</v>
      </c>
      <c r="C112" s="21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2" t="s">
        <v>212</v>
      </c>
      <c r="B113" s="63" t="s">
        <v>213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5" t="s">
        <v>23</v>
      </c>
      <c r="B114" s="66" t="s">
        <v>214</v>
      </c>
      <c r="C114" s="67" t="n">
        <f aca="false">+C115+C117+C119</f>
        <v>117922990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6" t="s">
        <v>25</v>
      </c>
      <c r="B115" s="55" t="s">
        <v>215</v>
      </c>
      <c r="C115" s="18" t="n">
        <v>97922990</v>
      </c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6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6" t="s">
        <v>29</v>
      </c>
      <c r="B117" s="68" t="s">
        <v>217</v>
      </c>
      <c r="C117" s="21" t="n">
        <v>20000000</v>
      </c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6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6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6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6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6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6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6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6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6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1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37</v>
      </c>
      <c r="B128" s="13" t="s">
        <v>233</v>
      </c>
      <c r="C128" s="14" t="n">
        <f aca="false">+C93+C114</f>
        <v>374625828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6" t="s">
        <v>53</v>
      </c>
      <c r="B130" s="68" t="s">
        <v>236</v>
      </c>
      <c r="C130" s="69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6" t="s">
        <v>61</v>
      </c>
      <c r="B131" s="68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1" t="s">
        <v>63</v>
      </c>
      <c r="B132" s="68" t="s">
        <v>238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67</v>
      </c>
      <c r="B133" s="13" t="s">
        <v>239</v>
      </c>
      <c r="C133" s="14" t="n">
        <f aca="false">SUM(C134:C139)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6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6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6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6" t="s">
        <v>75</v>
      </c>
      <c r="B137" s="72" t="s">
        <v>243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6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1" t="s">
        <v>79</v>
      </c>
      <c r="B139" s="72" t="s">
        <v>245</v>
      </c>
      <c r="C139" s="69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91</v>
      </c>
      <c r="B140" s="13" t="s">
        <v>246</v>
      </c>
      <c r="C140" s="14" t="n">
        <f aca="false">+C141+C142+C143+C144</f>
        <v>0</v>
      </c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6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6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6" t="s">
        <v>97</v>
      </c>
      <c r="B143" s="72" t="s">
        <v>249</v>
      </c>
      <c r="C143" s="69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1" t="s">
        <v>99</v>
      </c>
      <c r="B144" s="73" t="s">
        <v>250</v>
      </c>
      <c r="C144" s="69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251</v>
      </c>
      <c r="B145" s="13" t="s">
        <v>252</v>
      </c>
      <c r="C145" s="74" t="n">
        <f aca="false">SUM(C146:C150)</f>
        <v>0</v>
      </c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6" t="s">
        <v>105</v>
      </c>
      <c r="B146" s="72" t="s">
        <v>253</v>
      </c>
      <c r="C146" s="69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6" t="s">
        <v>107</v>
      </c>
      <c r="B147" s="72" t="s">
        <v>254</v>
      </c>
      <c r="C147" s="69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6" t="s">
        <v>109</v>
      </c>
      <c r="B148" s="72" t="s">
        <v>255</v>
      </c>
      <c r="C148" s="69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6" t="s">
        <v>111</v>
      </c>
      <c r="B149" s="72" t="s">
        <v>256</v>
      </c>
      <c r="C149" s="69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6" t="s">
        <v>257</v>
      </c>
      <c r="B150" s="72" t="s">
        <v>258</v>
      </c>
      <c r="C150" s="69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113</v>
      </c>
      <c r="B151" s="13" t="s">
        <v>259</v>
      </c>
      <c r="C151" s="75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260</v>
      </c>
      <c r="B152" s="13" t="s">
        <v>261</v>
      </c>
      <c r="C152" s="75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262</v>
      </c>
      <c r="B153" s="13" t="s">
        <v>263</v>
      </c>
      <c r="C153" s="76" t="n">
        <f aca="false">+C129+C133+C140+C145+C151+C152</f>
        <v>0</v>
      </c>
      <c r="D153" s="0"/>
      <c r="E153" s="0"/>
      <c r="F153" s="77"/>
      <c r="G153" s="78"/>
      <c r="H153" s="78"/>
      <c r="I153" s="78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5" customFormat="true" ht="12.95" hidden="false" customHeight="true" outlineLevel="0" collapsed="false">
      <c r="A154" s="79" t="s">
        <v>264</v>
      </c>
      <c r="B154" s="80" t="s">
        <v>265</v>
      </c>
      <c r="C154" s="76" t="n">
        <f aca="false">+C128+C153</f>
        <v>374625828</v>
      </c>
    </row>
    <row r="155" customFormat="false" ht="7.5" hidden="false" customHeight="true" outlineLevel="0" collapsed="false"/>
    <row r="157" customFormat="false" ht="15" hidden="false" customHeight="true" outlineLevel="0" collapsed="false"/>
    <row r="158" customFormat="false" ht="13.5" hidden="false" customHeight="true" outlineLevel="0" collapsed="false"/>
    <row r="159" customFormat="false" ht="27.75" hidden="false" customHeight="true" outlineLevel="0" collapsed="false"/>
  </sheetData>
  <mergeCells count="4">
    <mergeCell ref="A1:C1"/>
    <mergeCell ref="A2:B2"/>
    <mergeCell ref="A89:C89"/>
    <mergeCell ref="A90:B90"/>
  </mergeCells>
  <printOptions headings="false" gridLines="false" gridLinesSet="true" horizontalCentered="true" verticalCentered="false"/>
  <pageMargins left="0.7875" right="0.7875" top="1.42916666666667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2017. ÉVI KÖLTSÉGVETÉS
KÖTELEZŐ FELADATAINAK MÉRLEGE &amp;R&amp;11 1.2. melléklet a ........./2017. (.......) önkormányzati rendelethez</oddHeader>
    <oddFooter/>
  </headerFooter>
  <rowBreaks count="1" manualBreakCount="1">
    <brk id="88" man="true" max="16383" min="0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tabColor rgb="FF99CC00"/>
    <pageSetUpPr fitToPage="false"/>
  </sheetPr>
  <dimension ref="1:6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4" activeCellId="0" sqref="E4"/>
    </sheetView>
  </sheetViews>
  <sheetFormatPr defaultRowHeight="12.75"/>
  <cols>
    <col collapsed="false" hidden="false" max="1" min="1" style="332" width="13.8295454545455"/>
    <col collapsed="false" hidden="false" max="2" min="2" style="333" width="79.1647727272727"/>
    <col collapsed="false" hidden="false" max="3" min="3" style="333" width="24.9943181818182"/>
    <col collapsed="false" hidden="false" max="1025" min="4" style="333" width="9.32954545454546"/>
  </cols>
  <sheetData>
    <row r="1" s="336" customFormat="true" ht="21" hidden="false" customHeight="true" outlineLevel="0" collapsed="false">
      <c r="A1" s="277"/>
      <c r="B1" s="278"/>
      <c r="C1" s="394" t="s">
        <v>504</v>
      </c>
    </row>
    <row r="2" s="338" customFormat="true" ht="35.25" hidden="false" customHeight="true" outlineLevel="0" collapsed="false">
      <c r="A2" s="281" t="s">
        <v>457</v>
      </c>
      <c r="B2" s="282" t="s">
        <v>505</v>
      </c>
      <c r="C2" s="395" t="s">
        <v>448</v>
      </c>
    </row>
    <row r="3" customFormat="false" ht="24.75" hidden="false" customHeight="false" outlineLevel="0" collapsed="false">
      <c r="A3" s="339" t="s">
        <v>422</v>
      </c>
      <c r="B3" s="286" t="s">
        <v>423</v>
      </c>
      <c r="C3" s="396" t="s">
        <v>421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41" customFormat="true" ht="15.95" hidden="false" customHeight="true" outlineLevel="0" collapsed="false">
      <c r="A4" s="288"/>
      <c r="B4" s="288"/>
      <c r="C4" s="289" t="s">
        <v>2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397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49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98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354" customFormat="true" ht="12" hidden="false" customHeight="true" outlineLevel="0" collapsed="false">
      <c r="A8" s="294" t="s">
        <v>9</v>
      </c>
      <c r="B8" s="399" t="s">
        <v>465</v>
      </c>
      <c r="C8" s="119" t="n">
        <f aca="false">SUM(C9:C19)</f>
        <v>0</v>
      </c>
    </row>
    <row r="9" customFormat="false" ht="12" hidden="false" customHeight="true" outlineLevel="0" collapsed="false">
      <c r="A9" s="400" t="s">
        <v>11</v>
      </c>
      <c r="B9" s="53" t="s">
        <v>70</v>
      </c>
      <c r="C9" s="401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402" t="s">
        <v>13</v>
      </c>
      <c r="B10" s="55" t="s">
        <v>72</v>
      </c>
      <c r="C10" s="108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402" t="s">
        <v>15</v>
      </c>
      <c r="B11" s="55" t="s">
        <v>74</v>
      </c>
      <c r="C11" s="108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402" t="s">
        <v>17</v>
      </c>
      <c r="B12" s="55" t="s">
        <v>76</v>
      </c>
      <c r="C12" s="108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402" t="s">
        <v>19</v>
      </c>
      <c r="B13" s="55" t="s">
        <v>78</v>
      </c>
      <c r="C13" s="108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402" t="s">
        <v>21</v>
      </c>
      <c r="B14" s="55" t="s">
        <v>466</v>
      </c>
      <c r="C14" s="108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402" t="s">
        <v>186</v>
      </c>
      <c r="B15" s="73" t="s">
        <v>467</v>
      </c>
      <c r="C15" s="108"/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402" t="s">
        <v>188</v>
      </c>
      <c r="B16" s="55" t="s">
        <v>84</v>
      </c>
      <c r="C16" s="123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359" customFormat="true" ht="12" hidden="false" customHeight="true" outlineLevel="0" collapsed="false">
      <c r="A17" s="402" t="s">
        <v>190</v>
      </c>
      <c r="B17" s="55" t="s">
        <v>86</v>
      </c>
      <c r="C17" s="108"/>
    </row>
    <row r="18" customFormat="false" ht="12" hidden="false" customHeight="true" outlineLevel="0" collapsed="false">
      <c r="A18" s="402" t="s">
        <v>192</v>
      </c>
      <c r="B18" s="55" t="s">
        <v>88</v>
      </c>
      <c r="C18" s="115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402" t="s">
        <v>194</v>
      </c>
      <c r="B19" s="73" t="s">
        <v>90</v>
      </c>
      <c r="C19" s="115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354" customFormat="true" ht="12" hidden="false" customHeight="true" outlineLevel="0" collapsed="false">
      <c r="A20" s="294" t="s">
        <v>23</v>
      </c>
      <c r="B20" s="399" t="s">
        <v>468</v>
      </c>
      <c r="C20" s="119" t="n">
        <f aca="false">SUM(C21:C23)</f>
        <v>0</v>
      </c>
    </row>
    <row r="21" s="359" customFormat="true" ht="12" hidden="false" customHeight="true" outlineLevel="0" collapsed="false">
      <c r="A21" s="402" t="s">
        <v>25</v>
      </c>
      <c r="B21" s="72" t="s">
        <v>26</v>
      </c>
      <c r="C21" s="108"/>
    </row>
    <row r="22" s="359" customFormat="true" ht="12" hidden="false" customHeight="true" outlineLevel="0" collapsed="false">
      <c r="A22" s="402" t="s">
        <v>27</v>
      </c>
      <c r="B22" s="55" t="s">
        <v>469</v>
      </c>
      <c r="C22" s="108"/>
    </row>
    <row r="23" s="359" customFormat="true" ht="12" hidden="false" customHeight="true" outlineLevel="0" collapsed="false">
      <c r="A23" s="402" t="s">
        <v>29</v>
      </c>
      <c r="B23" s="55" t="s">
        <v>470</v>
      </c>
      <c r="C23" s="108"/>
    </row>
    <row r="24" s="359" customFormat="true" ht="12" hidden="false" customHeight="true" outlineLevel="0" collapsed="false">
      <c r="A24" s="402" t="s">
        <v>31</v>
      </c>
      <c r="B24" s="55" t="s">
        <v>471</v>
      </c>
      <c r="C24" s="108"/>
    </row>
    <row r="25" s="359" customFormat="true" ht="12" hidden="false" customHeight="true" outlineLevel="0" collapsed="false">
      <c r="A25" s="294" t="s">
        <v>37</v>
      </c>
      <c r="B25" s="13" t="s">
        <v>286</v>
      </c>
      <c r="C25" s="403"/>
    </row>
    <row r="26" s="359" customFormat="true" ht="12" hidden="false" customHeight="true" outlineLevel="0" collapsed="false">
      <c r="A26" s="294" t="s">
        <v>234</v>
      </c>
      <c r="B26" s="13" t="s">
        <v>472</v>
      </c>
      <c r="C26" s="119" t="n">
        <f aca="false">+C27+C28+C29</f>
        <v>0</v>
      </c>
    </row>
    <row r="27" s="359" customFormat="true" ht="12" hidden="false" customHeight="true" outlineLevel="0" collapsed="false">
      <c r="A27" s="404" t="s">
        <v>53</v>
      </c>
      <c r="B27" s="72" t="s">
        <v>40</v>
      </c>
      <c r="C27" s="104"/>
    </row>
    <row r="28" s="359" customFormat="true" ht="12" hidden="false" customHeight="true" outlineLevel="0" collapsed="false">
      <c r="A28" s="404" t="s">
        <v>61</v>
      </c>
      <c r="B28" s="72" t="s">
        <v>469</v>
      </c>
      <c r="C28" s="108"/>
    </row>
    <row r="29" s="359" customFormat="true" ht="12" hidden="false" customHeight="true" outlineLevel="0" collapsed="false">
      <c r="A29" s="404" t="s">
        <v>63</v>
      </c>
      <c r="B29" s="55" t="s">
        <v>473</v>
      </c>
      <c r="C29" s="108"/>
    </row>
    <row r="30" s="359" customFormat="true" ht="12" hidden="false" customHeight="true" outlineLevel="0" collapsed="false">
      <c r="A30" s="402" t="s">
        <v>65</v>
      </c>
      <c r="B30" s="405" t="s">
        <v>474</v>
      </c>
      <c r="C30" s="406"/>
    </row>
    <row r="31" s="359" customFormat="true" ht="12" hidden="false" customHeight="true" outlineLevel="0" collapsed="false">
      <c r="A31" s="294" t="s">
        <v>67</v>
      </c>
      <c r="B31" s="13" t="s">
        <v>475</v>
      </c>
      <c r="C31" s="119" t="n">
        <f aca="false">+C32+C33+C34</f>
        <v>0</v>
      </c>
    </row>
    <row r="32" customFormat="false" ht="12" hidden="false" customHeight="true" outlineLevel="0" collapsed="false">
      <c r="A32" s="404" t="s">
        <v>69</v>
      </c>
      <c r="B32" s="72" t="s">
        <v>94</v>
      </c>
      <c r="C32" s="104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404" t="s">
        <v>71</v>
      </c>
      <c r="B33" s="55" t="s">
        <v>96</v>
      </c>
      <c r="C33" s="123"/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402" t="s">
        <v>73</v>
      </c>
      <c r="B34" s="405" t="s">
        <v>98</v>
      </c>
      <c r="C34" s="406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354" customFormat="true" ht="12" hidden="false" customHeight="true" outlineLevel="0" collapsed="false">
      <c r="A35" s="294" t="s">
        <v>91</v>
      </c>
      <c r="B35" s="13" t="s">
        <v>288</v>
      </c>
      <c r="C35" s="403"/>
    </row>
    <row r="36" s="354" customFormat="true" ht="12" hidden="false" customHeight="true" outlineLevel="0" collapsed="false">
      <c r="A36" s="294" t="s">
        <v>251</v>
      </c>
      <c r="B36" s="13" t="s">
        <v>476</v>
      </c>
      <c r="C36" s="407"/>
    </row>
    <row r="37" customFormat="false" ht="12" hidden="false" customHeight="true" outlineLevel="0" collapsed="false">
      <c r="A37" s="294" t="s">
        <v>113</v>
      </c>
      <c r="B37" s="13" t="s">
        <v>477</v>
      </c>
      <c r="C37" s="316" t="n">
        <f aca="false">+C8+C20+C25+C26+C31+C35+C36</f>
        <v>0</v>
      </c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408" t="s">
        <v>260</v>
      </c>
      <c r="B38" s="13" t="s">
        <v>478</v>
      </c>
      <c r="C38" s="316" t="n">
        <f aca="false">+C39+C40+C41</f>
        <v>54276249</v>
      </c>
      <c r="D38" s="0"/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404" t="s">
        <v>479</v>
      </c>
      <c r="B39" s="72" t="s">
        <v>343</v>
      </c>
      <c r="C39" s="104" t="n">
        <v>708797</v>
      </c>
      <c r="D39" s="0"/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404" t="s">
        <v>480</v>
      </c>
      <c r="B40" s="55" t="s">
        <v>481</v>
      </c>
      <c r="C40" s="123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359" customFormat="true" ht="12" hidden="false" customHeight="true" outlineLevel="0" collapsed="false">
      <c r="A41" s="402" t="s">
        <v>482</v>
      </c>
      <c r="B41" s="405" t="s">
        <v>483</v>
      </c>
      <c r="C41" s="406" t="n">
        <v>53567452</v>
      </c>
    </row>
    <row r="42" customFormat="false" ht="15" hidden="false" customHeight="true" outlineLevel="0" collapsed="false">
      <c r="A42" s="408" t="s">
        <v>262</v>
      </c>
      <c r="B42" s="409" t="s">
        <v>484</v>
      </c>
      <c r="C42" s="316" t="n">
        <f aca="false">+C37+C38</f>
        <v>54276249</v>
      </c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true" outlineLevel="0" collapsed="false">
      <c r="A43" s="311"/>
      <c r="B43" s="312"/>
      <c r="C43" s="313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5" hidden="false" customHeight="false" outlineLevel="0" collapsed="false">
      <c r="A44" s="410"/>
      <c r="B44" s="411"/>
      <c r="C44" s="412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349" customFormat="true" ht="16.5" hidden="false" customHeight="true" outlineLevel="0" collapsed="false">
      <c r="A45" s="314"/>
      <c r="B45" s="315" t="s">
        <v>277</v>
      </c>
      <c r="C45" s="316"/>
    </row>
    <row r="46" s="366" customFormat="true" ht="12" hidden="false" customHeight="true" outlineLevel="0" collapsed="false">
      <c r="A46" s="294" t="s">
        <v>9</v>
      </c>
      <c r="B46" s="13" t="s">
        <v>485</v>
      </c>
      <c r="C46" s="119" t="n">
        <f aca="false">SUM(C47:C51)</f>
        <v>54276249</v>
      </c>
    </row>
    <row r="47" customFormat="false" ht="12" hidden="false" customHeight="true" outlineLevel="0" collapsed="false">
      <c r="A47" s="402" t="s">
        <v>11</v>
      </c>
      <c r="B47" s="72" t="s">
        <v>179</v>
      </c>
      <c r="C47" s="104" t="n">
        <v>41312720</v>
      </c>
      <c r="D47" s="0"/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402" t="s">
        <v>13</v>
      </c>
      <c r="B48" s="55" t="s">
        <v>180</v>
      </c>
      <c r="C48" s="108" t="n">
        <v>8474738</v>
      </c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402" t="s">
        <v>15</v>
      </c>
      <c r="B49" s="55" t="s">
        <v>181</v>
      </c>
      <c r="C49" s="108" t="n">
        <v>4488791</v>
      </c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402" t="s">
        <v>17</v>
      </c>
      <c r="B50" s="55" t="s">
        <v>182</v>
      </c>
      <c r="C50" s="108"/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402" t="s">
        <v>19</v>
      </c>
      <c r="B51" s="55" t="s">
        <v>184</v>
      </c>
      <c r="C51" s="108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" hidden="false" customHeight="true" outlineLevel="0" collapsed="false">
      <c r="A52" s="294" t="s">
        <v>23</v>
      </c>
      <c r="B52" s="13" t="s">
        <v>486</v>
      </c>
      <c r="C52" s="119" t="n">
        <f aca="false">SUM(C53:C55)</f>
        <v>0</v>
      </c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366" customFormat="true" ht="12" hidden="false" customHeight="true" outlineLevel="0" collapsed="false">
      <c r="A53" s="402" t="s">
        <v>25</v>
      </c>
      <c r="B53" s="72" t="s">
        <v>215</v>
      </c>
      <c r="C53" s="104"/>
    </row>
    <row r="54" customFormat="false" ht="12" hidden="false" customHeight="true" outlineLevel="0" collapsed="false">
      <c r="A54" s="402" t="s">
        <v>27</v>
      </c>
      <c r="B54" s="55" t="s">
        <v>217</v>
      </c>
      <c r="C54" s="108"/>
    </row>
    <row r="55" customFormat="false" ht="12" hidden="false" customHeight="true" outlineLevel="0" collapsed="false">
      <c r="A55" s="402" t="s">
        <v>29</v>
      </c>
      <c r="B55" s="55" t="s">
        <v>487</v>
      </c>
      <c r="C55" s="108"/>
    </row>
    <row r="56" customFormat="false" ht="12" hidden="false" customHeight="true" outlineLevel="0" collapsed="false">
      <c r="A56" s="402" t="s">
        <v>31</v>
      </c>
      <c r="B56" s="55" t="s">
        <v>488</v>
      </c>
      <c r="C56" s="108"/>
    </row>
    <row r="57" customFormat="false" ht="12" hidden="false" customHeight="true" outlineLevel="0" collapsed="false">
      <c r="A57" s="294" t="s">
        <v>37</v>
      </c>
      <c r="B57" s="13" t="s">
        <v>489</v>
      </c>
      <c r="C57" s="403"/>
    </row>
    <row r="58" customFormat="false" ht="15" hidden="false" customHeight="true" outlineLevel="0" collapsed="false">
      <c r="A58" s="294" t="s">
        <v>234</v>
      </c>
      <c r="B58" s="413" t="s">
        <v>490</v>
      </c>
      <c r="C58" s="119" t="n">
        <f aca="false">+C46+C52+C57</f>
        <v>54276249</v>
      </c>
    </row>
    <row r="59" customFormat="false" ht="13.5" hidden="false" customHeight="false" outlineLevel="0" collapsed="false">
      <c r="A59" s="0"/>
      <c r="B59" s="0"/>
      <c r="C59" s="414"/>
    </row>
    <row r="60" customFormat="false" ht="15" hidden="false" customHeight="true" outlineLevel="0" collapsed="false">
      <c r="A60" s="328" t="s">
        <v>443</v>
      </c>
      <c r="B60" s="329"/>
      <c r="C60" s="330" t="n">
        <v>13</v>
      </c>
    </row>
    <row r="61" customFormat="false" ht="14.25" hidden="false" customHeight="true" outlineLevel="0" collapsed="false">
      <c r="A61" s="328" t="s">
        <v>444</v>
      </c>
      <c r="B61" s="329"/>
      <c r="C61" s="330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5" activeCellId="0" sqref="E5"/>
    </sheetView>
  </sheetViews>
  <sheetFormatPr defaultRowHeight="12.75"/>
  <cols>
    <col collapsed="false" hidden="false" max="1" min="1" style="332" width="13.8295454545455"/>
    <col collapsed="false" hidden="false" max="2" min="2" style="333" width="79.1647727272727"/>
    <col collapsed="false" hidden="false" max="3" min="3" style="333" width="24.9943181818182"/>
    <col collapsed="false" hidden="false" max="1025" min="4" style="333" width="9.32954545454546"/>
  </cols>
  <sheetData>
    <row r="1" s="336" customFormat="true" ht="21" hidden="false" customHeight="true" outlineLevel="0" collapsed="false">
      <c r="A1" s="277"/>
      <c r="B1" s="278"/>
      <c r="C1" s="394" t="s">
        <v>506</v>
      </c>
    </row>
    <row r="2" s="338" customFormat="true" ht="25.5" hidden="false" customHeight="true" outlineLevel="0" collapsed="false">
      <c r="A2" s="281" t="s">
        <v>457</v>
      </c>
      <c r="B2" s="282" t="s">
        <v>507</v>
      </c>
      <c r="C2" s="395" t="s">
        <v>452</v>
      </c>
    </row>
    <row r="3" customFormat="false" ht="24.75" hidden="false" customHeight="false" outlineLevel="0" collapsed="false">
      <c r="A3" s="339" t="s">
        <v>422</v>
      </c>
      <c r="B3" s="286" t="s">
        <v>423</v>
      </c>
      <c r="C3" s="396" t="s">
        <v>421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41" customFormat="true" ht="15.95" hidden="false" customHeight="true" outlineLevel="0" collapsed="false">
      <c r="A4" s="288"/>
      <c r="B4" s="288"/>
      <c r="C4" s="289" t="s">
        <v>266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397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49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98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354" customFormat="true" ht="12" hidden="false" customHeight="true" outlineLevel="0" collapsed="false">
      <c r="A8" s="294" t="s">
        <v>9</v>
      </c>
      <c r="B8" s="399" t="s">
        <v>465</v>
      </c>
      <c r="C8" s="119" t="n">
        <f aca="false">SUM(C9:C19)</f>
        <v>0</v>
      </c>
    </row>
    <row r="9" customFormat="false" ht="12" hidden="false" customHeight="true" outlineLevel="0" collapsed="false">
      <c r="A9" s="400" t="s">
        <v>11</v>
      </c>
      <c r="B9" s="53" t="s">
        <v>70</v>
      </c>
      <c r="C9" s="401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402" t="s">
        <v>13</v>
      </c>
      <c r="B10" s="55" t="s">
        <v>72</v>
      </c>
      <c r="C10" s="108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402" t="s">
        <v>15</v>
      </c>
      <c r="B11" s="55" t="s">
        <v>74</v>
      </c>
      <c r="C11" s="108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402" t="s">
        <v>17</v>
      </c>
      <c r="B12" s="55" t="s">
        <v>76</v>
      </c>
      <c r="C12" s="108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402" t="s">
        <v>19</v>
      </c>
      <c r="B13" s="55" t="s">
        <v>78</v>
      </c>
      <c r="C13" s="108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402" t="s">
        <v>21</v>
      </c>
      <c r="B14" s="55" t="s">
        <v>466</v>
      </c>
      <c r="C14" s="108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402" t="s">
        <v>186</v>
      </c>
      <c r="B15" s="73" t="s">
        <v>467</v>
      </c>
      <c r="C15" s="108"/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402" t="s">
        <v>188</v>
      </c>
      <c r="B16" s="55" t="s">
        <v>84</v>
      </c>
      <c r="C16" s="123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359" customFormat="true" ht="12" hidden="false" customHeight="true" outlineLevel="0" collapsed="false">
      <c r="A17" s="402" t="s">
        <v>190</v>
      </c>
      <c r="B17" s="55" t="s">
        <v>86</v>
      </c>
      <c r="C17" s="108"/>
    </row>
    <row r="18" customFormat="false" ht="12" hidden="false" customHeight="true" outlineLevel="0" collapsed="false">
      <c r="A18" s="402" t="s">
        <v>192</v>
      </c>
      <c r="B18" s="55" t="s">
        <v>88</v>
      </c>
      <c r="C18" s="115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402" t="s">
        <v>194</v>
      </c>
      <c r="B19" s="73" t="s">
        <v>90</v>
      </c>
      <c r="C19" s="115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354" customFormat="true" ht="12" hidden="false" customHeight="true" outlineLevel="0" collapsed="false">
      <c r="A20" s="294" t="s">
        <v>23</v>
      </c>
      <c r="B20" s="399" t="s">
        <v>468</v>
      </c>
      <c r="C20" s="119" t="n">
        <f aca="false">SUM(C21:C23)</f>
        <v>0</v>
      </c>
    </row>
    <row r="21" s="359" customFormat="true" ht="12" hidden="false" customHeight="true" outlineLevel="0" collapsed="false">
      <c r="A21" s="402" t="s">
        <v>25</v>
      </c>
      <c r="B21" s="72" t="s">
        <v>26</v>
      </c>
      <c r="C21" s="108"/>
    </row>
    <row r="22" s="359" customFormat="true" ht="12" hidden="false" customHeight="true" outlineLevel="0" collapsed="false">
      <c r="A22" s="402" t="s">
        <v>27</v>
      </c>
      <c r="B22" s="55" t="s">
        <v>469</v>
      </c>
      <c r="C22" s="108"/>
    </row>
    <row r="23" s="359" customFormat="true" ht="12" hidden="false" customHeight="true" outlineLevel="0" collapsed="false">
      <c r="A23" s="402" t="s">
        <v>29</v>
      </c>
      <c r="B23" s="55" t="s">
        <v>470</v>
      </c>
      <c r="C23" s="108"/>
    </row>
    <row r="24" s="359" customFormat="true" ht="12" hidden="false" customHeight="true" outlineLevel="0" collapsed="false">
      <c r="A24" s="402" t="s">
        <v>31</v>
      </c>
      <c r="B24" s="55" t="s">
        <v>471</v>
      </c>
      <c r="C24" s="108"/>
    </row>
    <row r="25" s="359" customFormat="true" ht="12" hidden="false" customHeight="true" outlineLevel="0" collapsed="false">
      <c r="A25" s="294" t="s">
        <v>37</v>
      </c>
      <c r="B25" s="13" t="s">
        <v>286</v>
      </c>
      <c r="C25" s="403"/>
    </row>
    <row r="26" s="359" customFormat="true" ht="12" hidden="false" customHeight="true" outlineLevel="0" collapsed="false">
      <c r="A26" s="294" t="s">
        <v>234</v>
      </c>
      <c r="B26" s="13" t="s">
        <v>472</v>
      </c>
      <c r="C26" s="119" t="n">
        <f aca="false">+C27+C28+C29</f>
        <v>0</v>
      </c>
    </row>
    <row r="27" s="359" customFormat="true" ht="12" hidden="false" customHeight="true" outlineLevel="0" collapsed="false">
      <c r="A27" s="404" t="s">
        <v>53</v>
      </c>
      <c r="B27" s="72" t="s">
        <v>40</v>
      </c>
      <c r="C27" s="104"/>
    </row>
    <row r="28" s="359" customFormat="true" ht="12" hidden="false" customHeight="true" outlineLevel="0" collapsed="false">
      <c r="A28" s="404" t="s">
        <v>61</v>
      </c>
      <c r="B28" s="72" t="s">
        <v>469</v>
      </c>
      <c r="C28" s="108"/>
    </row>
    <row r="29" s="359" customFormat="true" ht="12" hidden="false" customHeight="true" outlineLevel="0" collapsed="false">
      <c r="A29" s="404" t="s">
        <v>63</v>
      </c>
      <c r="B29" s="55" t="s">
        <v>473</v>
      </c>
      <c r="C29" s="108"/>
    </row>
    <row r="30" s="359" customFormat="true" ht="12" hidden="false" customHeight="true" outlineLevel="0" collapsed="false">
      <c r="A30" s="402" t="s">
        <v>65</v>
      </c>
      <c r="B30" s="405" t="s">
        <v>474</v>
      </c>
      <c r="C30" s="406"/>
    </row>
    <row r="31" s="359" customFormat="true" ht="12" hidden="false" customHeight="true" outlineLevel="0" collapsed="false">
      <c r="A31" s="294" t="s">
        <v>67</v>
      </c>
      <c r="B31" s="13" t="s">
        <v>475</v>
      </c>
      <c r="C31" s="119" t="n">
        <f aca="false">+C32+C33+C34</f>
        <v>0</v>
      </c>
    </row>
    <row r="32" customFormat="false" ht="12" hidden="false" customHeight="true" outlineLevel="0" collapsed="false">
      <c r="A32" s="404" t="s">
        <v>69</v>
      </c>
      <c r="B32" s="72" t="s">
        <v>94</v>
      </c>
      <c r="C32" s="104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404" t="s">
        <v>71</v>
      </c>
      <c r="B33" s="55" t="s">
        <v>96</v>
      </c>
      <c r="C33" s="123"/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402" t="s">
        <v>73</v>
      </c>
      <c r="B34" s="405" t="s">
        <v>98</v>
      </c>
      <c r="C34" s="406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354" customFormat="true" ht="12" hidden="false" customHeight="true" outlineLevel="0" collapsed="false">
      <c r="A35" s="294" t="s">
        <v>91</v>
      </c>
      <c r="B35" s="13" t="s">
        <v>288</v>
      </c>
      <c r="C35" s="403"/>
    </row>
    <row r="36" s="354" customFormat="true" ht="12" hidden="false" customHeight="true" outlineLevel="0" collapsed="false">
      <c r="A36" s="294" t="s">
        <v>251</v>
      </c>
      <c r="B36" s="13" t="s">
        <v>476</v>
      </c>
      <c r="C36" s="407"/>
    </row>
    <row r="37" customFormat="false" ht="12" hidden="false" customHeight="true" outlineLevel="0" collapsed="false">
      <c r="A37" s="294" t="s">
        <v>113</v>
      </c>
      <c r="B37" s="13" t="s">
        <v>477</v>
      </c>
      <c r="C37" s="316" t="n">
        <f aca="false">+C8+C20+C25+C26+C31+C35+C36</f>
        <v>0</v>
      </c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408" t="s">
        <v>260</v>
      </c>
      <c r="B38" s="13" t="s">
        <v>478</v>
      </c>
      <c r="C38" s="316" t="n">
        <f aca="false">+C39+C40+C41</f>
        <v>48761700</v>
      </c>
      <c r="D38" s="0"/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404" t="s">
        <v>479</v>
      </c>
      <c r="B39" s="72" t="s">
        <v>343</v>
      </c>
      <c r="C39" s="104" t="n">
        <v>217015</v>
      </c>
      <c r="D39" s="0"/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404" t="s">
        <v>480</v>
      </c>
      <c r="B40" s="55" t="s">
        <v>481</v>
      </c>
      <c r="C40" s="123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359" customFormat="true" ht="12" hidden="false" customHeight="true" outlineLevel="0" collapsed="false">
      <c r="A41" s="402" t="s">
        <v>482</v>
      </c>
      <c r="B41" s="405" t="s">
        <v>483</v>
      </c>
      <c r="C41" s="406" t="n">
        <v>48544685</v>
      </c>
    </row>
    <row r="42" customFormat="false" ht="15" hidden="false" customHeight="true" outlineLevel="0" collapsed="false">
      <c r="A42" s="408" t="s">
        <v>262</v>
      </c>
      <c r="B42" s="409" t="s">
        <v>484</v>
      </c>
      <c r="C42" s="316" t="n">
        <f aca="false">+C37+C38</f>
        <v>48761700</v>
      </c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true" outlineLevel="0" collapsed="false">
      <c r="A43" s="311"/>
      <c r="B43" s="312"/>
      <c r="C43" s="313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5" hidden="false" customHeight="false" outlineLevel="0" collapsed="false">
      <c r="A44" s="410"/>
      <c r="B44" s="411"/>
      <c r="C44" s="412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349" customFormat="true" ht="16.5" hidden="false" customHeight="true" outlineLevel="0" collapsed="false">
      <c r="A45" s="314"/>
      <c r="B45" s="315" t="s">
        <v>277</v>
      </c>
      <c r="C45" s="316"/>
    </row>
    <row r="46" s="366" customFormat="true" ht="12" hidden="false" customHeight="true" outlineLevel="0" collapsed="false">
      <c r="A46" s="294" t="s">
        <v>9</v>
      </c>
      <c r="B46" s="13" t="s">
        <v>485</v>
      </c>
      <c r="C46" s="119" t="n">
        <f aca="false">SUM(C47:C51)</f>
        <v>48761700</v>
      </c>
    </row>
    <row r="47" customFormat="false" ht="12" hidden="false" customHeight="true" outlineLevel="0" collapsed="false">
      <c r="A47" s="402" t="s">
        <v>11</v>
      </c>
      <c r="B47" s="72" t="s">
        <v>179</v>
      </c>
      <c r="C47" s="104" t="n">
        <v>35831200</v>
      </c>
      <c r="D47" s="0"/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402" t="s">
        <v>13</v>
      </c>
      <c r="B48" s="55" t="s">
        <v>180</v>
      </c>
      <c r="C48" s="108" t="n">
        <v>9150500</v>
      </c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402" t="s">
        <v>15</v>
      </c>
      <c r="B49" s="55" t="s">
        <v>181</v>
      </c>
      <c r="C49" s="108" t="n">
        <v>3780000</v>
      </c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402" t="s">
        <v>17</v>
      </c>
      <c r="B50" s="55" t="s">
        <v>182</v>
      </c>
      <c r="C50" s="108"/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402" t="s">
        <v>19</v>
      </c>
      <c r="B51" s="55" t="s">
        <v>184</v>
      </c>
      <c r="C51" s="108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" hidden="false" customHeight="true" outlineLevel="0" collapsed="false">
      <c r="A52" s="294" t="s">
        <v>23</v>
      </c>
      <c r="B52" s="13" t="s">
        <v>486</v>
      </c>
      <c r="C52" s="119" t="n">
        <f aca="false">SUM(C53:C55)</f>
        <v>0</v>
      </c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366" customFormat="true" ht="12" hidden="false" customHeight="true" outlineLevel="0" collapsed="false">
      <c r="A53" s="402" t="s">
        <v>25</v>
      </c>
      <c r="B53" s="72" t="s">
        <v>215</v>
      </c>
      <c r="C53" s="104"/>
    </row>
    <row r="54" customFormat="false" ht="12" hidden="false" customHeight="true" outlineLevel="0" collapsed="false">
      <c r="A54" s="402" t="s">
        <v>27</v>
      </c>
      <c r="B54" s="55" t="s">
        <v>217</v>
      </c>
      <c r="C54" s="108"/>
    </row>
    <row r="55" customFormat="false" ht="12" hidden="false" customHeight="true" outlineLevel="0" collapsed="false">
      <c r="A55" s="402" t="s">
        <v>29</v>
      </c>
      <c r="B55" s="55" t="s">
        <v>487</v>
      </c>
      <c r="C55" s="108"/>
    </row>
    <row r="56" customFormat="false" ht="12" hidden="false" customHeight="true" outlineLevel="0" collapsed="false">
      <c r="A56" s="402" t="s">
        <v>31</v>
      </c>
      <c r="B56" s="55" t="s">
        <v>488</v>
      </c>
      <c r="C56" s="108"/>
    </row>
    <row r="57" customFormat="false" ht="12" hidden="false" customHeight="true" outlineLevel="0" collapsed="false">
      <c r="A57" s="294" t="s">
        <v>37</v>
      </c>
      <c r="B57" s="13" t="s">
        <v>489</v>
      </c>
      <c r="C57" s="403"/>
    </row>
    <row r="58" customFormat="false" ht="15" hidden="false" customHeight="true" outlineLevel="0" collapsed="false">
      <c r="A58" s="294" t="s">
        <v>234</v>
      </c>
      <c r="B58" s="413" t="s">
        <v>490</v>
      </c>
      <c r="C58" s="119" t="n">
        <f aca="false">+C46+C52+C57</f>
        <v>48761700</v>
      </c>
    </row>
    <row r="59" customFormat="false" ht="13.5" hidden="false" customHeight="false" outlineLevel="0" collapsed="false">
      <c r="A59" s="0"/>
      <c r="B59" s="0"/>
      <c r="C59" s="414"/>
    </row>
    <row r="60" customFormat="false" ht="15" hidden="false" customHeight="true" outlineLevel="0" collapsed="false">
      <c r="A60" s="328" t="s">
        <v>443</v>
      </c>
      <c r="B60" s="329"/>
      <c r="C60" s="330" t="n">
        <v>12</v>
      </c>
    </row>
    <row r="61" customFormat="false" ht="14.25" hidden="false" customHeight="true" outlineLevel="0" collapsed="false">
      <c r="A61" s="328" t="s">
        <v>444</v>
      </c>
      <c r="B61" s="329"/>
      <c r="C61" s="330"/>
    </row>
  </sheetData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7" activeCellId="0" sqref="F7"/>
    </sheetView>
  </sheetViews>
  <sheetFormatPr defaultRowHeight="12.75"/>
  <cols>
    <col collapsed="false" hidden="false" max="1" min="1" style="332" width="13.8295454545455"/>
    <col collapsed="false" hidden="false" max="2" min="2" style="333" width="79.1647727272727"/>
    <col collapsed="false" hidden="false" max="3" min="3" style="333" width="24.9943181818182"/>
    <col collapsed="false" hidden="false" max="1025" min="4" style="333" width="9.32954545454546"/>
  </cols>
  <sheetData>
    <row r="1" s="336" customFormat="true" ht="21" hidden="false" customHeight="true" outlineLevel="0" collapsed="false">
      <c r="A1" s="277"/>
      <c r="B1" s="278"/>
      <c r="C1" s="394" t="s">
        <v>508</v>
      </c>
    </row>
    <row r="2" s="338" customFormat="true" ht="25.5" hidden="false" customHeight="true" outlineLevel="0" collapsed="false">
      <c r="A2" s="281" t="s">
        <v>457</v>
      </c>
      <c r="B2" s="282" t="s">
        <v>509</v>
      </c>
      <c r="C2" s="395" t="s">
        <v>455</v>
      </c>
    </row>
    <row r="3" customFormat="false" ht="24.75" hidden="false" customHeight="false" outlineLevel="0" collapsed="false">
      <c r="A3" s="339" t="s">
        <v>422</v>
      </c>
      <c r="B3" s="286" t="s">
        <v>423</v>
      </c>
      <c r="C3" s="396" t="s">
        <v>421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41" customFormat="true" ht="15.95" hidden="false" customHeight="true" outlineLevel="0" collapsed="false">
      <c r="A4" s="288"/>
      <c r="B4" s="288"/>
      <c r="C4" s="289" t="s">
        <v>266</v>
      </c>
    </row>
    <row r="5" customFormat="false" ht="13.5" hidden="false" customHeight="false" outlineLevel="0" collapsed="false">
      <c r="A5" s="291" t="s">
        <v>424</v>
      </c>
      <c r="B5" s="292" t="s">
        <v>425</v>
      </c>
      <c r="C5" s="397" t="s">
        <v>5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49" customFormat="true" ht="12.95" hidden="false" customHeight="true" outlineLevel="0" collapsed="false">
      <c r="A6" s="294" t="s">
        <v>6</v>
      </c>
      <c r="B6" s="295" t="s">
        <v>7</v>
      </c>
      <c r="C6" s="296" t="s">
        <v>8</v>
      </c>
    </row>
    <row r="7" customFormat="false" ht="15.95" hidden="false" customHeight="true" outlineLevel="0" collapsed="false">
      <c r="A7" s="298"/>
      <c r="B7" s="299" t="s">
        <v>276</v>
      </c>
      <c r="C7" s="398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354" customFormat="true" ht="12" hidden="false" customHeight="true" outlineLevel="0" collapsed="false">
      <c r="A8" s="294" t="s">
        <v>9</v>
      </c>
      <c r="B8" s="399" t="s">
        <v>465</v>
      </c>
      <c r="C8" s="119" t="n">
        <f aca="false">SUM(C9:C19)</f>
        <v>5207000</v>
      </c>
    </row>
    <row r="9" customFormat="false" ht="12" hidden="false" customHeight="true" outlineLevel="0" collapsed="false">
      <c r="A9" s="400" t="s">
        <v>11</v>
      </c>
      <c r="B9" s="53" t="s">
        <v>70</v>
      </c>
      <c r="C9" s="401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402" t="s">
        <v>13</v>
      </c>
      <c r="B10" s="55" t="s">
        <v>72</v>
      </c>
      <c r="C10" s="108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402" t="s">
        <v>15</v>
      </c>
      <c r="B11" s="55" t="s">
        <v>74</v>
      </c>
      <c r="C11" s="108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402" t="s">
        <v>17</v>
      </c>
      <c r="B12" s="55" t="s">
        <v>76</v>
      </c>
      <c r="C12" s="108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402" t="s">
        <v>19</v>
      </c>
      <c r="B13" s="55" t="s">
        <v>78</v>
      </c>
      <c r="C13" s="108" t="n">
        <v>4100000</v>
      </c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402" t="s">
        <v>21</v>
      </c>
      <c r="B14" s="55" t="s">
        <v>466</v>
      </c>
      <c r="C14" s="108" t="n">
        <v>1107000</v>
      </c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402" t="s">
        <v>186</v>
      </c>
      <c r="B15" s="73" t="s">
        <v>467</v>
      </c>
      <c r="C15" s="108"/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402" t="s">
        <v>188</v>
      </c>
      <c r="B16" s="55" t="s">
        <v>84</v>
      </c>
      <c r="C16" s="123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359" customFormat="true" ht="12" hidden="false" customHeight="true" outlineLevel="0" collapsed="false">
      <c r="A17" s="402" t="s">
        <v>190</v>
      </c>
      <c r="B17" s="55" t="s">
        <v>86</v>
      </c>
      <c r="C17" s="108"/>
    </row>
    <row r="18" customFormat="false" ht="12" hidden="false" customHeight="true" outlineLevel="0" collapsed="false">
      <c r="A18" s="402" t="s">
        <v>192</v>
      </c>
      <c r="B18" s="55" t="s">
        <v>88</v>
      </c>
      <c r="C18" s="115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402" t="s">
        <v>194</v>
      </c>
      <c r="B19" s="73" t="s">
        <v>90</v>
      </c>
      <c r="C19" s="115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354" customFormat="true" ht="12" hidden="false" customHeight="true" outlineLevel="0" collapsed="false">
      <c r="A20" s="294" t="s">
        <v>23</v>
      </c>
      <c r="B20" s="399" t="s">
        <v>468</v>
      </c>
      <c r="C20" s="119" t="n">
        <f aca="false">SUM(C21:C23)</f>
        <v>0</v>
      </c>
    </row>
    <row r="21" s="359" customFormat="true" ht="12" hidden="false" customHeight="true" outlineLevel="0" collapsed="false">
      <c r="A21" s="402" t="s">
        <v>25</v>
      </c>
      <c r="B21" s="72" t="s">
        <v>26</v>
      </c>
      <c r="C21" s="108"/>
    </row>
    <row r="22" s="359" customFormat="true" ht="12" hidden="false" customHeight="true" outlineLevel="0" collapsed="false">
      <c r="A22" s="402" t="s">
        <v>27</v>
      </c>
      <c r="B22" s="55" t="s">
        <v>469</v>
      </c>
      <c r="C22" s="108"/>
    </row>
    <row r="23" s="359" customFormat="true" ht="12" hidden="false" customHeight="true" outlineLevel="0" collapsed="false">
      <c r="A23" s="402" t="s">
        <v>29</v>
      </c>
      <c r="B23" s="55" t="s">
        <v>470</v>
      </c>
      <c r="C23" s="108"/>
    </row>
    <row r="24" s="359" customFormat="true" ht="12" hidden="false" customHeight="true" outlineLevel="0" collapsed="false">
      <c r="A24" s="402" t="s">
        <v>31</v>
      </c>
      <c r="B24" s="55" t="s">
        <v>471</v>
      </c>
      <c r="C24" s="108"/>
    </row>
    <row r="25" s="359" customFormat="true" ht="12" hidden="false" customHeight="true" outlineLevel="0" collapsed="false">
      <c r="A25" s="294" t="s">
        <v>37</v>
      </c>
      <c r="B25" s="13" t="s">
        <v>286</v>
      </c>
      <c r="C25" s="403"/>
    </row>
    <row r="26" s="359" customFormat="true" ht="12" hidden="false" customHeight="true" outlineLevel="0" collapsed="false">
      <c r="A26" s="294" t="s">
        <v>234</v>
      </c>
      <c r="B26" s="13" t="s">
        <v>472</v>
      </c>
      <c r="C26" s="119" t="n">
        <f aca="false">+C27+C28+C29</f>
        <v>0</v>
      </c>
    </row>
    <row r="27" s="359" customFormat="true" ht="12" hidden="false" customHeight="true" outlineLevel="0" collapsed="false">
      <c r="A27" s="404" t="s">
        <v>53</v>
      </c>
      <c r="B27" s="72" t="s">
        <v>40</v>
      </c>
      <c r="C27" s="104"/>
    </row>
    <row r="28" s="359" customFormat="true" ht="12" hidden="false" customHeight="true" outlineLevel="0" collapsed="false">
      <c r="A28" s="404" t="s">
        <v>61</v>
      </c>
      <c r="B28" s="72" t="s">
        <v>469</v>
      </c>
      <c r="C28" s="108"/>
    </row>
    <row r="29" s="359" customFormat="true" ht="12" hidden="false" customHeight="true" outlineLevel="0" collapsed="false">
      <c r="A29" s="404" t="s">
        <v>63</v>
      </c>
      <c r="B29" s="55" t="s">
        <v>473</v>
      </c>
      <c r="C29" s="108"/>
    </row>
    <row r="30" s="359" customFormat="true" ht="12" hidden="false" customHeight="true" outlineLevel="0" collapsed="false">
      <c r="A30" s="402" t="s">
        <v>65</v>
      </c>
      <c r="B30" s="405" t="s">
        <v>474</v>
      </c>
      <c r="C30" s="406"/>
    </row>
    <row r="31" s="359" customFormat="true" ht="12" hidden="false" customHeight="true" outlineLevel="0" collapsed="false">
      <c r="A31" s="294" t="s">
        <v>67</v>
      </c>
      <c r="B31" s="13" t="s">
        <v>475</v>
      </c>
      <c r="C31" s="119" t="n">
        <f aca="false">+C32+C33+C34</f>
        <v>0</v>
      </c>
    </row>
    <row r="32" customFormat="false" ht="12" hidden="false" customHeight="true" outlineLevel="0" collapsed="false">
      <c r="A32" s="404" t="s">
        <v>69</v>
      </c>
      <c r="B32" s="72" t="s">
        <v>94</v>
      </c>
      <c r="C32" s="104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404" t="s">
        <v>71</v>
      </c>
      <c r="B33" s="55" t="s">
        <v>96</v>
      </c>
      <c r="C33" s="123"/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402" t="s">
        <v>73</v>
      </c>
      <c r="B34" s="405" t="s">
        <v>98</v>
      </c>
      <c r="C34" s="406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354" customFormat="true" ht="12" hidden="false" customHeight="true" outlineLevel="0" collapsed="false">
      <c r="A35" s="294" t="s">
        <v>91</v>
      </c>
      <c r="B35" s="13" t="s">
        <v>288</v>
      </c>
      <c r="C35" s="403"/>
    </row>
    <row r="36" s="354" customFormat="true" ht="12" hidden="false" customHeight="true" outlineLevel="0" collapsed="false">
      <c r="A36" s="294" t="s">
        <v>251</v>
      </c>
      <c r="B36" s="13" t="s">
        <v>476</v>
      </c>
      <c r="C36" s="407"/>
    </row>
    <row r="37" customFormat="false" ht="12" hidden="false" customHeight="true" outlineLevel="0" collapsed="false">
      <c r="A37" s="294" t="s">
        <v>113</v>
      </c>
      <c r="B37" s="13" t="s">
        <v>477</v>
      </c>
      <c r="C37" s="316" t="n">
        <f aca="false">+C8+C20+C25+C26+C31+C35+C36</f>
        <v>5207000</v>
      </c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408" t="s">
        <v>260</v>
      </c>
      <c r="B38" s="13" t="s">
        <v>478</v>
      </c>
      <c r="C38" s="316" t="n">
        <f aca="false">+C39+C40+C41</f>
        <v>26690000</v>
      </c>
      <c r="D38" s="0"/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404" t="s">
        <v>479</v>
      </c>
      <c r="B39" s="72" t="s">
        <v>343</v>
      </c>
      <c r="C39" s="104" t="n">
        <v>100754</v>
      </c>
      <c r="D39" s="0"/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404" t="s">
        <v>480</v>
      </c>
      <c r="B40" s="55" t="s">
        <v>481</v>
      </c>
      <c r="C40" s="123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359" customFormat="true" ht="12" hidden="false" customHeight="true" outlineLevel="0" collapsed="false">
      <c r="A41" s="402" t="s">
        <v>482</v>
      </c>
      <c r="B41" s="405" t="s">
        <v>483</v>
      </c>
      <c r="C41" s="406" t="n">
        <v>26589246</v>
      </c>
    </row>
    <row r="42" customFormat="false" ht="15" hidden="false" customHeight="true" outlineLevel="0" collapsed="false">
      <c r="A42" s="408" t="s">
        <v>262</v>
      </c>
      <c r="B42" s="409" t="s">
        <v>484</v>
      </c>
      <c r="C42" s="316" t="n">
        <f aca="false">+C37+C38</f>
        <v>31897000</v>
      </c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true" outlineLevel="0" collapsed="false">
      <c r="A43" s="311"/>
      <c r="B43" s="312"/>
      <c r="C43" s="313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5" hidden="false" customHeight="false" outlineLevel="0" collapsed="false">
      <c r="A44" s="410"/>
      <c r="B44" s="411"/>
      <c r="C44" s="412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349" customFormat="true" ht="16.5" hidden="false" customHeight="true" outlineLevel="0" collapsed="false">
      <c r="A45" s="314"/>
      <c r="B45" s="315" t="s">
        <v>277</v>
      </c>
      <c r="C45" s="316"/>
    </row>
    <row r="46" s="366" customFormat="true" ht="12" hidden="false" customHeight="true" outlineLevel="0" collapsed="false">
      <c r="A46" s="294" t="s">
        <v>9</v>
      </c>
      <c r="B46" s="13" t="s">
        <v>485</v>
      </c>
      <c r="C46" s="119" t="n">
        <f aca="false">SUM(C47:C51)</f>
        <v>31897000</v>
      </c>
    </row>
    <row r="47" customFormat="false" ht="12" hidden="false" customHeight="true" outlineLevel="0" collapsed="false">
      <c r="A47" s="402" t="s">
        <v>11</v>
      </c>
      <c r="B47" s="72" t="s">
        <v>179</v>
      </c>
      <c r="C47" s="104" t="n">
        <v>11910000</v>
      </c>
      <c r="D47" s="0"/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402" t="s">
        <v>13</v>
      </c>
      <c r="B48" s="55" t="s">
        <v>180</v>
      </c>
      <c r="C48" s="108" t="n">
        <v>3086100</v>
      </c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402" t="s">
        <v>15</v>
      </c>
      <c r="B49" s="55" t="s">
        <v>181</v>
      </c>
      <c r="C49" s="108" t="n">
        <v>16900900</v>
      </c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402" t="s">
        <v>17</v>
      </c>
      <c r="B50" s="55" t="s">
        <v>182</v>
      </c>
      <c r="C50" s="108"/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402" t="s">
        <v>19</v>
      </c>
      <c r="B51" s="55" t="s">
        <v>184</v>
      </c>
      <c r="C51" s="108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" hidden="false" customHeight="true" outlineLevel="0" collapsed="false">
      <c r="A52" s="294" t="s">
        <v>23</v>
      </c>
      <c r="B52" s="13" t="s">
        <v>486</v>
      </c>
      <c r="C52" s="119" t="n">
        <f aca="false">SUM(C53:C55)</f>
        <v>0</v>
      </c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366" customFormat="true" ht="12" hidden="false" customHeight="true" outlineLevel="0" collapsed="false">
      <c r="A53" s="402" t="s">
        <v>25</v>
      </c>
      <c r="B53" s="72" t="s">
        <v>215</v>
      </c>
      <c r="C53" s="104"/>
    </row>
    <row r="54" customFormat="false" ht="12" hidden="false" customHeight="true" outlineLevel="0" collapsed="false">
      <c r="A54" s="402" t="s">
        <v>27</v>
      </c>
      <c r="B54" s="55" t="s">
        <v>217</v>
      </c>
      <c r="C54" s="108"/>
    </row>
    <row r="55" customFormat="false" ht="12" hidden="false" customHeight="true" outlineLevel="0" collapsed="false">
      <c r="A55" s="402" t="s">
        <v>29</v>
      </c>
      <c r="B55" s="55" t="s">
        <v>487</v>
      </c>
      <c r="C55" s="108"/>
    </row>
    <row r="56" customFormat="false" ht="12" hidden="false" customHeight="true" outlineLevel="0" collapsed="false">
      <c r="A56" s="402" t="s">
        <v>31</v>
      </c>
      <c r="B56" s="55" t="s">
        <v>488</v>
      </c>
      <c r="C56" s="108"/>
    </row>
    <row r="57" customFormat="false" ht="12" hidden="false" customHeight="true" outlineLevel="0" collapsed="false">
      <c r="A57" s="294" t="s">
        <v>37</v>
      </c>
      <c r="B57" s="13" t="s">
        <v>489</v>
      </c>
      <c r="C57" s="403"/>
    </row>
    <row r="58" customFormat="false" ht="15" hidden="false" customHeight="true" outlineLevel="0" collapsed="false">
      <c r="A58" s="294" t="s">
        <v>234</v>
      </c>
      <c r="B58" s="413" t="s">
        <v>490</v>
      </c>
      <c r="C58" s="119" t="n">
        <f aca="false">+C46+C52+C57</f>
        <v>31897000</v>
      </c>
    </row>
    <row r="59" customFormat="false" ht="13.5" hidden="false" customHeight="false" outlineLevel="0" collapsed="false">
      <c r="A59" s="0"/>
      <c r="B59" s="0"/>
      <c r="C59" s="414"/>
    </row>
    <row r="60" customFormat="false" ht="15" hidden="false" customHeight="true" outlineLevel="0" collapsed="false">
      <c r="A60" s="328" t="s">
        <v>443</v>
      </c>
      <c r="B60" s="329"/>
      <c r="C60" s="330" t="n">
        <v>6</v>
      </c>
    </row>
    <row r="61" customFormat="false" ht="14.25" hidden="false" customHeight="true" outlineLevel="0" collapsed="false">
      <c r="A61" s="328" t="s">
        <v>444</v>
      </c>
      <c r="B61" s="329"/>
      <c r="C61" s="330"/>
    </row>
  </sheetData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2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2" activeCellId="0" sqref="F12"/>
    </sheetView>
  </sheetViews>
  <sheetFormatPr defaultRowHeight="12.75"/>
  <cols>
    <col collapsed="false" hidden="false" max="1" min="1" style="237" width="5.5"/>
    <col collapsed="false" hidden="false" max="2" min="2" style="237" width="33.1647727272727"/>
    <col collapsed="false" hidden="false" max="3" min="3" style="237" width="12.3295454545455"/>
    <col collapsed="false" hidden="false" max="4" min="4" style="237" width="11.4943181818182"/>
    <col collapsed="false" hidden="false" max="5" min="5" style="237" width="11.3238636363636"/>
    <col collapsed="false" hidden="false" max="6" min="6" style="237" width="11.0056818181818"/>
    <col collapsed="false" hidden="false" max="7" min="7" style="237" width="14.3295454545455"/>
    <col collapsed="false" hidden="false" max="1025" min="8" style="237" width="9.32954545454546"/>
  </cols>
  <sheetData>
    <row r="1" customFormat="false" ht="43.5" hidden="false" customHeight="true" outlineLevel="0" collapsed="false">
      <c r="A1" s="415" t="s">
        <v>510</v>
      </c>
      <c r="B1" s="415"/>
      <c r="C1" s="415"/>
      <c r="D1" s="415"/>
      <c r="E1" s="415"/>
      <c r="F1" s="415"/>
      <c r="G1" s="415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419" customFormat="true" ht="27" hidden="false" customHeight="true" outlineLevel="0" collapsed="false">
      <c r="A3" s="416" t="s">
        <v>511</v>
      </c>
      <c r="B3" s="417"/>
      <c r="C3" s="418" t="s">
        <v>512</v>
      </c>
      <c r="D3" s="418"/>
      <c r="E3" s="418"/>
      <c r="F3" s="418"/>
      <c r="G3" s="418"/>
    </row>
    <row r="4" customFormat="false" ht="15.75" hidden="false" customHeight="false" outlineLevel="0" collapsed="false">
      <c r="A4" s="417"/>
      <c r="B4" s="417"/>
      <c r="C4" s="417"/>
      <c r="D4" s="417"/>
      <c r="E4" s="417"/>
      <c r="F4" s="417"/>
      <c r="G4" s="417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4.75" hidden="false" customHeight="true" outlineLevel="0" collapsed="false">
      <c r="A5" s="416" t="s">
        <v>513</v>
      </c>
      <c r="B5" s="417"/>
      <c r="C5" s="418" t="s">
        <v>512</v>
      </c>
      <c r="D5" s="418"/>
      <c r="E5" s="418"/>
      <c r="F5" s="418"/>
      <c r="G5" s="417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420" customFormat="true" ht="12.75" hidden="false" customHeight="false" outlineLevel="0" collapsed="false">
      <c r="A6" s="238"/>
      <c r="B6" s="238"/>
      <c r="C6" s="238"/>
      <c r="D6" s="238"/>
      <c r="E6" s="238"/>
      <c r="F6" s="238"/>
      <c r="G6" s="238"/>
    </row>
    <row r="7" s="424" customFormat="true" ht="15" hidden="false" customHeight="true" outlineLevel="0" collapsed="false">
      <c r="A7" s="421" t="s">
        <v>514</v>
      </c>
      <c r="B7" s="422"/>
      <c r="C7" s="422"/>
      <c r="D7" s="423"/>
      <c r="E7" s="423"/>
      <c r="F7" s="423"/>
      <c r="G7" s="423"/>
    </row>
    <row r="8" customFormat="false" ht="15" hidden="false" customHeight="true" outlineLevel="0" collapsed="false">
      <c r="A8" s="421" t="s">
        <v>515</v>
      </c>
      <c r="B8" s="423"/>
      <c r="C8" s="423"/>
      <c r="D8" s="423"/>
      <c r="E8" s="423"/>
      <c r="F8" s="423"/>
      <c r="G8" s="423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428" customFormat="true" ht="42" hidden="false" customHeight="true" outlineLevel="0" collapsed="false">
      <c r="A9" s="425" t="s">
        <v>364</v>
      </c>
      <c r="B9" s="426" t="s">
        <v>516</v>
      </c>
      <c r="C9" s="426" t="s">
        <v>517</v>
      </c>
      <c r="D9" s="426" t="s">
        <v>518</v>
      </c>
      <c r="E9" s="426" t="s">
        <v>519</v>
      </c>
      <c r="F9" s="426" t="s">
        <v>520</v>
      </c>
      <c r="G9" s="427" t="s">
        <v>416</v>
      </c>
    </row>
    <row r="10" customFormat="false" ht="24" hidden="false" customHeight="true" outlineLevel="0" collapsed="false">
      <c r="A10" s="429" t="s">
        <v>9</v>
      </c>
      <c r="B10" s="430" t="s">
        <v>521</v>
      </c>
      <c r="C10" s="431"/>
      <c r="D10" s="431"/>
      <c r="E10" s="431"/>
      <c r="F10" s="431"/>
      <c r="G10" s="432" t="n">
        <f aca="false">SUM(C10:F10)</f>
        <v>0</v>
      </c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4" hidden="false" customHeight="true" outlineLevel="0" collapsed="false">
      <c r="A11" s="433" t="s">
        <v>23</v>
      </c>
      <c r="B11" s="385" t="s">
        <v>522</v>
      </c>
      <c r="C11" s="434"/>
      <c r="D11" s="434"/>
      <c r="E11" s="434"/>
      <c r="F11" s="434"/>
      <c r="G11" s="435" t="n">
        <f aca="false">SUM(C11:F11)</f>
        <v>0</v>
      </c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4" hidden="false" customHeight="true" outlineLevel="0" collapsed="false">
      <c r="A12" s="433" t="s">
        <v>37</v>
      </c>
      <c r="B12" s="385" t="s">
        <v>523</v>
      </c>
      <c r="C12" s="434"/>
      <c r="D12" s="434"/>
      <c r="E12" s="434"/>
      <c r="F12" s="434"/>
      <c r="G12" s="435" t="n">
        <f aca="false">SUM(C12:F12)</f>
        <v>0</v>
      </c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4" hidden="false" customHeight="true" outlineLevel="0" collapsed="false">
      <c r="A13" s="433" t="s">
        <v>234</v>
      </c>
      <c r="B13" s="385" t="s">
        <v>524</v>
      </c>
      <c r="C13" s="434"/>
      <c r="D13" s="434"/>
      <c r="E13" s="434"/>
      <c r="F13" s="434"/>
      <c r="G13" s="435" t="n">
        <f aca="false">SUM(C13:F13)</f>
        <v>0</v>
      </c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4" hidden="false" customHeight="true" outlineLevel="0" collapsed="false">
      <c r="A14" s="433" t="s">
        <v>67</v>
      </c>
      <c r="B14" s="385" t="s">
        <v>525</v>
      </c>
      <c r="C14" s="434"/>
      <c r="D14" s="434"/>
      <c r="E14" s="434"/>
      <c r="F14" s="434"/>
      <c r="G14" s="435" t="n">
        <f aca="false">SUM(C14:F14)</f>
        <v>0</v>
      </c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4" hidden="false" customHeight="true" outlineLevel="0" collapsed="false">
      <c r="A15" s="436" t="s">
        <v>91</v>
      </c>
      <c r="B15" s="437" t="s">
        <v>526</v>
      </c>
      <c r="C15" s="438"/>
      <c r="D15" s="438"/>
      <c r="E15" s="438"/>
      <c r="F15" s="438"/>
      <c r="G15" s="439" t="n">
        <f aca="false">SUM(C15:F15)</f>
        <v>0</v>
      </c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444" customFormat="true" ht="24" hidden="false" customHeight="true" outlineLevel="0" collapsed="false">
      <c r="A16" s="440" t="s">
        <v>251</v>
      </c>
      <c r="B16" s="441" t="s">
        <v>416</v>
      </c>
      <c r="C16" s="442" t="n">
        <f aca="false">SUM(C10:C15)</f>
        <v>0</v>
      </c>
      <c r="D16" s="442" t="n">
        <f aca="false">SUM(D10:D15)</f>
        <v>0</v>
      </c>
      <c r="E16" s="442" t="n">
        <f aca="false">SUM(E10:E15)</f>
        <v>0</v>
      </c>
      <c r="F16" s="442" t="n">
        <f aca="false">SUM(F10:F15)</f>
        <v>0</v>
      </c>
      <c r="G16" s="443" t="n">
        <f aca="false">SUM(C16:F16)</f>
        <v>0</v>
      </c>
    </row>
    <row r="17" s="420" customFormat="true" ht="12.75" hidden="false" customHeight="false" outlineLevel="0" collapsed="false">
      <c r="A17" s="238"/>
      <c r="B17" s="238"/>
      <c r="C17" s="238"/>
      <c r="D17" s="238"/>
      <c r="E17" s="238"/>
      <c r="F17" s="238"/>
      <c r="G17" s="238"/>
    </row>
    <row r="18" s="420" customFormat="true" ht="12.75" hidden="false" customHeight="false" outlineLevel="0" collapsed="false">
      <c r="A18" s="238"/>
      <c r="B18" s="238"/>
      <c r="C18" s="238"/>
      <c r="D18" s="238"/>
      <c r="E18" s="238"/>
      <c r="F18" s="238"/>
      <c r="G18" s="238"/>
    </row>
    <row r="19" s="420" customFormat="true" ht="12.75" hidden="false" customHeight="false" outlineLevel="0" collapsed="false">
      <c r="A19" s="238"/>
      <c r="B19" s="238"/>
      <c r="C19" s="238"/>
      <c r="D19" s="238"/>
      <c r="E19" s="238"/>
      <c r="F19" s="238"/>
      <c r="G19" s="238"/>
    </row>
    <row r="20" customFormat="false" ht="15.75" hidden="false" customHeight="false" outlineLevel="0" collapsed="false">
      <c r="A20" s="445" t="s">
        <v>527</v>
      </c>
      <c r="B20" s="445"/>
      <c r="C20" s="238"/>
      <c r="D20" s="238"/>
      <c r="E20" s="238"/>
      <c r="F20" s="238"/>
      <c r="G20" s="238"/>
    </row>
    <row r="21" customFormat="false" ht="12.75" hidden="false" customHeight="false" outlineLevel="0" collapsed="false">
      <c r="A21" s="238"/>
      <c r="B21" s="238"/>
      <c r="C21" s="238"/>
      <c r="D21" s="238"/>
      <c r="E21" s="238"/>
      <c r="F21" s="238"/>
      <c r="G21" s="238"/>
    </row>
    <row r="22" customFormat="false" ht="12.75" hidden="false" customHeight="false" outlineLevel="0" collapsed="false">
      <c r="A22" s="238"/>
      <c r="B22" s="238"/>
      <c r="C22" s="238"/>
      <c r="D22" s="238"/>
      <c r="E22" s="238"/>
      <c r="F22" s="238"/>
      <c r="G22" s="238"/>
    </row>
    <row r="23" customFormat="false" ht="12.75" hidden="false" customHeight="false" outlineLevel="0" collapsed="false">
      <c r="A23" s="238"/>
      <c r="B23" s="238"/>
      <c r="C23" s="420"/>
      <c r="D23" s="420"/>
      <c r="E23" s="420"/>
      <c r="F23" s="420"/>
      <c r="G23" s="238"/>
    </row>
    <row r="24" customFormat="false" ht="13.5" hidden="false" customHeight="false" outlineLevel="0" collapsed="false">
      <c r="A24" s="238"/>
      <c r="B24" s="238"/>
      <c r="C24" s="446"/>
      <c r="D24" s="447" t="s">
        <v>528</v>
      </c>
      <c r="E24" s="447"/>
      <c r="F24" s="446"/>
      <c r="G24" s="238"/>
    </row>
  </sheetData>
  <mergeCells count="3">
    <mergeCell ref="A1:G1"/>
    <mergeCell ref="C3:G3"/>
    <mergeCell ref="C5:F5"/>
  </mergeCells>
  <printOptions headings="false" gridLines="false" gridLinesSet="true" horizontalCentered="true" verticalCentered="false"/>
  <pageMargins left="0.7875" right="0.7875" top="1.14166666666667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10. melléklet a ……/2017. (….) önkormányzati rendelethez</oddHeader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2" activeCellId="0" sqref="F12"/>
    </sheetView>
  </sheetViews>
  <sheetFormatPr defaultRowHeight="15.75"/>
  <cols>
    <col collapsed="false" hidden="false" max="1" min="1" style="1" width="9"/>
    <col collapsed="false" hidden="false" max="2" min="2" style="1" width="75.8295454545455"/>
    <col collapsed="false" hidden="false" max="5" min="3" style="1" width="15.5056818181818"/>
    <col collapsed="false" hidden="false" max="6" min="6" style="1" width="9"/>
    <col collapsed="false" hidden="false" max="1025" min="7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2"/>
      <c r="E1" s="2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0"/>
      <c r="D2" s="3"/>
      <c r="E2" s="4" t="s">
        <v>2</v>
      </c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529</v>
      </c>
      <c r="B3" s="6" t="s">
        <v>4</v>
      </c>
      <c r="C3" s="6" t="s">
        <v>530</v>
      </c>
      <c r="D3" s="6" t="s">
        <v>531</v>
      </c>
      <c r="E3" s="7" t="s">
        <v>532</v>
      </c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448" customFormat="true" ht="12" hidden="false" customHeight="true" outlineLevel="0" collapsed="false">
      <c r="A4" s="46" t="s">
        <v>6</v>
      </c>
      <c r="B4" s="47" t="s">
        <v>7</v>
      </c>
      <c r="C4" s="47" t="s">
        <v>8</v>
      </c>
      <c r="D4" s="47" t="s">
        <v>279</v>
      </c>
      <c r="E4" s="48" t="s">
        <v>280</v>
      </c>
    </row>
    <row r="5" s="450" customFormat="true" ht="12" hidden="false" customHeight="true" outlineLevel="0" collapsed="false">
      <c r="A5" s="12" t="s">
        <v>9</v>
      </c>
      <c r="B5" s="13" t="s">
        <v>10</v>
      </c>
      <c r="C5" s="449" t="n">
        <f aca="false">SUM(C6:C11)</f>
        <v>169472000</v>
      </c>
      <c r="D5" s="449" t="n">
        <f aca="false">SUM(D6:D11)</f>
        <v>171877261</v>
      </c>
      <c r="E5" s="14" t="n">
        <f aca="false">SUM(E6:E11)</f>
        <v>173191197</v>
      </c>
    </row>
    <row r="6" s="450" customFormat="true" ht="12" hidden="false" customHeight="true" outlineLevel="0" collapsed="false">
      <c r="A6" s="16" t="s">
        <v>11</v>
      </c>
      <c r="B6" s="17" t="s">
        <v>12</v>
      </c>
      <c r="C6" s="451" t="n">
        <v>77152000</v>
      </c>
      <c r="D6" s="451" t="n">
        <v>77651073</v>
      </c>
      <c r="E6" s="18" t="n">
        <v>91120027</v>
      </c>
    </row>
    <row r="7" s="450" customFormat="true" ht="12" hidden="false" customHeight="true" outlineLevel="0" collapsed="false">
      <c r="A7" s="19" t="s">
        <v>13</v>
      </c>
      <c r="B7" s="20" t="s">
        <v>14</v>
      </c>
      <c r="C7" s="452" t="n">
        <v>35561000</v>
      </c>
      <c r="D7" s="452" t="n">
        <v>34588133</v>
      </c>
      <c r="E7" s="21" t="n">
        <v>37377833</v>
      </c>
    </row>
    <row r="8" s="450" customFormat="true" ht="12" hidden="false" customHeight="true" outlineLevel="0" collapsed="false">
      <c r="A8" s="19" t="s">
        <v>15</v>
      </c>
      <c r="B8" s="20" t="s">
        <v>16</v>
      </c>
      <c r="C8" s="452" t="n">
        <v>43419000</v>
      </c>
      <c r="D8" s="452" t="n">
        <v>41279482</v>
      </c>
      <c r="E8" s="21" t="n">
        <v>43050597</v>
      </c>
    </row>
    <row r="9" s="450" customFormat="true" ht="12" hidden="false" customHeight="true" outlineLevel="0" collapsed="false">
      <c r="A9" s="19" t="s">
        <v>17</v>
      </c>
      <c r="B9" s="20" t="s">
        <v>18</v>
      </c>
      <c r="C9" s="452" t="n">
        <v>1603000</v>
      </c>
      <c r="D9" s="452" t="n">
        <v>1624500</v>
      </c>
      <c r="E9" s="21" t="n">
        <v>1642740</v>
      </c>
    </row>
    <row r="10" s="450" customFormat="true" ht="12" hidden="false" customHeight="true" outlineLevel="0" collapsed="false">
      <c r="A10" s="19" t="s">
        <v>19</v>
      </c>
      <c r="B10" s="22" t="s">
        <v>20</v>
      </c>
      <c r="C10" s="452" t="n">
        <v>11737000</v>
      </c>
      <c r="D10" s="452" t="n">
        <v>16734073</v>
      </c>
      <c r="E10" s="21"/>
    </row>
    <row r="11" s="450" customFormat="true" ht="12" hidden="false" customHeight="true" outlineLevel="0" collapsed="false">
      <c r="A11" s="23" t="s">
        <v>21</v>
      </c>
      <c r="B11" s="24" t="s">
        <v>22</v>
      </c>
      <c r="C11" s="452"/>
      <c r="D11" s="452"/>
      <c r="E11" s="21"/>
    </row>
    <row r="12" s="450" customFormat="true" ht="12" hidden="false" customHeight="true" outlineLevel="0" collapsed="false">
      <c r="A12" s="12" t="s">
        <v>23</v>
      </c>
      <c r="B12" s="25" t="s">
        <v>24</v>
      </c>
      <c r="C12" s="449" t="n">
        <f aca="false">SUM(C13:C18)</f>
        <v>106930000</v>
      </c>
      <c r="D12" s="449" t="n">
        <f aca="false">SUM(D13:D18)</f>
        <v>238342078</v>
      </c>
      <c r="E12" s="14" t="n">
        <f aca="false">SUM(E13:E18)</f>
        <v>0</v>
      </c>
    </row>
    <row r="13" s="450" customFormat="true" ht="12" hidden="false" customHeight="true" outlineLevel="0" collapsed="false">
      <c r="A13" s="16" t="s">
        <v>25</v>
      </c>
      <c r="B13" s="17" t="s">
        <v>26</v>
      </c>
      <c r="C13" s="451"/>
      <c r="D13" s="451"/>
      <c r="E13" s="18"/>
    </row>
    <row r="14" s="450" customFormat="true" ht="12" hidden="false" customHeight="true" outlineLevel="0" collapsed="false">
      <c r="A14" s="19" t="s">
        <v>27</v>
      </c>
      <c r="B14" s="20" t="s">
        <v>28</v>
      </c>
      <c r="C14" s="452"/>
      <c r="D14" s="452"/>
      <c r="E14" s="21"/>
    </row>
    <row r="15" s="450" customFormat="true" ht="12" hidden="false" customHeight="true" outlineLevel="0" collapsed="false">
      <c r="A15" s="19" t="s">
        <v>29</v>
      </c>
      <c r="B15" s="20" t="s">
        <v>30</v>
      </c>
      <c r="C15" s="452"/>
      <c r="D15" s="452"/>
      <c r="E15" s="21"/>
    </row>
    <row r="16" s="450" customFormat="true" ht="12" hidden="false" customHeight="true" outlineLevel="0" collapsed="false">
      <c r="A16" s="19" t="s">
        <v>31</v>
      </c>
      <c r="B16" s="20" t="s">
        <v>32</v>
      </c>
      <c r="C16" s="452"/>
      <c r="D16" s="452"/>
      <c r="E16" s="21"/>
    </row>
    <row r="17" s="450" customFormat="true" ht="12" hidden="false" customHeight="true" outlineLevel="0" collapsed="false">
      <c r="A17" s="19" t="s">
        <v>33</v>
      </c>
      <c r="B17" s="20" t="s">
        <v>34</v>
      </c>
      <c r="C17" s="452" t="n">
        <v>106930000</v>
      </c>
      <c r="D17" s="452" t="n">
        <v>238342078</v>
      </c>
      <c r="E17" s="21"/>
    </row>
    <row r="18" s="450" customFormat="true" ht="12" hidden="false" customHeight="true" outlineLevel="0" collapsed="false">
      <c r="A18" s="23" t="s">
        <v>35</v>
      </c>
      <c r="B18" s="24" t="s">
        <v>36</v>
      </c>
      <c r="C18" s="453"/>
      <c r="D18" s="453"/>
      <c r="E18" s="26"/>
    </row>
    <row r="19" s="450" customFormat="true" ht="12" hidden="false" customHeight="true" outlineLevel="0" collapsed="false">
      <c r="A19" s="12" t="s">
        <v>37</v>
      </c>
      <c r="B19" s="13" t="s">
        <v>38</v>
      </c>
      <c r="C19" s="449" t="n">
        <f aca="false">SUM(C20:C24)</f>
        <v>73801000</v>
      </c>
      <c r="D19" s="449" t="n">
        <f aca="false">SUM(D20:D24)</f>
        <v>108832970</v>
      </c>
      <c r="E19" s="14" t="n">
        <f aca="false">SUM(E20:E24)</f>
        <v>20000000</v>
      </c>
    </row>
    <row r="20" s="450" customFormat="true" ht="12" hidden="false" customHeight="true" outlineLevel="0" collapsed="false">
      <c r="A20" s="16" t="s">
        <v>39</v>
      </c>
      <c r="B20" s="17" t="s">
        <v>40</v>
      </c>
      <c r="C20" s="451" t="n">
        <v>52529000</v>
      </c>
      <c r="D20" s="451" t="n">
        <v>108644957</v>
      </c>
      <c r="E20" s="18"/>
    </row>
    <row r="21" s="450" customFormat="true" ht="12" hidden="false" customHeight="true" outlineLevel="0" collapsed="false">
      <c r="A21" s="19" t="s">
        <v>41</v>
      </c>
      <c r="B21" s="20" t="s">
        <v>42</v>
      </c>
      <c r="C21" s="452"/>
      <c r="D21" s="452"/>
      <c r="E21" s="21"/>
    </row>
    <row r="22" s="450" customFormat="true" ht="12" hidden="false" customHeight="true" outlineLevel="0" collapsed="false">
      <c r="A22" s="19" t="s">
        <v>43</v>
      </c>
      <c r="B22" s="20" t="s">
        <v>44</v>
      </c>
      <c r="C22" s="452"/>
      <c r="D22" s="452"/>
      <c r="E22" s="21"/>
    </row>
    <row r="23" s="450" customFormat="true" ht="12" hidden="false" customHeight="true" outlineLevel="0" collapsed="false">
      <c r="A23" s="19" t="s">
        <v>45</v>
      </c>
      <c r="B23" s="20" t="s">
        <v>46</v>
      </c>
      <c r="C23" s="452"/>
      <c r="D23" s="452"/>
      <c r="E23" s="21"/>
    </row>
    <row r="24" s="450" customFormat="true" ht="12" hidden="false" customHeight="true" outlineLevel="0" collapsed="false">
      <c r="A24" s="19" t="s">
        <v>47</v>
      </c>
      <c r="B24" s="20" t="s">
        <v>48</v>
      </c>
      <c r="C24" s="452" t="n">
        <v>21272000</v>
      </c>
      <c r="D24" s="452" t="n">
        <v>188013</v>
      </c>
      <c r="E24" s="21" t="n">
        <v>20000000</v>
      </c>
    </row>
    <row r="25" s="450" customFormat="true" ht="12" hidden="false" customHeight="true" outlineLevel="0" collapsed="false">
      <c r="A25" s="23" t="s">
        <v>49</v>
      </c>
      <c r="B25" s="27" t="s">
        <v>50</v>
      </c>
      <c r="C25" s="453" t="n">
        <v>12973000</v>
      </c>
      <c r="D25" s="453"/>
      <c r="E25" s="26"/>
    </row>
    <row r="26" s="450" customFormat="true" ht="12" hidden="false" customHeight="true" outlineLevel="0" collapsed="false">
      <c r="A26" s="12" t="s">
        <v>51</v>
      </c>
      <c r="B26" s="13" t="s">
        <v>52</v>
      </c>
      <c r="C26" s="449" t="n">
        <f aca="false">C27+C31+C32+C33</f>
        <v>16117000</v>
      </c>
      <c r="D26" s="449" t="n">
        <f aca="false">D27+D31+D32+D33</f>
        <v>14694169</v>
      </c>
      <c r="E26" s="14" t="n">
        <f aca="false">E27+E31+E32+E33</f>
        <v>25370000</v>
      </c>
    </row>
    <row r="27" s="450" customFormat="true" ht="12" hidden="false" customHeight="true" outlineLevel="0" collapsed="false">
      <c r="A27" s="16" t="s">
        <v>53</v>
      </c>
      <c r="B27" s="17" t="s">
        <v>54</v>
      </c>
      <c r="C27" s="454" t="n">
        <f aca="false">SUM(C28:C30)</f>
        <v>14244000</v>
      </c>
      <c r="D27" s="454" t="n">
        <f aca="false">SUM(D28:D30)</f>
        <v>13123073</v>
      </c>
      <c r="E27" s="455" t="n">
        <f aca="false">SUM(E28:E30)</f>
        <v>18500000</v>
      </c>
    </row>
    <row r="28" s="450" customFormat="true" ht="12" hidden="false" customHeight="true" outlineLevel="0" collapsed="false">
      <c r="A28" s="19" t="s">
        <v>55</v>
      </c>
      <c r="B28" s="20" t="s">
        <v>533</v>
      </c>
      <c r="C28" s="452" t="n">
        <v>2320000</v>
      </c>
      <c r="D28" s="452" t="n">
        <v>2116227</v>
      </c>
      <c r="E28" s="21" t="n">
        <v>3500000</v>
      </c>
    </row>
    <row r="29" s="450" customFormat="true" ht="12" hidden="false" customHeight="true" outlineLevel="0" collapsed="false">
      <c r="A29" s="19" t="s">
        <v>57</v>
      </c>
      <c r="B29" s="20" t="s">
        <v>534</v>
      </c>
      <c r="C29" s="452"/>
      <c r="D29" s="452"/>
      <c r="E29" s="21"/>
    </row>
    <row r="30" s="450" customFormat="true" ht="12" hidden="false" customHeight="true" outlineLevel="0" collapsed="false">
      <c r="A30" s="19" t="s">
        <v>59</v>
      </c>
      <c r="B30" s="20" t="s">
        <v>535</v>
      </c>
      <c r="C30" s="452" t="n">
        <v>11924000</v>
      </c>
      <c r="D30" s="452" t="n">
        <v>11006846</v>
      </c>
      <c r="E30" s="21" t="n">
        <v>15000000</v>
      </c>
    </row>
    <row r="31" s="450" customFormat="true" ht="12" hidden="false" customHeight="true" outlineLevel="0" collapsed="false">
      <c r="A31" s="19" t="s">
        <v>61</v>
      </c>
      <c r="B31" s="20" t="s">
        <v>62</v>
      </c>
      <c r="C31" s="452" t="n">
        <v>1348000</v>
      </c>
      <c r="D31" s="452" t="n">
        <v>1374794</v>
      </c>
      <c r="E31" s="21" t="n">
        <v>3500000</v>
      </c>
    </row>
    <row r="32" s="450" customFormat="true" ht="12" hidden="false" customHeight="true" outlineLevel="0" collapsed="false">
      <c r="A32" s="19" t="s">
        <v>63</v>
      </c>
      <c r="B32" s="20" t="s">
        <v>64</v>
      </c>
      <c r="C32" s="452" t="n">
        <v>165000</v>
      </c>
      <c r="D32" s="452" t="n">
        <v>119880</v>
      </c>
      <c r="E32" s="21" t="n">
        <v>120000</v>
      </c>
    </row>
    <row r="33" s="450" customFormat="true" ht="12" hidden="false" customHeight="true" outlineLevel="0" collapsed="false">
      <c r="A33" s="23" t="s">
        <v>65</v>
      </c>
      <c r="B33" s="27" t="s">
        <v>66</v>
      </c>
      <c r="C33" s="453" t="n">
        <v>360000</v>
      </c>
      <c r="D33" s="453" t="n">
        <v>76422</v>
      </c>
      <c r="E33" s="26" t="n">
        <v>3250000</v>
      </c>
    </row>
    <row r="34" s="450" customFormat="true" ht="12" hidden="false" customHeight="true" outlineLevel="0" collapsed="false">
      <c r="A34" s="12" t="s">
        <v>67</v>
      </c>
      <c r="B34" s="13" t="s">
        <v>68</v>
      </c>
      <c r="C34" s="449" t="n">
        <f aca="false">SUM(C35:C45)</f>
        <v>13518000</v>
      </c>
      <c r="D34" s="449" t="n">
        <f aca="false">SUM(D35:D45)</f>
        <v>10357751</v>
      </c>
      <c r="E34" s="14" t="n">
        <f aca="false">SUM(E35:E45)</f>
        <v>10277000</v>
      </c>
    </row>
    <row r="35" s="450" customFormat="true" ht="12" hidden="false" customHeight="true" outlineLevel="0" collapsed="false">
      <c r="A35" s="16" t="s">
        <v>69</v>
      </c>
      <c r="B35" s="17" t="s">
        <v>70</v>
      </c>
      <c r="C35" s="451" t="n">
        <v>1723000</v>
      </c>
      <c r="D35" s="451" t="n">
        <v>1893356</v>
      </c>
      <c r="E35" s="18"/>
    </row>
    <row r="36" s="450" customFormat="true" ht="12" hidden="false" customHeight="true" outlineLevel="0" collapsed="false">
      <c r="A36" s="19" t="s">
        <v>71</v>
      </c>
      <c r="B36" s="20" t="s">
        <v>72</v>
      </c>
      <c r="C36" s="452" t="n">
        <v>1969000</v>
      </c>
      <c r="D36" s="452" t="n">
        <v>1116521</v>
      </c>
      <c r="E36" s="21" t="n">
        <v>1500000</v>
      </c>
    </row>
    <row r="37" s="450" customFormat="true" ht="12" hidden="false" customHeight="true" outlineLevel="0" collapsed="false">
      <c r="A37" s="19" t="s">
        <v>73</v>
      </c>
      <c r="B37" s="20" t="s">
        <v>74</v>
      </c>
      <c r="C37" s="452" t="n">
        <v>217000</v>
      </c>
      <c r="D37" s="452" t="n">
        <v>455855</v>
      </c>
      <c r="E37" s="21" t="n">
        <v>500000</v>
      </c>
    </row>
    <row r="38" s="450" customFormat="true" ht="12" hidden="false" customHeight="true" outlineLevel="0" collapsed="false">
      <c r="A38" s="19" t="s">
        <v>75</v>
      </c>
      <c r="B38" s="20" t="s">
        <v>76</v>
      </c>
      <c r="C38" s="452" t="n">
        <v>1114000</v>
      </c>
      <c r="D38" s="452" t="n">
        <v>1517600</v>
      </c>
      <c r="E38" s="21" t="n">
        <v>2000000</v>
      </c>
    </row>
    <row r="39" s="450" customFormat="true" ht="12" hidden="false" customHeight="true" outlineLevel="0" collapsed="false">
      <c r="A39" s="19" t="s">
        <v>77</v>
      </c>
      <c r="B39" s="20" t="s">
        <v>78</v>
      </c>
      <c r="C39" s="452" t="n">
        <v>5377000</v>
      </c>
      <c r="D39" s="452" t="n">
        <v>3169086</v>
      </c>
      <c r="E39" s="21" t="n">
        <v>4100000</v>
      </c>
    </row>
    <row r="40" s="450" customFormat="true" ht="12" hidden="false" customHeight="true" outlineLevel="0" collapsed="false">
      <c r="A40" s="19" t="s">
        <v>79</v>
      </c>
      <c r="B40" s="20" t="s">
        <v>80</v>
      </c>
      <c r="C40" s="452" t="n">
        <v>2958000</v>
      </c>
      <c r="D40" s="452" t="n">
        <v>2067058</v>
      </c>
      <c r="E40" s="21" t="n">
        <v>2177000</v>
      </c>
    </row>
    <row r="41" s="450" customFormat="true" ht="12" hidden="false" customHeight="true" outlineLevel="0" collapsed="false">
      <c r="A41" s="19" t="s">
        <v>81</v>
      </c>
      <c r="B41" s="20" t="s">
        <v>82</v>
      </c>
      <c r="C41" s="452"/>
      <c r="D41" s="452"/>
      <c r="E41" s="21"/>
    </row>
    <row r="42" s="450" customFormat="true" ht="12" hidden="false" customHeight="true" outlineLevel="0" collapsed="false">
      <c r="A42" s="19" t="s">
        <v>83</v>
      </c>
      <c r="B42" s="20" t="s">
        <v>84</v>
      </c>
      <c r="C42" s="452" t="n">
        <v>59000</v>
      </c>
      <c r="D42" s="452" t="n">
        <v>137760</v>
      </c>
      <c r="E42" s="21"/>
    </row>
    <row r="43" s="450" customFormat="true" ht="12" hidden="false" customHeight="true" outlineLevel="0" collapsed="false">
      <c r="A43" s="19" t="s">
        <v>85</v>
      </c>
      <c r="B43" s="20" t="s">
        <v>86</v>
      </c>
      <c r="C43" s="452"/>
      <c r="D43" s="452"/>
      <c r="E43" s="21"/>
    </row>
    <row r="44" s="450" customFormat="true" ht="12" hidden="false" customHeight="true" outlineLevel="0" collapsed="false">
      <c r="A44" s="23" t="s">
        <v>87</v>
      </c>
      <c r="B44" s="27" t="s">
        <v>88</v>
      </c>
      <c r="C44" s="453" t="n">
        <v>68000</v>
      </c>
      <c r="D44" s="453"/>
      <c r="E44" s="26"/>
    </row>
    <row r="45" s="450" customFormat="true" ht="12" hidden="false" customHeight="true" outlineLevel="0" collapsed="false">
      <c r="A45" s="23" t="s">
        <v>89</v>
      </c>
      <c r="B45" s="24" t="s">
        <v>90</v>
      </c>
      <c r="C45" s="453" t="n">
        <v>33000</v>
      </c>
      <c r="D45" s="453" t="n">
        <v>515</v>
      </c>
      <c r="E45" s="26"/>
    </row>
    <row r="46" s="450" customFormat="true" ht="12" hidden="false" customHeight="true" outlineLevel="0" collapsed="false">
      <c r="A46" s="12" t="s">
        <v>91</v>
      </c>
      <c r="B46" s="13" t="s">
        <v>92</v>
      </c>
      <c r="C46" s="449" t="n">
        <f aca="false">SUM(C47:C51)</f>
        <v>1696000</v>
      </c>
      <c r="D46" s="449" t="n">
        <f aca="false">SUM(D47:D51)</f>
        <v>5000</v>
      </c>
      <c r="E46" s="14" t="n">
        <f aca="false">SUM(E47:E51)</f>
        <v>0</v>
      </c>
    </row>
    <row r="47" s="450" customFormat="true" ht="12" hidden="false" customHeight="true" outlineLevel="0" collapsed="false">
      <c r="A47" s="16" t="s">
        <v>93</v>
      </c>
      <c r="B47" s="17" t="s">
        <v>94</v>
      </c>
      <c r="C47" s="451"/>
      <c r="D47" s="451"/>
      <c r="E47" s="18"/>
    </row>
    <row r="48" s="450" customFormat="true" ht="12" hidden="false" customHeight="true" outlineLevel="0" collapsed="false">
      <c r="A48" s="19" t="s">
        <v>95</v>
      </c>
      <c r="B48" s="20" t="s">
        <v>96</v>
      </c>
      <c r="C48" s="452"/>
      <c r="D48" s="452" t="n">
        <v>5000</v>
      </c>
      <c r="E48" s="21"/>
    </row>
    <row r="49" s="450" customFormat="true" ht="12" hidden="false" customHeight="true" outlineLevel="0" collapsed="false">
      <c r="A49" s="19" t="s">
        <v>97</v>
      </c>
      <c r="B49" s="20" t="s">
        <v>98</v>
      </c>
      <c r="C49" s="452" t="n">
        <v>1696000</v>
      </c>
      <c r="D49" s="452"/>
      <c r="E49" s="21"/>
    </row>
    <row r="50" s="450" customFormat="true" ht="12" hidden="false" customHeight="true" outlineLevel="0" collapsed="false">
      <c r="A50" s="19" t="s">
        <v>99</v>
      </c>
      <c r="B50" s="20" t="s">
        <v>100</v>
      </c>
      <c r="C50" s="452"/>
      <c r="D50" s="452"/>
      <c r="E50" s="21"/>
    </row>
    <row r="51" s="450" customFormat="true" ht="12" hidden="false" customHeight="true" outlineLevel="0" collapsed="false">
      <c r="A51" s="23" t="s">
        <v>101</v>
      </c>
      <c r="B51" s="24" t="s">
        <v>102</v>
      </c>
      <c r="C51" s="453"/>
      <c r="D51" s="453"/>
      <c r="E51" s="26"/>
    </row>
    <row r="52" s="450" customFormat="true" ht="12" hidden="false" customHeight="true" outlineLevel="0" collapsed="false">
      <c r="A52" s="12" t="s">
        <v>103</v>
      </c>
      <c r="B52" s="13" t="s">
        <v>104</v>
      </c>
      <c r="C52" s="449" t="n">
        <f aca="false">SUM(C53:C56)</f>
        <v>265000</v>
      </c>
      <c r="D52" s="449" t="n">
        <f aca="false">SUM(D53:D56)</f>
        <v>4176746</v>
      </c>
      <c r="E52" s="14" t="n">
        <f aca="false">SUM(E53:E56)</f>
        <v>13386967</v>
      </c>
    </row>
    <row r="53" s="450" customFormat="true" ht="12" hidden="false" customHeight="true" outlineLevel="0" collapsed="false">
      <c r="A53" s="16" t="s">
        <v>105</v>
      </c>
      <c r="B53" s="17" t="s">
        <v>106</v>
      </c>
      <c r="C53" s="451"/>
      <c r="D53" s="451"/>
      <c r="E53" s="18"/>
    </row>
    <row r="54" s="450" customFormat="true" ht="12" hidden="false" customHeight="true" outlineLevel="0" collapsed="false">
      <c r="A54" s="19" t="s">
        <v>107</v>
      </c>
      <c r="B54" s="20" t="s">
        <v>108</v>
      </c>
      <c r="C54" s="452"/>
      <c r="D54" s="452" t="n">
        <v>3926746</v>
      </c>
      <c r="E54" s="21"/>
    </row>
    <row r="55" s="450" customFormat="true" ht="12" hidden="false" customHeight="true" outlineLevel="0" collapsed="false">
      <c r="A55" s="19" t="s">
        <v>109</v>
      </c>
      <c r="B55" s="20" t="s">
        <v>110</v>
      </c>
      <c r="C55" s="452" t="n">
        <v>265000</v>
      </c>
      <c r="D55" s="452" t="n">
        <v>250000</v>
      </c>
      <c r="E55" s="21" t="n">
        <v>13386967</v>
      </c>
    </row>
    <row r="56" s="450" customFormat="true" ht="12" hidden="false" customHeight="true" outlineLevel="0" collapsed="false">
      <c r="A56" s="23" t="s">
        <v>111</v>
      </c>
      <c r="B56" s="24" t="s">
        <v>112</v>
      </c>
      <c r="C56" s="453"/>
      <c r="D56" s="453"/>
      <c r="E56" s="26"/>
    </row>
    <row r="57" s="450" customFormat="true" ht="12" hidden="false" customHeight="true" outlineLevel="0" collapsed="false">
      <c r="A57" s="12" t="s">
        <v>113</v>
      </c>
      <c r="B57" s="25" t="s">
        <v>114</v>
      </c>
      <c r="C57" s="449" t="n">
        <f aca="false">SUM(C58:C61)</f>
        <v>0</v>
      </c>
      <c r="D57" s="449" t="n">
        <f aca="false">SUM(D58:D61)</f>
        <v>500000</v>
      </c>
      <c r="E57" s="14" t="n">
        <f aca="false">SUM(E58:E61)</f>
        <v>0</v>
      </c>
    </row>
    <row r="58" s="450" customFormat="true" ht="12" hidden="false" customHeight="true" outlineLevel="0" collapsed="false">
      <c r="A58" s="16" t="s">
        <v>115</v>
      </c>
      <c r="B58" s="17" t="s">
        <v>116</v>
      </c>
      <c r="C58" s="452"/>
      <c r="D58" s="452"/>
      <c r="E58" s="21"/>
    </row>
    <row r="59" s="450" customFormat="true" ht="12" hidden="false" customHeight="true" outlineLevel="0" collapsed="false">
      <c r="A59" s="19" t="s">
        <v>117</v>
      </c>
      <c r="B59" s="20" t="s">
        <v>118</v>
      </c>
      <c r="C59" s="452"/>
      <c r="D59" s="452"/>
      <c r="E59" s="21"/>
    </row>
    <row r="60" s="450" customFormat="true" ht="12" hidden="false" customHeight="true" outlineLevel="0" collapsed="false">
      <c r="A60" s="19" t="s">
        <v>119</v>
      </c>
      <c r="B60" s="20" t="s">
        <v>120</v>
      </c>
      <c r="C60" s="452"/>
      <c r="D60" s="452" t="n">
        <v>500000</v>
      </c>
      <c r="E60" s="21"/>
    </row>
    <row r="61" s="450" customFormat="true" ht="12" hidden="false" customHeight="true" outlineLevel="0" collapsed="false">
      <c r="A61" s="23" t="s">
        <v>121</v>
      </c>
      <c r="B61" s="24" t="s">
        <v>122</v>
      </c>
      <c r="C61" s="452"/>
      <c r="D61" s="452"/>
      <c r="E61" s="21"/>
    </row>
    <row r="62" s="450" customFormat="true" ht="12" hidden="false" customHeight="true" outlineLevel="0" collapsed="false">
      <c r="A62" s="29" t="s">
        <v>123</v>
      </c>
      <c r="B62" s="13" t="s">
        <v>124</v>
      </c>
      <c r="C62" s="449" t="n">
        <f aca="false">SUM(C57+C52+C46+C34+C26+C19+C12+C5)</f>
        <v>381799000</v>
      </c>
      <c r="D62" s="449" t="n">
        <f aca="false">SUM(D57+D52+D46+D34+D26+D19+D12+D5)</f>
        <v>548785975</v>
      </c>
      <c r="E62" s="14" t="n">
        <f aca="false">SUM(E57+E52+E46+E34+E26+E19+E12+E5)</f>
        <v>242225164</v>
      </c>
    </row>
    <row r="63" s="450" customFormat="true" ht="12" hidden="false" customHeight="true" outlineLevel="0" collapsed="false">
      <c r="A63" s="31" t="s">
        <v>125</v>
      </c>
      <c r="B63" s="25" t="s">
        <v>536</v>
      </c>
      <c r="C63" s="449" t="n">
        <f aca="false">SUM(C64:C66)</f>
        <v>7976000</v>
      </c>
      <c r="D63" s="449" t="n">
        <f aca="false">SUM(D64:D66)</f>
        <v>0</v>
      </c>
      <c r="E63" s="14" t="n">
        <f aca="false">SUM(E64:E66)</f>
        <v>0</v>
      </c>
    </row>
    <row r="64" s="450" customFormat="true" ht="12" hidden="false" customHeight="true" outlineLevel="0" collapsed="false">
      <c r="A64" s="16" t="s">
        <v>127</v>
      </c>
      <c r="B64" s="17" t="s">
        <v>128</v>
      </c>
      <c r="C64" s="452"/>
      <c r="D64" s="452"/>
      <c r="E64" s="21"/>
    </row>
    <row r="65" s="450" customFormat="true" ht="12" hidden="false" customHeight="true" outlineLevel="0" collapsed="false">
      <c r="A65" s="19" t="s">
        <v>129</v>
      </c>
      <c r="B65" s="20" t="s">
        <v>130</v>
      </c>
      <c r="C65" s="452" t="n">
        <v>7976000</v>
      </c>
      <c r="D65" s="452"/>
      <c r="E65" s="21"/>
    </row>
    <row r="66" s="450" customFormat="true" ht="12" hidden="false" customHeight="true" outlineLevel="0" collapsed="false">
      <c r="A66" s="23" t="s">
        <v>131</v>
      </c>
      <c r="B66" s="32" t="s">
        <v>132</v>
      </c>
      <c r="C66" s="452"/>
      <c r="D66" s="452"/>
      <c r="E66" s="21"/>
    </row>
    <row r="67" s="450" customFormat="true" ht="12" hidden="false" customHeight="true" outlineLevel="0" collapsed="false">
      <c r="A67" s="31" t="s">
        <v>133</v>
      </c>
      <c r="B67" s="25" t="s">
        <v>134</v>
      </c>
      <c r="C67" s="449"/>
      <c r="D67" s="449"/>
      <c r="E67" s="14"/>
    </row>
    <row r="68" s="450" customFormat="true" ht="12" hidden="false" customHeight="true" outlineLevel="0" collapsed="false">
      <c r="A68" s="16" t="s">
        <v>135</v>
      </c>
      <c r="B68" s="17" t="s">
        <v>136</v>
      </c>
      <c r="C68" s="452"/>
      <c r="D68" s="452"/>
      <c r="E68" s="21"/>
    </row>
    <row r="69" s="450" customFormat="true" ht="17.25" hidden="false" customHeight="true" outlineLevel="0" collapsed="false">
      <c r="A69" s="19" t="s">
        <v>137</v>
      </c>
      <c r="B69" s="20" t="s">
        <v>138</v>
      </c>
      <c r="C69" s="452"/>
      <c r="D69" s="452"/>
      <c r="E69" s="21"/>
      <c r="G69" s="456"/>
    </row>
    <row r="70" s="450" customFormat="true" ht="12" hidden="false" customHeight="true" outlineLevel="0" collapsed="false">
      <c r="A70" s="19" t="s">
        <v>139</v>
      </c>
      <c r="B70" s="20" t="s">
        <v>140</v>
      </c>
      <c r="C70" s="452"/>
      <c r="D70" s="452"/>
      <c r="E70" s="21"/>
      <c r="G70" s="0"/>
    </row>
    <row r="71" s="450" customFormat="true" ht="12" hidden="false" customHeight="true" outlineLevel="0" collapsed="false">
      <c r="A71" s="23" t="s">
        <v>141</v>
      </c>
      <c r="B71" s="24" t="s">
        <v>142</v>
      </c>
      <c r="C71" s="452"/>
      <c r="D71" s="452"/>
      <c r="E71" s="21"/>
      <c r="G71" s="0"/>
    </row>
    <row r="72" s="450" customFormat="true" ht="12" hidden="false" customHeight="true" outlineLevel="0" collapsed="false">
      <c r="A72" s="31" t="s">
        <v>143</v>
      </c>
      <c r="B72" s="25" t="s">
        <v>144</v>
      </c>
      <c r="C72" s="449" t="n">
        <f aca="false">C73+C74</f>
        <v>29330000</v>
      </c>
      <c r="D72" s="449" t="n">
        <f aca="false">D73+D74</f>
        <v>64935988</v>
      </c>
      <c r="E72" s="14" t="n">
        <f aca="false">E73+E74</f>
        <v>132400664</v>
      </c>
      <c r="G72" s="0"/>
    </row>
    <row r="73" s="450" customFormat="true" ht="12" hidden="false" customHeight="true" outlineLevel="0" collapsed="false">
      <c r="A73" s="16" t="s">
        <v>145</v>
      </c>
      <c r="B73" s="17" t="s">
        <v>146</v>
      </c>
      <c r="C73" s="452" t="n">
        <v>29330000</v>
      </c>
      <c r="D73" s="452" t="n">
        <v>64935988</v>
      </c>
      <c r="E73" s="21" t="n">
        <v>132400664</v>
      </c>
      <c r="G73" s="0"/>
    </row>
    <row r="74" s="450" customFormat="true" ht="12" hidden="false" customHeight="true" outlineLevel="0" collapsed="false">
      <c r="A74" s="23" t="s">
        <v>147</v>
      </c>
      <c r="B74" s="24" t="s">
        <v>148</v>
      </c>
      <c r="C74" s="452"/>
      <c r="D74" s="452"/>
      <c r="E74" s="21"/>
      <c r="G74" s="0"/>
    </row>
    <row r="75" s="450" customFormat="true" ht="12" hidden="false" customHeight="true" outlineLevel="0" collapsed="false">
      <c r="A75" s="31" t="s">
        <v>149</v>
      </c>
      <c r="B75" s="25" t="s">
        <v>150</v>
      </c>
      <c r="C75" s="449" t="n">
        <f aca="false">SUM(C76:C78)</f>
        <v>5656000</v>
      </c>
      <c r="D75" s="449" t="n">
        <f aca="false">SUM(D76:D78)</f>
        <v>6422439</v>
      </c>
      <c r="E75" s="14" t="n">
        <f aca="false">SUM(E76:E78)</f>
        <v>0</v>
      </c>
      <c r="G75" s="0"/>
    </row>
    <row r="76" s="450" customFormat="true" ht="12" hidden="false" customHeight="true" outlineLevel="0" collapsed="false">
      <c r="A76" s="16" t="s">
        <v>151</v>
      </c>
      <c r="B76" s="17" t="s">
        <v>152</v>
      </c>
      <c r="C76" s="452" t="n">
        <v>5656000</v>
      </c>
      <c r="D76" s="452" t="n">
        <v>6422439</v>
      </c>
      <c r="E76" s="21"/>
      <c r="G76" s="0"/>
    </row>
    <row r="77" s="450" customFormat="true" ht="12" hidden="false" customHeight="true" outlineLevel="0" collapsed="false">
      <c r="A77" s="19" t="s">
        <v>153</v>
      </c>
      <c r="B77" s="20" t="s">
        <v>154</v>
      </c>
      <c r="C77" s="452"/>
      <c r="D77" s="452"/>
      <c r="E77" s="21"/>
      <c r="G77" s="0"/>
    </row>
    <row r="78" s="450" customFormat="true" ht="12" hidden="false" customHeight="true" outlineLevel="0" collapsed="false">
      <c r="A78" s="23" t="s">
        <v>155</v>
      </c>
      <c r="B78" s="24" t="s">
        <v>156</v>
      </c>
      <c r="C78" s="452"/>
      <c r="D78" s="452"/>
      <c r="E78" s="21"/>
      <c r="G78" s="0"/>
    </row>
    <row r="79" s="450" customFormat="true" ht="12" hidden="false" customHeight="true" outlineLevel="0" collapsed="false">
      <c r="A79" s="31" t="s">
        <v>157</v>
      </c>
      <c r="B79" s="25" t="s">
        <v>158</v>
      </c>
      <c r="C79" s="449"/>
      <c r="D79" s="449"/>
      <c r="E79" s="14"/>
      <c r="G79" s="0"/>
    </row>
    <row r="80" s="450" customFormat="true" ht="12" hidden="false" customHeight="true" outlineLevel="0" collapsed="false">
      <c r="A80" s="33" t="s">
        <v>159</v>
      </c>
      <c r="B80" s="17" t="s">
        <v>160</v>
      </c>
      <c r="C80" s="452"/>
      <c r="D80" s="452"/>
      <c r="E80" s="21"/>
      <c r="G80" s="0"/>
    </row>
    <row r="81" s="450" customFormat="true" ht="12" hidden="false" customHeight="true" outlineLevel="0" collapsed="false">
      <c r="A81" s="34" t="s">
        <v>161</v>
      </c>
      <c r="B81" s="20" t="s">
        <v>162</v>
      </c>
      <c r="C81" s="452"/>
      <c r="D81" s="452"/>
      <c r="E81" s="21"/>
      <c r="G81" s="0"/>
    </row>
    <row r="82" s="450" customFormat="true" ht="12" hidden="false" customHeight="true" outlineLevel="0" collapsed="false">
      <c r="A82" s="34" t="s">
        <v>163</v>
      </c>
      <c r="B82" s="20" t="s">
        <v>164</v>
      </c>
      <c r="C82" s="452"/>
      <c r="D82" s="452"/>
      <c r="E82" s="21"/>
      <c r="G82" s="0"/>
    </row>
    <row r="83" s="450" customFormat="true" ht="12" hidden="false" customHeight="true" outlineLevel="0" collapsed="false">
      <c r="A83" s="35" t="s">
        <v>165</v>
      </c>
      <c r="B83" s="24" t="s">
        <v>166</v>
      </c>
      <c r="C83" s="452"/>
      <c r="D83" s="452"/>
      <c r="E83" s="21"/>
      <c r="G83" s="0"/>
    </row>
    <row r="84" s="450" customFormat="true" ht="12" hidden="false" customHeight="true" outlineLevel="0" collapsed="false">
      <c r="A84" s="31" t="s">
        <v>167</v>
      </c>
      <c r="B84" s="25" t="s">
        <v>168</v>
      </c>
      <c r="C84" s="457"/>
      <c r="D84" s="457"/>
      <c r="E84" s="36"/>
      <c r="G84" s="0"/>
    </row>
    <row r="85" s="450" customFormat="true" ht="12" hidden="false" customHeight="true" outlineLevel="0" collapsed="false">
      <c r="A85" s="31" t="s">
        <v>169</v>
      </c>
      <c r="B85" s="25" t="s">
        <v>170</v>
      </c>
      <c r="C85" s="457"/>
      <c r="D85" s="457"/>
      <c r="E85" s="36"/>
      <c r="G85" s="0"/>
    </row>
    <row r="86" s="450" customFormat="true" ht="12" hidden="false" customHeight="true" outlineLevel="0" collapsed="false">
      <c r="A86" s="31" t="s">
        <v>171</v>
      </c>
      <c r="B86" s="37" t="s">
        <v>172</v>
      </c>
      <c r="C86" s="449" t="n">
        <f aca="false">SUM(C85+C84+C79+C75+C72+C67+C63)</f>
        <v>42962000</v>
      </c>
      <c r="D86" s="449" t="n">
        <f aca="false">SUM(D85+D84+D79+D75+D72+D67+D63)</f>
        <v>71358427</v>
      </c>
      <c r="E86" s="14" t="n">
        <f aca="false">SUM(E85+E84+E79+E75+E72+E67+E63)</f>
        <v>132400664</v>
      </c>
      <c r="G86" s="0"/>
    </row>
    <row r="87" s="450" customFormat="true" ht="12" hidden="false" customHeight="true" outlineLevel="0" collapsed="false">
      <c r="A87" s="38" t="s">
        <v>173</v>
      </c>
      <c r="B87" s="39" t="s">
        <v>174</v>
      </c>
      <c r="C87" s="449" t="n">
        <f aca="false">C86+C62</f>
        <v>424761000</v>
      </c>
      <c r="D87" s="449" t="n">
        <f aca="false">D86+D62</f>
        <v>620144402</v>
      </c>
      <c r="E87" s="14" t="n">
        <f aca="false">E86+E62</f>
        <v>374625828</v>
      </c>
      <c r="G87" s="0"/>
    </row>
    <row r="88" s="450" customFormat="true" ht="12" hidden="false" customHeight="true" outlineLevel="0" collapsed="false">
      <c r="A88" s="458"/>
      <c r="B88" s="459"/>
      <c r="C88" s="460"/>
      <c r="D88" s="461"/>
      <c r="E88" s="462"/>
      <c r="G88" s="0"/>
    </row>
    <row r="89" s="450" customFormat="true" ht="21.75" hidden="false" customHeight="true" outlineLevel="0" collapsed="false">
      <c r="A89" s="2" t="s">
        <v>175</v>
      </c>
      <c r="B89" s="2"/>
      <c r="C89" s="2"/>
      <c r="D89" s="2"/>
      <c r="E89" s="2"/>
      <c r="G89" s="0"/>
    </row>
    <row r="90" customFormat="false" ht="18" hidden="false" customHeight="true" outlineLevel="0" collapsed="false">
      <c r="A90" s="43" t="s">
        <v>176</v>
      </c>
      <c r="B90" s="43"/>
      <c r="C90" s="463"/>
      <c r="D90" s="3"/>
      <c r="E90" s="4" t="s">
        <v>266</v>
      </c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4" hidden="false" customHeight="true" outlineLevel="0" collapsed="false">
      <c r="A91" s="5" t="s">
        <v>529</v>
      </c>
      <c r="B91" s="6" t="s">
        <v>177</v>
      </c>
      <c r="C91" s="6" t="s">
        <v>530</v>
      </c>
      <c r="D91" s="6" t="s">
        <v>531</v>
      </c>
      <c r="E91" s="7" t="s">
        <v>532</v>
      </c>
      <c r="F91" s="464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" hidden="false" customHeight="true" outlineLevel="0" collapsed="false">
      <c r="A92" s="46" t="s">
        <v>6</v>
      </c>
      <c r="B92" s="47" t="s">
        <v>7</v>
      </c>
      <c r="C92" s="47" t="s">
        <v>8</v>
      </c>
      <c r="D92" s="47" t="s">
        <v>279</v>
      </c>
      <c r="E92" s="48" t="s">
        <v>280</v>
      </c>
      <c r="F92" s="464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5" hidden="false" customHeight="true" outlineLevel="0" collapsed="false">
      <c r="A93" s="49" t="s">
        <v>9</v>
      </c>
      <c r="B93" s="50" t="s">
        <v>537</v>
      </c>
      <c r="C93" s="465" t="n">
        <f aca="false">C94+C95+C96+C97+C98+C111</f>
        <v>284861000</v>
      </c>
      <c r="D93" s="465" t="n">
        <f aca="false">D94+D95+D96+D97+D98+D111</f>
        <v>304220471</v>
      </c>
      <c r="E93" s="51" t="n">
        <f aca="false">E94+E95+E96+E97+E98+E111</f>
        <v>256702838</v>
      </c>
      <c r="F93" s="464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95" hidden="false" customHeight="true" outlineLevel="0" collapsed="false">
      <c r="A94" s="52" t="s">
        <v>11</v>
      </c>
      <c r="B94" s="53" t="s">
        <v>179</v>
      </c>
      <c r="C94" s="466" t="n">
        <v>158098000</v>
      </c>
      <c r="D94" s="466" t="n">
        <v>148654868</v>
      </c>
      <c r="E94" s="54" t="n">
        <v>122980715</v>
      </c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6.5" hidden="false" customHeight="true" outlineLevel="0" collapsed="false">
      <c r="A95" s="19" t="s">
        <v>13</v>
      </c>
      <c r="B95" s="55" t="s">
        <v>180</v>
      </c>
      <c r="C95" s="452" t="n">
        <v>34854000</v>
      </c>
      <c r="D95" s="452" t="n">
        <v>37998689</v>
      </c>
      <c r="E95" s="21" t="n">
        <v>27974163</v>
      </c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5.75" hidden="false" customHeight="false" outlineLevel="0" collapsed="false">
      <c r="A96" s="19" t="s">
        <v>15</v>
      </c>
      <c r="B96" s="55" t="s">
        <v>181</v>
      </c>
      <c r="C96" s="453" t="n">
        <v>61375000</v>
      </c>
      <c r="D96" s="453" t="n">
        <v>83978580</v>
      </c>
      <c r="E96" s="26" t="n">
        <v>83400760</v>
      </c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s="448" customFormat="true" ht="12" hidden="false" customHeight="true" outlineLevel="0" collapsed="false">
      <c r="A97" s="19" t="s">
        <v>17</v>
      </c>
      <c r="B97" s="56" t="s">
        <v>182</v>
      </c>
      <c r="C97" s="453" t="n">
        <v>22450000</v>
      </c>
      <c r="D97" s="453" t="n">
        <v>18165082</v>
      </c>
      <c r="E97" s="26" t="n">
        <v>17105560</v>
      </c>
    </row>
    <row r="98" customFormat="false" ht="12" hidden="false" customHeight="true" outlineLevel="0" collapsed="false">
      <c r="A98" s="19" t="s">
        <v>183</v>
      </c>
      <c r="B98" s="57" t="s">
        <v>184</v>
      </c>
      <c r="C98" s="452" t="n">
        <f aca="false">SUM(C99:C110)</f>
        <v>8084000</v>
      </c>
      <c r="D98" s="452" t="n">
        <f aca="false">SUM(D99:D110)</f>
        <v>15423252</v>
      </c>
      <c r="E98" s="21" t="n">
        <f aca="false">SUM(E99:E110)</f>
        <v>5241640</v>
      </c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19" t="s">
        <v>21</v>
      </c>
      <c r="B99" s="55" t="s">
        <v>185</v>
      </c>
      <c r="C99" s="453"/>
      <c r="D99" s="453"/>
      <c r="E99" s="26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19" t="s">
        <v>186</v>
      </c>
      <c r="B100" s="58" t="s">
        <v>187</v>
      </c>
      <c r="C100" s="453"/>
      <c r="D100" s="453"/>
      <c r="E100" s="26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19" t="s">
        <v>188</v>
      </c>
      <c r="B101" s="58" t="s">
        <v>189</v>
      </c>
      <c r="C101" s="453" t="n">
        <v>3520000</v>
      </c>
      <c r="D101" s="453" t="n">
        <v>9924339</v>
      </c>
      <c r="E101" s="26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19" t="s">
        <v>190</v>
      </c>
      <c r="B102" s="59" t="s">
        <v>191</v>
      </c>
      <c r="C102" s="453"/>
      <c r="D102" s="453"/>
      <c r="E102" s="26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19" t="s">
        <v>192</v>
      </c>
      <c r="B103" s="60" t="s">
        <v>193</v>
      </c>
      <c r="C103" s="453"/>
      <c r="D103" s="453"/>
      <c r="E103" s="26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19" t="s">
        <v>194</v>
      </c>
      <c r="B104" s="60" t="s">
        <v>195</v>
      </c>
      <c r="C104" s="453"/>
      <c r="D104" s="453"/>
      <c r="E104" s="26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19" t="s">
        <v>196</v>
      </c>
      <c r="B105" s="59" t="s">
        <v>197</v>
      </c>
      <c r="C105" s="453" t="n">
        <v>4454000</v>
      </c>
      <c r="D105" s="453" t="n">
        <v>1514167</v>
      </c>
      <c r="E105" s="26" t="n">
        <v>2131640</v>
      </c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19" t="s">
        <v>198</v>
      </c>
      <c r="B106" s="59" t="s">
        <v>199</v>
      </c>
      <c r="C106" s="453"/>
      <c r="D106" s="453"/>
      <c r="E106" s="26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19" t="s">
        <v>200</v>
      </c>
      <c r="B107" s="60" t="s">
        <v>201</v>
      </c>
      <c r="C107" s="453"/>
      <c r="D107" s="453"/>
      <c r="E107" s="26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1" t="s">
        <v>202</v>
      </c>
      <c r="B108" s="58" t="s">
        <v>203</v>
      </c>
      <c r="C108" s="453"/>
      <c r="D108" s="453"/>
      <c r="E108" s="26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19" t="s">
        <v>204</v>
      </c>
      <c r="B109" s="58" t="s">
        <v>205</v>
      </c>
      <c r="C109" s="453"/>
      <c r="D109" s="453"/>
      <c r="E109" s="26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3" t="s">
        <v>206</v>
      </c>
      <c r="B110" s="58" t="s">
        <v>207</v>
      </c>
      <c r="C110" s="453" t="n">
        <v>110000</v>
      </c>
      <c r="D110" s="453" t="n">
        <v>3984746</v>
      </c>
      <c r="E110" s="26" t="n">
        <v>3110000</v>
      </c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19" t="s">
        <v>208</v>
      </c>
      <c r="B111" s="56" t="s">
        <v>209</v>
      </c>
      <c r="C111" s="452"/>
      <c r="D111" s="452"/>
      <c r="E111" s="21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19" t="s">
        <v>210</v>
      </c>
      <c r="B112" s="55" t="s">
        <v>211</v>
      </c>
      <c r="C112" s="452"/>
      <c r="D112" s="452"/>
      <c r="E112" s="21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2" t="s">
        <v>212</v>
      </c>
      <c r="B113" s="63" t="s">
        <v>213</v>
      </c>
      <c r="C113" s="467"/>
      <c r="D113" s="467"/>
      <c r="E113" s="64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5" t="s">
        <v>23</v>
      </c>
      <c r="B114" s="66" t="s">
        <v>538</v>
      </c>
      <c r="C114" s="468" t="n">
        <f aca="false">C115+C117+C119</f>
        <v>62161000</v>
      </c>
      <c r="D114" s="468" t="n">
        <f aca="false">D115+D117+D119</f>
        <v>180978668</v>
      </c>
      <c r="E114" s="67" t="n">
        <f aca="false">E115+E117+E119</f>
        <v>117922990</v>
      </c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6" t="s">
        <v>25</v>
      </c>
      <c r="B115" s="55" t="s">
        <v>215</v>
      </c>
      <c r="C115" s="451" t="n">
        <v>20487000</v>
      </c>
      <c r="D115" s="451" t="n">
        <v>47208541</v>
      </c>
      <c r="E115" s="18" t="n">
        <v>97922990</v>
      </c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5.75" hidden="false" customHeight="false" outlineLevel="0" collapsed="false">
      <c r="A116" s="16" t="s">
        <v>27</v>
      </c>
      <c r="B116" s="68" t="s">
        <v>216</v>
      </c>
      <c r="C116" s="451" t="n">
        <v>12268000</v>
      </c>
      <c r="D116" s="451"/>
      <c r="E116" s="18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6" t="s">
        <v>29</v>
      </c>
      <c r="B117" s="68" t="s">
        <v>217</v>
      </c>
      <c r="C117" s="452" t="n">
        <v>39553000</v>
      </c>
      <c r="D117" s="452" t="n">
        <v>132508720</v>
      </c>
      <c r="E117" s="21" t="n">
        <v>20000000</v>
      </c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6" t="s">
        <v>31</v>
      </c>
      <c r="B118" s="68" t="s">
        <v>218</v>
      </c>
      <c r="C118" s="452"/>
      <c r="D118" s="452"/>
      <c r="E118" s="21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6" t="s">
        <v>33</v>
      </c>
      <c r="B119" s="24" t="s">
        <v>219</v>
      </c>
      <c r="C119" s="452" t="n">
        <v>2121000</v>
      </c>
      <c r="D119" s="452" t="n">
        <v>1261407</v>
      </c>
      <c r="E119" s="21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6" t="s">
        <v>35</v>
      </c>
      <c r="B120" s="22" t="s">
        <v>220</v>
      </c>
      <c r="C120" s="452"/>
      <c r="D120" s="452"/>
      <c r="E120" s="21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6" t="s">
        <v>221</v>
      </c>
      <c r="B121" s="70" t="s">
        <v>222</v>
      </c>
      <c r="C121" s="452"/>
      <c r="D121" s="452"/>
      <c r="E121" s="21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16" t="s">
        <v>223</v>
      </c>
      <c r="B122" s="60" t="s">
        <v>195</v>
      </c>
      <c r="C122" s="452"/>
      <c r="D122" s="452"/>
      <c r="E122" s="21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6" t="s">
        <v>224</v>
      </c>
      <c r="B123" s="60" t="s">
        <v>225</v>
      </c>
      <c r="C123" s="452"/>
      <c r="D123" s="452"/>
      <c r="E123" s="21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6" t="s">
        <v>226</v>
      </c>
      <c r="B124" s="60" t="s">
        <v>227</v>
      </c>
      <c r="C124" s="452"/>
      <c r="D124" s="452"/>
      <c r="E124" s="21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6" t="s">
        <v>228</v>
      </c>
      <c r="B125" s="60" t="s">
        <v>201</v>
      </c>
      <c r="C125" s="452"/>
      <c r="D125" s="452"/>
      <c r="E125" s="21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6" t="s">
        <v>229</v>
      </c>
      <c r="B126" s="60" t="s">
        <v>230</v>
      </c>
      <c r="C126" s="452"/>
      <c r="D126" s="452"/>
      <c r="E126" s="21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61" t="s">
        <v>231</v>
      </c>
      <c r="B127" s="60" t="s">
        <v>232</v>
      </c>
      <c r="C127" s="453"/>
      <c r="D127" s="453"/>
      <c r="E127" s="26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37</v>
      </c>
      <c r="B128" s="13" t="s">
        <v>233</v>
      </c>
      <c r="C128" s="449" t="n">
        <f aca="false">C114+C93</f>
        <v>347022000</v>
      </c>
      <c r="D128" s="449" t="n">
        <f aca="false">D114+D93</f>
        <v>485199139</v>
      </c>
      <c r="E128" s="14" t="n">
        <f aca="false">E114+E93</f>
        <v>374625828</v>
      </c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234</v>
      </c>
      <c r="B129" s="13" t="s">
        <v>235</v>
      </c>
      <c r="C129" s="449" t="n">
        <f aca="false">SUM(C130:C132)</f>
        <v>7976000</v>
      </c>
      <c r="D129" s="449" t="n">
        <f aca="false">SUM(D130:D132)</f>
        <v>0</v>
      </c>
      <c r="E129" s="14" t="n">
        <f aca="false">SUM(E130:E132)</f>
        <v>0</v>
      </c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6" t="s">
        <v>53</v>
      </c>
      <c r="B130" s="68" t="s">
        <v>236</v>
      </c>
      <c r="C130" s="452"/>
      <c r="D130" s="452"/>
      <c r="E130" s="21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6" t="s">
        <v>61</v>
      </c>
      <c r="B131" s="68" t="s">
        <v>237</v>
      </c>
      <c r="C131" s="452" t="n">
        <v>7976000</v>
      </c>
      <c r="D131" s="452"/>
      <c r="E131" s="21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1" t="s">
        <v>63</v>
      </c>
      <c r="B132" s="68" t="s">
        <v>238</v>
      </c>
      <c r="C132" s="452"/>
      <c r="D132" s="452"/>
      <c r="E132" s="21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67</v>
      </c>
      <c r="B133" s="13" t="s">
        <v>239</v>
      </c>
      <c r="C133" s="449"/>
      <c r="D133" s="449"/>
      <c r="E133" s="14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6" t="s">
        <v>69</v>
      </c>
      <c r="B134" s="72" t="s">
        <v>240</v>
      </c>
      <c r="C134" s="452"/>
      <c r="D134" s="452"/>
      <c r="E134" s="21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6" t="s">
        <v>71</v>
      </c>
      <c r="B135" s="72" t="s">
        <v>241</v>
      </c>
      <c r="C135" s="452"/>
      <c r="D135" s="452"/>
      <c r="E135" s="21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6" t="s">
        <v>73</v>
      </c>
      <c r="B136" s="72" t="s">
        <v>242</v>
      </c>
      <c r="C136" s="452"/>
      <c r="D136" s="452"/>
      <c r="E136" s="21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6" t="s">
        <v>75</v>
      </c>
      <c r="B137" s="72" t="s">
        <v>243</v>
      </c>
      <c r="C137" s="452"/>
      <c r="D137" s="452"/>
      <c r="E137" s="21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6" t="s">
        <v>77</v>
      </c>
      <c r="B138" s="72" t="s">
        <v>244</v>
      </c>
      <c r="C138" s="452"/>
      <c r="D138" s="452"/>
      <c r="E138" s="21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1" t="s">
        <v>79</v>
      </c>
      <c r="B139" s="72" t="s">
        <v>245</v>
      </c>
      <c r="C139" s="452"/>
      <c r="D139" s="452"/>
      <c r="E139" s="21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91</v>
      </c>
      <c r="B140" s="13" t="s">
        <v>246</v>
      </c>
      <c r="C140" s="449" t="n">
        <f aca="false">SUM(C141:C144)</f>
        <v>4828000</v>
      </c>
      <c r="D140" s="449" t="n">
        <f aca="false">SUM(D141:D144)</f>
        <v>5655965</v>
      </c>
      <c r="E140" s="14" t="n">
        <f aca="false">SUM(E141:E144)</f>
        <v>0</v>
      </c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6" t="s">
        <v>93</v>
      </c>
      <c r="B141" s="72" t="s">
        <v>247</v>
      </c>
      <c r="C141" s="452"/>
      <c r="D141" s="452"/>
      <c r="E141" s="21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6" t="s">
        <v>95</v>
      </c>
      <c r="B142" s="72" t="s">
        <v>248</v>
      </c>
      <c r="C142" s="452" t="n">
        <v>4828000</v>
      </c>
      <c r="D142" s="452" t="n">
        <v>5655965</v>
      </c>
      <c r="E142" s="21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6" t="s">
        <v>97</v>
      </c>
      <c r="B143" s="72" t="s">
        <v>249</v>
      </c>
      <c r="C143" s="452"/>
      <c r="D143" s="452"/>
      <c r="E143" s="21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1" t="s">
        <v>99</v>
      </c>
      <c r="B144" s="73" t="s">
        <v>250</v>
      </c>
      <c r="C144" s="452"/>
      <c r="D144" s="452"/>
      <c r="E144" s="21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251</v>
      </c>
      <c r="B145" s="13" t="s">
        <v>252</v>
      </c>
      <c r="C145" s="469"/>
      <c r="D145" s="469"/>
      <c r="E145" s="74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6" t="s">
        <v>105</v>
      </c>
      <c r="B146" s="72" t="s">
        <v>253</v>
      </c>
      <c r="C146" s="452"/>
      <c r="D146" s="452"/>
      <c r="E146" s="21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6" t="s">
        <v>107</v>
      </c>
      <c r="B147" s="72" t="s">
        <v>254</v>
      </c>
      <c r="C147" s="452"/>
      <c r="D147" s="452"/>
      <c r="E147" s="21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6" t="s">
        <v>109</v>
      </c>
      <c r="B148" s="72" t="s">
        <v>255</v>
      </c>
      <c r="C148" s="452"/>
      <c r="D148" s="452"/>
      <c r="E148" s="21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6" t="s">
        <v>111</v>
      </c>
      <c r="B149" s="72" t="s">
        <v>256</v>
      </c>
      <c r="C149" s="452"/>
      <c r="D149" s="452"/>
      <c r="E149" s="21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6" t="s">
        <v>257</v>
      </c>
      <c r="B150" s="72" t="s">
        <v>258</v>
      </c>
      <c r="C150" s="452"/>
      <c r="D150" s="452"/>
      <c r="E150" s="21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113</v>
      </c>
      <c r="B151" s="13" t="s">
        <v>259</v>
      </c>
      <c r="C151" s="470"/>
      <c r="D151" s="470"/>
      <c r="E151" s="75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260</v>
      </c>
      <c r="B152" s="13" t="s">
        <v>261</v>
      </c>
      <c r="C152" s="470"/>
      <c r="D152" s="470"/>
      <c r="E152" s="75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262</v>
      </c>
      <c r="B153" s="13" t="s">
        <v>263</v>
      </c>
      <c r="C153" s="471" t="n">
        <f aca="false">SUM(C152+C151+C145+C140+C133+C129)</f>
        <v>12804000</v>
      </c>
      <c r="D153" s="471" t="n">
        <f aca="false">SUM(D152+D151+D145+D140+D133+D129)</f>
        <v>5655965</v>
      </c>
      <c r="E153" s="76" t="n">
        <f aca="false">SUM(E152+E151+E145+E140+E133+E129)</f>
        <v>0</v>
      </c>
      <c r="F153" s="472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450" customFormat="true" ht="12.95" hidden="false" customHeight="true" outlineLevel="0" collapsed="false">
      <c r="A154" s="79" t="s">
        <v>264</v>
      </c>
      <c r="B154" s="80" t="s">
        <v>265</v>
      </c>
      <c r="C154" s="471" t="n">
        <f aca="false">C153+C128</f>
        <v>359826000</v>
      </c>
      <c r="D154" s="471" t="n">
        <f aca="false">D153+D128</f>
        <v>490855104</v>
      </c>
      <c r="E154" s="76" t="n">
        <f aca="false">E153+E128</f>
        <v>374625828</v>
      </c>
    </row>
    <row r="158" customFormat="false" ht="16.5" hidden="false" customHeight="true" outlineLevel="0" collapsed="false"/>
  </sheetData>
  <mergeCells count="2">
    <mergeCell ref="A1:E1"/>
    <mergeCell ref="A89:E89"/>
  </mergeCells>
  <printOptions headings="false" gridLines="false" gridLinesSet="true" horizontalCentered="true" verticalCentered="false"/>
  <pageMargins left="0.7875" right="0.7875" top="1.45694444444444" bottom="0.870138888888889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&amp;C&amp;12&amp;UTájékoztató kimutatások, mérlegek
&amp;UTiszatarján Község  Önkormányzata
2017. ÉVI KÖLTSÉGVETÉSÉNEK MÉRLEGE&amp;R&amp;11 1. számú tájékoztató tábla</oddHeader>
    <oddFooter/>
  </headerFooter>
  <rowBreaks count="1" manualBreakCount="1">
    <brk id="88" man="true" max="16383" min="0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RowHeight="12.75"/>
  <cols>
    <col collapsed="false" hidden="false" max="1" min="1" style="87" width="6.82386363636364"/>
    <col collapsed="false" hidden="false" max="2" min="2" style="86" width="49.6704545454545"/>
    <col collapsed="false" hidden="false" max="8" min="3" style="86" width="12.8295454545455"/>
    <col collapsed="false" hidden="false" max="9" min="9" style="86" width="14.3295454545455"/>
    <col collapsed="false" hidden="false" max="10" min="10" style="86" width="3.32954545454545"/>
    <col collapsed="false" hidden="false" max="1025" min="11" style="86" width="9.32954545454546"/>
  </cols>
  <sheetData>
    <row r="1" customFormat="false" ht="27.75" hidden="false" customHeight="true" outlineLevel="0" collapsed="false">
      <c r="A1" s="88" t="s">
        <v>539</v>
      </c>
      <c r="B1" s="88"/>
      <c r="C1" s="88"/>
      <c r="D1" s="88"/>
      <c r="E1" s="88"/>
      <c r="F1" s="88"/>
      <c r="G1" s="88"/>
      <c r="H1" s="88"/>
      <c r="I1" s="88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0.25" hidden="false" customHeight="true" outlineLevel="0" collapsed="false">
      <c r="A2" s="0"/>
      <c r="B2" s="0"/>
      <c r="C2" s="0"/>
      <c r="D2" s="0"/>
      <c r="E2" s="0"/>
      <c r="F2" s="0"/>
      <c r="G2" s="0"/>
      <c r="H2" s="0"/>
      <c r="I2" s="473" t="s">
        <v>275</v>
      </c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476" customFormat="true" ht="26.25" hidden="false" customHeight="true" outlineLevel="0" collapsed="false">
      <c r="A3" s="91" t="s">
        <v>3</v>
      </c>
      <c r="B3" s="474" t="s">
        <v>540</v>
      </c>
      <c r="C3" s="91" t="s">
        <v>541</v>
      </c>
      <c r="D3" s="91" t="e">
        <f aca="false">+CONCATENATE(LEFT(#REF!,4)," előtti kifizetés")</f>
        <v>#REF!</v>
      </c>
      <c r="E3" s="475" t="s">
        <v>542</v>
      </c>
      <c r="F3" s="475"/>
      <c r="G3" s="475"/>
      <c r="H3" s="475"/>
      <c r="I3" s="474" t="s">
        <v>403</v>
      </c>
    </row>
    <row r="4" s="479" customFormat="true" ht="32.25" hidden="false" customHeight="true" outlineLevel="0" collapsed="false">
      <c r="A4" s="91"/>
      <c r="B4" s="474"/>
      <c r="C4" s="474"/>
      <c r="D4" s="91"/>
      <c r="E4" s="477" t="e">
        <f aca="false">+CONCATENATE(LEFT(#REF!,4),".")</f>
        <v>#REF!</v>
      </c>
      <c r="F4" s="477" t="e">
        <f aca="false">+CONCATENATE(LEFT(#REF!,4)+1,".")</f>
        <v>#REF!</v>
      </c>
      <c r="G4" s="477" t="e">
        <f aca="false">+CONCATENATE(LEFT(#REF!,4)+2,".")</f>
        <v>#REF!</v>
      </c>
      <c r="H4" s="478" t="e">
        <f aca="false">+CONCATENATE(LEFT(#REF!,4)+2,".",CHAR(10)," után")</f>
        <v>#REF!</v>
      </c>
      <c r="I4" s="474"/>
    </row>
    <row r="5" s="483" customFormat="true" ht="12.95" hidden="false" customHeight="true" outlineLevel="0" collapsed="false">
      <c r="A5" s="480" t="s">
        <v>6</v>
      </c>
      <c r="B5" s="96" t="s">
        <v>7</v>
      </c>
      <c r="C5" s="481" t="s">
        <v>8</v>
      </c>
      <c r="D5" s="96" t="s">
        <v>279</v>
      </c>
      <c r="E5" s="480" t="s">
        <v>280</v>
      </c>
      <c r="F5" s="481" t="s">
        <v>371</v>
      </c>
      <c r="G5" s="481" t="s">
        <v>543</v>
      </c>
      <c r="H5" s="99" t="s">
        <v>544</v>
      </c>
      <c r="I5" s="482" t="s">
        <v>545</v>
      </c>
    </row>
    <row r="6" customFormat="false" ht="24.75" hidden="false" customHeight="true" outlineLevel="0" collapsed="false">
      <c r="A6" s="97" t="s">
        <v>9</v>
      </c>
      <c r="B6" s="484" t="s">
        <v>546</v>
      </c>
      <c r="C6" s="485"/>
      <c r="D6" s="486" t="n">
        <f aca="false">+D7+D8</f>
        <v>0</v>
      </c>
      <c r="E6" s="487" t="n">
        <f aca="false">+E7+E8</f>
        <v>0</v>
      </c>
      <c r="F6" s="488" t="n">
        <f aca="false">+F7+F8</f>
        <v>0</v>
      </c>
      <c r="G6" s="488" t="n">
        <f aca="false">+G7+G8</f>
        <v>0</v>
      </c>
      <c r="H6" s="489" t="n">
        <f aca="false">+H7+H8</f>
        <v>0</v>
      </c>
      <c r="I6" s="486" t="n">
        <f aca="false">SUM(D6:H6)</f>
        <v>0</v>
      </c>
      <c r="J6" s="0"/>
    </row>
    <row r="7" customFormat="false" ht="20.1" hidden="false" customHeight="true" outlineLevel="0" collapsed="false">
      <c r="A7" s="490" t="s">
        <v>23</v>
      </c>
      <c r="B7" s="491" t="s">
        <v>547</v>
      </c>
      <c r="C7" s="492"/>
      <c r="D7" s="493"/>
      <c r="E7" s="494"/>
      <c r="F7" s="211"/>
      <c r="G7" s="211"/>
      <c r="H7" s="495"/>
      <c r="I7" s="496" t="n">
        <f aca="false">SUM(D7:H7)</f>
        <v>0</v>
      </c>
      <c r="J7" s="497" t="s">
        <v>548</v>
      </c>
    </row>
    <row r="8" customFormat="false" ht="20.1" hidden="false" customHeight="true" outlineLevel="0" collapsed="false">
      <c r="A8" s="490" t="s">
        <v>37</v>
      </c>
      <c r="B8" s="491" t="s">
        <v>547</v>
      </c>
      <c r="C8" s="492"/>
      <c r="D8" s="493"/>
      <c r="E8" s="494"/>
      <c r="F8" s="211"/>
      <c r="G8" s="211"/>
      <c r="H8" s="495"/>
      <c r="I8" s="496" t="n">
        <f aca="false">SUM(D8:H8)</f>
        <v>0</v>
      </c>
      <c r="J8" s="497"/>
    </row>
    <row r="9" customFormat="false" ht="26.1" hidden="false" customHeight="true" outlineLevel="0" collapsed="false">
      <c r="A9" s="97" t="s">
        <v>234</v>
      </c>
      <c r="B9" s="484" t="s">
        <v>549</v>
      </c>
      <c r="C9" s="498"/>
      <c r="D9" s="486" t="e">
        <f aca="false">+D10+D11</f>
        <v>#VALUE!</v>
      </c>
      <c r="E9" s="487" t="n">
        <f aca="false">+E10+E11</f>
        <v>0</v>
      </c>
      <c r="F9" s="488" t="n">
        <f aca="false">+F10+F11</f>
        <v>0</v>
      </c>
      <c r="G9" s="488" t="n">
        <f aca="false">+G10+G11</f>
        <v>0</v>
      </c>
      <c r="H9" s="489" t="n">
        <f aca="false">+H10+H11</f>
        <v>0</v>
      </c>
      <c r="I9" s="486" t="e">
        <f aca="false">SUM(D9:H9)</f>
        <v>#VALUE!</v>
      </c>
      <c r="J9" s="497"/>
    </row>
    <row r="10" customFormat="false" ht="20.1" hidden="false" customHeight="true" outlineLevel="0" collapsed="false">
      <c r="A10" s="490" t="s">
        <v>67</v>
      </c>
      <c r="B10" s="491" t="s">
        <v>547</v>
      </c>
      <c r="C10" s="492"/>
      <c r="D10" s="499" t="s">
        <v>267</v>
      </c>
      <c r="E10" s="499"/>
      <c r="F10" s="499"/>
      <c r="G10" s="499"/>
      <c r="H10" s="495"/>
      <c r="I10" s="496" t="n">
        <f aca="false">SUM(D10:H10)</f>
        <v>0</v>
      </c>
      <c r="J10" s="497"/>
    </row>
    <row r="11" customFormat="false" ht="20.1" hidden="false" customHeight="true" outlineLevel="0" collapsed="false">
      <c r="A11" s="490" t="s">
        <v>91</v>
      </c>
      <c r="B11" s="491" t="s">
        <v>547</v>
      </c>
      <c r="C11" s="492"/>
      <c r="D11" s="499"/>
      <c r="E11" s="499"/>
      <c r="F11" s="499"/>
      <c r="G11" s="499"/>
      <c r="H11" s="495"/>
      <c r="I11" s="496" t="n">
        <f aca="false">SUM(D11:H11)</f>
        <v>0</v>
      </c>
      <c r="J11" s="497"/>
    </row>
    <row r="12" customFormat="false" ht="20.1" hidden="false" customHeight="true" outlineLevel="0" collapsed="false">
      <c r="A12" s="97" t="s">
        <v>251</v>
      </c>
      <c r="B12" s="484" t="s">
        <v>550</v>
      </c>
      <c r="C12" s="498"/>
      <c r="D12" s="486" t="n">
        <f aca="false">+D13</f>
        <v>0</v>
      </c>
      <c r="E12" s="487" t="n">
        <f aca="false">+E13</f>
        <v>0</v>
      </c>
      <c r="F12" s="488" t="n">
        <f aca="false">+F13</f>
        <v>0</v>
      </c>
      <c r="G12" s="488" t="n">
        <f aca="false">+G13</f>
        <v>0</v>
      </c>
      <c r="H12" s="489" t="n">
        <f aca="false">+H13</f>
        <v>0</v>
      </c>
      <c r="I12" s="486" t="n">
        <f aca="false">SUM(D12:H12)</f>
        <v>0</v>
      </c>
      <c r="J12" s="497"/>
    </row>
    <row r="13" customFormat="false" ht="20.1" hidden="false" customHeight="true" outlineLevel="0" collapsed="false">
      <c r="A13" s="490" t="s">
        <v>113</v>
      </c>
      <c r="B13" s="491" t="s">
        <v>547</v>
      </c>
      <c r="C13" s="492"/>
      <c r="D13" s="493"/>
      <c r="E13" s="494"/>
      <c r="F13" s="211"/>
      <c r="G13" s="211"/>
      <c r="H13" s="495"/>
      <c r="I13" s="496" t="n">
        <f aca="false">SUM(D13:H13)</f>
        <v>0</v>
      </c>
      <c r="J13" s="497"/>
    </row>
    <row r="14" customFormat="false" ht="20.1" hidden="false" customHeight="true" outlineLevel="0" collapsed="false">
      <c r="A14" s="97" t="s">
        <v>260</v>
      </c>
      <c r="B14" s="484" t="s">
        <v>551</v>
      </c>
      <c r="C14" s="498"/>
      <c r="D14" s="486" t="n">
        <f aca="false">+D15</f>
        <v>0</v>
      </c>
      <c r="E14" s="487" t="n">
        <f aca="false">+E15</f>
        <v>0</v>
      </c>
      <c r="F14" s="488" t="n">
        <f aca="false">+F15</f>
        <v>0</v>
      </c>
      <c r="G14" s="488" t="n">
        <f aca="false">+G15</f>
        <v>0</v>
      </c>
      <c r="H14" s="489" t="n">
        <f aca="false">+H15</f>
        <v>0</v>
      </c>
      <c r="I14" s="486" t="n">
        <f aca="false">SUM(D14:H14)</f>
        <v>0</v>
      </c>
      <c r="J14" s="497"/>
    </row>
    <row r="15" customFormat="false" ht="20.1" hidden="false" customHeight="true" outlineLevel="0" collapsed="false">
      <c r="A15" s="500" t="s">
        <v>262</v>
      </c>
      <c r="B15" s="501" t="s">
        <v>547</v>
      </c>
      <c r="C15" s="502"/>
      <c r="D15" s="503"/>
      <c r="E15" s="504"/>
      <c r="F15" s="217"/>
      <c r="G15" s="217"/>
      <c r="H15" s="505"/>
      <c r="I15" s="506" t="n">
        <f aca="false">SUM(D15:H15)</f>
        <v>0</v>
      </c>
      <c r="J15" s="497"/>
    </row>
    <row r="16" customFormat="false" ht="20.1" hidden="false" customHeight="true" outlineLevel="0" collapsed="false">
      <c r="A16" s="97" t="s">
        <v>264</v>
      </c>
      <c r="B16" s="484" t="s">
        <v>552</v>
      </c>
      <c r="C16" s="498"/>
      <c r="D16" s="486" t="n">
        <f aca="false">+D17</f>
        <v>0</v>
      </c>
      <c r="E16" s="487" t="n">
        <f aca="false">+E17</f>
        <v>0</v>
      </c>
      <c r="F16" s="488" t="n">
        <f aca="false">+F17</f>
        <v>0</v>
      </c>
      <c r="G16" s="488" t="n">
        <f aca="false">+G17</f>
        <v>0</v>
      </c>
      <c r="H16" s="489" t="n">
        <f aca="false">+H17</f>
        <v>0</v>
      </c>
      <c r="I16" s="486" t="n">
        <f aca="false">SUM(D16:H16)</f>
        <v>0</v>
      </c>
      <c r="J16" s="497"/>
    </row>
    <row r="17" customFormat="false" ht="20.1" hidden="false" customHeight="true" outlineLevel="0" collapsed="false">
      <c r="A17" s="507" t="s">
        <v>290</v>
      </c>
      <c r="B17" s="508" t="s">
        <v>547</v>
      </c>
      <c r="C17" s="509"/>
      <c r="D17" s="510"/>
      <c r="E17" s="511"/>
      <c r="F17" s="512"/>
      <c r="G17" s="512"/>
      <c r="H17" s="513"/>
      <c r="I17" s="514" t="n">
        <f aca="false">SUM(D17:H17)</f>
        <v>0</v>
      </c>
      <c r="J17" s="497"/>
    </row>
    <row r="18" customFormat="false" ht="20.1" hidden="false" customHeight="true" outlineLevel="0" collapsed="false">
      <c r="A18" s="515" t="s">
        <v>553</v>
      </c>
      <c r="B18" s="515"/>
      <c r="C18" s="516"/>
      <c r="D18" s="486" t="e">
        <f aca="false">+D6+D9+D12+D14+D16</f>
        <v>#VALUE!</v>
      </c>
      <c r="E18" s="487" t="n">
        <f aca="false">+E6+E9+E12+E14+E16</f>
        <v>0</v>
      </c>
      <c r="F18" s="488" t="n">
        <f aca="false">+F6+F9+F12+F14+F16</f>
        <v>0</v>
      </c>
      <c r="G18" s="488" t="n">
        <f aca="false">+G6+G9+G12+G14+G16</f>
        <v>0</v>
      </c>
      <c r="H18" s="489" t="n">
        <f aca="false">+H6+H9+H12+H14+H16</f>
        <v>0</v>
      </c>
      <c r="I18" s="486" t="e">
        <f aca="false">+I6+I9+I12+I14+I16</f>
        <v>#VALUE!</v>
      </c>
      <c r="J18" s="497"/>
    </row>
  </sheetData>
  <mergeCells count="10">
    <mergeCell ref="A1:I1"/>
    <mergeCell ref="A3:A4"/>
    <mergeCell ref="B3:B4"/>
    <mergeCell ref="C3:C4"/>
    <mergeCell ref="D3:D4"/>
    <mergeCell ref="E3:H3"/>
    <mergeCell ref="I3:I4"/>
    <mergeCell ref="J7:J18"/>
    <mergeCell ref="D10:G11"/>
    <mergeCell ref="A18:B18"/>
  </mergeCells>
  <printOptions headings="false" gridLines="false" gridLinesSet="true" horizontalCentered="true" verticalCentered="false"/>
  <pageMargins left="0.7875" right="0.7875" top="1.02986111111111" bottom="0.98402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3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2.75"/>
  <cols>
    <col collapsed="false" hidden="false" max="1" min="1" style="517" width="5.83522727272727"/>
    <col collapsed="false" hidden="false" max="2" min="2" style="276" width="54.8295454545455"/>
    <col collapsed="false" hidden="false" max="4" min="3" style="276" width="17.6704545454545"/>
    <col collapsed="false" hidden="false" max="1025" min="5" style="276" width="9.32954545454546"/>
  </cols>
  <sheetData>
    <row r="1" customFormat="false" ht="31.5" hidden="false" customHeight="true" outlineLevel="0" collapsed="false">
      <c r="A1" s="0"/>
      <c r="B1" s="518" t="s">
        <v>554</v>
      </c>
      <c r="C1" s="518"/>
      <c r="D1" s="518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521" customFormat="true" ht="16.5" hidden="false" customHeight="false" outlineLevel="0" collapsed="false">
      <c r="A2" s="519"/>
      <c r="B2" s="520"/>
      <c r="D2" s="522" t="s">
        <v>275</v>
      </c>
    </row>
    <row r="3" s="428" customFormat="true" ht="48" hidden="false" customHeight="true" outlineLevel="0" collapsed="false">
      <c r="A3" s="523" t="s">
        <v>364</v>
      </c>
      <c r="B3" s="426" t="s">
        <v>4</v>
      </c>
      <c r="C3" s="426" t="s">
        <v>555</v>
      </c>
      <c r="D3" s="427" t="s">
        <v>556</v>
      </c>
    </row>
    <row r="4" customFormat="false" ht="14.1" hidden="false" customHeight="true" outlineLevel="0" collapsed="false">
      <c r="A4" s="524" t="s">
        <v>6</v>
      </c>
      <c r="B4" s="295" t="s">
        <v>7</v>
      </c>
      <c r="C4" s="295" t="s">
        <v>8</v>
      </c>
      <c r="D4" s="296" t="s">
        <v>279</v>
      </c>
    </row>
    <row r="5" customFormat="false" ht="18" hidden="false" customHeight="true" outlineLevel="0" collapsed="false">
      <c r="A5" s="525" t="s">
        <v>9</v>
      </c>
      <c r="B5" s="526" t="s">
        <v>557</v>
      </c>
      <c r="C5" s="527"/>
      <c r="D5" s="104"/>
    </row>
    <row r="6" customFormat="false" ht="18" hidden="false" customHeight="true" outlineLevel="0" collapsed="false">
      <c r="A6" s="528" t="s">
        <v>23</v>
      </c>
      <c r="B6" s="529" t="s">
        <v>558</v>
      </c>
      <c r="C6" s="530"/>
      <c r="D6" s="108"/>
    </row>
    <row r="7" customFormat="false" ht="18" hidden="false" customHeight="true" outlineLevel="0" collapsed="false">
      <c r="A7" s="528" t="s">
        <v>37</v>
      </c>
      <c r="B7" s="529" t="s">
        <v>559</v>
      </c>
      <c r="C7" s="530"/>
      <c r="D7" s="108"/>
    </row>
    <row r="8" customFormat="false" ht="18" hidden="false" customHeight="true" outlineLevel="0" collapsed="false">
      <c r="A8" s="528" t="s">
        <v>234</v>
      </c>
      <c r="B8" s="529" t="s">
        <v>560</v>
      </c>
      <c r="C8" s="530"/>
      <c r="D8" s="108"/>
    </row>
    <row r="9" customFormat="false" ht="18" hidden="false" customHeight="true" outlineLevel="0" collapsed="false">
      <c r="A9" s="528" t="s">
        <v>67</v>
      </c>
      <c r="B9" s="529" t="s">
        <v>561</v>
      </c>
      <c r="C9" s="530"/>
      <c r="D9" s="108"/>
    </row>
    <row r="10" customFormat="false" ht="18" hidden="false" customHeight="true" outlineLevel="0" collapsed="false">
      <c r="A10" s="528" t="s">
        <v>91</v>
      </c>
      <c r="B10" s="529" t="s">
        <v>562</v>
      </c>
      <c r="C10" s="530"/>
      <c r="D10" s="108"/>
    </row>
    <row r="11" customFormat="false" ht="18" hidden="false" customHeight="true" outlineLevel="0" collapsed="false">
      <c r="A11" s="528" t="s">
        <v>251</v>
      </c>
      <c r="B11" s="531" t="s">
        <v>563</v>
      </c>
      <c r="C11" s="131" t="s">
        <v>267</v>
      </c>
      <c r="D11" s="131"/>
    </row>
    <row r="12" customFormat="false" ht="18" hidden="false" customHeight="true" outlineLevel="0" collapsed="false">
      <c r="A12" s="528" t="s">
        <v>260</v>
      </c>
      <c r="B12" s="531" t="s">
        <v>564</v>
      </c>
      <c r="C12" s="131"/>
      <c r="D12" s="131"/>
    </row>
    <row r="13" customFormat="false" ht="18" hidden="false" customHeight="true" outlineLevel="0" collapsed="false">
      <c r="A13" s="528" t="s">
        <v>262</v>
      </c>
      <c r="B13" s="531" t="s">
        <v>565</v>
      </c>
      <c r="C13" s="131"/>
      <c r="D13" s="131"/>
    </row>
    <row r="14" customFormat="false" ht="18" hidden="false" customHeight="true" outlineLevel="0" collapsed="false">
      <c r="A14" s="528" t="s">
        <v>264</v>
      </c>
      <c r="B14" s="531" t="s">
        <v>566</v>
      </c>
      <c r="C14" s="530"/>
      <c r="D14" s="108"/>
    </row>
    <row r="15" customFormat="false" ht="22.5" hidden="false" customHeight="true" outlineLevel="0" collapsed="false">
      <c r="A15" s="528" t="s">
        <v>290</v>
      </c>
      <c r="B15" s="531" t="s">
        <v>567</v>
      </c>
      <c r="C15" s="530"/>
      <c r="D15" s="108"/>
    </row>
    <row r="16" customFormat="false" ht="18" hidden="false" customHeight="true" outlineLevel="0" collapsed="false">
      <c r="A16" s="528" t="s">
        <v>291</v>
      </c>
      <c r="B16" s="529" t="s">
        <v>568</v>
      </c>
      <c r="C16" s="530"/>
      <c r="D16" s="108"/>
    </row>
    <row r="17" customFormat="false" ht="18" hidden="false" customHeight="true" outlineLevel="0" collapsed="false">
      <c r="A17" s="528" t="s">
        <v>294</v>
      </c>
      <c r="B17" s="529" t="s">
        <v>569</v>
      </c>
      <c r="C17" s="530"/>
      <c r="D17" s="108"/>
    </row>
    <row r="18" customFormat="false" ht="18" hidden="false" customHeight="true" outlineLevel="0" collapsed="false">
      <c r="A18" s="528" t="s">
        <v>297</v>
      </c>
      <c r="B18" s="529" t="s">
        <v>570</v>
      </c>
      <c r="C18" s="530"/>
      <c r="D18" s="108"/>
    </row>
    <row r="19" customFormat="false" ht="18" hidden="false" customHeight="true" outlineLevel="0" collapsed="false">
      <c r="A19" s="528" t="s">
        <v>300</v>
      </c>
      <c r="B19" s="529" t="s">
        <v>571</v>
      </c>
      <c r="C19" s="530"/>
      <c r="D19" s="108"/>
    </row>
    <row r="20" customFormat="false" ht="18" hidden="false" customHeight="true" outlineLevel="0" collapsed="false">
      <c r="A20" s="528" t="s">
        <v>303</v>
      </c>
      <c r="B20" s="529" t="s">
        <v>572</v>
      </c>
      <c r="C20" s="530"/>
      <c r="D20" s="108"/>
    </row>
    <row r="21" customFormat="false" ht="18" hidden="false" customHeight="true" outlineLevel="0" collapsed="false">
      <c r="A21" s="528" t="s">
        <v>306</v>
      </c>
      <c r="B21" s="532"/>
      <c r="C21" s="107"/>
      <c r="D21" s="108"/>
    </row>
    <row r="22" customFormat="false" ht="18" hidden="false" customHeight="true" outlineLevel="0" collapsed="false">
      <c r="A22" s="528" t="s">
        <v>309</v>
      </c>
      <c r="B22" s="533"/>
      <c r="C22" s="107"/>
      <c r="D22" s="108"/>
    </row>
    <row r="23" customFormat="false" ht="18" hidden="false" customHeight="true" outlineLevel="0" collapsed="false">
      <c r="A23" s="528" t="s">
        <v>312</v>
      </c>
      <c r="B23" s="533"/>
      <c r="C23" s="107"/>
      <c r="D23" s="108"/>
    </row>
    <row r="24" customFormat="false" ht="18" hidden="false" customHeight="true" outlineLevel="0" collapsed="false">
      <c r="A24" s="528" t="s">
        <v>314</v>
      </c>
      <c r="B24" s="533"/>
      <c r="C24" s="107"/>
      <c r="D24" s="108"/>
    </row>
    <row r="25" customFormat="false" ht="18" hidden="false" customHeight="true" outlineLevel="0" collapsed="false">
      <c r="A25" s="528" t="s">
        <v>316</v>
      </c>
      <c r="B25" s="533"/>
      <c r="C25" s="107"/>
      <c r="D25" s="108"/>
    </row>
    <row r="26" customFormat="false" ht="18" hidden="false" customHeight="true" outlineLevel="0" collapsed="false">
      <c r="A26" s="528" t="s">
        <v>317</v>
      </c>
      <c r="B26" s="533"/>
      <c r="C26" s="107"/>
      <c r="D26" s="108"/>
    </row>
    <row r="27" customFormat="false" ht="18" hidden="false" customHeight="true" outlineLevel="0" collapsed="false">
      <c r="A27" s="528" t="s">
        <v>318</v>
      </c>
      <c r="B27" s="533"/>
      <c r="C27" s="107"/>
      <c r="D27" s="108"/>
    </row>
    <row r="28" customFormat="false" ht="18" hidden="false" customHeight="true" outlineLevel="0" collapsed="false">
      <c r="A28" s="528" t="s">
        <v>321</v>
      </c>
      <c r="B28" s="533"/>
      <c r="C28" s="107"/>
      <c r="D28" s="108"/>
    </row>
    <row r="29" customFormat="false" ht="18" hidden="false" customHeight="true" outlineLevel="0" collapsed="false">
      <c r="A29" s="534" t="s">
        <v>324</v>
      </c>
      <c r="B29" s="535"/>
      <c r="C29" s="536"/>
      <c r="D29" s="406"/>
    </row>
    <row r="30" customFormat="false" ht="18" hidden="false" customHeight="true" outlineLevel="0" collapsed="false">
      <c r="A30" s="524" t="s">
        <v>327</v>
      </c>
      <c r="B30" s="537" t="s">
        <v>416</v>
      </c>
      <c r="C30" s="538" t="n">
        <f aca="false">+C5+C6+C7+C8+C9+C16+C17+C18+C19+C20+C21+C22+C23+C24+C25+C26+C27+C28+C29</f>
        <v>0</v>
      </c>
      <c r="D30" s="539" t="n">
        <f aca="false">+D5+D6+D7+D8+D9+D16+D17+D18+D19+D20+D21+D22+D23+D24+D25+D26+D27+D28+D29</f>
        <v>0</v>
      </c>
    </row>
    <row r="31" customFormat="false" ht="8.25" hidden="false" customHeight="true" outlineLevel="0" collapsed="false">
      <c r="A31" s="540"/>
      <c r="B31" s="541"/>
      <c r="C31" s="541"/>
      <c r="D31" s="541"/>
    </row>
  </sheetData>
  <mergeCells count="3">
    <mergeCell ref="B1:D1"/>
    <mergeCell ref="C11:D13"/>
    <mergeCell ref="B31:D31"/>
  </mergeCells>
  <printOptions headings="false" gridLines="false" gridLinesSet="true" horizontalCentered="true" verticalCentered="false"/>
  <pageMargins left="0.7875" right="0.7875" top="1.05972222222222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3. tájékoztató tábla</oddHeader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2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S5" activeCellId="0" sqref="S5"/>
    </sheetView>
  </sheetViews>
  <sheetFormatPr defaultRowHeight="15.75"/>
  <cols>
    <col collapsed="false" hidden="false" max="1" min="1" style="542" width="4.82954545454545"/>
    <col collapsed="false" hidden="false" max="2" min="2" style="542" width="31.1704545454545"/>
    <col collapsed="false" hidden="false" max="5" min="3" style="542" width="10.1647727272727"/>
    <col collapsed="false" hidden="false" max="6" min="6" style="542" width="11.1647727272727"/>
    <col collapsed="false" hidden="false" max="8" min="7" style="542" width="10.1647727272727"/>
    <col collapsed="false" hidden="false" max="10" min="9" style="542" width="10.8352272727273"/>
    <col collapsed="false" hidden="false" max="11" min="11" style="542" width="11.6647727272727"/>
    <col collapsed="false" hidden="false" max="14" min="12" style="542" width="10.8352272727273"/>
    <col collapsed="false" hidden="false" max="15" min="15" style="542" width="11.4943181818182"/>
    <col collapsed="false" hidden="false" max="1025" min="16" style="542" width="9.32954545454546"/>
  </cols>
  <sheetData>
    <row r="1" customFormat="false" ht="31.5" hidden="false" customHeight="true" outlineLevel="0" collapsed="false">
      <c r="A1" s="543" t="s">
        <v>573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6.5" hidden="false" customHeight="fals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544" t="s">
        <v>363</v>
      </c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548" customFormat="true" ht="26.1" hidden="false" customHeight="true" outlineLevel="0" collapsed="false">
      <c r="A3" s="545" t="s">
        <v>364</v>
      </c>
      <c r="B3" s="546" t="s">
        <v>278</v>
      </c>
      <c r="C3" s="546" t="s">
        <v>574</v>
      </c>
      <c r="D3" s="546" t="s">
        <v>575</v>
      </c>
      <c r="E3" s="546" t="s">
        <v>576</v>
      </c>
      <c r="F3" s="546" t="s">
        <v>577</v>
      </c>
      <c r="G3" s="546" t="s">
        <v>578</v>
      </c>
      <c r="H3" s="546" t="s">
        <v>579</v>
      </c>
      <c r="I3" s="546" t="s">
        <v>580</v>
      </c>
      <c r="J3" s="546" t="s">
        <v>581</v>
      </c>
      <c r="K3" s="546" t="s">
        <v>582</v>
      </c>
      <c r="L3" s="546" t="s">
        <v>583</v>
      </c>
      <c r="M3" s="546" t="s">
        <v>584</v>
      </c>
      <c r="N3" s="546" t="s">
        <v>585</v>
      </c>
      <c r="O3" s="547" t="s">
        <v>403</v>
      </c>
    </row>
    <row r="4" s="551" customFormat="true" ht="15" hidden="false" customHeight="true" outlineLevel="0" collapsed="false">
      <c r="A4" s="549" t="s">
        <v>9</v>
      </c>
      <c r="B4" s="550" t="s">
        <v>276</v>
      </c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</row>
    <row r="5" customFormat="false" ht="22.5" hidden="false" customHeight="false" outlineLevel="0" collapsed="false">
      <c r="A5" s="552" t="s">
        <v>23</v>
      </c>
      <c r="B5" s="553" t="s">
        <v>281</v>
      </c>
      <c r="C5" s="554" t="n">
        <v>14432597</v>
      </c>
      <c r="D5" s="554" t="n">
        <v>14432600</v>
      </c>
      <c r="E5" s="554" t="n">
        <v>14432600</v>
      </c>
      <c r="F5" s="554" t="n">
        <v>14432600</v>
      </c>
      <c r="G5" s="554" t="n">
        <v>14432600</v>
      </c>
      <c r="H5" s="554" t="n">
        <v>14432600</v>
      </c>
      <c r="I5" s="554" t="n">
        <v>14432600</v>
      </c>
      <c r="J5" s="554" t="n">
        <v>14432600</v>
      </c>
      <c r="K5" s="554" t="n">
        <v>14432600</v>
      </c>
      <c r="L5" s="554" t="n">
        <v>14432600</v>
      </c>
      <c r="M5" s="554" t="n">
        <v>14432600</v>
      </c>
      <c r="N5" s="554" t="n">
        <v>14432600</v>
      </c>
      <c r="O5" s="555" t="n">
        <f aca="false">SUM(C5:N5)</f>
        <v>173191197</v>
      </c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559" customFormat="true" ht="22.5" hidden="false" customHeight="false" outlineLevel="0" collapsed="false">
      <c r="A6" s="556" t="s">
        <v>37</v>
      </c>
      <c r="B6" s="557" t="s">
        <v>586</v>
      </c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5" t="n">
        <f aca="false">SUM(C6:N6)</f>
        <v>0</v>
      </c>
    </row>
    <row r="7" customFormat="false" ht="22.5" hidden="false" customHeight="false" outlineLevel="0" collapsed="false">
      <c r="A7" s="556" t="s">
        <v>234</v>
      </c>
      <c r="B7" s="560" t="s">
        <v>587</v>
      </c>
      <c r="C7" s="561"/>
      <c r="D7" s="561"/>
      <c r="E7" s="561" t="n">
        <v>20000000</v>
      </c>
      <c r="F7" s="561"/>
      <c r="G7" s="561"/>
      <c r="H7" s="561"/>
      <c r="I7" s="561"/>
      <c r="J7" s="561"/>
      <c r="K7" s="561"/>
      <c r="L7" s="561"/>
      <c r="M7" s="561"/>
      <c r="N7" s="561"/>
      <c r="O7" s="562" t="n">
        <f aca="false">SUM(C7:N7)</f>
        <v>20000000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4.1" hidden="false" customHeight="true" outlineLevel="0" collapsed="false">
      <c r="A8" s="556" t="s">
        <v>67</v>
      </c>
      <c r="B8" s="563" t="s">
        <v>286</v>
      </c>
      <c r="C8" s="558" t="n">
        <v>2109400</v>
      </c>
      <c r="D8" s="558" t="n">
        <v>2114600</v>
      </c>
      <c r="E8" s="558" t="n">
        <v>2114600</v>
      </c>
      <c r="F8" s="558" t="n">
        <v>2114600</v>
      </c>
      <c r="G8" s="558" t="n">
        <v>2114600</v>
      </c>
      <c r="H8" s="558" t="n">
        <v>2114600</v>
      </c>
      <c r="I8" s="558" t="n">
        <v>2114600</v>
      </c>
      <c r="J8" s="558" t="n">
        <v>2114600</v>
      </c>
      <c r="K8" s="558" t="n">
        <v>2114600</v>
      </c>
      <c r="L8" s="558" t="n">
        <v>2114600</v>
      </c>
      <c r="M8" s="558" t="n">
        <v>2114600</v>
      </c>
      <c r="N8" s="558" t="n">
        <v>2114600</v>
      </c>
      <c r="O8" s="555" t="n">
        <f aca="false">SUM(C8:N8)</f>
        <v>25370000</v>
      </c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4.1" hidden="false" customHeight="true" outlineLevel="0" collapsed="false">
      <c r="A9" s="556" t="s">
        <v>91</v>
      </c>
      <c r="B9" s="563" t="s">
        <v>287</v>
      </c>
      <c r="C9" s="558" t="n">
        <v>861000</v>
      </c>
      <c r="D9" s="558" t="n">
        <v>856000</v>
      </c>
      <c r="E9" s="558" t="n">
        <v>856000</v>
      </c>
      <c r="F9" s="558" t="n">
        <v>856000</v>
      </c>
      <c r="G9" s="558" t="n">
        <v>856000</v>
      </c>
      <c r="H9" s="558" t="n">
        <v>856000</v>
      </c>
      <c r="I9" s="558" t="n">
        <v>856000</v>
      </c>
      <c r="J9" s="558" t="n">
        <v>856000</v>
      </c>
      <c r="K9" s="558" t="n">
        <v>856000</v>
      </c>
      <c r="L9" s="558" t="n">
        <v>856000</v>
      </c>
      <c r="M9" s="558" t="n">
        <v>856000</v>
      </c>
      <c r="N9" s="558" t="n">
        <v>856000</v>
      </c>
      <c r="O9" s="555" t="n">
        <f aca="false">SUM(C9:N9)</f>
        <v>10277000</v>
      </c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4.1" hidden="false" customHeight="true" outlineLevel="0" collapsed="false">
      <c r="A10" s="556" t="s">
        <v>251</v>
      </c>
      <c r="B10" s="563" t="s">
        <v>335</v>
      </c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5" t="n">
        <f aca="false">SUM(C10:N10)</f>
        <v>0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4.1" hidden="false" customHeight="true" outlineLevel="0" collapsed="false">
      <c r="A11" s="556" t="s">
        <v>113</v>
      </c>
      <c r="B11" s="563" t="s">
        <v>288</v>
      </c>
      <c r="C11" s="558" t="n">
        <v>1121967</v>
      </c>
      <c r="D11" s="558" t="n">
        <v>1115000</v>
      </c>
      <c r="E11" s="558" t="n">
        <v>1115000</v>
      </c>
      <c r="F11" s="558" t="n">
        <v>1115000</v>
      </c>
      <c r="G11" s="558" t="n">
        <v>1115000</v>
      </c>
      <c r="H11" s="558" t="n">
        <v>1115000</v>
      </c>
      <c r="I11" s="558" t="n">
        <v>1115000</v>
      </c>
      <c r="J11" s="558" t="n">
        <v>1115000</v>
      </c>
      <c r="K11" s="558" t="n">
        <v>1115000</v>
      </c>
      <c r="L11" s="558" t="n">
        <v>1115000</v>
      </c>
      <c r="M11" s="558" t="n">
        <v>1115000</v>
      </c>
      <c r="N11" s="558" t="n">
        <v>1115000</v>
      </c>
      <c r="O11" s="555" t="n">
        <f aca="false">SUM(C11:N11)</f>
        <v>13386967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2.5" hidden="false" customHeight="false" outlineLevel="0" collapsed="false">
      <c r="A12" s="556" t="s">
        <v>260</v>
      </c>
      <c r="B12" s="557" t="s">
        <v>476</v>
      </c>
      <c r="C12" s="558"/>
      <c r="D12" s="558"/>
      <c r="E12" s="558"/>
      <c r="F12" s="558"/>
      <c r="G12" s="558"/>
      <c r="H12" s="558"/>
      <c r="I12" s="558"/>
      <c r="J12" s="558"/>
      <c r="K12" s="558"/>
      <c r="L12" s="558"/>
      <c r="M12" s="558"/>
      <c r="N12" s="558"/>
      <c r="O12" s="555" t="n">
        <f aca="false">SUM(C12:N12)</f>
        <v>0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4.1" hidden="false" customHeight="true" outlineLevel="0" collapsed="false">
      <c r="A13" s="556" t="s">
        <v>262</v>
      </c>
      <c r="B13" s="563" t="s">
        <v>588</v>
      </c>
      <c r="C13" s="558" t="n">
        <v>22100000</v>
      </c>
      <c r="D13" s="558" t="n">
        <v>22100000</v>
      </c>
      <c r="E13" s="558" t="n">
        <v>22100000</v>
      </c>
      <c r="F13" s="558" t="n">
        <v>22100000</v>
      </c>
      <c r="G13" s="558" t="n">
        <v>22100000</v>
      </c>
      <c r="H13" s="558" t="n">
        <v>21900664</v>
      </c>
      <c r="I13" s="558"/>
      <c r="J13" s="558"/>
      <c r="K13" s="558"/>
      <c r="L13" s="558"/>
      <c r="M13" s="558"/>
      <c r="N13" s="558"/>
      <c r="O13" s="555" t="n">
        <f aca="false">SUM(C13:N13)</f>
        <v>132400664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551" customFormat="true" ht="15.95" hidden="false" customHeight="true" outlineLevel="0" collapsed="false">
      <c r="A14" s="549" t="s">
        <v>264</v>
      </c>
      <c r="B14" s="564" t="s">
        <v>589</v>
      </c>
      <c r="C14" s="565" t="n">
        <f aca="false">SUM(C5:C13)</f>
        <v>40624964</v>
      </c>
      <c r="D14" s="565" t="n">
        <f aca="false">SUM(D5:D13)</f>
        <v>40618200</v>
      </c>
      <c r="E14" s="565" t="n">
        <f aca="false">SUM(E5:E13)</f>
        <v>60618200</v>
      </c>
      <c r="F14" s="565" t="n">
        <f aca="false">SUM(F5:F13)</f>
        <v>40618200</v>
      </c>
      <c r="G14" s="565" t="n">
        <f aca="false">SUM(G5:G13)</f>
        <v>40618200</v>
      </c>
      <c r="H14" s="565" t="n">
        <f aca="false">SUM(H5:H13)</f>
        <v>40418864</v>
      </c>
      <c r="I14" s="565" t="n">
        <f aca="false">SUM(I5:I13)</f>
        <v>18518200</v>
      </c>
      <c r="J14" s="565" t="n">
        <f aca="false">SUM(J5:J13)</f>
        <v>18518200</v>
      </c>
      <c r="K14" s="565" t="n">
        <f aca="false">SUM(K5:K13)</f>
        <v>18518200</v>
      </c>
      <c r="L14" s="565" t="n">
        <f aca="false">SUM(L5:L13)</f>
        <v>18518200</v>
      </c>
      <c r="M14" s="565" t="n">
        <f aca="false">SUM(M5:M13)</f>
        <v>18518200</v>
      </c>
      <c r="N14" s="565" t="n">
        <f aca="false">SUM(N5:N13)</f>
        <v>18518200</v>
      </c>
      <c r="O14" s="566" t="n">
        <f aca="false">SUM(C14:N14)</f>
        <v>374625828</v>
      </c>
    </row>
    <row r="15" customFormat="false" ht="15" hidden="false" customHeight="true" outlineLevel="0" collapsed="false">
      <c r="A15" s="549" t="s">
        <v>290</v>
      </c>
      <c r="B15" s="550" t="s">
        <v>277</v>
      </c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559" customFormat="true" ht="14.1" hidden="false" customHeight="true" outlineLevel="0" collapsed="false">
      <c r="A16" s="567" t="s">
        <v>291</v>
      </c>
      <c r="B16" s="568" t="s">
        <v>282</v>
      </c>
      <c r="C16" s="561" t="n">
        <v>10248425</v>
      </c>
      <c r="D16" s="561" t="n">
        <v>10248390</v>
      </c>
      <c r="E16" s="561" t="n">
        <v>10248390</v>
      </c>
      <c r="F16" s="561" t="n">
        <v>10248390</v>
      </c>
      <c r="G16" s="561" t="n">
        <v>10248390</v>
      </c>
      <c r="H16" s="561" t="n">
        <v>10248390</v>
      </c>
      <c r="I16" s="561" t="n">
        <v>10248390</v>
      </c>
      <c r="J16" s="561" t="n">
        <v>10248390</v>
      </c>
      <c r="K16" s="561" t="n">
        <v>10248390</v>
      </c>
      <c r="L16" s="561" t="n">
        <v>10248390</v>
      </c>
      <c r="M16" s="561" t="n">
        <v>10248390</v>
      </c>
      <c r="N16" s="561" t="n">
        <v>10248390</v>
      </c>
      <c r="O16" s="562" t="n">
        <f aca="false">SUM(C16:N16)</f>
        <v>122980715</v>
      </c>
    </row>
    <row r="17" customFormat="false" ht="27" hidden="false" customHeight="true" outlineLevel="0" collapsed="false">
      <c r="A17" s="556" t="s">
        <v>294</v>
      </c>
      <c r="B17" s="557" t="s">
        <v>180</v>
      </c>
      <c r="C17" s="558" t="n">
        <v>2331183</v>
      </c>
      <c r="D17" s="558" t="n">
        <v>2331180</v>
      </c>
      <c r="E17" s="558" t="n">
        <v>2331180</v>
      </c>
      <c r="F17" s="558" t="n">
        <v>2331180</v>
      </c>
      <c r="G17" s="558" t="n">
        <v>2331180</v>
      </c>
      <c r="H17" s="558" t="n">
        <v>2331180</v>
      </c>
      <c r="I17" s="558" t="n">
        <v>2331180</v>
      </c>
      <c r="J17" s="558" t="n">
        <v>2331180</v>
      </c>
      <c r="K17" s="558" t="n">
        <v>2331180</v>
      </c>
      <c r="L17" s="558" t="n">
        <v>2331180</v>
      </c>
      <c r="M17" s="558" t="n">
        <v>2331180</v>
      </c>
      <c r="N17" s="558" t="n">
        <v>2331180</v>
      </c>
      <c r="O17" s="555" t="n">
        <f aca="false">SUM(C17:N17)</f>
        <v>27974163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4.1" hidden="false" customHeight="true" outlineLevel="0" collapsed="false">
      <c r="A18" s="556" t="s">
        <v>297</v>
      </c>
      <c r="B18" s="563" t="s">
        <v>181</v>
      </c>
      <c r="C18" s="558" t="n">
        <v>6950760</v>
      </c>
      <c r="D18" s="558" t="n">
        <v>6950000</v>
      </c>
      <c r="E18" s="558" t="n">
        <v>6950000</v>
      </c>
      <c r="F18" s="558" t="n">
        <v>6950000</v>
      </c>
      <c r="G18" s="558" t="n">
        <v>6950000</v>
      </c>
      <c r="H18" s="558" t="n">
        <v>6950000</v>
      </c>
      <c r="I18" s="558" t="n">
        <v>6950000</v>
      </c>
      <c r="J18" s="558" t="n">
        <v>6950000</v>
      </c>
      <c r="K18" s="558" t="n">
        <v>6950000</v>
      </c>
      <c r="L18" s="558" t="n">
        <v>6950000</v>
      </c>
      <c r="M18" s="558" t="n">
        <v>6950000</v>
      </c>
      <c r="N18" s="558" t="n">
        <v>6950000</v>
      </c>
      <c r="O18" s="555" t="n">
        <f aca="false">SUM(C18:N18)</f>
        <v>83400760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4.1" hidden="false" customHeight="true" outlineLevel="0" collapsed="false">
      <c r="A19" s="556" t="s">
        <v>300</v>
      </c>
      <c r="B19" s="563" t="s">
        <v>182</v>
      </c>
      <c r="C19" s="558" t="n">
        <v>1425060</v>
      </c>
      <c r="D19" s="558" t="n">
        <v>1425500</v>
      </c>
      <c r="E19" s="558" t="n">
        <v>1425500</v>
      </c>
      <c r="F19" s="558" t="n">
        <v>1425500</v>
      </c>
      <c r="G19" s="558" t="n">
        <v>1425500</v>
      </c>
      <c r="H19" s="558" t="n">
        <v>1425500</v>
      </c>
      <c r="I19" s="558" t="n">
        <v>1425500</v>
      </c>
      <c r="J19" s="558" t="n">
        <v>1425500</v>
      </c>
      <c r="K19" s="558" t="n">
        <v>1425500</v>
      </c>
      <c r="L19" s="558" t="n">
        <v>1425500</v>
      </c>
      <c r="M19" s="558" t="n">
        <v>1425500</v>
      </c>
      <c r="N19" s="558" t="n">
        <v>1425500</v>
      </c>
      <c r="O19" s="555" t="n">
        <f aca="false">SUM(C19:N19)</f>
        <v>17105560</v>
      </c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4.1" hidden="false" customHeight="true" outlineLevel="0" collapsed="false">
      <c r="A20" s="556" t="s">
        <v>303</v>
      </c>
      <c r="B20" s="563" t="s">
        <v>590</v>
      </c>
      <c r="C20" s="558" t="n">
        <v>436840</v>
      </c>
      <c r="D20" s="558" t="n">
        <v>436800</v>
      </c>
      <c r="E20" s="558" t="n">
        <v>436800</v>
      </c>
      <c r="F20" s="558" t="n">
        <v>436800</v>
      </c>
      <c r="G20" s="558" t="n">
        <v>436800</v>
      </c>
      <c r="H20" s="558" t="n">
        <v>436800</v>
      </c>
      <c r="I20" s="558" t="n">
        <v>436800</v>
      </c>
      <c r="J20" s="558" t="n">
        <v>436800</v>
      </c>
      <c r="K20" s="558" t="n">
        <v>436800</v>
      </c>
      <c r="L20" s="558" t="n">
        <v>436800</v>
      </c>
      <c r="M20" s="558" t="n">
        <v>436800</v>
      </c>
      <c r="N20" s="558" t="n">
        <v>436800</v>
      </c>
      <c r="O20" s="555" t="n">
        <f aca="false">SUM(C20:N20)</f>
        <v>5241640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4.1" hidden="false" customHeight="true" outlineLevel="0" collapsed="false">
      <c r="A21" s="556" t="s">
        <v>306</v>
      </c>
      <c r="B21" s="563" t="s">
        <v>215</v>
      </c>
      <c r="C21" s="558" t="n">
        <v>9922990</v>
      </c>
      <c r="D21" s="558" t="n">
        <v>8000000</v>
      </c>
      <c r="E21" s="558" t="n">
        <v>8000000</v>
      </c>
      <c r="F21" s="558" t="n">
        <v>8000000</v>
      </c>
      <c r="G21" s="558" t="n">
        <v>8000000</v>
      </c>
      <c r="H21" s="558" t="n">
        <v>8000000</v>
      </c>
      <c r="I21" s="558" t="n">
        <v>8000000</v>
      </c>
      <c r="J21" s="558" t="n">
        <v>8000000</v>
      </c>
      <c r="K21" s="558" t="n">
        <v>8000000</v>
      </c>
      <c r="L21" s="558" t="n">
        <v>8000000</v>
      </c>
      <c r="M21" s="558" t="n">
        <v>8000000</v>
      </c>
      <c r="N21" s="558" t="n">
        <v>8000000</v>
      </c>
      <c r="O21" s="555" t="n">
        <f aca="false">SUM(C21:N21)</f>
        <v>97922990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.75" hidden="false" customHeight="false" outlineLevel="0" collapsed="false">
      <c r="A22" s="556" t="s">
        <v>309</v>
      </c>
      <c r="B22" s="557" t="s">
        <v>217</v>
      </c>
      <c r="C22" s="558"/>
      <c r="D22" s="558"/>
      <c r="E22" s="558"/>
      <c r="F22" s="558"/>
      <c r="G22" s="558" t="n">
        <v>10000000</v>
      </c>
      <c r="H22" s="558" t="n">
        <v>10000000</v>
      </c>
      <c r="I22" s="558"/>
      <c r="J22" s="558"/>
      <c r="K22" s="558"/>
      <c r="L22" s="558"/>
      <c r="M22" s="558"/>
      <c r="N22" s="558"/>
      <c r="O22" s="555" t="n">
        <f aca="false">SUM(C22:N22)</f>
        <v>20000000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4.1" hidden="false" customHeight="true" outlineLevel="0" collapsed="false">
      <c r="A23" s="556" t="s">
        <v>312</v>
      </c>
      <c r="B23" s="563" t="s">
        <v>219</v>
      </c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5" t="n">
        <f aca="false">SUM(C23:N23)</f>
        <v>0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4.1" hidden="false" customHeight="true" outlineLevel="0" collapsed="false">
      <c r="A24" s="556" t="s">
        <v>314</v>
      </c>
      <c r="B24" s="563" t="s">
        <v>489</v>
      </c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5" t="n">
        <f aca="false">SUM(C24:N24)</f>
        <v>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551" customFormat="true" ht="15.95" hidden="false" customHeight="true" outlineLevel="0" collapsed="false">
      <c r="A25" s="569" t="s">
        <v>316</v>
      </c>
      <c r="B25" s="564" t="s">
        <v>591</v>
      </c>
      <c r="C25" s="565" t="n">
        <f aca="false">SUM(C16:C24)</f>
        <v>31315258</v>
      </c>
      <c r="D25" s="565" t="n">
        <f aca="false">SUM(D16:D24)</f>
        <v>29391870</v>
      </c>
      <c r="E25" s="565" t="n">
        <f aca="false">SUM(E16:E24)</f>
        <v>29391870</v>
      </c>
      <c r="F25" s="565" t="n">
        <f aca="false">SUM(F16:F24)</f>
        <v>29391870</v>
      </c>
      <c r="G25" s="565" t="n">
        <f aca="false">SUM(G16:G24)</f>
        <v>39391870</v>
      </c>
      <c r="H25" s="565" t="n">
        <f aca="false">SUM(H16:H24)</f>
        <v>39391870</v>
      </c>
      <c r="I25" s="565" t="n">
        <f aca="false">SUM(I16:I24)</f>
        <v>29391870</v>
      </c>
      <c r="J25" s="565" t="n">
        <f aca="false">SUM(J16:J24)</f>
        <v>29391870</v>
      </c>
      <c r="K25" s="565" t="n">
        <f aca="false">SUM(K16:K24)</f>
        <v>29391870</v>
      </c>
      <c r="L25" s="565" t="n">
        <f aca="false">SUM(L16:L24)</f>
        <v>29391870</v>
      </c>
      <c r="M25" s="565" t="n">
        <f aca="false">SUM(M16:M24)</f>
        <v>29391870</v>
      </c>
      <c r="N25" s="565" t="n">
        <f aca="false">SUM(N16:N24)</f>
        <v>29391870</v>
      </c>
      <c r="O25" s="566" t="n">
        <f aca="false">SUM(C25:N25)</f>
        <v>374625828</v>
      </c>
    </row>
    <row r="26" customFormat="false" ht="16.5" hidden="false" customHeight="false" outlineLevel="0" collapsed="false">
      <c r="A26" s="569" t="s">
        <v>317</v>
      </c>
      <c r="B26" s="570" t="s">
        <v>592</v>
      </c>
      <c r="C26" s="571" t="n">
        <f aca="false">C14-C25</f>
        <v>9309706</v>
      </c>
      <c r="D26" s="571" t="n">
        <f aca="false">D14-D25</f>
        <v>11226330</v>
      </c>
      <c r="E26" s="571" t="n">
        <f aca="false">E14-E25</f>
        <v>31226330</v>
      </c>
      <c r="F26" s="571" t="n">
        <f aca="false">F14-F25</f>
        <v>11226330</v>
      </c>
      <c r="G26" s="571" t="n">
        <f aca="false">G14-G25</f>
        <v>1226330</v>
      </c>
      <c r="H26" s="571" t="n">
        <f aca="false">H14-H25</f>
        <v>1026994</v>
      </c>
      <c r="I26" s="571" t="n">
        <f aca="false">I14-I25</f>
        <v>-10873670</v>
      </c>
      <c r="J26" s="571" t="n">
        <f aca="false">J14-J25</f>
        <v>-10873670</v>
      </c>
      <c r="K26" s="571" t="n">
        <f aca="false">K14-K25</f>
        <v>-10873670</v>
      </c>
      <c r="L26" s="571" t="n">
        <f aca="false">L14-L25</f>
        <v>-10873670</v>
      </c>
      <c r="M26" s="571" t="n">
        <f aca="false">M14-M25</f>
        <v>-10873670</v>
      </c>
      <c r="N26" s="571" t="n">
        <f aca="false">N14-N25</f>
        <v>-10873670</v>
      </c>
      <c r="O26" s="572" t="n">
        <f aca="false">O14-O25</f>
        <v>0</v>
      </c>
    </row>
  </sheetData>
  <mergeCells count="3">
    <mergeCell ref="A1:O1"/>
    <mergeCell ref="B4:O4"/>
    <mergeCell ref="B15:O15"/>
  </mergeCells>
  <printOptions headings="false" gridLines="false" gridLinesSet="true" horizontalCentered="true" verticalCentered="false"/>
  <pageMargins left="0.7875" right="0.7875" top="1.06875" bottom="0.984027777777778" header="0.787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&amp;R&amp;11 4. tájékoztató tábla</oddHeader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D3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6" activeCellId="0" sqref="H6"/>
    </sheetView>
  </sheetViews>
  <sheetFormatPr defaultRowHeight="12.75"/>
  <cols>
    <col collapsed="false" hidden="false" max="1" min="1" style="0" width="6.66477272727273"/>
    <col collapsed="false" hidden="false" max="2" min="2" style="0" width="43.3238636363636"/>
    <col collapsed="false" hidden="false" max="3" min="3" style="0" width="31.1704545454545"/>
    <col collapsed="false" hidden="false" max="4" min="4" style="0" width="14.8352272727273"/>
    <col collapsed="false" hidden="false" max="1025" min="5" style="0" width="8.80681818181818"/>
  </cols>
  <sheetData>
    <row r="1" customFormat="false" ht="45" hidden="false" customHeight="true" outlineLevel="0" collapsed="false">
      <c r="A1" s="573" t="s">
        <v>593</v>
      </c>
      <c r="B1" s="573"/>
      <c r="C1" s="573"/>
      <c r="D1" s="573"/>
    </row>
    <row r="2" customFormat="false" ht="17.25" hidden="false" customHeight="true" outlineLevel="0" collapsed="false">
      <c r="A2" s="574"/>
      <c r="B2" s="574"/>
      <c r="C2" s="574"/>
      <c r="D2" s="574"/>
    </row>
    <row r="3" customFormat="false" ht="13.5" hidden="false" customHeight="false" outlineLevel="0" collapsed="false">
      <c r="A3" s="575"/>
      <c r="B3" s="575"/>
      <c r="C3" s="576" t="s">
        <v>266</v>
      </c>
      <c r="D3" s="576"/>
    </row>
    <row r="4" customFormat="false" ht="42.75" hidden="false" customHeight="true" outlineLevel="0" collapsed="false">
      <c r="A4" s="577" t="s">
        <v>3</v>
      </c>
      <c r="B4" s="578" t="s">
        <v>594</v>
      </c>
      <c r="C4" s="578" t="s">
        <v>595</v>
      </c>
      <c r="D4" s="579" t="s">
        <v>596</v>
      </c>
    </row>
    <row r="5" customFormat="false" ht="15.95" hidden="false" customHeight="true" outlineLevel="0" collapsed="false">
      <c r="A5" s="580" t="s">
        <v>9</v>
      </c>
      <c r="B5" s="581"/>
      <c r="C5" s="581"/>
      <c r="D5" s="582"/>
    </row>
    <row r="6" customFormat="false" ht="15.95" hidden="false" customHeight="true" outlineLevel="0" collapsed="false">
      <c r="A6" s="583" t="s">
        <v>23</v>
      </c>
      <c r="B6" s="584"/>
      <c r="C6" s="584"/>
      <c r="D6" s="585"/>
    </row>
    <row r="7" customFormat="false" ht="15.95" hidden="false" customHeight="true" outlineLevel="0" collapsed="false">
      <c r="A7" s="583" t="s">
        <v>37</v>
      </c>
      <c r="B7" s="584"/>
      <c r="C7" s="584"/>
      <c r="D7" s="585"/>
    </row>
    <row r="8" customFormat="false" ht="15.95" hidden="false" customHeight="true" outlineLevel="0" collapsed="false">
      <c r="A8" s="583" t="s">
        <v>234</v>
      </c>
      <c r="B8" s="584"/>
      <c r="C8" s="584"/>
      <c r="D8" s="585"/>
    </row>
    <row r="9" customFormat="false" ht="15.95" hidden="false" customHeight="true" outlineLevel="0" collapsed="false">
      <c r="A9" s="583" t="s">
        <v>67</v>
      </c>
      <c r="B9" s="584"/>
      <c r="C9" s="584"/>
      <c r="D9" s="585"/>
    </row>
    <row r="10" customFormat="false" ht="15.95" hidden="false" customHeight="true" outlineLevel="0" collapsed="false">
      <c r="A10" s="583" t="s">
        <v>91</v>
      </c>
      <c r="B10" s="584"/>
      <c r="C10" s="584"/>
      <c r="D10" s="585"/>
    </row>
    <row r="11" customFormat="false" ht="15.95" hidden="false" customHeight="true" outlineLevel="0" collapsed="false">
      <c r="A11" s="583" t="s">
        <v>251</v>
      </c>
      <c r="B11" s="586" t="s">
        <v>267</v>
      </c>
      <c r="C11" s="586"/>
      <c r="D11" s="585"/>
    </row>
    <row r="12" customFormat="false" ht="15.95" hidden="false" customHeight="true" outlineLevel="0" collapsed="false">
      <c r="A12" s="583" t="s">
        <v>113</v>
      </c>
      <c r="B12" s="586"/>
      <c r="C12" s="586"/>
      <c r="D12" s="585"/>
    </row>
    <row r="13" customFormat="false" ht="15.95" hidden="false" customHeight="true" outlineLevel="0" collapsed="false">
      <c r="A13" s="583" t="s">
        <v>260</v>
      </c>
      <c r="B13" s="586"/>
      <c r="C13" s="586"/>
      <c r="D13" s="585"/>
    </row>
    <row r="14" customFormat="false" ht="15.95" hidden="false" customHeight="true" outlineLevel="0" collapsed="false">
      <c r="A14" s="583" t="s">
        <v>262</v>
      </c>
      <c r="B14" s="584"/>
      <c r="C14" s="584"/>
      <c r="D14" s="585"/>
    </row>
    <row r="15" customFormat="false" ht="15.95" hidden="false" customHeight="true" outlineLevel="0" collapsed="false">
      <c r="A15" s="583" t="s">
        <v>264</v>
      </c>
      <c r="B15" s="584"/>
      <c r="C15" s="584"/>
      <c r="D15" s="585"/>
    </row>
    <row r="16" customFormat="false" ht="15.95" hidden="false" customHeight="true" outlineLevel="0" collapsed="false">
      <c r="A16" s="583" t="s">
        <v>290</v>
      </c>
      <c r="B16" s="584"/>
      <c r="C16" s="584"/>
      <c r="D16" s="585"/>
    </row>
    <row r="17" customFormat="false" ht="15.95" hidden="false" customHeight="true" outlineLevel="0" collapsed="false">
      <c r="A17" s="583" t="s">
        <v>291</v>
      </c>
      <c r="B17" s="584"/>
      <c r="C17" s="584"/>
      <c r="D17" s="585"/>
    </row>
    <row r="18" customFormat="false" ht="15.95" hidden="false" customHeight="true" outlineLevel="0" collapsed="false">
      <c r="A18" s="583" t="s">
        <v>294</v>
      </c>
      <c r="B18" s="584"/>
      <c r="C18" s="584"/>
      <c r="D18" s="585"/>
    </row>
    <row r="19" customFormat="false" ht="15.95" hidden="false" customHeight="true" outlineLevel="0" collapsed="false">
      <c r="A19" s="583" t="s">
        <v>297</v>
      </c>
      <c r="B19" s="584"/>
      <c r="C19" s="584"/>
      <c r="D19" s="585"/>
    </row>
    <row r="20" customFormat="false" ht="15.95" hidden="false" customHeight="true" outlineLevel="0" collapsed="false">
      <c r="A20" s="583" t="s">
        <v>300</v>
      </c>
      <c r="B20" s="584"/>
      <c r="C20" s="584"/>
      <c r="D20" s="585"/>
    </row>
    <row r="21" customFormat="false" ht="15.95" hidden="false" customHeight="true" outlineLevel="0" collapsed="false">
      <c r="A21" s="583" t="s">
        <v>303</v>
      </c>
      <c r="B21" s="584"/>
      <c r="C21" s="584"/>
      <c r="D21" s="585"/>
    </row>
    <row r="22" customFormat="false" ht="15.95" hidden="false" customHeight="true" outlineLevel="0" collapsed="false">
      <c r="A22" s="583" t="s">
        <v>306</v>
      </c>
      <c r="B22" s="584"/>
      <c r="C22" s="584"/>
      <c r="D22" s="585"/>
    </row>
    <row r="23" customFormat="false" ht="15.95" hidden="false" customHeight="true" outlineLevel="0" collapsed="false">
      <c r="A23" s="583" t="s">
        <v>309</v>
      </c>
      <c r="B23" s="584"/>
      <c r="C23" s="584"/>
      <c r="D23" s="585"/>
    </row>
    <row r="24" customFormat="false" ht="15.95" hidden="false" customHeight="true" outlineLevel="0" collapsed="false">
      <c r="A24" s="583" t="s">
        <v>312</v>
      </c>
      <c r="B24" s="584"/>
      <c r="C24" s="584"/>
      <c r="D24" s="585"/>
    </row>
    <row r="25" customFormat="false" ht="15.95" hidden="false" customHeight="true" outlineLevel="0" collapsed="false">
      <c r="A25" s="583" t="s">
        <v>314</v>
      </c>
      <c r="B25" s="584"/>
      <c r="C25" s="584"/>
      <c r="D25" s="585"/>
    </row>
    <row r="26" customFormat="false" ht="15.95" hidden="false" customHeight="true" outlineLevel="0" collapsed="false">
      <c r="A26" s="583" t="s">
        <v>316</v>
      </c>
      <c r="B26" s="584"/>
      <c r="C26" s="584"/>
      <c r="D26" s="585"/>
    </row>
    <row r="27" customFormat="false" ht="15.95" hidden="false" customHeight="true" outlineLevel="0" collapsed="false">
      <c r="A27" s="583" t="s">
        <v>317</v>
      </c>
      <c r="B27" s="584"/>
      <c r="C27" s="584"/>
      <c r="D27" s="585"/>
    </row>
    <row r="28" customFormat="false" ht="15.95" hidden="false" customHeight="true" outlineLevel="0" collapsed="false">
      <c r="A28" s="583" t="s">
        <v>318</v>
      </c>
      <c r="B28" s="584"/>
      <c r="C28" s="584"/>
      <c r="D28" s="585"/>
    </row>
    <row r="29" customFormat="false" ht="15.95" hidden="false" customHeight="true" outlineLevel="0" collapsed="false">
      <c r="A29" s="583" t="s">
        <v>321</v>
      </c>
      <c r="B29" s="584"/>
      <c r="C29" s="584"/>
      <c r="D29" s="585"/>
    </row>
    <row r="30" customFormat="false" ht="15.95" hidden="false" customHeight="true" outlineLevel="0" collapsed="false">
      <c r="A30" s="583" t="s">
        <v>324</v>
      </c>
      <c r="B30" s="584"/>
      <c r="C30" s="584"/>
      <c r="D30" s="585"/>
    </row>
    <row r="31" customFormat="false" ht="15.95" hidden="false" customHeight="true" outlineLevel="0" collapsed="false">
      <c r="A31" s="583" t="s">
        <v>327</v>
      </c>
      <c r="B31" s="584"/>
      <c r="C31" s="584"/>
      <c r="D31" s="585"/>
    </row>
    <row r="32" customFormat="false" ht="15.95" hidden="false" customHeight="true" outlineLevel="0" collapsed="false">
      <c r="A32" s="583" t="s">
        <v>361</v>
      </c>
      <c r="B32" s="584"/>
      <c r="C32" s="584"/>
      <c r="D32" s="585"/>
    </row>
    <row r="33" customFormat="false" ht="15.95" hidden="false" customHeight="true" outlineLevel="0" collapsed="false">
      <c r="A33" s="583" t="s">
        <v>597</v>
      </c>
      <c r="B33" s="584"/>
      <c r="C33" s="584"/>
      <c r="D33" s="585"/>
    </row>
    <row r="34" customFormat="false" ht="15.95" hidden="false" customHeight="true" outlineLevel="0" collapsed="false">
      <c r="A34" s="583" t="s">
        <v>598</v>
      </c>
      <c r="B34" s="584"/>
      <c r="C34" s="584"/>
      <c r="D34" s="587"/>
    </row>
    <row r="35" customFormat="false" ht="15.95" hidden="false" customHeight="true" outlineLevel="0" collapsed="false">
      <c r="A35" s="583" t="s">
        <v>599</v>
      </c>
      <c r="B35" s="584"/>
      <c r="C35" s="584"/>
      <c r="D35" s="587"/>
    </row>
    <row r="36" customFormat="false" ht="15.95" hidden="false" customHeight="true" outlineLevel="0" collapsed="false">
      <c r="A36" s="583" t="s">
        <v>600</v>
      </c>
      <c r="B36" s="584"/>
      <c r="C36" s="584"/>
      <c r="D36" s="587"/>
    </row>
    <row r="37" customFormat="false" ht="15.95" hidden="false" customHeight="true" outlineLevel="0" collapsed="false">
      <c r="A37" s="588" t="s">
        <v>601</v>
      </c>
      <c r="B37" s="589"/>
      <c r="C37" s="589"/>
      <c r="D37" s="590"/>
    </row>
    <row r="38" customFormat="false" ht="15.95" hidden="false" customHeight="true" outlineLevel="0" collapsed="false">
      <c r="A38" s="591" t="s">
        <v>416</v>
      </c>
      <c r="B38" s="591"/>
      <c r="C38" s="592"/>
      <c r="D38" s="593" t="n">
        <f aca="false">SUM(D5:D37)</f>
        <v>0</v>
      </c>
    </row>
    <row r="39" customFormat="false" ht="12.75" hidden="false" customHeight="false" outlineLevel="0" collapsed="false">
      <c r="A39" s="0" t="s">
        <v>602</v>
      </c>
    </row>
  </sheetData>
  <mergeCells count="4">
    <mergeCell ref="A1:D1"/>
    <mergeCell ref="C3:D3"/>
    <mergeCell ref="B11:C13"/>
    <mergeCell ref="A38:B38"/>
  </mergeCells>
  <conditionalFormatting sqref="D38">
    <cfRule type="cellIs" priority="2" operator="equal" aboveAverage="0" equalAverage="0" bottom="0" percent="0" rank="0" text="" dxfId="0">
      <formula>0</formula>
    </cfRule>
  </conditionalFormatting>
  <printOptions headings="false" gridLines="false" gridLinesSet="true" horizontalCentered="true" verticalCentered="false"/>
  <pageMargins left="0.7875" right="0.7875" top="1.05972222222222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5. tájékoztató tábla</oddHeader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39"/>
  <sheetViews>
    <sheetView windowProtection="false" showFormulas="false" showGridLines="true" showRowColHeaders="true" showZeros="true" rightToLeft="false" tabSelected="false" showOutlineSymbols="true" defaultGridColor="true" view="normal" topLeftCell="B1" colorId="64" zoomScale="120" zoomScaleNormal="120" zoomScalePageLayoutView="100" workbookViewId="0">
      <selection pane="topLeft" activeCell="F30" activeCellId="0" sqref="F30"/>
    </sheetView>
  </sheetViews>
  <sheetFormatPr defaultRowHeight="15.75"/>
  <cols>
    <col collapsed="false" hidden="false" max="1" min="1" style="1" width="9"/>
    <col collapsed="false" hidden="false" max="2" min="2" style="1" width="66.3238636363636"/>
    <col collapsed="false" hidden="false" max="5" min="3" style="1" width="15.5056818181818"/>
    <col collapsed="false" hidden="false" max="6" min="6" style="1" width="9"/>
    <col collapsed="false" hidden="false" max="1025" min="7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2"/>
      <c r="E1" s="2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0"/>
      <c r="D2" s="3"/>
      <c r="E2" s="4" t="s">
        <v>266</v>
      </c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6" t="s">
        <v>603</v>
      </c>
      <c r="D3" s="594" t="s">
        <v>604</v>
      </c>
      <c r="E3" s="595" t="s">
        <v>605</v>
      </c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46" t="s">
        <v>6</v>
      </c>
      <c r="B4" s="47" t="s">
        <v>7</v>
      </c>
      <c r="C4" s="47" t="s">
        <v>8</v>
      </c>
      <c r="D4" s="47" t="s">
        <v>279</v>
      </c>
      <c r="E4" s="596" t="s">
        <v>280</v>
      </c>
    </row>
    <row r="5" s="15" customFormat="true" ht="12" hidden="false" customHeight="true" outlineLevel="0" collapsed="false">
      <c r="A5" s="12" t="s">
        <v>9</v>
      </c>
      <c r="B5" s="13" t="s">
        <v>606</v>
      </c>
      <c r="C5" s="457" t="n">
        <v>173191197</v>
      </c>
      <c r="D5" s="457" t="n">
        <v>190510300</v>
      </c>
      <c r="E5" s="597" t="n">
        <v>200135000</v>
      </c>
    </row>
    <row r="6" s="15" customFormat="true" ht="12" hidden="false" customHeight="true" outlineLevel="0" collapsed="false">
      <c r="A6" s="12" t="s">
        <v>23</v>
      </c>
      <c r="B6" s="25" t="s">
        <v>283</v>
      </c>
      <c r="C6" s="457"/>
      <c r="D6" s="457"/>
      <c r="E6" s="597"/>
    </row>
    <row r="7" s="15" customFormat="true" ht="12" hidden="false" customHeight="true" outlineLevel="0" collapsed="false">
      <c r="A7" s="12" t="s">
        <v>37</v>
      </c>
      <c r="B7" s="13" t="s">
        <v>332</v>
      </c>
      <c r="C7" s="457" t="n">
        <v>20000000</v>
      </c>
      <c r="D7" s="457"/>
      <c r="E7" s="597"/>
    </row>
    <row r="8" s="15" customFormat="true" ht="12" hidden="false" customHeight="true" outlineLevel="0" collapsed="false">
      <c r="A8" s="12" t="s">
        <v>51</v>
      </c>
      <c r="B8" s="13" t="s">
        <v>52</v>
      </c>
      <c r="C8" s="449" t="n">
        <f aca="false">SUM(C9+C13+C14+C15)</f>
        <v>25370000</v>
      </c>
      <c r="D8" s="449" t="n">
        <f aca="false">+D9+D13+D14+D15</f>
        <v>23850000</v>
      </c>
      <c r="E8" s="598" t="n">
        <f aca="false">+E9+E13+E14+E15</f>
        <v>23750000</v>
      </c>
    </row>
    <row r="9" s="15" customFormat="true" ht="12" hidden="false" customHeight="true" outlineLevel="0" collapsed="false">
      <c r="A9" s="16" t="s">
        <v>53</v>
      </c>
      <c r="B9" s="17" t="s">
        <v>54</v>
      </c>
      <c r="C9" s="599" t="n">
        <f aca="false">+C10+C11+C12</f>
        <v>18500000</v>
      </c>
      <c r="D9" s="599" t="n">
        <f aca="false">SUM(D10:D12)</f>
        <v>17700000</v>
      </c>
      <c r="E9" s="600" t="n">
        <f aca="false">+E10+E11+E12</f>
        <v>18100000</v>
      </c>
    </row>
    <row r="10" s="15" customFormat="true" ht="12" hidden="false" customHeight="true" outlineLevel="0" collapsed="false">
      <c r="A10" s="19" t="s">
        <v>55</v>
      </c>
      <c r="B10" s="20" t="s">
        <v>56</v>
      </c>
      <c r="C10" s="452" t="n">
        <v>3500000</v>
      </c>
      <c r="D10" s="452" t="n">
        <v>3200000</v>
      </c>
      <c r="E10" s="69" t="n">
        <v>3300000</v>
      </c>
    </row>
    <row r="11" s="15" customFormat="true" ht="12" hidden="false" customHeight="true" outlineLevel="0" collapsed="false">
      <c r="A11" s="19" t="s">
        <v>57</v>
      </c>
      <c r="B11" s="20" t="s">
        <v>58</v>
      </c>
      <c r="C11" s="452"/>
      <c r="D11" s="452"/>
      <c r="E11" s="69"/>
    </row>
    <row r="12" s="15" customFormat="true" ht="12" hidden="false" customHeight="true" outlineLevel="0" collapsed="false">
      <c r="A12" s="19" t="s">
        <v>59</v>
      </c>
      <c r="B12" s="20" t="s">
        <v>60</v>
      </c>
      <c r="C12" s="452" t="n">
        <v>15000000</v>
      </c>
      <c r="D12" s="452" t="n">
        <v>14500000</v>
      </c>
      <c r="E12" s="69" t="n">
        <v>14800000</v>
      </c>
    </row>
    <row r="13" s="15" customFormat="true" ht="12" hidden="false" customHeight="true" outlineLevel="0" collapsed="false">
      <c r="A13" s="19" t="s">
        <v>61</v>
      </c>
      <c r="B13" s="20" t="s">
        <v>62</v>
      </c>
      <c r="C13" s="452" t="n">
        <v>3500000</v>
      </c>
      <c r="D13" s="452" t="n">
        <v>3000000</v>
      </c>
      <c r="E13" s="69" t="n">
        <v>2700000</v>
      </c>
    </row>
    <row r="14" s="15" customFormat="true" ht="12" hidden="false" customHeight="true" outlineLevel="0" collapsed="false">
      <c r="A14" s="19" t="s">
        <v>63</v>
      </c>
      <c r="B14" s="20" t="s">
        <v>64</v>
      </c>
      <c r="C14" s="452" t="n">
        <v>120000</v>
      </c>
      <c r="D14" s="452" t="n">
        <v>150000</v>
      </c>
      <c r="E14" s="69" t="n">
        <v>150000</v>
      </c>
    </row>
    <row r="15" s="15" customFormat="true" ht="12" hidden="false" customHeight="true" outlineLevel="0" collapsed="false">
      <c r="A15" s="23" t="s">
        <v>65</v>
      </c>
      <c r="B15" s="27" t="s">
        <v>66</v>
      </c>
      <c r="C15" s="453" t="n">
        <v>3250000</v>
      </c>
      <c r="D15" s="453" t="n">
        <v>3000000</v>
      </c>
      <c r="E15" s="71" t="n">
        <v>2800000</v>
      </c>
    </row>
    <row r="16" s="15" customFormat="true" ht="12" hidden="false" customHeight="true" outlineLevel="0" collapsed="false">
      <c r="A16" s="12" t="s">
        <v>67</v>
      </c>
      <c r="B16" s="13" t="s">
        <v>607</v>
      </c>
      <c r="C16" s="457" t="n">
        <v>10277000</v>
      </c>
      <c r="D16" s="457" t="n">
        <v>11304700</v>
      </c>
      <c r="E16" s="597" t="n">
        <v>12340000</v>
      </c>
    </row>
    <row r="17" s="15" customFormat="true" ht="12" hidden="false" customHeight="true" outlineLevel="0" collapsed="false">
      <c r="A17" s="12" t="s">
        <v>91</v>
      </c>
      <c r="B17" s="13" t="s">
        <v>335</v>
      </c>
      <c r="C17" s="457"/>
      <c r="D17" s="457"/>
      <c r="E17" s="597"/>
    </row>
    <row r="18" s="15" customFormat="true" ht="12" hidden="false" customHeight="true" outlineLevel="0" collapsed="false">
      <c r="A18" s="12" t="s">
        <v>103</v>
      </c>
      <c r="B18" s="13" t="s">
        <v>608</v>
      </c>
      <c r="C18" s="457" t="n">
        <v>13386967</v>
      </c>
      <c r="D18" s="457" t="n">
        <v>14725000</v>
      </c>
      <c r="E18" s="597" t="n">
        <v>15267000</v>
      </c>
    </row>
    <row r="19" s="15" customFormat="true" ht="12" hidden="false" customHeight="true" outlineLevel="0" collapsed="false">
      <c r="A19" s="12" t="s">
        <v>113</v>
      </c>
      <c r="B19" s="25" t="s">
        <v>609</v>
      </c>
      <c r="C19" s="457"/>
      <c r="D19" s="457"/>
      <c r="E19" s="597"/>
    </row>
    <row r="20" s="15" customFormat="true" ht="12" hidden="false" customHeight="true" outlineLevel="0" collapsed="false">
      <c r="A20" s="12" t="s">
        <v>260</v>
      </c>
      <c r="B20" s="13" t="s">
        <v>124</v>
      </c>
      <c r="C20" s="449" t="n">
        <f aca="false">+C5+C6+C7+C8+C16+C17+C18+C19</f>
        <v>242225164</v>
      </c>
      <c r="D20" s="449" t="n">
        <f aca="false">+D5+D6+D7+D8+D16+D17+D18+D19</f>
        <v>240390000</v>
      </c>
      <c r="E20" s="14" t="n">
        <f aca="false">+E5+E6+E7+E8+E16+E17+E18+E19</f>
        <v>251492000</v>
      </c>
    </row>
    <row r="21" s="15" customFormat="true" ht="12" hidden="false" customHeight="true" outlineLevel="0" collapsed="false">
      <c r="A21" s="12" t="s">
        <v>262</v>
      </c>
      <c r="B21" s="13" t="s">
        <v>610</v>
      </c>
      <c r="C21" s="457" t="n">
        <v>132400664</v>
      </c>
      <c r="D21" s="457"/>
      <c r="E21" s="597"/>
    </row>
    <row r="22" s="15" customFormat="true" ht="12" hidden="false" customHeight="true" outlineLevel="0" collapsed="false">
      <c r="A22" s="12" t="s">
        <v>264</v>
      </c>
      <c r="B22" s="13" t="s">
        <v>611</v>
      </c>
      <c r="C22" s="449" t="n">
        <f aca="false">+C20+C21</f>
        <v>374625828</v>
      </c>
      <c r="D22" s="449" t="n">
        <f aca="false">+D20+D21</f>
        <v>240390000</v>
      </c>
      <c r="E22" s="598" t="n">
        <f aca="false">+E20+E21</f>
        <v>251492000</v>
      </c>
    </row>
    <row r="23" s="15" customFormat="true" ht="12" hidden="false" customHeight="true" outlineLevel="0" collapsed="false">
      <c r="A23" s="458"/>
      <c r="B23" s="459"/>
      <c r="C23" s="460"/>
      <c r="D23" s="601"/>
      <c r="E23" s="602"/>
    </row>
    <row r="24" customFormat="false" ht="12" hidden="false" customHeight="true" outlineLevel="0" collapsed="false">
      <c r="A24" s="2" t="s">
        <v>175</v>
      </c>
      <c r="B24" s="2"/>
      <c r="C24" s="2"/>
      <c r="D24" s="2"/>
      <c r="E24" s="2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" hidden="false" customHeight="true" outlineLevel="0" collapsed="false">
      <c r="A25" s="43" t="s">
        <v>176</v>
      </c>
      <c r="B25" s="43"/>
      <c r="C25" s="603"/>
      <c r="D25" s="3"/>
      <c r="E25" s="4" t="s">
        <v>266</v>
      </c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4" hidden="false" customHeight="true" outlineLevel="0" collapsed="false">
      <c r="A26" s="5" t="s">
        <v>364</v>
      </c>
      <c r="B26" s="6" t="s">
        <v>177</v>
      </c>
      <c r="C26" s="6" t="str">
        <f aca="false">+C3</f>
        <v>2017. év</v>
      </c>
      <c r="D26" s="6" t="str">
        <f aca="false">+D3</f>
        <v>2018. év</v>
      </c>
      <c r="E26" s="595" t="str">
        <f aca="false">+E3</f>
        <v>2019. év</v>
      </c>
      <c r="F26" s="604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" hidden="false" customHeight="true" outlineLevel="0" collapsed="false">
      <c r="A27" s="8" t="s">
        <v>6</v>
      </c>
      <c r="B27" s="9" t="s">
        <v>7</v>
      </c>
      <c r="C27" s="9" t="s">
        <v>8</v>
      </c>
      <c r="D27" s="9" t="s">
        <v>279</v>
      </c>
      <c r="E27" s="605" t="s">
        <v>280</v>
      </c>
      <c r="F27" s="604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5" hidden="false" customHeight="true" outlineLevel="0" collapsed="false">
      <c r="A28" s="12" t="s">
        <v>9</v>
      </c>
      <c r="B28" s="83" t="s">
        <v>612</v>
      </c>
      <c r="C28" s="457" t="n">
        <v>256702838</v>
      </c>
      <c r="D28" s="457" t="n">
        <v>240390000</v>
      </c>
      <c r="E28" s="36" t="n">
        <v>251492000</v>
      </c>
      <c r="F28" s="604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" hidden="false" customHeight="true" outlineLevel="0" collapsed="false">
      <c r="A29" s="65" t="s">
        <v>23</v>
      </c>
      <c r="B29" s="66" t="s">
        <v>613</v>
      </c>
      <c r="C29" s="468" t="n">
        <f aca="false">+C30+C31+C32</f>
        <v>117922990</v>
      </c>
      <c r="D29" s="468" t="n">
        <f aca="false">+D30+D31+D32</f>
        <v>0</v>
      </c>
      <c r="E29" s="606" t="n">
        <f aca="false">+E30+E31+E32</f>
        <v>0</v>
      </c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" hidden="false" customHeight="true" outlineLevel="0" collapsed="false">
      <c r="A30" s="16" t="s">
        <v>25</v>
      </c>
      <c r="B30" s="55" t="s">
        <v>215</v>
      </c>
      <c r="C30" s="451" t="n">
        <v>97922990</v>
      </c>
      <c r="D30" s="451"/>
      <c r="E30" s="607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" hidden="false" customHeight="true" outlineLevel="0" collapsed="false">
      <c r="A31" s="16" t="s">
        <v>27</v>
      </c>
      <c r="B31" s="68" t="s">
        <v>217</v>
      </c>
      <c r="C31" s="452" t="n">
        <v>20000000</v>
      </c>
      <c r="D31" s="452"/>
      <c r="E31" s="69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" hidden="false" customHeight="true" outlineLevel="0" collapsed="false">
      <c r="A32" s="16" t="s">
        <v>29</v>
      </c>
      <c r="B32" s="24" t="s">
        <v>219</v>
      </c>
      <c r="C32" s="452"/>
      <c r="D32" s="452"/>
      <c r="E32" s="69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12" t="s">
        <v>37</v>
      </c>
      <c r="B33" s="13" t="s">
        <v>233</v>
      </c>
      <c r="C33" s="449" t="n">
        <f aca="false">+C28+C29</f>
        <v>374625828</v>
      </c>
      <c r="D33" s="449" t="n">
        <f aca="false">+D28+D29</f>
        <v>240390000</v>
      </c>
      <c r="E33" s="598" t="n">
        <f aca="false">+E28+E29</f>
        <v>251492000</v>
      </c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5" hidden="false" customHeight="true" outlineLevel="0" collapsed="false">
      <c r="A34" s="12" t="s">
        <v>234</v>
      </c>
      <c r="B34" s="13" t="s">
        <v>614</v>
      </c>
      <c r="C34" s="608"/>
      <c r="D34" s="608"/>
      <c r="E34" s="609"/>
      <c r="F34" s="78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15" customFormat="true" ht="12.95" hidden="false" customHeight="true" outlineLevel="0" collapsed="false">
      <c r="A35" s="79" t="s">
        <v>67</v>
      </c>
      <c r="B35" s="80" t="s">
        <v>615</v>
      </c>
      <c r="C35" s="471" t="n">
        <f aca="false">+C33+C34</f>
        <v>374625828</v>
      </c>
      <c r="D35" s="471" t="n">
        <f aca="false">+D33+D34</f>
        <v>240390000</v>
      </c>
      <c r="E35" s="610" t="n">
        <f aca="false">+E33+E34</f>
        <v>251492000</v>
      </c>
    </row>
    <row r="39" customFormat="false" ht="16.5" hidden="false" customHeight="true" outlineLevel="0" collapsed="false"/>
  </sheetData>
  <mergeCells count="4">
    <mergeCell ref="A1:E1"/>
    <mergeCell ref="A2:B2"/>
    <mergeCell ref="A24:E24"/>
    <mergeCell ref="A25:B25"/>
  </mergeCells>
  <printOptions headings="false" gridLines="false" gridLinesSet="true" horizontalCentered="true" verticalCentered="false"/>
  <pageMargins left="0.7875" right="0.7875" top="1.45694444444444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2016. ÉVI KÖLTSÉGVETÉSI ÉVET KÖVETŐ 3 ÉV TERVEZETT BEVÉTELEI, KIADÁSAI&amp;R&amp;11 6. számú tájékoztató tábla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100" workbookViewId="0">
      <selection pane="topLeft" activeCell="D10" activeCellId="0" sqref="D10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3" min="3" style="1" width="21.6704545454545"/>
    <col collapsed="false" hidden="false" max="4" min="4" style="1" width="9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266</v>
      </c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7" t="e">
        <f aca="false">+CONCATENATE(LEFT(#REF!,4),". évi előirányzat")</f>
        <v>#REF!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6</v>
      </c>
      <c r="B4" s="9" t="s">
        <v>7</v>
      </c>
      <c r="C4" s="10" t="s">
        <v>8</v>
      </c>
    </row>
    <row r="5" s="15" customFormat="true" ht="12" hidden="false" customHeight="true" outlineLevel="0" collapsed="false">
      <c r="A5" s="12" t="s">
        <v>9</v>
      </c>
      <c r="B5" s="13" t="s">
        <v>10</v>
      </c>
      <c r="C5" s="14" t="n">
        <f aca="false">+C6+C7+C8+C9+C10+C11</f>
        <v>0</v>
      </c>
    </row>
    <row r="6" s="15" customFormat="true" ht="12" hidden="false" customHeight="true" outlineLevel="0" collapsed="false">
      <c r="A6" s="16" t="s">
        <v>11</v>
      </c>
      <c r="B6" s="17" t="s">
        <v>12</v>
      </c>
      <c r="C6" s="18"/>
    </row>
    <row r="7" s="15" customFormat="true" ht="12" hidden="false" customHeight="true" outlineLevel="0" collapsed="false">
      <c r="A7" s="19" t="s">
        <v>13</v>
      </c>
      <c r="B7" s="20" t="s">
        <v>14</v>
      </c>
      <c r="C7" s="21"/>
    </row>
    <row r="8" s="15" customFormat="true" ht="12" hidden="false" customHeight="true" outlineLevel="0" collapsed="false">
      <c r="A8" s="19" t="s">
        <v>15</v>
      </c>
      <c r="B8" s="20" t="s">
        <v>16</v>
      </c>
      <c r="C8" s="21"/>
    </row>
    <row r="9" s="15" customFormat="true" ht="12" hidden="false" customHeight="true" outlineLevel="0" collapsed="false">
      <c r="A9" s="19" t="s">
        <v>17</v>
      </c>
      <c r="B9" s="20" t="s">
        <v>18</v>
      </c>
      <c r="C9" s="21"/>
    </row>
    <row r="10" s="15" customFormat="true" ht="12" hidden="false" customHeight="true" outlineLevel="0" collapsed="false">
      <c r="A10" s="19" t="s">
        <v>19</v>
      </c>
      <c r="B10" s="22" t="s">
        <v>20</v>
      </c>
      <c r="C10" s="21"/>
    </row>
    <row r="11" s="15" customFormat="true" ht="12" hidden="false" customHeight="true" outlineLevel="0" collapsed="false">
      <c r="A11" s="23" t="s">
        <v>21</v>
      </c>
      <c r="B11" s="24" t="s">
        <v>22</v>
      </c>
      <c r="C11" s="21"/>
    </row>
    <row r="12" s="15" customFormat="true" ht="12" hidden="false" customHeight="true" outlineLevel="0" collapsed="false">
      <c r="A12" s="12" t="s">
        <v>23</v>
      </c>
      <c r="B12" s="25" t="s">
        <v>24</v>
      </c>
      <c r="C12" s="14" t="e">
        <f aca="false">+C13+C14+C15+C16+C17</f>
        <v>#VALUE!</v>
      </c>
    </row>
    <row r="13" s="15" customFormat="true" ht="12" hidden="false" customHeight="true" outlineLevel="0" collapsed="false">
      <c r="A13" s="16" t="s">
        <v>25</v>
      </c>
      <c r="B13" s="17" t="s">
        <v>26</v>
      </c>
      <c r="C13" s="18"/>
    </row>
    <row r="14" s="15" customFormat="true" ht="12" hidden="false" customHeight="true" outlineLevel="0" collapsed="false">
      <c r="A14" s="19" t="s">
        <v>27</v>
      </c>
      <c r="B14" s="20" t="s">
        <v>28</v>
      </c>
      <c r="C14" s="21"/>
    </row>
    <row r="15" s="15" customFormat="true" ht="12" hidden="false" customHeight="true" outlineLevel="0" collapsed="false">
      <c r="A15" s="19" t="s">
        <v>29</v>
      </c>
      <c r="B15" s="20" t="s">
        <v>30</v>
      </c>
      <c r="C15" s="81" t="s">
        <v>267</v>
      </c>
    </row>
    <row r="16" s="15" customFormat="true" ht="12" hidden="false" customHeight="true" outlineLevel="0" collapsed="false">
      <c r="A16" s="19" t="s">
        <v>31</v>
      </c>
      <c r="B16" s="20" t="s">
        <v>32</v>
      </c>
      <c r="C16" s="81"/>
    </row>
    <row r="17" s="15" customFormat="true" ht="12" hidden="false" customHeight="true" outlineLevel="0" collapsed="false">
      <c r="A17" s="19" t="s">
        <v>33</v>
      </c>
      <c r="B17" s="20" t="s">
        <v>34</v>
      </c>
      <c r="C17" s="81"/>
    </row>
    <row r="18" s="15" customFormat="true" ht="12" hidden="false" customHeight="true" outlineLevel="0" collapsed="false">
      <c r="A18" s="23" t="s">
        <v>35</v>
      </c>
      <c r="B18" s="24" t="s">
        <v>36</v>
      </c>
      <c r="C18" s="26"/>
    </row>
    <row r="19" s="15" customFormat="true" ht="12" hidden="false" customHeight="true" outlineLevel="0" collapsed="false">
      <c r="A19" s="12" t="s">
        <v>37</v>
      </c>
      <c r="B19" s="13" t="s">
        <v>38</v>
      </c>
      <c r="C19" s="14" t="n">
        <f aca="false">+C20+C21+C22+C23+C24</f>
        <v>0</v>
      </c>
    </row>
    <row r="20" s="15" customFormat="true" ht="12" hidden="false" customHeight="true" outlineLevel="0" collapsed="false">
      <c r="A20" s="16" t="s">
        <v>39</v>
      </c>
      <c r="B20" s="17" t="s">
        <v>40</v>
      </c>
      <c r="C20" s="18"/>
    </row>
    <row r="21" s="15" customFormat="true" ht="12" hidden="false" customHeight="true" outlineLevel="0" collapsed="false">
      <c r="A21" s="19" t="s">
        <v>41</v>
      </c>
      <c r="B21" s="20" t="s">
        <v>42</v>
      </c>
      <c r="C21" s="21"/>
    </row>
    <row r="22" s="15" customFormat="true" ht="12" hidden="false" customHeight="true" outlineLevel="0" collapsed="false">
      <c r="A22" s="19" t="s">
        <v>43</v>
      </c>
      <c r="B22" s="20" t="s">
        <v>44</v>
      </c>
      <c r="C22" s="21"/>
    </row>
    <row r="23" s="15" customFormat="true" ht="12" hidden="false" customHeight="true" outlineLevel="0" collapsed="false">
      <c r="A23" s="19" t="s">
        <v>45</v>
      </c>
      <c r="B23" s="20" t="s">
        <v>46</v>
      </c>
      <c r="C23" s="21"/>
    </row>
    <row r="24" s="15" customFormat="true" ht="12" hidden="false" customHeight="true" outlineLevel="0" collapsed="false">
      <c r="A24" s="19" t="s">
        <v>47</v>
      </c>
      <c r="B24" s="20" t="s">
        <v>48</v>
      </c>
      <c r="C24" s="21"/>
    </row>
    <row r="25" s="15" customFormat="true" ht="12" hidden="false" customHeight="true" outlineLevel="0" collapsed="false">
      <c r="A25" s="23" t="s">
        <v>49</v>
      </c>
      <c r="B25" s="27" t="s">
        <v>50</v>
      </c>
      <c r="C25" s="26"/>
    </row>
    <row r="26" s="15" customFormat="true" ht="12" hidden="false" customHeight="true" outlineLevel="0" collapsed="false">
      <c r="A26" s="12" t="s">
        <v>51</v>
      </c>
      <c r="B26" s="13" t="s">
        <v>52</v>
      </c>
      <c r="C26" s="14" t="n">
        <f aca="false">+C27+C31+C32+C33</f>
        <v>0</v>
      </c>
    </row>
    <row r="27" s="15" customFormat="true" ht="12" hidden="false" customHeight="true" outlineLevel="0" collapsed="false">
      <c r="A27" s="16" t="s">
        <v>53</v>
      </c>
      <c r="B27" s="17" t="s">
        <v>54</v>
      </c>
      <c r="C27" s="28" t="n">
        <f aca="false">+C28+C29+C30</f>
        <v>0</v>
      </c>
    </row>
    <row r="28" s="15" customFormat="true" ht="12" hidden="false" customHeight="true" outlineLevel="0" collapsed="false">
      <c r="A28" s="19" t="s">
        <v>55</v>
      </c>
      <c r="B28" s="20" t="s">
        <v>56</v>
      </c>
      <c r="C28" s="21"/>
    </row>
    <row r="29" s="15" customFormat="true" ht="12" hidden="false" customHeight="true" outlineLevel="0" collapsed="false">
      <c r="A29" s="19" t="s">
        <v>57</v>
      </c>
      <c r="B29" s="20" t="s">
        <v>58</v>
      </c>
      <c r="C29" s="21"/>
    </row>
    <row r="30" s="15" customFormat="true" ht="12" hidden="false" customHeight="true" outlineLevel="0" collapsed="false">
      <c r="A30" s="19" t="s">
        <v>59</v>
      </c>
      <c r="B30" s="20" t="s">
        <v>60</v>
      </c>
      <c r="C30" s="21"/>
    </row>
    <row r="31" s="15" customFormat="true" ht="12" hidden="false" customHeight="true" outlineLevel="0" collapsed="false">
      <c r="A31" s="19" t="s">
        <v>61</v>
      </c>
      <c r="B31" s="20" t="s">
        <v>62</v>
      </c>
      <c r="C31" s="21"/>
    </row>
    <row r="32" s="15" customFormat="true" ht="12" hidden="false" customHeight="true" outlineLevel="0" collapsed="false">
      <c r="A32" s="19" t="s">
        <v>63</v>
      </c>
      <c r="B32" s="20" t="s">
        <v>64</v>
      </c>
      <c r="C32" s="21"/>
    </row>
    <row r="33" s="15" customFormat="true" ht="12" hidden="false" customHeight="true" outlineLevel="0" collapsed="false">
      <c r="A33" s="23" t="s">
        <v>65</v>
      </c>
      <c r="B33" s="27" t="s">
        <v>66</v>
      </c>
      <c r="C33" s="26"/>
    </row>
    <row r="34" s="15" customFormat="true" ht="12" hidden="false" customHeight="true" outlineLevel="0" collapsed="false">
      <c r="A34" s="12" t="s">
        <v>67</v>
      </c>
      <c r="B34" s="13" t="s">
        <v>68</v>
      </c>
      <c r="C34" s="14" t="n">
        <f aca="false">SUM(C35:C45)</f>
        <v>0</v>
      </c>
    </row>
    <row r="35" s="15" customFormat="true" ht="12" hidden="false" customHeight="true" outlineLevel="0" collapsed="false">
      <c r="A35" s="16" t="s">
        <v>69</v>
      </c>
      <c r="B35" s="17" t="s">
        <v>70</v>
      </c>
      <c r="C35" s="18"/>
    </row>
    <row r="36" s="15" customFormat="true" ht="12" hidden="false" customHeight="true" outlineLevel="0" collapsed="false">
      <c r="A36" s="19" t="s">
        <v>71</v>
      </c>
      <c r="B36" s="20" t="s">
        <v>72</v>
      </c>
      <c r="C36" s="21"/>
    </row>
    <row r="37" s="15" customFormat="true" ht="12" hidden="false" customHeight="true" outlineLevel="0" collapsed="false">
      <c r="A37" s="19" t="s">
        <v>73</v>
      </c>
      <c r="B37" s="20" t="s">
        <v>74</v>
      </c>
      <c r="C37" s="21"/>
    </row>
    <row r="38" s="15" customFormat="true" ht="12" hidden="false" customHeight="true" outlineLevel="0" collapsed="false">
      <c r="A38" s="19" t="s">
        <v>75</v>
      </c>
      <c r="B38" s="20" t="s">
        <v>76</v>
      </c>
      <c r="C38" s="21"/>
    </row>
    <row r="39" s="15" customFormat="true" ht="12" hidden="false" customHeight="true" outlineLevel="0" collapsed="false">
      <c r="A39" s="19" t="s">
        <v>77</v>
      </c>
      <c r="B39" s="20" t="s">
        <v>78</v>
      </c>
      <c r="C39" s="21"/>
    </row>
    <row r="40" s="15" customFormat="true" ht="12" hidden="false" customHeight="true" outlineLevel="0" collapsed="false">
      <c r="A40" s="19" t="s">
        <v>79</v>
      </c>
      <c r="B40" s="20" t="s">
        <v>80</v>
      </c>
      <c r="C40" s="21"/>
    </row>
    <row r="41" s="15" customFormat="true" ht="12" hidden="false" customHeight="true" outlineLevel="0" collapsed="false">
      <c r="A41" s="19" t="s">
        <v>81</v>
      </c>
      <c r="B41" s="20" t="s">
        <v>82</v>
      </c>
      <c r="C41" s="21"/>
    </row>
    <row r="42" s="15" customFormat="true" ht="12" hidden="false" customHeight="true" outlineLevel="0" collapsed="false">
      <c r="A42" s="19" t="s">
        <v>83</v>
      </c>
      <c r="B42" s="20" t="s">
        <v>84</v>
      </c>
      <c r="C42" s="21"/>
    </row>
    <row r="43" s="15" customFormat="true" ht="12" hidden="false" customHeight="true" outlineLevel="0" collapsed="false">
      <c r="A43" s="19" t="s">
        <v>85</v>
      </c>
      <c r="B43" s="20" t="s">
        <v>86</v>
      </c>
      <c r="C43" s="21"/>
    </row>
    <row r="44" s="15" customFormat="true" ht="12" hidden="false" customHeight="true" outlineLevel="0" collapsed="false">
      <c r="A44" s="23" t="s">
        <v>87</v>
      </c>
      <c r="B44" s="27" t="s">
        <v>88</v>
      </c>
      <c r="C44" s="26"/>
    </row>
    <row r="45" s="15" customFormat="true" ht="12" hidden="false" customHeight="true" outlineLevel="0" collapsed="false">
      <c r="A45" s="23" t="s">
        <v>89</v>
      </c>
      <c r="B45" s="24" t="s">
        <v>90</v>
      </c>
      <c r="C45" s="26"/>
    </row>
    <row r="46" s="15" customFormat="true" ht="12" hidden="false" customHeight="true" outlineLevel="0" collapsed="false">
      <c r="A46" s="12" t="s">
        <v>91</v>
      </c>
      <c r="B46" s="13" t="s">
        <v>92</v>
      </c>
      <c r="C46" s="14" t="n">
        <f aca="false">SUM(C47:C51)</f>
        <v>0</v>
      </c>
    </row>
    <row r="47" s="15" customFormat="true" ht="12" hidden="false" customHeight="true" outlineLevel="0" collapsed="false">
      <c r="A47" s="16" t="s">
        <v>93</v>
      </c>
      <c r="B47" s="17" t="s">
        <v>94</v>
      </c>
      <c r="C47" s="18"/>
    </row>
    <row r="48" s="15" customFormat="true" ht="12" hidden="false" customHeight="true" outlineLevel="0" collapsed="false">
      <c r="A48" s="19" t="s">
        <v>95</v>
      </c>
      <c r="B48" s="20" t="s">
        <v>96</v>
      </c>
      <c r="C48" s="21"/>
    </row>
    <row r="49" s="15" customFormat="true" ht="12" hidden="false" customHeight="true" outlineLevel="0" collapsed="false">
      <c r="A49" s="19" t="s">
        <v>97</v>
      </c>
      <c r="B49" s="20" t="s">
        <v>98</v>
      </c>
      <c r="C49" s="21"/>
    </row>
    <row r="50" s="15" customFormat="true" ht="12" hidden="false" customHeight="true" outlineLevel="0" collapsed="false">
      <c r="A50" s="19" t="s">
        <v>99</v>
      </c>
      <c r="B50" s="20" t="s">
        <v>100</v>
      </c>
      <c r="C50" s="21"/>
    </row>
    <row r="51" s="15" customFormat="true" ht="12" hidden="false" customHeight="true" outlineLevel="0" collapsed="false">
      <c r="A51" s="23" t="s">
        <v>101</v>
      </c>
      <c r="B51" s="24" t="s">
        <v>102</v>
      </c>
      <c r="C51" s="26"/>
    </row>
    <row r="52" s="15" customFormat="true" ht="12" hidden="false" customHeight="true" outlineLevel="0" collapsed="false">
      <c r="A52" s="12" t="s">
        <v>103</v>
      </c>
      <c r="B52" s="13" t="s">
        <v>104</v>
      </c>
      <c r="C52" s="14" t="n">
        <f aca="false">SUM(C53:C55)</f>
        <v>0</v>
      </c>
    </row>
    <row r="53" s="15" customFormat="true" ht="12" hidden="false" customHeight="true" outlineLevel="0" collapsed="false">
      <c r="A53" s="16" t="s">
        <v>105</v>
      </c>
      <c r="B53" s="17" t="s">
        <v>106</v>
      </c>
      <c r="C53" s="18"/>
    </row>
    <row r="54" s="15" customFormat="true" ht="12" hidden="false" customHeight="true" outlineLevel="0" collapsed="false">
      <c r="A54" s="19" t="s">
        <v>107</v>
      </c>
      <c r="B54" s="20" t="s">
        <v>108</v>
      </c>
      <c r="C54" s="21"/>
    </row>
    <row r="55" s="15" customFormat="true" ht="12" hidden="false" customHeight="true" outlineLevel="0" collapsed="false">
      <c r="A55" s="19" t="s">
        <v>109</v>
      </c>
      <c r="B55" s="20" t="s">
        <v>110</v>
      </c>
      <c r="C55" s="21"/>
    </row>
    <row r="56" s="15" customFormat="true" ht="12" hidden="false" customHeight="true" outlineLevel="0" collapsed="false">
      <c r="A56" s="23" t="s">
        <v>111</v>
      </c>
      <c r="B56" s="24" t="s">
        <v>112</v>
      </c>
      <c r="C56" s="26"/>
    </row>
    <row r="57" s="15" customFormat="true" ht="12" hidden="false" customHeight="true" outlineLevel="0" collapsed="false">
      <c r="A57" s="12" t="s">
        <v>113</v>
      </c>
      <c r="B57" s="25" t="s">
        <v>114</v>
      </c>
      <c r="C57" s="14" t="n">
        <f aca="false">SUM(C58:C60)</f>
        <v>0</v>
      </c>
    </row>
    <row r="58" s="15" customFormat="true" ht="12" hidden="false" customHeight="true" outlineLevel="0" collapsed="false">
      <c r="A58" s="16" t="s">
        <v>115</v>
      </c>
      <c r="B58" s="17" t="s">
        <v>116</v>
      </c>
      <c r="C58" s="21"/>
    </row>
    <row r="59" s="15" customFormat="true" ht="12" hidden="false" customHeight="true" outlineLevel="0" collapsed="false">
      <c r="A59" s="19" t="s">
        <v>117</v>
      </c>
      <c r="B59" s="20" t="s">
        <v>118</v>
      </c>
      <c r="C59" s="21"/>
    </row>
    <row r="60" s="15" customFormat="true" ht="12" hidden="false" customHeight="true" outlineLevel="0" collapsed="false">
      <c r="A60" s="19" t="s">
        <v>119</v>
      </c>
      <c r="B60" s="20" t="s">
        <v>120</v>
      </c>
      <c r="C60" s="21"/>
    </row>
    <row r="61" s="15" customFormat="true" ht="12" hidden="false" customHeight="true" outlineLevel="0" collapsed="false">
      <c r="A61" s="23" t="s">
        <v>121</v>
      </c>
      <c r="B61" s="24" t="s">
        <v>122</v>
      </c>
      <c r="C61" s="21"/>
    </row>
    <row r="62" s="15" customFormat="true" ht="12" hidden="false" customHeight="true" outlineLevel="0" collapsed="false">
      <c r="A62" s="29" t="s">
        <v>123</v>
      </c>
      <c r="B62" s="13" t="s">
        <v>124</v>
      </c>
      <c r="C62" s="14" t="e">
        <f aca="false">+C5+C12+C19+C26+C34+C46+C52+C57</f>
        <v>#VALUE!</v>
      </c>
    </row>
    <row r="63" s="15" customFormat="true" ht="12" hidden="false" customHeight="true" outlineLevel="0" collapsed="false">
      <c r="A63" s="31" t="s">
        <v>125</v>
      </c>
      <c r="B63" s="25" t="s">
        <v>126</v>
      </c>
      <c r="C63" s="14" t="n">
        <f aca="false">SUM(C64:C66)</f>
        <v>0</v>
      </c>
    </row>
    <row r="64" s="15" customFormat="true" ht="12" hidden="false" customHeight="true" outlineLevel="0" collapsed="false">
      <c r="A64" s="16" t="s">
        <v>127</v>
      </c>
      <c r="B64" s="17" t="s">
        <v>128</v>
      </c>
      <c r="C64" s="21"/>
    </row>
    <row r="65" s="15" customFormat="true" ht="12" hidden="false" customHeight="true" outlineLevel="0" collapsed="false">
      <c r="A65" s="19" t="s">
        <v>129</v>
      </c>
      <c r="B65" s="20" t="s">
        <v>130</v>
      </c>
      <c r="C65" s="21"/>
    </row>
    <row r="66" s="15" customFormat="true" ht="12" hidden="false" customHeight="true" outlineLevel="0" collapsed="false">
      <c r="A66" s="23" t="s">
        <v>131</v>
      </c>
      <c r="B66" s="32" t="s">
        <v>132</v>
      </c>
      <c r="C66" s="21"/>
    </row>
    <row r="67" s="15" customFormat="true" ht="12" hidden="false" customHeight="true" outlineLevel="0" collapsed="false">
      <c r="A67" s="31" t="s">
        <v>133</v>
      </c>
      <c r="B67" s="25" t="s">
        <v>134</v>
      </c>
      <c r="C67" s="14" t="n">
        <f aca="false">SUM(C68:C71)</f>
        <v>0</v>
      </c>
    </row>
    <row r="68" s="15" customFormat="true" ht="12" hidden="false" customHeight="true" outlineLevel="0" collapsed="false">
      <c r="A68" s="16" t="s">
        <v>135</v>
      </c>
      <c r="B68" s="17" t="s">
        <v>136</v>
      </c>
      <c r="C68" s="21"/>
    </row>
    <row r="69" s="15" customFormat="true" ht="12" hidden="false" customHeight="true" outlineLevel="0" collapsed="false">
      <c r="A69" s="19" t="s">
        <v>137</v>
      </c>
      <c r="B69" s="20" t="s">
        <v>138</v>
      </c>
      <c r="C69" s="21"/>
    </row>
    <row r="70" s="15" customFormat="true" ht="12" hidden="false" customHeight="true" outlineLevel="0" collapsed="false">
      <c r="A70" s="19" t="s">
        <v>139</v>
      </c>
      <c r="B70" s="20" t="s">
        <v>140</v>
      </c>
      <c r="C70" s="21"/>
    </row>
    <row r="71" s="15" customFormat="true" ht="12" hidden="false" customHeight="true" outlineLevel="0" collapsed="false">
      <c r="A71" s="23" t="s">
        <v>141</v>
      </c>
      <c r="B71" s="24" t="s">
        <v>142</v>
      </c>
      <c r="C71" s="21"/>
    </row>
    <row r="72" s="15" customFormat="true" ht="12" hidden="false" customHeight="true" outlineLevel="0" collapsed="false">
      <c r="A72" s="31" t="s">
        <v>143</v>
      </c>
      <c r="B72" s="25" t="s">
        <v>144</v>
      </c>
      <c r="C72" s="14" t="n">
        <f aca="false">SUM(C73:C74)</f>
        <v>0</v>
      </c>
    </row>
    <row r="73" s="15" customFormat="true" ht="12" hidden="false" customHeight="true" outlineLevel="0" collapsed="false">
      <c r="A73" s="16" t="s">
        <v>145</v>
      </c>
      <c r="B73" s="17" t="s">
        <v>146</v>
      </c>
      <c r="C73" s="21"/>
    </row>
    <row r="74" s="15" customFormat="true" ht="12" hidden="false" customHeight="true" outlineLevel="0" collapsed="false">
      <c r="A74" s="23" t="s">
        <v>147</v>
      </c>
      <c r="B74" s="24" t="s">
        <v>148</v>
      </c>
      <c r="C74" s="21"/>
    </row>
    <row r="75" s="15" customFormat="true" ht="12" hidden="false" customHeight="true" outlineLevel="0" collapsed="false">
      <c r="A75" s="31" t="s">
        <v>149</v>
      </c>
      <c r="B75" s="25" t="s">
        <v>150</v>
      </c>
      <c r="C75" s="14" t="n">
        <f aca="false">SUM(C76:C78)</f>
        <v>0</v>
      </c>
    </row>
    <row r="76" s="15" customFormat="true" ht="12" hidden="false" customHeight="true" outlineLevel="0" collapsed="false">
      <c r="A76" s="16" t="s">
        <v>151</v>
      </c>
      <c r="B76" s="17" t="s">
        <v>152</v>
      </c>
      <c r="C76" s="21"/>
    </row>
    <row r="77" s="15" customFormat="true" ht="12" hidden="false" customHeight="true" outlineLevel="0" collapsed="false">
      <c r="A77" s="19" t="s">
        <v>153</v>
      </c>
      <c r="B77" s="20" t="s">
        <v>154</v>
      </c>
      <c r="C77" s="21"/>
    </row>
    <row r="78" s="15" customFormat="true" ht="12" hidden="false" customHeight="true" outlineLevel="0" collapsed="false">
      <c r="A78" s="23" t="s">
        <v>155</v>
      </c>
      <c r="B78" s="24" t="s">
        <v>156</v>
      </c>
      <c r="C78" s="21"/>
    </row>
    <row r="79" s="15" customFormat="true" ht="12" hidden="false" customHeight="true" outlineLevel="0" collapsed="false">
      <c r="A79" s="31" t="s">
        <v>157</v>
      </c>
      <c r="B79" s="25" t="s">
        <v>158</v>
      </c>
      <c r="C79" s="14" t="n">
        <f aca="false">SUM(C80:C83)</f>
        <v>0</v>
      </c>
    </row>
    <row r="80" s="15" customFormat="true" ht="12" hidden="false" customHeight="true" outlineLevel="0" collapsed="false">
      <c r="A80" s="33" t="s">
        <v>159</v>
      </c>
      <c r="B80" s="17" t="s">
        <v>160</v>
      </c>
      <c r="C80" s="21"/>
    </row>
    <row r="81" s="15" customFormat="true" ht="12" hidden="false" customHeight="true" outlineLevel="0" collapsed="false">
      <c r="A81" s="34" t="s">
        <v>161</v>
      </c>
      <c r="B81" s="20" t="s">
        <v>162</v>
      </c>
      <c r="C81" s="21"/>
    </row>
    <row r="82" s="15" customFormat="true" ht="12" hidden="false" customHeight="true" outlineLevel="0" collapsed="false">
      <c r="A82" s="34" t="s">
        <v>163</v>
      </c>
      <c r="B82" s="20" t="s">
        <v>164</v>
      </c>
      <c r="C82" s="21"/>
    </row>
    <row r="83" s="15" customFormat="true" ht="12" hidden="false" customHeight="true" outlineLevel="0" collapsed="false">
      <c r="A83" s="35" t="s">
        <v>165</v>
      </c>
      <c r="B83" s="24" t="s">
        <v>166</v>
      </c>
      <c r="C83" s="21"/>
    </row>
    <row r="84" s="15" customFormat="true" ht="12" hidden="false" customHeight="true" outlineLevel="0" collapsed="false">
      <c r="A84" s="31" t="s">
        <v>167</v>
      </c>
      <c r="B84" s="25" t="s">
        <v>168</v>
      </c>
      <c r="C84" s="36"/>
    </row>
    <row r="85" s="15" customFormat="true" ht="13.5" hidden="false" customHeight="true" outlineLevel="0" collapsed="false">
      <c r="A85" s="31" t="s">
        <v>169</v>
      </c>
      <c r="B85" s="25" t="s">
        <v>170</v>
      </c>
      <c r="C85" s="36"/>
    </row>
    <row r="86" customFormat="false" ht="15.75" hidden="false" customHeight="true" outlineLevel="0" collapsed="false">
      <c r="A86" s="31" t="s">
        <v>171</v>
      </c>
      <c r="B86" s="37" t="s">
        <v>172</v>
      </c>
      <c r="C86" s="14" t="n">
        <f aca="false">+C63+C67+C72+C75+C79+C85+C84</f>
        <v>0</v>
      </c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38" t="s">
        <v>173</v>
      </c>
      <c r="B87" s="39" t="s">
        <v>174</v>
      </c>
      <c r="C87" s="14" t="e">
        <f aca="false">+C62+C86</f>
        <v>#VALUE!</v>
      </c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0"/>
      <c r="B88" s="41"/>
      <c r="C88" s="42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175</v>
      </c>
      <c r="B89" s="2"/>
      <c r="C89" s="2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45" customFormat="true" ht="16.5" hidden="false" customHeight="true" outlineLevel="0" collapsed="false">
      <c r="A90" s="43" t="s">
        <v>176</v>
      </c>
      <c r="B90" s="43"/>
      <c r="C90" s="44" t="s">
        <v>268</v>
      </c>
    </row>
    <row r="91" customFormat="false" ht="38.1" hidden="false" customHeight="true" outlineLevel="0" collapsed="false">
      <c r="A91" s="5" t="s">
        <v>3</v>
      </c>
      <c r="B91" s="6" t="s">
        <v>177</v>
      </c>
      <c r="C91" s="7" t="e">
        <f aca="false">+C3</f>
        <v>#REF!</v>
      </c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46" t="s">
        <v>6</v>
      </c>
      <c r="B92" s="47" t="s">
        <v>7</v>
      </c>
      <c r="C92" s="48" t="s">
        <v>8</v>
      </c>
    </row>
    <row r="93" customFormat="false" ht="12" hidden="false" customHeight="true" outlineLevel="0" collapsed="false">
      <c r="A93" s="49" t="s">
        <v>9</v>
      </c>
      <c r="B93" s="50" t="s">
        <v>178</v>
      </c>
      <c r="C93" s="51" t="n">
        <f aca="false">C94+C95+C96+C97+C98+C111</f>
        <v>0</v>
      </c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2" t="s">
        <v>11</v>
      </c>
      <c r="B94" s="53" t="s">
        <v>179</v>
      </c>
      <c r="C94" s="54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19" t="s">
        <v>13</v>
      </c>
      <c r="B95" s="55" t="s">
        <v>180</v>
      </c>
      <c r="C95" s="21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19" t="s">
        <v>15</v>
      </c>
      <c r="B96" s="55" t="s">
        <v>181</v>
      </c>
      <c r="C96" s="26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19" t="s">
        <v>17</v>
      </c>
      <c r="B97" s="56" t="s">
        <v>182</v>
      </c>
      <c r="C97" s="26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19" t="s">
        <v>183</v>
      </c>
      <c r="B98" s="57" t="s">
        <v>184</v>
      </c>
      <c r="C98" s="26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19" t="s">
        <v>21</v>
      </c>
      <c r="B99" s="55" t="s">
        <v>185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19" t="s">
        <v>186</v>
      </c>
      <c r="B100" s="58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19" t="s">
        <v>188</v>
      </c>
      <c r="B101" s="58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19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19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19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19" t="s">
        <v>196</v>
      </c>
      <c r="B105" s="59" t="s">
        <v>197</v>
      </c>
      <c r="C105" s="26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19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19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1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19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3" t="s">
        <v>206</v>
      </c>
      <c r="B110" s="58" t="s">
        <v>207</v>
      </c>
      <c r="C110" s="26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19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19" t="s">
        <v>210</v>
      </c>
      <c r="B112" s="55" t="s">
        <v>211</v>
      </c>
      <c r="C112" s="21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2" t="s">
        <v>212</v>
      </c>
      <c r="B113" s="63" t="s">
        <v>213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5" t="s">
        <v>23</v>
      </c>
      <c r="B114" s="66" t="s">
        <v>214</v>
      </c>
      <c r="C114" s="67" t="n">
        <f aca="false">+C115+C117+C119</f>
        <v>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6" t="s">
        <v>25</v>
      </c>
      <c r="B115" s="55" t="s">
        <v>215</v>
      </c>
      <c r="C115" s="18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6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6" t="s">
        <v>29</v>
      </c>
      <c r="B117" s="68" t="s">
        <v>217</v>
      </c>
      <c r="C117" s="21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6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6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6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6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6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6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6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6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6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1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37</v>
      </c>
      <c r="B128" s="13" t="s">
        <v>233</v>
      </c>
      <c r="C128" s="14" t="n">
        <f aca="false">+C93+C114</f>
        <v>0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6" t="s">
        <v>53</v>
      </c>
      <c r="B130" s="68" t="s">
        <v>236</v>
      </c>
      <c r="C130" s="69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6" t="s">
        <v>61</v>
      </c>
      <c r="B131" s="68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1" t="s">
        <v>63</v>
      </c>
      <c r="B132" s="68" t="s">
        <v>238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67</v>
      </c>
      <c r="B133" s="13" t="s">
        <v>239</v>
      </c>
      <c r="C133" s="14" t="n">
        <f aca="false">SUM(C134:C139)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6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6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6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6" t="s">
        <v>75</v>
      </c>
      <c r="B137" s="72" t="s">
        <v>243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6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1" t="s">
        <v>79</v>
      </c>
      <c r="B139" s="72" t="s">
        <v>245</v>
      </c>
      <c r="C139" s="69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91</v>
      </c>
      <c r="B140" s="13" t="s">
        <v>246</v>
      </c>
      <c r="C140" s="14" t="n">
        <f aca="false">+C141+C142+C143+C144</f>
        <v>0</v>
      </c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6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6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6" t="s">
        <v>97</v>
      </c>
      <c r="B143" s="72" t="s">
        <v>249</v>
      </c>
      <c r="C143" s="69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1" t="s">
        <v>99</v>
      </c>
      <c r="B144" s="73" t="s">
        <v>250</v>
      </c>
      <c r="C144" s="69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251</v>
      </c>
      <c r="B145" s="13" t="s">
        <v>252</v>
      </c>
      <c r="C145" s="74" t="n">
        <f aca="false">SUM(C146:C150)</f>
        <v>0</v>
      </c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6" t="s">
        <v>105</v>
      </c>
      <c r="B146" s="72" t="s">
        <v>253</v>
      </c>
      <c r="C146" s="69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6" t="s">
        <v>107</v>
      </c>
      <c r="B147" s="72" t="s">
        <v>254</v>
      </c>
      <c r="C147" s="69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6" t="s">
        <v>109</v>
      </c>
      <c r="B148" s="72" t="s">
        <v>255</v>
      </c>
      <c r="C148" s="69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6" t="s">
        <v>111</v>
      </c>
      <c r="B149" s="72" t="s">
        <v>256</v>
      </c>
      <c r="C149" s="69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6" t="s">
        <v>257</v>
      </c>
      <c r="B150" s="72" t="s">
        <v>258</v>
      </c>
      <c r="C150" s="69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113</v>
      </c>
      <c r="B151" s="13" t="s">
        <v>259</v>
      </c>
      <c r="C151" s="75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260</v>
      </c>
      <c r="B152" s="13" t="s">
        <v>261</v>
      </c>
      <c r="C152" s="75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262</v>
      </c>
      <c r="B153" s="13" t="s">
        <v>263</v>
      </c>
      <c r="C153" s="76" t="n">
        <f aca="false">+C129+C133+C140+C145+C151+C152</f>
        <v>0</v>
      </c>
      <c r="D153" s="0"/>
      <c r="E153" s="0"/>
      <c r="F153" s="77"/>
      <c r="G153" s="78"/>
      <c r="H153" s="78"/>
      <c r="I153" s="78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5" customFormat="true" ht="12.95" hidden="false" customHeight="true" outlineLevel="0" collapsed="false">
      <c r="A154" s="79" t="s">
        <v>264</v>
      </c>
      <c r="B154" s="80" t="s">
        <v>265</v>
      </c>
      <c r="C154" s="76" t="n">
        <f aca="false">+C128+C153</f>
        <v>0</v>
      </c>
    </row>
    <row r="155" customFormat="false" ht="7.5" hidden="false" customHeight="true" outlineLevel="0" collapsed="false">
      <c r="A155" s="0"/>
      <c r="B155" s="0"/>
      <c r="C155" s="0"/>
      <c r="D155" s="0"/>
    </row>
    <row r="156" customFormat="false" ht="15.75" hidden="false" customHeight="false" outlineLevel="0" collapsed="false">
      <c r="A156" s="82" t="s">
        <v>269</v>
      </c>
      <c r="B156" s="82"/>
      <c r="C156" s="82"/>
      <c r="D156" s="0"/>
    </row>
    <row r="157" customFormat="false" ht="15" hidden="false" customHeight="true" outlineLevel="0" collapsed="false">
      <c r="A157" s="3" t="s">
        <v>270</v>
      </c>
      <c r="B157" s="3"/>
      <c r="C157" s="4" t="s">
        <v>268</v>
      </c>
      <c r="D157" s="0"/>
    </row>
    <row r="158" customFormat="false" ht="13.5" hidden="false" customHeight="true" outlineLevel="0" collapsed="false">
      <c r="A158" s="12" t="n">
        <v>1</v>
      </c>
      <c r="B158" s="83" t="s">
        <v>271</v>
      </c>
      <c r="C158" s="14" t="e">
        <f aca="false">+C62-C128</f>
        <v>#VALUE!</v>
      </c>
      <c r="D158" s="84"/>
    </row>
    <row r="159" customFormat="false" ht="27.75" hidden="false" customHeight="true" outlineLevel="0" collapsed="false">
      <c r="A159" s="12" t="s">
        <v>23</v>
      </c>
      <c r="B159" s="83" t="s">
        <v>272</v>
      </c>
      <c r="C159" s="14" t="n">
        <f aca="false">+C86-C153</f>
        <v>0</v>
      </c>
    </row>
  </sheetData>
  <mergeCells count="7">
    <mergeCell ref="A1:C1"/>
    <mergeCell ref="A2:B2"/>
    <mergeCell ref="C15:C17"/>
    <mergeCell ref="A89:C89"/>
    <mergeCell ref="A90:B90"/>
    <mergeCell ref="A156:C156"/>
    <mergeCell ref="A157:B157"/>
  </mergeCells>
  <printOptions headings="false" gridLines="false" gridLinesSet="true" horizontalCentered="true" verticalCentered="false"/>
  <pageMargins left="0.7875" right="0.7875" top="1.45694444444444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2017. ÉVI KÖLTSÉGVETÉS
ÖNKÉNT VÁLLALT FELADATAINAK MÉRLEGE&amp;R&amp;11 1.3. melléklet a ........./2017. (.......) önkormányzati rendelethez</oddHeader>
    <oddFooter/>
  </headerFooter>
  <rowBreaks count="1" manualBreakCount="1">
    <brk id="88" man="true" max="16383" min="0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/>
  <cols>
    <col collapsed="false" hidden="false" max="1025" min="1" style="0" width="8.80681818181818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100" workbookViewId="0">
      <selection pane="topLeft" activeCell="D12" activeCellId="0" sqref="D12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3" min="3" style="1" width="21.6704545454545"/>
    <col collapsed="false" hidden="false" max="4" min="4" style="1" width="9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266</v>
      </c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7" t="e">
        <f aca="false">+CONCATENATE(LEFT(#REF!,4),". évi előirányzat")</f>
        <v>#REF!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6</v>
      </c>
      <c r="B4" s="9" t="s">
        <v>7</v>
      </c>
      <c r="C4" s="10" t="s">
        <v>8</v>
      </c>
    </row>
    <row r="5" s="15" customFormat="true" ht="12" hidden="false" customHeight="true" outlineLevel="0" collapsed="false">
      <c r="A5" s="12" t="s">
        <v>9</v>
      </c>
      <c r="B5" s="13" t="s">
        <v>10</v>
      </c>
      <c r="C5" s="14" t="n">
        <f aca="false">+C6+C7+C8+C9+C10+C11</f>
        <v>0</v>
      </c>
    </row>
    <row r="6" s="15" customFormat="true" ht="12" hidden="false" customHeight="true" outlineLevel="0" collapsed="false">
      <c r="A6" s="16" t="s">
        <v>11</v>
      </c>
      <c r="B6" s="17" t="s">
        <v>12</v>
      </c>
      <c r="C6" s="18"/>
    </row>
    <row r="7" s="15" customFormat="true" ht="12" hidden="false" customHeight="true" outlineLevel="0" collapsed="false">
      <c r="A7" s="19" t="s">
        <v>13</v>
      </c>
      <c r="B7" s="20" t="s">
        <v>14</v>
      </c>
      <c r="C7" s="21"/>
    </row>
    <row r="8" s="15" customFormat="true" ht="12" hidden="false" customHeight="true" outlineLevel="0" collapsed="false">
      <c r="A8" s="19" t="s">
        <v>15</v>
      </c>
      <c r="B8" s="20" t="s">
        <v>16</v>
      </c>
      <c r="C8" s="21"/>
    </row>
    <row r="9" s="15" customFormat="true" ht="12" hidden="false" customHeight="true" outlineLevel="0" collapsed="false">
      <c r="A9" s="19" t="s">
        <v>17</v>
      </c>
      <c r="B9" s="20" t="s">
        <v>18</v>
      </c>
      <c r="C9" s="21"/>
    </row>
    <row r="10" s="15" customFormat="true" ht="12" hidden="false" customHeight="true" outlineLevel="0" collapsed="false">
      <c r="A10" s="19" t="s">
        <v>19</v>
      </c>
      <c r="B10" s="22" t="s">
        <v>20</v>
      </c>
      <c r="C10" s="21"/>
    </row>
    <row r="11" s="15" customFormat="true" ht="12" hidden="false" customHeight="true" outlineLevel="0" collapsed="false">
      <c r="A11" s="23" t="s">
        <v>21</v>
      </c>
      <c r="B11" s="24" t="s">
        <v>22</v>
      </c>
      <c r="C11" s="21"/>
    </row>
    <row r="12" s="15" customFormat="true" ht="12" hidden="false" customHeight="true" outlineLevel="0" collapsed="false">
      <c r="A12" s="12" t="s">
        <v>23</v>
      </c>
      <c r="B12" s="25" t="s">
        <v>24</v>
      </c>
      <c r="C12" s="14" t="e">
        <f aca="false">+C13+C14+C15+C16+C17</f>
        <v>#VALUE!</v>
      </c>
    </row>
    <row r="13" s="15" customFormat="true" ht="12" hidden="false" customHeight="true" outlineLevel="0" collapsed="false">
      <c r="A13" s="16" t="s">
        <v>25</v>
      </c>
      <c r="B13" s="17" t="s">
        <v>26</v>
      </c>
      <c r="C13" s="18"/>
    </row>
    <row r="14" s="15" customFormat="true" ht="12" hidden="false" customHeight="true" outlineLevel="0" collapsed="false">
      <c r="A14" s="19" t="s">
        <v>27</v>
      </c>
      <c r="B14" s="20" t="s">
        <v>28</v>
      </c>
      <c r="C14" s="21"/>
    </row>
    <row r="15" s="15" customFormat="true" ht="12" hidden="false" customHeight="true" outlineLevel="0" collapsed="false">
      <c r="A15" s="19" t="s">
        <v>29</v>
      </c>
      <c r="B15" s="20" t="s">
        <v>30</v>
      </c>
      <c r="C15" s="21"/>
    </row>
    <row r="16" s="15" customFormat="true" ht="12" hidden="false" customHeight="true" outlineLevel="0" collapsed="false">
      <c r="A16" s="19" t="s">
        <v>31</v>
      </c>
      <c r="B16" s="20" t="s">
        <v>32</v>
      </c>
      <c r="C16" s="85" t="s">
        <v>267</v>
      </c>
    </row>
    <row r="17" s="15" customFormat="true" ht="12" hidden="false" customHeight="true" outlineLevel="0" collapsed="false">
      <c r="A17" s="19" t="s">
        <v>33</v>
      </c>
      <c r="B17" s="20" t="s">
        <v>34</v>
      </c>
      <c r="C17" s="85"/>
    </row>
    <row r="18" s="15" customFormat="true" ht="12" hidden="false" customHeight="true" outlineLevel="0" collapsed="false">
      <c r="A18" s="23" t="s">
        <v>35</v>
      </c>
      <c r="B18" s="24" t="s">
        <v>36</v>
      </c>
      <c r="C18" s="85"/>
    </row>
    <row r="19" s="15" customFormat="true" ht="12" hidden="false" customHeight="true" outlineLevel="0" collapsed="false">
      <c r="A19" s="12" t="s">
        <v>37</v>
      </c>
      <c r="B19" s="13" t="s">
        <v>38</v>
      </c>
      <c r="C19" s="14" t="n">
        <f aca="false">+C20+C21+C22+C23+C24</f>
        <v>0</v>
      </c>
    </row>
    <row r="20" s="15" customFormat="true" ht="12" hidden="false" customHeight="true" outlineLevel="0" collapsed="false">
      <c r="A20" s="16" t="s">
        <v>39</v>
      </c>
      <c r="B20" s="17" t="s">
        <v>40</v>
      </c>
      <c r="C20" s="18"/>
    </row>
    <row r="21" s="15" customFormat="true" ht="12" hidden="false" customHeight="true" outlineLevel="0" collapsed="false">
      <c r="A21" s="19" t="s">
        <v>41</v>
      </c>
      <c r="B21" s="20" t="s">
        <v>42</v>
      </c>
      <c r="C21" s="21"/>
    </row>
    <row r="22" s="15" customFormat="true" ht="12" hidden="false" customHeight="true" outlineLevel="0" collapsed="false">
      <c r="A22" s="19" t="s">
        <v>43</v>
      </c>
      <c r="B22" s="20" t="s">
        <v>44</v>
      </c>
      <c r="C22" s="21"/>
    </row>
    <row r="23" s="15" customFormat="true" ht="12" hidden="false" customHeight="true" outlineLevel="0" collapsed="false">
      <c r="A23" s="19" t="s">
        <v>45</v>
      </c>
      <c r="B23" s="20" t="s">
        <v>46</v>
      </c>
      <c r="C23" s="21"/>
    </row>
    <row r="24" s="15" customFormat="true" ht="12" hidden="false" customHeight="true" outlineLevel="0" collapsed="false">
      <c r="A24" s="19" t="s">
        <v>47</v>
      </c>
      <c r="B24" s="20" t="s">
        <v>48</v>
      </c>
      <c r="C24" s="21"/>
    </row>
    <row r="25" s="15" customFormat="true" ht="12" hidden="false" customHeight="true" outlineLevel="0" collapsed="false">
      <c r="A25" s="23" t="s">
        <v>49</v>
      </c>
      <c r="B25" s="27" t="s">
        <v>50</v>
      </c>
      <c r="C25" s="26"/>
    </row>
    <row r="26" s="15" customFormat="true" ht="12" hidden="false" customHeight="true" outlineLevel="0" collapsed="false">
      <c r="A26" s="12" t="s">
        <v>51</v>
      </c>
      <c r="B26" s="13" t="s">
        <v>52</v>
      </c>
      <c r="C26" s="14" t="n">
        <f aca="false">+C27+C31+C32+C33</f>
        <v>0</v>
      </c>
    </row>
    <row r="27" s="15" customFormat="true" ht="12" hidden="false" customHeight="true" outlineLevel="0" collapsed="false">
      <c r="A27" s="16" t="s">
        <v>53</v>
      </c>
      <c r="B27" s="17" t="s">
        <v>54</v>
      </c>
      <c r="C27" s="28" t="n">
        <f aca="false">+C28+C29+C30</f>
        <v>0</v>
      </c>
    </row>
    <row r="28" s="15" customFormat="true" ht="12" hidden="false" customHeight="true" outlineLevel="0" collapsed="false">
      <c r="A28" s="19" t="s">
        <v>55</v>
      </c>
      <c r="B28" s="20" t="s">
        <v>56</v>
      </c>
      <c r="C28" s="21"/>
    </row>
    <row r="29" s="15" customFormat="true" ht="12" hidden="false" customHeight="true" outlineLevel="0" collapsed="false">
      <c r="A29" s="19" t="s">
        <v>57</v>
      </c>
      <c r="B29" s="20" t="s">
        <v>58</v>
      </c>
      <c r="C29" s="21"/>
    </row>
    <row r="30" s="15" customFormat="true" ht="12" hidden="false" customHeight="true" outlineLevel="0" collapsed="false">
      <c r="A30" s="19" t="s">
        <v>59</v>
      </c>
      <c r="B30" s="20" t="s">
        <v>60</v>
      </c>
      <c r="C30" s="21"/>
    </row>
    <row r="31" s="15" customFormat="true" ht="12" hidden="false" customHeight="true" outlineLevel="0" collapsed="false">
      <c r="A31" s="19" t="s">
        <v>61</v>
      </c>
      <c r="B31" s="20" t="s">
        <v>62</v>
      </c>
      <c r="C31" s="21"/>
    </row>
    <row r="32" s="15" customFormat="true" ht="12" hidden="false" customHeight="true" outlineLevel="0" collapsed="false">
      <c r="A32" s="19" t="s">
        <v>63</v>
      </c>
      <c r="B32" s="20" t="s">
        <v>64</v>
      </c>
      <c r="C32" s="21"/>
    </row>
    <row r="33" s="15" customFormat="true" ht="12" hidden="false" customHeight="true" outlineLevel="0" collapsed="false">
      <c r="A33" s="23" t="s">
        <v>65</v>
      </c>
      <c r="B33" s="27" t="s">
        <v>66</v>
      </c>
      <c r="C33" s="26"/>
    </row>
    <row r="34" s="15" customFormat="true" ht="12" hidden="false" customHeight="true" outlineLevel="0" collapsed="false">
      <c r="A34" s="12" t="s">
        <v>67</v>
      </c>
      <c r="B34" s="13" t="s">
        <v>68</v>
      </c>
      <c r="C34" s="14" t="n">
        <f aca="false">SUM(C35:C45)</f>
        <v>0</v>
      </c>
    </row>
    <row r="35" s="15" customFormat="true" ht="12" hidden="false" customHeight="true" outlineLevel="0" collapsed="false">
      <c r="A35" s="16" t="s">
        <v>69</v>
      </c>
      <c r="B35" s="17" t="s">
        <v>70</v>
      </c>
      <c r="C35" s="18"/>
    </row>
    <row r="36" s="15" customFormat="true" ht="12" hidden="false" customHeight="true" outlineLevel="0" collapsed="false">
      <c r="A36" s="19" t="s">
        <v>71</v>
      </c>
      <c r="B36" s="20" t="s">
        <v>72</v>
      </c>
      <c r="C36" s="21"/>
    </row>
    <row r="37" s="15" customFormat="true" ht="12" hidden="false" customHeight="true" outlineLevel="0" collapsed="false">
      <c r="A37" s="19" t="s">
        <v>73</v>
      </c>
      <c r="B37" s="20" t="s">
        <v>74</v>
      </c>
      <c r="C37" s="21"/>
    </row>
    <row r="38" s="15" customFormat="true" ht="12" hidden="false" customHeight="true" outlineLevel="0" collapsed="false">
      <c r="A38" s="19" t="s">
        <v>75</v>
      </c>
      <c r="B38" s="20" t="s">
        <v>76</v>
      </c>
      <c r="C38" s="21"/>
    </row>
    <row r="39" s="15" customFormat="true" ht="12" hidden="false" customHeight="true" outlineLevel="0" collapsed="false">
      <c r="A39" s="19" t="s">
        <v>77</v>
      </c>
      <c r="B39" s="20" t="s">
        <v>78</v>
      </c>
      <c r="C39" s="21"/>
    </row>
    <row r="40" s="15" customFormat="true" ht="12" hidden="false" customHeight="true" outlineLevel="0" collapsed="false">
      <c r="A40" s="19" t="s">
        <v>79</v>
      </c>
      <c r="B40" s="20" t="s">
        <v>80</v>
      </c>
      <c r="C40" s="21"/>
    </row>
    <row r="41" s="15" customFormat="true" ht="12" hidden="false" customHeight="true" outlineLevel="0" collapsed="false">
      <c r="A41" s="19" t="s">
        <v>81</v>
      </c>
      <c r="B41" s="20" t="s">
        <v>82</v>
      </c>
      <c r="C41" s="21"/>
    </row>
    <row r="42" s="15" customFormat="true" ht="12" hidden="false" customHeight="true" outlineLevel="0" collapsed="false">
      <c r="A42" s="19" t="s">
        <v>83</v>
      </c>
      <c r="B42" s="20" t="s">
        <v>84</v>
      </c>
      <c r="C42" s="21"/>
    </row>
    <row r="43" s="15" customFormat="true" ht="12" hidden="false" customHeight="true" outlineLevel="0" collapsed="false">
      <c r="A43" s="19" t="s">
        <v>85</v>
      </c>
      <c r="B43" s="20" t="s">
        <v>86</v>
      </c>
      <c r="C43" s="21"/>
    </row>
    <row r="44" s="15" customFormat="true" ht="12" hidden="false" customHeight="true" outlineLevel="0" collapsed="false">
      <c r="A44" s="23" t="s">
        <v>87</v>
      </c>
      <c r="B44" s="27" t="s">
        <v>88</v>
      </c>
      <c r="C44" s="26"/>
    </row>
    <row r="45" s="15" customFormat="true" ht="12" hidden="false" customHeight="true" outlineLevel="0" collapsed="false">
      <c r="A45" s="23" t="s">
        <v>89</v>
      </c>
      <c r="B45" s="24" t="s">
        <v>90</v>
      </c>
      <c r="C45" s="26"/>
    </row>
    <row r="46" s="15" customFormat="true" ht="12" hidden="false" customHeight="true" outlineLevel="0" collapsed="false">
      <c r="A46" s="12" t="s">
        <v>91</v>
      </c>
      <c r="B46" s="13" t="s">
        <v>92</v>
      </c>
      <c r="C46" s="14" t="n">
        <f aca="false">SUM(C47:C51)</f>
        <v>0</v>
      </c>
    </row>
    <row r="47" s="15" customFormat="true" ht="12" hidden="false" customHeight="true" outlineLevel="0" collapsed="false">
      <c r="A47" s="16" t="s">
        <v>93</v>
      </c>
      <c r="B47" s="17" t="s">
        <v>94</v>
      </c>
      <c r="C47" s="18"/>
    </row>
    <row r="48" s="15" customFormat="true" ht="12" hidden="false" customHeight="true" outlineLevel="0" collapsed="false">
      <c r="A48" s="19" t="s">
        <v>95</v>
      </c>
      <c r="B48" s="20" t="s">
        <v>96</v>
      </c>
      <c r="C48" s="21"/>
    </row>
    <row r="49" s="15" customFormat="true" ht="12" hidden="false" customHeight="true" outlineLevel="0" collapsed="false">
      <c r="A49" s="19" t="s">
        <v>97</v>
      </c>
      <c r="B49" s="20" t="s">
        <v>98</v>
      </c>
      <c r="C49" s="21"/>
    </row>
    <row r="50" s="15" customFormat="true" ht="12" hidden="false" customHeight="true" outlineLevel="0" collapsed="false">
      <c r="A50" s="19" t="s">
        <v>99</v>
      </c>
      <c r="B50" s="20" t="s">
        <v>100</v>
      </c>
      <c r="C50" s="21"/>
    </row>
    <row r="51" s="15" customFormat="true" ht="12" hidden="false" customHeight="true" outlineLevel="0" collapsed="false">
      <c r="A51" s="23" t="s">
        <v>101</v>
      </c>
      <c r="B51" s="24" t="s">
        <v>102</v>
      </c>
      <c r="C51" s="26"/>
    </row>
    <row r="52" s="15" customFormat="true" ht="12" hidden="false" customHeight="true" outlineLevel="0" collapsed="false">
      <c r="A52" s="12" t="s">
        <v>103</v>
      </c>
      <c r="B52" s="13" t="s">
        <v>104</v>
      </c>
      <c r="C52" s="14" t="n">
        <f aca="false">SUM(C53:C55)</f>
        <v>0</v>
      </c>
    </row>
    <row r="53" s="15" customFormat="true" ht="12" hidden="false" customHeight="true" outlineLevel="0" collapsed="false">
      <c r="A53" s="16" t="s">
        <v>105</v>
      </c>
      <c r="B53" s="17" t="s">
        <v>106</v>
      </c>
      <c r="C53" s="18"/>
    </row>
    <row r="54" s="15" customFormat="true" ht="12" hidden="false" customHeight="true" outlineLevel="0" collapsed="false">
      <c r="A54" s="19" t="s">
        <v>107</v>
      </c>
      <c r="B54" s="20" t="s">
        <v>108</v>
      </c>
      <c r="C54" s="21"/>
    </row>
    <row r="55" s="15" customFormat="true" ht="12" hidden="false" customHeight="true" outlineLevel="0" collapsed="false">
      <c r="A55" s="19" t="s">
        <v>109</v>
      </c>
      <c r="B55" s="20" t="s">
        <v>110</v>
      </c>
      <c r="C55" s="21"/>
    </row>
    <row r="56" s="15" customFormat="true" ht="12" hidden="false" customHeight="true" outlineLevel="0" collapsed="false">
      <c r="A56" s="23" t="s">
        <v>111</v>
      </c>
      <c r="B56" s="24" t="s">
        <v>112</v>
      </c>
      <c r="C56" s="26"/>
    </row>
    <row r="57" s="15" customFormat="true" ht="12" hidden="false" customHeight="true" outlineLevel="0" collapsed="false">
      <c r="A57" s="12" t="s">
        <v>113</v>
      </c>
      <c r="B57" s="25" t="s">
        <v>114</v>
      </c>
      <c r="C57" s="14" t="n">
        <f aca="false">SUM(C58:C60)</f>
        <v>0</v>
      </c>
    </row>
    <row r="58" s="15" customFormat="true" ht="12" hidden="false" customHeight="true" outlineLevel="0" collapsed="false">
      <c r="A58" s="16" t="s">
        <v>115</v>
      </c>
      <c r="B58" s="17" t="s">
        <v>116</v>
      </c>
      <c r="C58" s="21"/>
    </row>
    <row r="59" s="15" customFormat="true" ht="12" hidden="false" customHeight="true" outlineLevel="0" collapsed="false">
      <c r="A59" s="19" t="s">
        <v>117</v>
      </c>
      <c r="B59" s="20" t="s">
        <v>118</v>
      </c>
      <c r="C59" s="21"/>
    </row>
    <row r="60" s="15" customFormat="true" ht="12" hidden="false" customHeight="true" outlineLevel="0" collapsed="false">
      <c r="A60" s="19" t="s">
        <v>119</v>
      </c>
      <c r="B60" s="20" t="s">
        <v>120</v>
      </c>
      <c r="C60" s="21"/>
    </row>
    <row r="61" s="15" customFormat="true" ht="12" hidden="false" customHeight="true" outlineLevel="0" collapsed="false">
      <c r="A61" s="23" t="s">
        <v>121</v>
      </c>
      <c r="B61" s="24" t="s">
        <v>122</v>
      </c>
      <c r="C61" s="21"/>
    </row>
    <row r="62" s="15" customFormat="true" ht="12" hidden="false" customHeight="true" outlineLevel="0" collapsed="false">
      <c r="A62" s="29" t="s">
        <v>123</v>
      </c>
      <c r="B62" s="13" t="s">
        <v>124</v>
      </c>
      <c r="C62" s="14" t="e">
        <f aca="false">+C5+C12+C19+C26+C34+C46+C52+C57</f>
        <v>#VALUE!</v>
      </c>
    </row>
    <row r="63" s="15" customFormat="true" ht="12" hidden="false" customHeight="true" outlineLevel="0" collapsed="false">
      <c r="A63" s="31" t="s">
        <v>125</v>
      </c>
      <c r="B63" s="25" t="s">
        <v>126</v>
      </c>
      <c r="C63" s="14" t="n">
        <f aca="false">SUM(C64:C66)</f>
        <v>0</v>
      </c>
    </row>
    <row r="64" s="15" customFormat="true" ht="12" hidden="false" customHeight="true" outlineLevel="0" collapsed="false">
      <c r="A64" s="16" t="s">
        <v>127</v>
      </c>
      <c r="B64" s="17" t="s">
        <v>128</v>
      </c>
      <c r="C64" s="21"/>
    </row>
    <row r="65" s="15" customFormat="true" ht="12" hidden="false" customHeight="true" outlineLevel="0" collapsed="false">
      <c r="A65" s="19" t="s">
        <v>129</v>
      </c>
      <c r="B65" s="20" t="s">
        <v>130</v>
      </c>
      <c r="C65" s="21"/>
    </row>
    <row r="66" s="15" customFormat="true" ht="12" hidden="false" customHeight="true" outlineLevel="0" collapsed="false">
      <c r="A66" s="23" t="s">
        <v>131</v>
      </c>
      <c r="B66" s="32" t="s">
        <v>132</v>
      </c>
      <c r="C66" s="21"/>
    </row>
    <row r="67" s="15" customFormat="true" ht="12" hidden="false" customHeight="true" outlineLevel="0" collapsed="false">
      <c r="A67" s="31" t="s">
        <v>133</v>
      </c>
      <c r="B67" s="25" t="s">
        <v>134</v>
      </c>
      <c r="C67" s="14" t="n">
        <f aca="false">SUM(C68:C71)</f>
        <v>0</v>
      </c>
    </row>
    <row r="68" s="15" customFormat="true" ht="12" hidden="false" customHeight="true" outlineLevel="0" collapsed="false">
      <c r="A68" s="16" t="s">
        <v>135</v>
      </c>
      <c r="B68" s="17" t="s">
        <v>136</v>
      </c>
      <c r="C68" s="21"/>
    </row>
    <row r="69" s="15" customFormat="true" ht="12" hidden="false" customHeight="true" outlineLevel="0" collapsed="false">
      <c r="A69" s="19" t="s">
        <v>137</v>
      </c>
      <c r="B69" s="20" t="s">
        <v>138</v>
      </c>
      <c r="C69" s="21"/>
    </row>
    <row r="70" s="15" customFormat="true" ht="12" hidden="false" customHeight="true" outlineLevel="0" collapsed="false">
      <c r="A70" s="19" t="s">
        <v>139</v>
      </c>
      <c r="B70" s="20" t="s">
        <v>140</v>
      </c>
      <c r="C70" s="21"/>
    </row>
    <row r="71" s="15" customFormat="true" ht="12" hidden="false" customHeight="true" outlineLevel="0" collapsed="false">
      <c r="A71" s="23" t="s">
        <v>141</v>
      </c>
      <c r="B71" s="24" t="s">
        <v>142</v>
      </c>
      <c r="C71" s="21"/>
    </row>
    <row r="72" s="15" customFormat="true" ht="12" hidden="false" customHeight="true" outlineLevel="0" collapsed="false">
      <c r="A72" s="31" t="s">
        <v>143</v>
      </c>
      <c r="B72" s="25" t="s">
        <v>144</v>
      </c>
      <c r="C72" s="14" t="n">
        <f aca="false">SUM(C73:C74)</f>
        <v>0</v>
      </c>
    </row>
    <row r="73" s="15" customFormat="true" ht="12" hidden="false" customHeight="true" outlineLevel="0" collapsed="false">
      <c r="A73" s="16" t="s">
        <v>145</v>
      </c>
      <c r="B73" s="17" t="s">
        <v>146</v>
      </c>
      <c r="C73" s="21"/>
    </row>
    <row r="74" s="15" customFormat="true" ht="12" hidden="false" customHeight="true" outlineLevel="0" collapsed="false">
      <c r="A74" s="23" t="s">
        <v>147</v>
      </c>
      <c r="B74" s="24" t="s">
        <v>148</v>
      </c>
      <c r="C74" s="21"/>
    </row>
    <row r="75" s="15" customFormat="true" ht="12" hidden="false" customHeight="true" outlineLevel="0" collapsed="false">
      <c r="A75" s="31" t="s">
        <v>149</v>
      </c>
      <c r="B75" s="25" t="s">
        <v>150</v>
      </c>
      <c r="C75" s="14" t="n">
        <f aca="false">SUM(C76:C78)</f>
        <v>0</v>
      </c>
    </row>
    <row r="76" s="15" customFormat="true" ht="12" hidden="false" customHeight="true" outlineLevel="0" collapsed="false">
      <c r="A76" s="16" t="s">
        <v>151</v>
      </c>
      <c r="B76" s="17" t="s">
        <v>152</v>
      </c>
      <c r="C76" s="21"/>
    </row>
    <row r="77" s="15" customFormat="true" ht="12" hidden="false" customHeight="true" outlineLevel="0" collapsed="false">
      <c r="A77" s="19" t="s">
        <v>153</v>
      </c>
      <c r="B77" s="20" t="s">
        <v>154</v>
      </c>
      <c r="C77" s="21"/>
    </row>
    <row r="78" s="15" customFormat="true" ht="12" hidden="false" customHeight="true" outlineLevel="0" collapsed="false">
      <c r="A78" s="23" t="s">
        <v>155</v>
      </c>
      <c r="B78" s="24" t="s">
        <v>156</v>
      </c>
      <c r="C78" s="21"/>
    </row>
    <row r="79" s="15" customFormat="true" ht="12" hidden="false" customHeight="true" outlineLevel="0" collapsed="false">
      <c r="A79" s="31" t="s">
        <v>157</v>
      </c>
      <c r="B79" s="25" t="s">
        <v>158</v>
      </c>
      <c r="C79" s="14" t="n">
        <f aca="false">SUM(C80:C83)</f>
        <v>0</v>
      </c>
    </row>
    <row r="80" s="15" customFormat="true" ht="12" hidden="false" customHeight="true" outlineLevel="0" collapsed="false">
      <c r="A80" s="33" t="s">
        <v>159</v>
      </c>
      <c r="B80" s="17" t="s">
        <v>160</v>
      </c>
      <c r="C80" s="21"/>
    </row>
    <row r="81" s="15" customFormat="true" ht="12" hidden="false" customHeight="true" outlineLevel="0" collapsed="false">
      <c r="A81" s="34" t="s">
        <v>161</v>
      </c>
      <c r="B81" s="20" t="s">
        <v>162</v>
      </c>
      <c r="C81" s="21"/>
    </row>
    <row r="82" s="15" customFormat="true" ht="12" hidden="false" customHeight="true" outlineLevel="0" collapsed="false">
      <c r="A82" s="34" t="s">
        <v>163</v>
      </c>
      <c r="B82" s="20" t="s">
        <v>164</v>
      </c>
      <c r="C82" s="21"/>
    </row>
    <row r="83" s="15" customFormat="true" ht="12" hidden="false" customHeight="true" outlineLevel="0" collapsed="false">
      <c r="A83" s="35" t="s">
        <v>165</v>
      </c>
      <c r="B83" s="24" t="s">
        <v>166</v>
      </c>
      <c r="C83" s="21"/>
    </row>
    <row r="84" s="15" customFormat="true" ht="12" hidden="false" customHeight="true" outlineLevel="0" collapsed="false">
      <c r="A84" s="31" t="s">
        <v>167</v>
      </c>
      <c r="B84" s="25" t="s">
        <v>168</v>
      </c>
      <c r="C84" s="36"/>
    </row>
    <row r="85" s="15" customFormat="true" ht="13.5" hidden="false" customHeight="true" outlineLevel="0" collapsed="false">
      <c r="A85" s="31" t="s">
        <v>169</v>
      </c>
      <c r="B85" s="25" t="s">
        <v>170</v>
      </c>
      <c r="C85" s="36"/>
    </row>
    <row r="86" customFormat="false" ht="15.75" hidden="false" customHeight="true" outlineLevel="0" collapsed="false">
      <c r="A86" s="31" t="s">
        <v>171</v>
      </c>
      <c r="B86" s="37" t="s">
        <v>172</v>
      </c>
      <c r="C86" s="14" t="n">
        <f aca="false">+C63+C67+C72+C75+C79+C85+C84</f>
        <v>0</v>
      </c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38" t="s">
        <v>173</v>
      </c>
      <c r="B87" s="39" t="s">
        <v>174</v>
      </c>
      <c r="C87" s="14" t="e">
        <f aca="false">+C62+C86</f>
        <v>#VALUE!</v>
      </c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0"/>
      <c r="B88" s="41"/>
      <c r="C88" s="42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175</v>
      </c>
      <c r="B89" s="2"/>
      <c r="C89" s="2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45" customFormat="true" ht="16.5" hidden="false" customHeight="true" outlineLevel="0" collapsed="false">
      <c r="A90" s="43" t="s">
        <v>176</v>
      </c>
      <c r="B90" s="43"/>
      <c r="C90" s="44" t="s">
        <v>268</v>
      </c>
    </row>
    <row r="91" customFormat="false" ht="38.1" hidden="false" customHeight="true" outlineLevel="0" collapsed="false">
      <c r="A91" s="5" t="s">
        <v>3</v>
      </c>
      <c r="B91" s="6" t="s">
        <v>177</v>
      </c>
      <c r="C91" s="7" t="e">
        <f aca="false">+C3</f>
        <v>#REF!</v>
      </c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46" t="s">
        <v>6</v>
      </c>
      <c r="B92" s="47" t="s">
        <v>7</v>
      </c>
      <c r="C92" s="48" t="s">
        <v>8</v>
      </c>
    </row>
    <row r="93" customFormat="false" ht="12" hidden="false" customHeight="true" outlineLevel="0" collapsed="false">
      <c r="A93" s="49" t="s">
        <v>9</v>
      </c>
      <c r="B93" s="50" t="s">
        <v>178</v>
      </c>
      <c r="C93" s="51" t="n">
        <f aca="false">C94+C95+C96+C97+C98+C111</f>
        <v>0</v>
      </c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2" t="s">
        <v>11</v>
      </c>
      <c r="B94" s="53" t="s">
        <v>179</v>
      </c>
      <c r="C94" s="54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19" t="s">
        <v>13</v>
      </c>
      <c r="B95" s="55" t="s">
        <v>180</v>
      </c>
      <c r="C95" s="21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19" t="s">
        <v>15</v>
      </c>
      <c r="B96" s="55" t="s">
        <v>181</v>
      </c>
      <c r="C96" s="26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19" t="s">
        <v>17</v>
      </c>
      <c r="B97" s="56" t="s">
        <v>182</v>
      </c>
      <c r="C97" s="26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19" t="s">
        <v>183</v>
      </c>
      <c r="B98" s="57" t="s">
        <v>184</v>
      </c>
      <c r="C98" s="26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19" t="s">
        <v>21</v>
      </c>
      <c r="B99" s="55" t="s">
        <v>185</v>
      </c>
      <c r="C99" s="26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19" t="s">
        <v>186</v>
      </c>
      <c r="B100" s="58" t="s">
        <v>187</v>
      </c>
      <c r="C100" s="26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19" t="s">
        <v>188</v>
      </c>
      <c r="B101" s="58" t="s">
        <v>189</v>
      </c>
      <c r="C101" s="26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19" t="s">
        <v>190</v>
      </c>
      <c r="B102" s="59" t="s">
        <v>191</v>
      </c>
      <c r="C102" s="26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19" t="s">
        <v>192</v>
      </c>
      <c r="B103" s="60" t="s">
        <v>193</v>
      </c>
      <c r="C103" s="26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19" t="s">
        <v>194</v>
      </c>
      <c r="B104" s="60" t="s">
        <v>195</v>
      </c>
      <c r="C104" s="26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19" t="s">
        <v>196</v>
      </c>
      <c r="B105" s="59" t="s">
        <v>197</v>
      </c>
      <c r="C105" s="26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19" t="s">
        <v>198</v>
      </c>
      <c r="B106" s="59" t="s">
        <v>199</v>
      </c>
      <c r="C106" s="2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19" t="s">
        <v>200</v>
      </c>
      <c r="B107" s="60" t="s">
        <v>201</v>
      </c>
      <c r="C107" s="26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1" t="s">
        <v>202</v>
      </c>
      <c r="B108" s="58" t="s">
        <v>203</v>
      </c>
      <c r="C108" s="26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19" t="s">
        <v>204</v>
      </c>
      <c r="B109" s="58" t="s">
        <v>205</v>
      </c>
      <c r="C109" s="26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3" t="s">
        <v>206</v>
      </c>
      <c r="B110" s="58" t="s">
        <v>207</v>
      </c>
      <c r="C110" s="26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19" t="s">
        <v>208</v>
      </c>
      <c r="B111" s="56" t="s">
        <v>209</v>
      </c>
      <c r="C111" s="21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19" t="s">
        <v>210</v>
      </c>
      <c r="B112" s="55" t="s">
        <v>211</v>
      </c>
      <c r="C112" s="21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2" t="s">
        <v>212</v>
      </c>
      <c r="B113" s="63" t="s">
        <v>213</v>
      </c>
      <c r="C113" s="64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5" t="s">
        <v>23</v>
      </c>
      <c r="B114" s="66" t="s">
        <v>214</v>
      </c>
      <c r="C114" s="67" t="n">
        <f aca="false">+C115+C117+C119</f>
        <v>0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6" t="s">
        <v>25</v>
      </c>
      <c r="B115" s="55" t="s">
        <v>215</v>
      </c>
      <c r="C115" s="18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6" t="s">
        <v>27</v>
      </c>
      <c r="B116" s="68" t="s">
        <v>216</v>
      </c>
      <c r="C116" s="18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6" t="s">
        <v>29</v>
      </c>
      <c r="B117" s="68" t="s">
        <v>217</v>
      </c>
      <c r="C117" s="21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6" t="s">
        <v>31</v>
      </c>
      <c r="B118" s="68" t="s">
        <v>218</v>
      </c>
      <c r="C118" s="69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6" t="s">
        <v>33</v>
      </c>
      <c r="B119" s="24" t="s">
        <v>219</v>
      </c>
      <c r="C119" s="69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6" t="s">
        <v>35</v>
      </c>
      <c r="B120" s="22" t="s">
        <v>220</v>
      </c>
      <c r="C120" s="69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6" t="s">
        <v>221</v>
      </c>
      <c r="B121" s="70" t="s">
        <v>222</v>
      </c>
      <c r="C121" s="69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6" t="s">
        <v>223</v>
      </c>
      <c r="B122" s="60" t="s">
        <v>195</v>
      </c>
      <c r="C122" s="69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6" t="s">
        <v>224</v>
      </c>
      <c r="B123" s="60" t="s">
        <v>225</v>
      </c>
      <c r="C123" s="69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6" t="s">
        <v>226</v>
      </c>
      <c r="B124" s="60" t="s">
        <v>227</v>
      </c>
      <c r="C124" s="69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6" t="s">
        <v>228</v>
      </c>
      <c r="B125" s="60" t="s">
        <v>201</v>
      </c>
      <c r="C125" s="69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6" t="s">
        <v>229</v>
      </c>
      <c r="B126" s="60" t="s">
        <v>230</v>
      </c>
      <c r="C126" s="69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1" t="s">
        <v>231</v>
      </c>
      <c r="B127" s="60" t="s">
        <v>232</v>
      </c>
      <c r="C127" s="71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37</v>
      </c>
      <c r="B128" s="13" t="s">
        <v>233</v>
      </c>
      <c r="C128" s="14" t="n">
        <f aca="false">+C93+C114</f>
        <v>0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234</v>
      </c>
      <c r="B129" s="13" t="s">
        <v>235</v>
      </c>
      <c r="C129" s="14" t="n">
        <f aca="false">+C130+C131+C132</f>
        <v>0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6" t="s">
        <v>53</v>
      </c>
      <c r="B130" s="68" t="s">
        <v>236</v>
      </c>
      <c r="C130" s="69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6" t="s">
        <v>61</v>
      </c>
      <c r="B131" s="68" t="s">
        <v>237</v>
      </c>
      <c r="C131" s="69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1" t="s">
        <v>63</v>
      </c>
      <c r="B132" s="68" t="s">
        <v>238</v>
      </c>
      <c r="C132" s="69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67</v>
      </c>
      <c r="B133" s="13" t="s">
        <v>239</v>
      </c>
      <c r="C133" s="14" t="n">
        <f aca="false">SUM(C134:C139)</f>
        <v>0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6" t="s">
        <v>69</v>
      </c>
      <c r="B134" s="72" t="s">
        <v>240</v>
      </c>
      <c r="C134" s="69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6" t="s">
        <v>71</v>
      </c>
      <c r="B135" s="72" t="s">
        <v>241</v>
      </c>
      <c r="C135" s="69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6" t="s">
        <v>73</v>
      </c>
      <c r="B136" s="72" t="s">
        <v>242</v>
      </c>
      <c r="C136" s="69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6" t="s">
        <v>75</v>
      </c>
      <c r="B137" s="72" t="s">
        <v>243</v>
      </c>
      <c r="C137" s="69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6" t="s">
        <v>77</v>
      </c>
      <c r="B138" s="72" t="s">
        <v>244</v>
      </c>
      <c r="C138" s="69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1" t="s">
        <v>79</v>
      </c>
      <c r="B139" s="72" t="s">
        <v>245</v>
      </c>
      <c r="C139" s="69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91</v>
      </c>
      <c r="B140" s="13" t="s">
        <v>246</v>
      </c>
      <c r="C140" s="14" t="n">
        <f aca="false">+C141+C142+C143+C144</f>
        <v>0</v>
      </c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6" t="s">
        <v>93</v>
      </c>
      <c r="B141" s="72" t="s">
        <v>247</v>
      </c>
      <c r="C141" s="69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6" t="s">
        <v>95</v>
      </c>
      <c r="B142" s="72" t="s">
        <v>248</v>
      </c>
      <c r="C142" s="69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6" t="s">
        <v>97</v>
      </c>
      <c r="B143" s="72" t="s">
        <v>249</v>
      </c>
      <c r="C143" s="69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1" t="s">
        <v>99</v>
      </c>
      <c r="B144" s="73" t="s">
        <v>250</v>
      </c>
      <c r="C144" s="69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251</v>
      </c>
      <c r="B145" s="13" t="s">
        <v>252</v>
      </c>
      <c r="C145" s="74" t="n">
        <f aca="false">SUM(C146:C150)</f>
        <v>0</v>
      </c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6" t="s">
        <v>105</v>
      </c>
      <c r="B146" s="72" t="s">
        <v>253</v>
      </c>
      <c r="C146" s="69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6" t="s">
        <v>107</v>
      </c>
      <c r="B147" s="72" t="s">
        <v>254</v>
      </c>
      <c r="C147" s="69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6" t="s">
        <v>109</v>
      </c>
      <c r="B148" s="72" t="s">
        <v>255</v>
      </c>
      <c r="C148" s="69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6" t="s">
        <v>111</v>
      </c>
      <c r="B149" s="72" t="s">
        <v>256</v>
      </c>
      <c r="C149" s="69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6" t="s">
        <v>257</v>
      </c>
      <c r="B150" s="72" t="s">
        <v>258</v>
      </c>
      <c r="C150" s="69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113</v>
      </c>
      <c r="B151" s="13" t="s">
        <v>259</v>
      </c>
      <c r="C151" s="75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260</v>
      </c>
      <c r="B152" s="13" t="s">
        <v>261</v>
      </c>
      <c r="C152" s="75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262</v>
      </c>
      <c r="B153" s="13" t="s">
        <v>263</v>
      </c>
      <c r="C153" s="76" t="n">
        <f aca="false">+C129+C133+C140+C145+C151+C152</f>
        <v>0</v>
      </c>
      <c r="D153" s="0"/>
      <c r="E153" s="0"/>
      <c r="F153" s="77"/>
      <c r="G153" s="78"/>
      <c r="H153" s="78"/>
      <c r="I153" s="78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5" customFormat="true" ht="12.95" hidden="false" customHeight="true" outlineLevel="0" collapsed="false">
      <c r="A154" s="79" t="s">
        <v>264</v>
      </c>
      <c r="B154" s="80" t="s">
        <v>265</v>
      </c>
      <c r="C154" s="76" t="n">
        <f aca="false">+C128+C153</f>
        <v>0</v>
      </c>
    </row>
    <row r="155" customFormat="false" ht="7.5" hidden="false" customHeight="true" outlineLevel="0" collapsed="false">
      <c r="A155" s="0"/>
      <c r="B155" s="0"/>
      <c r="C155" s="0"/>
      <c r="D155" s="0"/>
    </row>
    <row r="156" customFormat="false" ht="15.75" hidden="false" customHeight="false" outlineLevel="0" collapsed="false">
      <c r="A156" s="82" t="s">
        <v>269</v>
      </c>
      <c r="B156" s="82"/>
      <c r="C156" s="82"/>
      <c r="D156" s="0"/>
    </row>
    <row r="157" customFormat="false" ht="15" hidden="false" customHeight="true" outlineLevel="0" collapsed="false">
      <c r="A157" s="3" t="s">
        <v>270</v>
      </c>
      <c r="B157" s="3"/>
      <c r="C157" s="4" t="s">
        <v>268</v>
      </c>
      <c r="D157" s="0"/>
    </row>
    <row r="158" customFormat="false" ht="13.5" hidden="false" customHeight="true" outlineLevel="0" collapsed="false">
      <c r="A158" s="12" t="n">
        <v>1</v>
      </c>
      <c r="B158" s="83" t="s">
        <v>271</v>
      </c>
      <c r="C158" s="14" t="e">
        <f aca="false">+C62-C128</f>
        <v>#VALUE!</v>
      </c>
      <c r="D158" s="84"/>
    </row>
    <row r="159" customFormat="false" ht="27.75" hidden="false" customHeight="true" outlineLevel="0" collapsed="false">
      <c r="A159" s="12" t="s">
        <v>23</v>
      </c>
      <c r="B159" s="83" t="s">
        <v>272</v>
      </c>
      <c r="C159" s="14" t="n">
        <f aca="false">+C86-C153</f>
        <v>0</v>
      </c>
    </row>
  </sheetData>
  <mergeCells count="7">
    <mergeCell ref="A1:C1"/>
    <mergeCell ref="A2:B2"/>
    <mergeCell ref="C16:C18"/>
    <mergeCell ref="A89:C89"/>
    <mergeCell ref="A90:B90"/>
    <mergeCell ref="A156:C156"/>
    <mergeCell ref="A157:B157"/>
  </mergeCells>
  <printOptions headings="false" gridLines="false" gridLinesSet="true" horizontalCentered="true" verticalCentered="false"/>
  <pageMargins left="0.7875" right="0.7875" top="1.45694444444444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2017. ÉVI KÖLTSÉGVETÉS
ÁLLAMI (ÁLLAMIGAZGATÁSI) FELADATOK MÉRLEGE&amp;R&amp;11 1.4. melléklet a ........./2017. (.......) önkormányzati rendelethez</oddHeader>
    <oddFooter/>
  </headerFooter>
  <rowBreaks count="1" manualBreakCount="1">
    <brk id="88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3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5" zoomScaleNormal="115" zoomScalePageLayoutView="100" workbookViewId="0">
      <selection pane="topLeft" activeCell="H3" activeCellId="0" sqref="H3"/>
    </sheetView>
  </sheetViews>
  <sheetFormatPr defaultRowHeight="12.75"/>
  <cols>
    <col collapsed="false" hidden="false" max="1" min="1" style="86" width="6.82386363636364"/>
    <col collapsed="false" hidden="false" max="2" min="2" style="87" width="55.1590909090909"/>
    <col collapsed="false" hidden="false" max="3" min="3" style="86" width="16.3238636363636"/>
    <col collapsed="false" hidden="false" max="4" min="4" style="86" width="55.1590909090909"/>
    <col collapsed="false" hidden="false" max="5" min="5" style="86" width="16.3238636363636"/>
    <col collapsed="false" hidden="false" max="6" min="6" style="86" width="4.82954545454545"/>
    <col collapsed="false" hidden="false" max="1025" min="7" style="86" width="9.32954545454546"/>
  </cols>
  <sheetData>
    <row r="1" customFormat="false" ht="39.75" hidden="false" customHeight="true" outlineLevel="0" collapsed="false">
      <c r="A1" s="0"/>
      <c r="B1" s="88" t="s">
        <v>273</v>
      </c>
      <c r="C1" s="88"/>
      <c r="D1" s="88"/>
      <c r="E1" s="88"/>
      <c r="F1" s="89" t="s">
        <v>274</v>
      </c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4.25" hidden="false" customHeight="false" outlineLevel="0" collapsed="false">
      <c r="A2" s="0"/>
      <c r="B2" s="0"/>
      <c r="C2" s="0"/>
      <c r="D2" s="0"/>
      <c r="E2" s="90" t="s">
        <v>275</v>
      </c>
      <c r="F2" s="89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8" hidden="false" customHeight="true" outlineLevel="0" collapsed="false">
      <c r="A3" s="91" t="s">
        <v>3</v>
      </c>
      <c r="B3" s="92" t="s">
        <v>276</v>
      </c>
      <c r="C3" s="92"/>
      <c r="D3" s="91" t="s">
        <v>277</v>
      </c>
      <c r="E3" s="91"/>
      <c r="F3" s="89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95" customFormat="true" ht="35.25" hidden="false" customHeight="true" outlineLevel="0" collapsed="false">
      <c r="A4" s="91"/>
      <c r="B4" s="92" t="s">
        <v>278</v>
      </c>
      <c r="C4" s="93" t="str">
        <f aca="false">+'1.1.összevont mérleg'!C3</f>
        <v>Előirányzat</v>
      </c>
      <c r="D4" s="92" t="s">
        <v>278</v>
      </c>
      <c r="E4" s="94" t="str">
        <f aca="false">+C4</f>
        <v>Előirányzat</v>
      </c>
      <c r="F4" s="89"/>
    </row>
    <row r="5" s="100" customFormat="true" ht="12" hidden="false" customHeight="true" outlineLevel="0" collapsed="false">
      <c r="A5" s="96" t="s">
        <v>6</v>
      </c>
      <c r="B5" s="97" t="s">
        <v>7</v>
      </c>
      <c r="C5" s="98" t="s">
        <v>8</v>
      </c>
      <c r="D5" s="97" t="s">
        <v>279</v>
      </c>
      <c r="E5" s="99" t="s">
        <v>280</v>
      </c>
      <c r="F5" s="89"/>
    </row>
    <row r="6" customFormat="false" ht="12.95" hidden="false" customHeight="true" outlineLevel="0" collapsed="false">
      <c r="A6" s="101" t="s">
        <v>9</v>
      </c>
      <c r="B6" s="102" t="s">
        <v>281</v>
      </c>
      <c r="C6" s="103" t="n">
        <v>173191197</v>
      </c>
      <c r="D6" s="102" t="s">
        <v>282</v>
      </c>
      <c r="E6" s="104" t="n">
        <v>122980715</v>
      </c>
      <c r="F6" s="89"/>
    </row>
    <row r="7" customFormat="false" ht="12.95" hidden="false" customHeight="true" outlineLevel="0" collapsed="false">
      <c r="A7" s="105" t="s">
        <v>23</v>
      </c>
      <c r="B7" s="106" t="s">
        <v>283</v>
      </c>
      <c r="C7" s="107"/>
      <c r="D7" s="106" t="s">
        <v>180</v>
      </c>
      <c r="E7" s="108" t="n">
        <v>27974163</v>
      </c>
      <c r="F7" s="89"/>
    </row>
    <row r="8" customFormat="false" ht="12.95" hidden="false" customHeight="true" outlineLevel="0" collapsed="false">
      <c r="A8" s="105" t="s">
        <v>37</v>
      </c>
      <c r="B8" s="106" t="s">
        <v>284</v>
      </c>
      <c r="C8" s="107"/>
      <c r="D8" s="106" t="s">
        <v>285</v>
      </c>
      <c r="E8" s="108" t="n">
        <v>83400760</v>
      </c>
      <c r="F8" s="89"/>
    </row>
    <row r="9" customFormat="false" ht="12.95" hidden="false" customHeight="true" outlineLevel="0" collapsed="false">
      <c r="A9" s="105" t="s">
        <v>234</v>
      </c>
      <c r="B9" s="106" t="s">
        <v>286</v>
      </c>
      <c r="C9" s="107" t="n">
        <v>25370000</v>
      </c>
      <c r="D9" s="106" t="s">
        <v>182</v>
      </c>
      <c r="E9" s="108" t="n">
        <v>17105560</v>
      </c>
      <c r="F9" s="89"/>
    </row>
    <row r="10" customFormat="false" ht="12.95" hidden="false" customHeight="true" outlineLevel="0" collapsed="false">
      <c r="A10" s="105" t="s">
        <v>67</v>
      </c>
      <c r="B10" s="109" t="s">
        <v>287</v>
      </c>
      <c r="C10" s="107" t="n">
        <v>10277000</v>
      </c>
      <c r="D10" s="106" t="s">
        <v>184</v>
      </c>
      <c r="E10" s="108" t="n">
        <v>5241640</v>
      </c>
      <c r="F10" s="89"/>
    </row>
    <row r="11" customFormat="false" ht="12.95" hidden="false" customHeight="true" outlineLevel="0" collapsed="false">
      <c r="A11" s="105" t="s">
        <v>91</v>
      </c>
      <c r="B11" s="106" t="s">
        <v>288</v>
      </c>
      <c r="C11" s="110" t="n">
        <v>13386967</v>
      </c>
      <c r="D11" s="106" t="s">
        <v>209</v>
      </c>
      <c r="E11" s="108"/>
      <c r="F11" s="89"/>
    </row>
    <row r="12" customFormat="false" ht="12.95" hidden="false" customHeight="true" outlineLevel="0" collapsed="false">
      <c r="A12" s="105" t="s">
        <v>251</v>
      </c>
      <c r="B12" s="106" t="s">
        <v>289</v>
      </c>
      <c r="C12" s="107"/>
      <c r="D12" s="111"/>
      <c r="E12" s="108"/>
      <c r="F12" s="89"/>
    </row>
    <row r="13" customFormat="false" ht="12.95" hidden="false" customHeight="true" outlineLevel="0" collapsed="false">
      <c r="A13" s="105" t="s">
        <v>113</v>
      </c>
      <c r="B13" s="111"/>
      <c r="C13" s="107"/>
      <c r="D13" s="111"/>
      <c r="E13" s="108"/>
      <c r="F13" s="89"/>
    </row>
    <row r="14" customFormat="false" ht="12.95" hidden="false" customHeight="true" outlineLevel="0" collapsed="false">
      <c r="A14" s="105" t="s">
        <v>260</v>
      </c>
      <c r="B14" s="112"/>
      <c r="C14" s="110"/>
      <c r="D14" s="111"/>
      <c r="E14" s="108"/>
      <c r="F14" s="89"/>
    </row>
    <row r="15" customFormat="false" ht="12.95" hidden="false" customHeight="true" outlineLevel="0" collapsed="false">
      <c r="A15" s="105" t="s">
        <v>262</v>
      </c>
      <c r="B15" s="111"/>
      <c r="C15" s="107"/>
      <c r="D15" s="111"/>
      <c r="E15" s="108"/>
      <c r="F15" s="89"/>
    </row>
    <row r="16" customFormat="false" ht="12.95" hidden="false" customHeight="true" outlineLevel="0" collapsed="false">
      <c r="A16" s="105" t="s">
        <v>264</v>
      </c>
      <c r="B16" s="111"/>
      <c r="C16" s="107"/>
      <c r="D16" s="111"/>
      <c r="E16" s="108"/>
      <c r="F16" s="89"/>
    </row>
    <row r="17" customFormat="false" ht="12.95" hidden="false" customHeight="true" outlineLevel="0" collapsed="false">
      <c r="A17" s="105" t="s">
        <v>290</v>
      </c>
      <c r="B17" s="113"/>
      <c r="C17" s="114"/>
      <c r="D17" s="111"/>
      <c r="E17" s="115"/>
      <c r="F17" s="89"/>
    </row>
    <row r="18" customFormat="false" ht="15.95" hidden="false" customHeight="true" outlineLevel="0" collapsed="false">
      <c r="A18" s="116" t="s">
        <v>291</v>
      </c>
      <c r="B18" s="117" t="s">
        <v>292</v>
      </c>
      <c r="C18" s="118" t="n">
        <f aca="false">SUM(C6:C17)</f>
        <v>222225164</v>
      </c>
      <c r="D18" s="117" t="s">
        <v>293</v>
      </c>
      <c r="E18" s="119" t="n">
        <f aca="false">SUM(E6:E17)</f>
        <v>256702838</v>
      </c>
      <c r="F18" s="89"/>
    </row>
    <row r="19" customFormat="false" ht="12.95" hidden="false" customHeight="true" outlineLevel="0" collapsed="false">
      <c r="A19" s="120" t="s">
        <v>294</v>
      </c>
      <c r="B19" s="121" t="s">
        <v>295</v>
      </c>
      <c r="C19" s="122" t="n">
        <f aca="false">+C20+C21+C22+C23</f>
        <v>132400664</v>
      </c>
      <c r="D19" s="106" t="s">
        <v>296</v>
      </c>
      <c r="E19" s="123"/>
      <c r="F19" s="89"/>
    </row>
    <row r="20" customFormat="false" ht="12.95" hidden="false" customHeight="true" outlineLevel="0" collapsed="false">
      <c r="A20" s="105" t="s">
        <v>297</v>
      </c>
      <c r="B20" s="106" t="s">
        <v>298</v>
      </c>
      <c r="C20" s="107" t="n">
        <v>132400664</v>
      </c>
      <c r="D20" s="106" t="s">
        <v>299</v>
      </c>
      <c r="E20" s="108"/>
      <c r="F20" s="89"/>
    </row>
    <row r="21" customFormat="false" ht="12.95" hidden="false" customHeight="true" outlineLevel="0" collapsed="false">
      <c r="A21" s="105" t="s">
        <v>300</v>
      </c>
      <c r="B21" s="106" t="s">
        <v>301</v>
      </c>
      <c r="C21" s="107"/>
      <c r="D21" s="106" t="s">
        <v>302</v>
      </c>
      <c r="E21" s="108"/>
      <c r="F21" s="89"/>
    </row>
    <row r="22" customFormat="false" ht="12.95" hidden="false" customHeight="true" outlineLevel="0" collapsed="false">
      <c r="A22" s="105" t="s">
        <v>303</v>
      </c>
      <c r="B22" s="106" t="s">
        <v>304</v>
      </c>
      <c r="C22" s="107"/>
      <c r="D22" s="106" t="s">
        <v>305</v>
      </c>
      <c r="E22" s="108"/>
      <c r="F22" s="89"/>
    </row>
    <row r="23" customFormat="false" ht="12.95" hidden="false" customHeight="true" outlineLevel="0" collapsed="false">
      <c r="A23" s="105" t="s">
        <v>306</v>
      </c>
      <c r="B23" s="106" t="s">
        <v>307</v>
      </c>
      <c r="C23" s="107"/>
      <c r="D23" s="121" t="s">
        <v>308</v>
      </c>
      <c r="E23" s="108"/>
      <c r="F23" s="89"/>
    </row>
    <row r="24" customFormat="false" ht="12.95" hidden="false" customHeight="true" outlineLevel="0" collapsed="false">
      <c r="A24" s="105" t="s">
        <v>309</v>
      </c>
      <c r="B24" s="106" t="s">
        <v>310</v>
      </c>
      <c r="C24" s="124" t="n">
        <f aca="false">+C25+C26</f>
        <v>0</v>
      </c>
      <c r="D24" s="106" t="s">
        <v>311</v>
      </c>
      <c r="E24" s="108"/>
      <c r="F24" s="89"/>
    </row>
    <row r="25" customFormat="false" ht="12.95" hidden="false" customHeight="true" outlineLevel="0" collapsed="false">
      <c r="A25" s="120" t="s">
        <v>312</v>
      </c>
      <c r="B25" s="121" t="s">
        <v>313</v>
      </c>
      <c r="C25" s="125"/>
      <c r="D25" s="102" t="s">
        <v>249</v>
      </c>
      <c r="E25" s="123"/>
      <c r="F25" s="89"/>
    </row>
    <row r="26" customFormat="false" ht="12.95" hidden="false" customHeight="true" outlineLevel="0" collapsed="false">
      <c r="A26" s="105" t="s">
        <v>314</v>
      </c>
      <c r="B26" s="106" t="s">
        <v>315</v>
      </c>
      <c r="C26" s="107"/>
      <c r="D26" s="106" t="s">
        <v>259</v>
      </c>
      <c r="E26" s="108"/>
      <c r="F26" s="89"/>
    </row>
    <row r="27" customFormat="false" ht="12.95" hidden="false" customHeight="true" outlineLevel="0" collapsed="false">
      <c r="A27" s="105" t="s">
        <v>316</v>
      </c>
      <c r="B27" s="106" t="s">
        <v>168</v>
      </c>
      <c r="C27" s="107"/>
      <c r="D27" s="106" t="s">
        <v>261</v>
      </c>
      <c r="E27" s="108"/>
      <c r="F27" s="89"/>
    </row>
    <row r="28" customFormat="false" ht="12.95" hidden="false" customHeight="true" outlineLevel="0" collapsed="false">
      <c r="A28" s="120" t="s">
        <v>317</v>
      </c>
      <c r="B28" s="121" t="s">
        <v>170</v>
      </c>
      <c r="C28" s="125"/>
      <c r="D28" s="126"/>
      <c r="E28" s="123"/>
      <c r="F28" s="89"/>
    </row>
    <row r="29" customFormat="false" ht="15.95" hidden="false" customHeight="true" outlineLevel="0" collapsed="false">
      <c r="A29" s="116" t="s">
        <v>318</v>
      </c>
      <c r="B29" s="117" t="s">
        <v>319</v>
      </c>
      <c r="C29" s="118" t="n">
        <f aca="false">+C19+C24+C27+C28</f>
        <v>132400664</v>
      </c>
      <c r="D29" s="117" t="s">
        <v>320</v>
      </c>
      <c r="E29" s="119" t="n">
        <f aca="false">SUM(E19:E28)</f>
        <v>0</v>
      </c>
      <c r="F29" s="89"/>
    </row>
    <row r="30" customFormat="false" ht="13.5" hidden="false" customHeight="false" outlineLevel="0" collapsed="false">
      <c r="A30" s="116" t="s">
        <v>321</v>
      </c>
      <c r="B30" s="127" t="s">
        <v>322</v>
      </c>
      <c r="C30" s="128" t="n">
        <f aca="false">+C18+C29</f>
        <v>354625828</v>
      </c>
      <c r="D30" s="127" t="s">
        <v>323</v>
      </c>
      <c r="E30" s="128" t="n">
        <f aca="false">+E18+E29</f>
        <v>256702838</v>
      </c>
      <c r="F30" s="89"/>
    </row>
    <row r="31" customFormat="false" ht="13.5" hidden="false" customHeight="false" outlineLevel="0" collapsed="false">
      <c r="A31" s="116" t="s">
        <v>324</v>
      </c>
      <c r="B31" s="127" t="s">
        <v>325</v>
      </c>
      <c r="C31" s="128" t="n">
        <f aca="false">IF(C18-E18&lt;0,E18-C18,"-")</f>
        <v>34477674</v>
      </c>
      <c r="D31" s="127" t="s">
        <v>326</v>
      </c>
      <c r="E31" s="128" t="str">
        <f aca="false">IF(C18-E18&gt;0,C18-E18,"-")</f>
        <v>-</v>
      </c>
      <c r="F31" s="89"/>
    </row>
    <row r="32" customFormat="false" ht="13.5" hidden="false" customHeight="false" outlineLevel="0" collapsed="false">
      <c r="A32" s="116" t="s">
        <v>327</v>
      </c>
      <c r="B32" s="127" t="s">
        <v>328</v>
      </c>
      <c r="C32" s="128" t="str">
        <f aca="false">IF(C18+C29-E30&lt;0,E30-(C18+C29),"-")</f>
        <v>-</v>
      </c>
      <c r="D32" s="127" t="s">
        <v>329</v>
      </c>
      <c r="E32" s="128" t="n">
        <f aca="false">IF(C18+C29-E30&gt;0,C18+C29-E30,"-")</f>
        <v>97922990</v>
      </c>
      <c r="F32" s="89"/>
    </row>
    <row r="33" customFormat="false" ht="18.75" hidden="false" customHeight="false" outlineLevel="0" collapsed="false">
      <c r="B33" s="129"/>
      <c r="C33" s="129"/>
      <c r="D33" s="129"/>
    </row>
  </sheetData>
  <mergeCells count="6">
    <mergeCell ref="B1:E1"/>
    <mergeCell ref="F1:F32"/>
    <mergeCell ref="A3:A4"/>
    <mergeCell ref="B3:C3"/>
    <mergeCell ref="D3:E3"/>
    <mergeCell ref="B33:D33"/>
  </mergeCells>
  <printOptions headings="false" gridLines="false" gridLinesSet="true" horizontalCentered="true" verticalCentered="false"/>
  <pageMargins left="0.329861111111111" right="0.479861111111111" top="0.905555555555555" bottom="0.5" header="0.669444444444444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&amp;R&amp;11 </oddHeader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3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15" workbookViewId="0">
      <selection pane="topLeft" activeCell="H5" activeCellId="0" sqref="H5"/>
    </sheetView>
  </sheetViews>
  <sheetFormatPr defaultRowHeight="12.75"/>
  <cols>
    <col collapsed="false" hidden="false" max="1" min="1" style="86" width="6.82386363636364"/>
    <col collapsed="false" hidden="false" max="2" min="2" style="87" width="55.1590909090909"/>
    <col collapsed="false" hidden="false" max="3" min="3" style="86" width="16.3238636363636"/>
    <col collapsed="false" hidden="false" max="4" min="4" style="86" width="55.1590909090909"/>
    <col collapsed="false" hidden="false" max="5" min="5" style="86" width="16.3238636363636"/>
    <col collapsed="false" hidden="false" max="6" min="6" style="86" width="4.82954545454545"/>
    <col collapsed="false" hidden="false" max="1025" min="7" style="86" width="9.32954545454546"/>
  </cols>
  <sheetData>
    <row r="1" customFormat="false" ht="31.5" hidden="false" customHeight="true" outlineLevel="0" collapsed="false">
      <c r="A1" s="0"/>
      <c r="B1" s="88" t="s">
        <v>330</v>
      </c>
      <c r="C1" s="88"/>
      <c r="D1" s="88"/>
      <c r="E1" s="88"/>
      <c r="F1" s="89" t="s">
        <v>331</v>
      </c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4.25" hidden="false" customHeight="false" outlineLevel="0" collapsed="false">
      <c r="A2" s="0"/>
      <c r="B2" s="0"/>
      <c r="C2" s="0"/>
      <c r="D2" s="0"/>
      <c r="E2" s="90" t="s">
        <v>275</v>
      </c>
      <c r="F2" s="89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91" t="s">
        <v>3</v>
      </c>
      <c r="B3" s="92" t="s">
        <v>276</v>
      </c>
      <c r="C3" s="92"/>
      <c r="D3" s="91" t="s">
        <v>277</v>
      </c>
      <c r="E3" s="91"/>
      <c r="F3" s="89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95" customFormat="true" ht="13.5" hidden="false" customHeight="false" outlineLevel="0" collapsed="false">
      <c r="A4" s="91"/>
      <c r="B4" s="92" t="s">
        <v>278</v>
      </c>
      <c r="C4" s="93" t="str">
        <f aca="false">+'2.1.működési mérleg  '!C4</f>
        <v>Előirányzat</v>
      </c>
      <c r="D4" s="92" t="s">
        <v>278</v>
      </c>
      <c r="E4" s="93" t="str">
        <f aca="false">+'2.1.működési mérleg  '!C4</f>
        <v>Előirányzat</v>
      </c>
      <c r="F4" s="89"/>
    </row>
    <row r="5" customFormat="false" ht="13.5" hidden="false" customHeight="false" outlineLevel="0" collapsed="false">
      <c r="A5" s="96" t="s">
        <v>6</v>
      </c>
      <c r="B5" s="97" t="s">
        <v>7</v>
      </c>
      <c r="C5" s="98" t="s">
        <v>8</v>
      </c>
      <c r="D5" s="97" t="s">
        <v>279</v>
      </c>
      <c r="E5" s="99" t="s">
        <v>280</v>
      </c>
      <c r="F5" s="89"/>
    </row>
    <row r="6" customFormat="false" ht="12.95" hidden="false" customHeight="true" outlineLevel="0" collapsed="false">
      <c r="A6" s="101" t="s">
        <v>9</v>
      </c>
      <c r="B6" s="102" t="s">
        <v>332</v>
      </c>
      <c r="C6" s="103"/>
      <c r="D6" s="102" t="s">
        <v>215</v>
      </c>
      <c r="E6" s="104" t="n">
        <v>117922990</v>
      </c>
      <c r="F6" s="89"/>
    </row>
    <row r="7" customFormat="false" ht="12.75" hidden="false" customHeight="false" outlineLevel="0" collapsed="false">
      <c r="A7" s="105" t="s">
        <v>23</v>
      </c>
      <c r="B7" s="106" t="s">
        <v>333</v>
      </c>
      <c r="C7" s="107"/>
      <c r="D7" s="106" t="s">
        <v>334</v>
      </c>
      <c r="E7" s="108"/>
      <c r="F7" s="89"/>
    </row>
    <row r="8" customFormat="false" ht="12.95" hidden="false" customHeight="true" outlineLevel="0" collapsed="false">
      <c r="A8" s="105" t="s">
        <v>37</v>
      </c>
      <c r="B8" s="106" t="s">
        <v>335</v>
      </c>
      <c r="C8" s="107"/>
      <c r="D8" s="106" t="s">
        <v>217</v>
      </c>
      <c r="E8" s="108"/>
      <c r="F8" s="89"/>
    </row>
    <row r="9" customFormat="false" ht="12.95" hidden="false" customHeight="true" outlineLevel="0" collapsed="false">
      <c r="A9" s="105" t="s">
        <v>234</v>
      </c>
      <c r="B9" s="106" t="s">
        <v>336</v>
      </c>
      <c r="C9" s="107"/>
      <c r="D9" s="106" t="s">
        <v>337</v>
      </c>
      <c r="E9" s="108"/>
      <c r="F9" s="89"/>
    </row>
    <row r="10" customFormat="false" ht="12.75" hidden="false" customHeight="true" outlineLevel="0" collapsed="false">
      <c r="A10" s="105" t="s">
        <v>67</v>
      </c>
      <c r="B10" s="106" t="s">
        <v>338</v>
      </c>
      <c r="C10" s="107"/>
      <c r="D10" s="106" t="s">
        <v>219</v>
      </c>
      <c r="E10" s="108"/>
      <c r="F10" s="89"/>
    </row>
    <row r="11" customFormat="false" ht="12.95" hidden="false" customHeight="true" outlineLevel="0" collapsed="false">
      <c r="A11" s="105" t="s">
        <v>91</v>
      </c>
      <c r="B11" s="106" t="s">
        <v>339</v>
      </c>
      <c r="C11" s="110" t="n">
        <v>20000000</v>
      </c>
      <c r="D11" s="130"/>
      <c r="E11" s="108"/>
      <c r="F11" s="89"/>
    </row>
    <row r="12" customFormat="false" ht="12.95" hidden="false" customHeight="true" outlineLevel="0" collapsed="false">
      <c r="A12" s="105" t="s">
        <v>251</v>
      </c>
      <c r="B12" s="111"/>
      <c r="C12" s="131"/>
      <c r="D12" s="132"/>
      <c r="E12" s="108"/>
      <c r="F12" s="89"/>
    </row>
    <row r="13" customFormat="false" ht="12.95" hidden="false" customHeight="true" outlineLevel="0" collapsed="false">
      <c r="A13" s="105" t="s">
        <v>113</v>
      </c>
      <c r="B13" s="111"/>
      <c r="C13" s="131"/>
      <c r="D13" s="132"/>
      <c r="E13" s="108"/>
      <c r="F13" s="89"/>
    </row>
    <row r="14" customFormat="false" ht="12.95" hidden="false" customHeight="true" outlineLevel="0" collapsed="false">
      <c r="A14" s="105" t="s">
        <v>260</v>
      </c>
      <c r="B14" s="133"/>
      <c r="C14" s="131"/>
      <c r="D14" s="132"/>
      <c r="E14" s="108"/>
      <c r="F14" s="89"/>
    </row>
    <row r="15" customFormat="false" ht="12.75" hidden="false" customHeight="false" outlineLevel="0" collapsed="false">
      <c r="A15" s="105" t="s">
        <v>262</v>
      </c>
      <c r="B15" s="111"/>
      <c r="C15" s="110"/>
      <c r="D15" s="130"/>
      <c r="E15" s="108"/>
      <c r="F15" s="89"/>
    </row>
    <row r="16" customFormat="false" ht="12.95" hidden="false" customHeight="true" outlineLevel="0" collapsed="false">
      <c r="A16" s="120" t="s">
        <v>264</v>
      </c>
      <c r="B16" s="126"/>
      <c r="C16" s="134"/>
      <c r="D16" s="121" t="s">
        <v>209</v>
      </c>
      <c r="E16" s="123"/>
      <c r="F16" s="89"/>
    </row>
    <row r="17" customFormat="false" ht="15.95" hidden="false" customHeight="true" outlineLevel="0" collapsed="false">
      <c r="A17" s="116" t="s">
        <v>290</v>
      </c>
      <c r="B17" s="117" t="s">
        <v>340</v>
      </c>
      <c r="C17" s="118" t="n">
        <f aca="false">+C6+C8+C9+C11+C12+C13+C14+C15+C16</f>
        <v>20000000</v>
      </c>
      <c r="D17" s="117" t="s">
        <v>341</v>
      </c>
      <c r="E17" s="119" t="n">
        <f aca="false">+E6+E8+E10+E11+E12+E13+E14+E15+E16</f>
        <v>117922990</v>
      </c>
      <c r="F17" s="89"/>
    </row>
    <row r="18" customFormat="false" ht="12.95" hidden="false" customHeight="true" outlineLevel="0" collapsed="false">
      <c r="A18" s="101" t="s">
        <v>291</v>
      </c>
      <c r="B18" s="135" t="s">
        <v>342</v>
      </c>
      <c r="C18" s="136" t="n">
        <f aca="false">+C19+C20+C21+C22+C23</f>
        <v>97922990</v>
      </c>
      <c r="D18" s="106" t="s">
        <v>296</v>
      </c>
      <c r="E18" s="104"/>
      <c r="F18" s="89"/>
    </row>
    <row r="19" customFormat="false" ht="12.95" hidden="false" customHeight="true" outlineLevel="0" collapsed="false">
      <c r="A19" s="105" t="s">
        <v>294</v>
      </c>
      <c r="B19" s="137" t="s">
        <v>343</v>
      </c>
      <c r="C19" s="107" t="n">
        <v>97922990</v>
      </c>
      <c r="D19" s="106" t="s">
        <v>344</v>
      </c>
      <c r="E19" s="108"/>
      <c r="F19" s="89"/>
    </row>
    <row r="20" customFormat="false" ht="12.95" hidden="false" customHeight="true" outlineLevel="0" collapsed="false">
      <c r="A20" s="101" t="s">
        <v>297</v>
      </c>
      <c r="B20" s="137" t="s">
        <v>345</v>
      </c>
      <c r="C20" s="107"/>
      <c r="D20" s="106" t="s">
        <v>302</v>
      </c>
      <c r="E20" s="108"/>
      <c r="F20" s="89"/>
    </row>
    <row r="21" customFormat="false" ht="12.95" hidden="false" customHeight="true" outlineLevel="0" collapsed="false">
      <c r="A21" s="105" t="s">
        <v>300</v>
      </c>
      <c r="B21" s="137" t="s">
        <v>346</v>
      </c>
      <c r="C21" s="107"/>
      <c r="D21" s="106" t="s">
        <v>305</v>
      </c>
      <c r="E21" s="108"/>
      <c r="F21" s="89"/>
    </row>
    <row r="22" customFormat="false" ht="12.95" hidden="false" customHeight="true" outlineLevel="0" collapsed="false">
      <c r="A22" s="101" t="s">
        <v>303</v>
      </c>
      <c r="B22" s="137" t="s">
        <v>347</v>
      </c>
      <c r="C22" s="107"/>
      <c r="D22" s="121" t="s">
        <v>308</v>
      </c>
      <c r="E22" s="108"/>
      <c r="F22" s="89"/>
    </row>
    <row r="23" customFormat="false" ht="12.95" hidden="false" customHeight="true" outlineLevel="0" collapsed="false">
      <c r="A23" s="105" t="s">
        <v>306</v>
      </c>
      <c r="B23" s="138" t="s">
        <v>348</v>
      </c>
      <c r="C23" s="107"/>
      <c r="D23" s="106" t="s">
        <v>349</v>
      </c>
      <c r="E23" s="108"/>
      <c r="F23" s="89"/>
    </row>
    <row r="24" customFormat="false" ht="12.95" hidden="false" customHeight="true" outlineLevel="0" collapsed="false">
      <c r="A24" s="101" t="s">
        <v>309</v>
      </c>
      <c r="B24" s="139" t="s">
        <v>350</v>
      </c>
      <c r="C24" s="124" t="n">
        <f aca="false">+C25+C26+C27+C28+C29</f>
        <v>0</v>
      </c>
      <c r="D24" s="102" t="s">
        <v>351</v>
      </c>
      <c r="E24" s="108"/>
      <c r="F24" s="89"/>
    </row>
    <row r="25" customFormat="false" ht="12.95" hidden="false" customHeight="true" outlineLevel="0" collapsed="false">
      <c r="A25" s="105" t="s">
        <v>312</v>
      </c>
      <c r="B25" s="138" t="s">
        <v>352</v>
      </c>
      <c r="C25" s="107"/>
      <c r="D25" s="102" t="s">
        <v>250</v>
      </c>
      <c r="E25" s="108"/>
      <c r="F25" s="89"/>
    </row>
    <row r="26" customFormat="false" ht="12.95" hidden="false" customHeight="true" outlineLevel="0" collapsed="false">
      <c r="A26" s="101" t="s">
        <v>314</v>
      </c>
      <c r="B26" s="138" t="s">
        <v>353</v>
      </c>
      <c r="C26" s="107"/>
      <c r="D26" s="140"/>
      <c r="E26" s="108"/>
      <c r="F26" s="89"/>
    </row>
    <row r="27" customFormat="false" ht="12.95" hidden="false" customHeight="true" outlineLevel="0" collapsed="false">
      <c r="A27" s="105" t="s">
        <v>316</v>
      </c>
      <c r="B27" s="137" t="s">
        <v>354</v>
      </c>
      <c r="C27" s="107"/>
      <c r="D27" s="140"/>
      <c r="E27" s="108"/>
      <c r="F27" s="89"/>
    </row>
    <row r="28" customFormat="false" ht="12.95" hidden="false" customHeight="true" outlineLevel="0" collapsed="false">
      <c r="A28" s="101" t="s">
        <v>317</v>
      </c>
      <c r="B28" s="141" t="s">
        <v>355</v>
      </c>
      <c r="C28" s="107"/>
      <c r="D28" s="111"/>
      <c r="E28" s="108"/>
      <c r="F28" s="89"/>
    </row>
    <row r="29" customFormat="false" ht="12.95" hidden="false" customHeight="true" outlineLevel="0" collapsed="false">
      <c r="A29" s="105" t="s">
        <v>318</v>
      </c>
      <c r="B29" s="142" t="s">
        <v>356</v>
      </c>
      <c r="C29" s="107"/>
      <c r="D29" s="140"/>
      <c r="E29" s="108"/>
      <c r="F29" s="89"/>
    </row>
    <row r="30" customFormat="false" ht="21.75" hidden="false" customHeight="true" outlineLevel="0" collapsed="false">
      <c r="A30" s="116" t="s">
        <v>321</v>
      </c>
      <c r="B30" s="117" t="s">
        <v>357</v>
      </c>
      <c r="C30" s="118" t="n">
        <f aca="false">+C18+C24</f>
        <v>97922990</v>
      </c>
      <c r="D30" s="117" t="s">
        <v>358</v>
      </c>
      <c r="E30" s="119" t="n">
        <f aca="false">SUM(E18:E29)</f>
        <v>0</v>
      </c>
      <c r="F30" s="89"/>
    </row>
    <row r="31" customFormat="false" ht="13.5" hidden="false" customHeight="false" outlineLevel="0" collapsed="false">
      <c r="A31" s="116" t="s">
        <v>324</v>
      </c>
      <c r="B31" s="127" t="s">
        <v>359</v>
      </c>
      <c r="C31" s="128" t="n">
        <f aca="false">+C17+C30</f>
        <v>117922990</v>
      </c>
      <c r="D31" s="127" t="s">
        <v>360</v>
      </c>
      <c r="E31" s="128" t="n">
        <f aca="false">+E17+E30</f>
        <v>117922990</v>
      </c>
      <c r="F31" s="89"/>
    </row>
    <row r="32" customFormat="false" ht="13.5" hidden="false" customHeight="false" outlineLevel="0" collapsed="false">
      <c r="A32" s="116" t="s">
        <v>327</v>
      </c>
      <c r="B32" s="127" t="s">
        <v>325</v>
      </c>
      <c r="C32" s="128" t="n">
        <f aca="false">IF(C17-E17&lt;0,E17-C17,"-")</f>
        <v>97922990</v>
      </c>
      <c r="D32" s="127" t="s">
        <v>326</v>
      </c>
      <c r="E32" s="128" t="str">
        <f aca="false">IF(C17-E17&gt;0,C17-E17,"-")</f>
        <v>-</v>
      </c>
      <c r="F32" s="89"/>
    </row>
    <row r="33" customFormat="false" ht="13.5" hidden="false" customHeight="false" outlineLevel="0" collapsed="false">
      <c r="A33" s="116" t="s">
        <v>361</v>
      </c>
      <c r="B33" s="127" t="s">
        <v>328</v>
      </c>
      <c r="C33" s="128" t="str">
        <f aca="false">IF(C17+C30-E26&lt;0,E26-(C17+C30),"-")</f>
        <v>-</v>
      </c>
      <c r="D33" s="127" t="s">
        <v>329</v>
      </c>
      <c r="E33" s="128" t="n">
        <f aca="false">IF(C17+C30-E26&gt;0,C17+C30-E26,"-")</f>
        <v>117922990</v>
      </c>
      <c r="F33" s="89"/>
    </row>
  </sheetData>
  <mergeCells count="5">
    <mergeCell ref="B1:E1"/>
    <mergeCell ref="F1:F33"/>
    <mergeCell ref="A3:A4"/>
    <mergeCell ref="B3:C3"/>
    <mergeCell ref="D3:E3"/>
  </mergeCells>
  <printOptions headings="false" gridLines="false" gridLinesSet="true" horizontalCentered="true" verticalCentered="false"/>
  <pageMargins left="0.7875" right="0.7875" top="0.490277777777778" bottom="0.79027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E16" activeCellId="0" sqref="E16"/>
    </sheetView>
  </sheetViews>
  <sheetFormatPr defaultRowHeight="15"/>
  <cols>
    <col collapsed="false" hidden="false" max="1" min="1" style="1" width="5.66477272727273"/>
    <col collapsed="false" hidden="false" max="2" min="2" style="1" width="35.6704545454545"/>
    <col collapsed="false" hidden="false" max="6" min="3" style="1" width="14"/>
    <col collapsed="false" hidden="false" max="1025" min="7" style="1" width="9.32954545454546"/>
  </cols>
  <sheetData>
    <row r="1" customFormat="false" ht="33" hidden="false" customHeight="true" outlineLevel="0" collapsed="false">
      <c r="A1" s="143" t="s">
        <v>362</v>
      </c>
      <c r="B1" s="143"/>
      <c r="C1" s="143"/>
      <c r="D1" s="143"/>
      <c r="E1" s="143"/>
      <c r="F1" s="143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144"/>
      <c r="B2" s="144"/>
      <c r="C2" s="145"/>
      <c r="D2" s="145"/>
      <c r="E2" s="146" t="s">
        <v>363</v>
      </c>
      <c r="F2" s="146"/>
      <c r="G2" s="147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63" hidden="false" customHeight="true" outlineLevel="0" collapsed="false">
      <c r="A3" s="148" t="s">
        <v>364</v>
      </c>
      <c r="B3" s="149" t="s">
        <v>365</v>
      </c>
      <c r="C3" s="150" t="s">
        <v>366</v>
      </c>
      <c r="D3" s="150"/>
      <c r="E3" s="150"/>
      <c r="F3" s="151" t="s">
        <v>367</v>
      </c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75" hidden="false" customHeight="false" outlineLevel="0" collapsed="false">
      <c r="A4" s="148"/>
      <c r="B4" s="149"/>
      <c r="C4" s="152" t="s">
        <v>368</v>
      </c>
      <c r="D4" s="152" t="s">
        <v>369</v>
      </c>
      <c r="E4" s="152" t="s">
        <v>370</v>
      </c>
      <c r="F4" s="151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.75" hidden="false" customHeight="false" outlineLevel="0" collapsed="false">
      <c r="A5" s="153" t="s">
        <v>6</v>
      </c>
      <c r="B5" s="154" t="s">
        <v>7</v>
      </c>
      <c r="C5" s="154" t="s">
        <v>8</v>
      </c>
      <c r="D5" s="154" t="s">
        <v>279</v>
      </c>
      <c r="E5" s="154" t="s">
        <v>280</v>
      </c>
      <c r="F5" s="155" t="s">
        <v>371</v>
      </c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false" outlineLevel="0" collapsed="false">
      <c r="A6" s="156" t="s">
        <v>9</v>
      </c>
      <c r="B6" s="157"/>
      <c r="C6" s="158"/>
      <c r="D6" s="158"/>
      <c r="E6" s="158"/>
      <c r="F6" s="159" t="n">
        <f aca="false">SUM(C6:E6)</f>
        <v>0</v>
      </c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" hidden="false" customHeight="false" outlineLevel="0" collapsed="false">
      <c r="A7" s="160" t="s">
        <v>23</v>
      </c>
      <c r="B7" s="161"/>
      <c r="C7" s="162" t="s">
        <v>267</v>
      </c>
      <c r="D7" s="162"/>
      <c r="E7" s="162"/>
      <c r="F7" s="163" t="n">
        <f aca="false">SUM(C7:E7)</f>
        <v>0</v>
      </c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false" outlineLevel="0" collapsed="false">
      <c r="A8" s="160" t="s">
        <v>37</v>
      </c>
      <c r="B8" s="161"/>
      <c r="C8" s="162"/>
      <c r="D8" s="162"/>
      <c r="E8" s="162"/>
      <c r="F8" s="163" t="n">
        <f aca="false">SUM(C8:E8)</f>
        <v>0</v>
      </c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" hidden="false" customHeight="false" outlineLevel="0" collapsed="false">
      <c r="A9" s="160" t="s">
        <v>234</v>
      </c>
      <c r="B9" s="161"/>
      <c r="C9" s="162"/>
      <c r="D9" s="162"/>
      <c r="E9" s="162"/>
      <c r="F9" s="163" t="n">
        <f aca="false">SUM(C9:E9)</f>
        <v>0</v>
      </c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75" hidden="false" customHeight="false" outlineLevel="0" collapsed="false">
      <c r="A10" s="164" t="s">
        <v>67</v>
      </c>
      <c r="B10" s="165"/>
      <c r="C10" s="166"/>
      <c r="D10" s="166"/>
      <c r="E10" s="166"/>
      <c r="F10" s="163" t="n">
        <f aca="false">SUM(C10:E10)</f>
        <v>0</v>
      </c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71" customFormat="true" ht="15" hidden="false" customHeight="false" outlineLevel="0" collapsed="false">
      <c r="A11" s="167" t="s">
        <v>91</v>
      </c>
      <c r="B11" s="168" t="s">
        <v>372</v>
      </c>
      <c r="C11" s="169" t="n">
        <f aca="false">SUM(C6:C10)</f>
        <v>0</v>
      </c>
      <c r="D11" s="169" t="n">
        <f aca="false">SUM(D6:D10)</f>
        <v>0</v>
      </c>
      <c r="E11" s="169" t="n">
        <f aca="false">SUM(E6:E10)</f>
        <v>0</v>
      </c>
      <c r="F11" s="170" t="n">
        <f aca="false">SUM(F6:F10)</f>
        <v>0</v>
      </c>
    </row>
  </sheetData>
  <mergeCells count="8">
    <mergeCell ref="A1:F1"/>
    <mergeCell ref="C2:D2"/>
    <mergeCell ref="E2:F2"/>
    <mergeCell ref="A3:A4"/>
    <mergeCell ref="B3:B4"/>
    <mergeCell ref="C3:E3"/>
    <mergeCell ref="F3:F4"/>
    <mergeCell ref="C7:E9"/>
  </mergeCells>
  <printOptions headings="false" gridLines="false" gridLinesSet="true" horizontalCentered="true" verticalCentered="false"/>
  <pageMargins left="0.7875" right="0.7875" top="1.37777777777778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3. melléklet a ...../2017. (....) önkormányzati rendelethez</oddHeader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D1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C10" activeCellId="0" sqref="C10"/>
    </sheetView>
  </sheetViews>
  <sheetFormatPr defaultRowHeight="15"/>
  <cols>
    <col collapsed="false" hidden="false" max="1" min="1" style="1" width="5.66477272727273"/>
    <col collapsed="false" hidden="false" max="2" min="2" style="1" width="68.6590909090909"/>
    <col collapsed="false" hidden="false" max="3" min="3" style="1" width="19.5056818181818"/>
    <col collapsed="false" hidden="false" max="1025" min="4" style="1" width="9.32954545454546"/>
  </cols>
  <sheetData>
    <row r="1" customFormat="false" ht="33" hidden="false" customHeight="true" outlineLevel="0" collapsed="false">
      <c r="A1" s="143" t="s">
        <v>373</v>
      </c>
      <c r="B1" s="143"/>
      <c r="C1" s="143"/>
      <c r="D1" s="0"/>
    </row>
    <row r="2" customFormat="false" ht="15.95" hidden="false" customHeight="true" outlineLevel="0" collapsed="false">
      <c r="A2" s="144"/>
      <c r="B2" s="144"/>
      <c r="C2" s="172" t="s">
        <v>363</v>
      </c>
      <c r="D2" s="147"/>
    </row>
    <row r="3" customFormat="false" ht="26.25" hidden="false" customHeight="true" outlineLevel="0" collapsed="false">
      <c r="A3" s="173" t="s">
        <v>364</v>
      </c>
      <c r="B3" s="174" t="s">
        <v>374</v>
      </c>
      <c r="C3" s="175"/>
    </row>
    <row r="4" customFormat="false" ht="15.75" hidden="false" customHeight="false" outlineLevel="0" collapsed="false">
      <c r="A4" s="176" t="s">
        <v>6</v>
      </c>
      <c r="B4" s="177" t="s">
        <v>7</v>
      </c>
      <c r="C4" s="178" t="s">
        <v>8</v>
      </c>
    </row>
    <row r="5" customFormat="false" ht="15" hidden="false" customHeight="false" outlineLevel="0" collapsed="false">
      <c r="A5" s="179" t="s">
        <v>9</v>
      </c>
      <c r="B5" s="180" t="s">
        <v>375</v>
      </c>
      <c r="C5" s="181" t="n">
        <v>18500000</v>
      </c>
    </row>
    <row r="6" customFormat="false" ht="24.75" hidden="false" customHeight="false" outlineLevel="0" collapsed="false">
      <c r="A6" s="182" t="s">
        <v>23</v>
      </c>
      <c r="B6" s="183" t="s">
        <v>376</v>
      </c>
      <c r="C6" s="184"/>
    </row>
    <row r="7" customFormat="false" ht="15" hidden="false" customHeight="false" outlineLevel="0" collapsed="false">
      <c r="A7" s="182" t="s">
        <v>37</v>
      </c>
      <c r="B7" s="185" t="s">
        <v>377</v>
      </c>
      <c r="C7" s="184"/>
    </row>
    <row r="8" customFormat="false" ht="24.75" hidden="false" customHeight="false" outlineLevel="0" collapsed="false">
      <c r="A8" s="182" t="s">
        <v>234</v>
      </c>
      <c r="B8" s="185" t="s">
        <v>378</v>
      </c>
      <c r="C8" s="184"/>
    </row>
    <row r="9" customFormat="false" ht="15" hidden="false" customHeight="false" outlineLevel="0" collapsed="false">
      <c r="A9" s="186" t="s">
        <v>67</v>
      </c>
      <c r="B9" s="185" t="s">
        <v>379</v>
      </c>
      <c r="C9" s="187" t="n">
        <v>3250000</v>
      </c>
    </row>
    <row r="10" customFormat="false" ht="15.75" hidden="false" customHeight="false" outlineLevel="0" collapsed="false">
      <c r="A10" s="182" t="s">
        <v>91</v>
      </c>
      <c r="B10" s="188" t="s">
        <v>380</v>
      </c>
      <c r="C10" s="184"/>
    </row>
    <row r="11" customFormat="false" ht="15.75" hidden="false" customHeight="false" outlineLevel="0" collapsed="false">
      <c r="A11" s="189" t="s">
        <v>381</v>
      </c>
      <c r="B11" s="189"/>
      <c r="C11" s="190" t="n">
        <f aca="false">SUM(C5:C10)</f>
        <v>21750000</v>
      </c>
    </row>
    <row r="12" customFormat="false" ht="23.25" hidden="false" customHeight="true" outlineLevel="0" collapsed="false">
      <c r="A12" s="191" t="s">
        <v>382</v>
      </c>
      <c r="B12" s="191"/>
      <c r="C12" s="191"/>
    </row>
  </sheetData>
  <mergeCells count="3">
    <mergeCell ref="A1:C1"/>
    <mergeCell ref="A11:B11"/>
    <mergeCell ref="A12:C12"/>
  </mergeCells>
  <printOptions headings="false" gridLines="false" gridLinesSet="true" horizontalCentered="true" verticalCentered="false"/>
  <pageMargins left="0.7875" right="0.7875" top="1.37777777777778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4. melléklet a ...../2017. (....) önkormányzati rendelethez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B14" activeCellId="0" sqref="B14"/>
    </sheetView>
  </sheetViews>
  <sheetFormatPr defaultRowHeight="15"/>
  <cols>
    <col collapsed="false" hidden="false" max="1" min="1" style="1" width="5.66477272727273"/>
    <col collapsed="false" hidden="false" max="2" min="2" style="1" width="66.8295454545455"/>
    <col collapsed="false" hidden="false" max="3" min="3" style="1" width="27"/>
    <col collapsed="false" hidden="false" max="1025" min="4" style="1" width="9.32954545454546"/>
  </cols>
  <sheetData>
    <row r="1" customFormat="false" ht="33" hidden="false" customHeight="true" outlineLevel="0" collapsed="false">
      <c r="A1" s="143" t="s">
        <v>383</v>
      </c>
      <c r="B1" s="143"/>
      <c r="C1" s="143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144"/>
      <c r="B2" s="144"/>
      <c r="C2" s="172" t="s">
        <v>363</v>
      </c>
      <c r="D2" s="147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6.25" hidden="false" customHeight="true" outlineLevel="0" collapsed="false">
      <c r="A3" s="173" t="s">
        <v>364</v>
      </c>
      <c r="B3" s="174" t="s">
        <v>384</v>
      </c>
      <c r="C3" s="175" t="s">
        <v>385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75" hidden="false" customHeight="false" outlineLevel="0" collapsed="false">
      <c r="A4" s="176" t="s">
        <v>6</v>
      </c>
      <c r="B4" s="177" t="s">
        <v>7</v>
      </c>
      <c r="C4" s="178" t="s">
        <v>8</v>
      </c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" hidden="false" customHeight="false" outlineLevel="0" collapsed="false">
      <c r="A5" s="179" t="s">
        <v>9</v>
      </c>
      <c r="B5" s="192"/>
      <c r="C5" s="193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false" outlineLevel="0" collapsed="false">
      <c r="A6" s="182" t="s">
        <v>23</v>
      </c>
      <c r="B6" s="194"/>
      <c r="C6" s="195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75" hidden="false" customHeight="false" outlineLevel="0" collapsed="false">
      <c r="A7" s="186" t="s">
        <v>37</v>
      </c>
      <c r="B7" s="196"/>
      <c r="C7" s="197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171" customFormat="true" ht="17.25" hidden="false" customHeight="true" outlineLevel="0" collapsed="false">
      <c r="A8" s="198" t="s">
        <v>234</v>
      </c>
      <c r="B8" s="199" t="s">
        <v>386</v>
      </c>
      <c r="C8" s="190" t="n">
        <f aca="false">SUM(C5:C7)</f>
        <v>0</v>
      </c>
    </row>
  </sheetData>
  <mergeCells count="1">
    <mergeCell ref="A1:C1"/>
  </mergeCells>
  <printOptions headings="false" gridLines="false" gridLinesSet="true" horizontalCentered="true" verticalCentered="false"/>
  <pageMargins left="0.7875" right="0.7875" top="1.37777777777778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5. melléklet a ...../2017. (....) önkormányzati rendelethez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LibreOffice/4.4.2.2$Windows_x86 LibreOffice_project/c4c7d32d0d49397cad38d62472b0bc8acff48dd6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1999-10-30T10:30:45Z</dcterms:created>
  <dc:creator>Makranczi László</dc:creator>
  <dc:language>hu-HU</dc:language>
  <cp:lastModifiedBy>admin</cp:lastModifiedBy>
  <cp:lastPrinted>2017-02-20T11:25:33Z</cp:lastPrinted>
  <dcterms:modified xsi:type="dcterms:W3CDTF">2017-02-20T11:28:42Z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