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estületi anyagok\02.27\ktv módosító\"/>
    </mc:Choice>
  </mc:AlternateContent>
  <bookViews>
    <workbookView xWindow="0" yWindow="0" windowWidth="28800" windowHeight="11835"/>
  </bookViews>
  <sheets>
    <sheet name="1. mell" sheetId="1" r:id="rId1"/>
    <sheet name="2. mell" sheetId="2" r:id="rId2"/>
    <sheet name="3. mell" sheetId="3" r:id="rId3"/>
    <sheet name="4. mell" sheetId="4" r:id="rId4"/>
    <sheet name="5. mell" sheetId="5" r:id="rId5"/>
    <sheet name="6. mell" sheetId="6" r:id="rId6"/>
    <sheet name="7. mell" sheetId="7" r:id="rId7"/>
    <sheet name="8. mell" sheetId="8" r:id="rId8"/>
    <sheet name="9. mell" sheetId="9" r:id="rId9"/>
    <sheet name="10. mell" sheetId="10" r:id="rId10"/>
  </sheets>
  <externalReferences>
    <externalReference r:id="rId11"/>
  </externalReferences>
  <definedNames>
    <definedName name="_xlnm.Print_Titles" localSheetId="9">'10. mell'!$1:$7</definedName>
    <definedName name="_xlnm.Print_Titles" localSheetId="3">'4. mell'!$1:$6</definedName>
    <definedName name="_xlnm.Print_Titles" localSheetId="4">'5. mell'!$1:$6</definedName>
    <definedName name="_xlnm.Print_Titles" localSheetId="5">'6. mell'!$1:$6</definedName>
    <definedName name="_xlnm.Print_Titles" localSheetId="6">'7. mell'!$1:$6</definedName>
    <definedName name="_xlnm.Print_Titles" localSheetId="7">'8. mell'!$1:$6</definedName>
    <definedName name="_xlnm.Print_Titles" localSheetId="8">'9. mell'!$1:$7</definedName>
    <definedName name="_xlnm.Print_Area" localSheetId="0">'1. mell'!$A$1:$K$166</definedName>
    <definedName name="_xlnm.Print_Area" localSheetId="1">'2. mell'!$A$1:$K$167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0" l="1"/>
  <c r="K60" i="10" s="1"/>
  <c r="J59" i="10"/>
  <c r="K59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I51" i="10"/>
  <c r="H51" i="10"/>
  <c r="G51" i="10"/>
  <c r="F51" i="10"/>
  <c r="E51" i="10"/>
  <c r="D51" i="10"/>
  <c r="C51" i="10"/>
  <c r="J50" i="10"/>
  <c r="K50" i="10" s="1"/>
  <c r="J49" i="10"/>
  <c r="K49" i="10" s="1"/>
  <c r="J48" i="10"/>
  <c r="K48" i="10" s="1"/>
  <c r="J47" i="10"/>
  <c r="K47" i="10" s="1"/>
  <c r="J46" i="10"/>
  <c r="I45" i="10"/>
  <c r="I57" i="10" s="1"/>
  <c r="H45" i="10"/>
  <c r="G45" i="10"/>
  <c r="G57" i="10" s="1"/>
  <c r="F45" i="10"/>
  <c r="E45" i="10"/>
  <c r="E57" i="10" s="1"/>
  <c r="D45" i="10"/>
  <c r="C45" i="10"/>
  <c r="C57" i="10" s="1"/>
  <c r="J42" i="10"/>
  <c r="K42" i="10" s="1"/>
  <c r="J41" i="10"/>
  <c r="K41" i="10" s="1"/>
  <c r="J40" i="10"/>
  <c r="K40" i="10" s="1"/>
  <c r="I39" i="10"/>
  <c r="H39" i="10"/>
  <c r="G39" i="10"/>
  <c r="F39" i="10"/>
  <c r="E39" i="10"/>
  <c r="D39" i="10"/>
  <c r="C39" i="10"/>
  <c r="J37" i="10"/>
  <c r="K37" i="10" s="1"/>
  <c r="J36" i="10"/>
  <c r="K36" i="10" s="1"/>
  <c r="J35" i="10"/>
  <c r="K35" i="10" s="1"/>
  <c r="J34" i="10"/>
  <c r="K34" i="10" s="1"/>
  <c r="J33" i="10"/>
  <c r="I32" i="10"/>
  <c r="H32" i="10"/>
  <c r="G32" i="10"/>
  <c r="F32" i="10"/>
  <c r="E32" i="10"/>
  <c r="D32" i="10"/>
  <c r="C32" i="10"/>
  <c r="J31" i="10"/>
  <c r="K31" i="10" s="1"/>
  <c r="J30" i="10"/>
  <c r="K30" i="10" s="1"/>
  <c r="J29" i="10"/>
  <c r="K29" i="10" s="1"/>
  <c r="J28" i="10"/>
  <c r="I28" i="10"/>
  <c r="H28" i="10"/>
  <c r="G28" i="10"/>
  <c r="F28" i="10"/>
  <c r="E28" i="10"/>
  <c r="D28" i="10"/>
  <c r="C28" i="10"/>
  <c r="J26" i="10"/>
  <c r="K26" i="10" s="1"/>
  <c r="J25" i="10"/>
  <c r="K25" i="10" s="1"/>
  <c r="J24" i="10"/>
  <c r="K24" i="10" s="1"/>
  <c r="J23" i="10"/>
  <c r="K23" i="10" s="1"/>
  <c r="J22" i="10"/>
  <c r="I22" i="10"/>
  <c r="H22" i="10"/>
  <c r="G22" i="10"/>
  <c r="F22" i="10"/>
  <c r="E22" i="10"/>
  <c r="D22" i="10"/>
  <c r="C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I10" i="10"/>
  <c r="I38" i="10" s="1"/>
  <c r="I43" i="10" s="1"/>
  <c r="H10" i="10"/>
  <c r="G10" i="10"/>
  <c r="G38" i="10" s="1"/>
  <c r="G43" i="10" s="1"/>
  <c r="F10" i="10"/>
  <c r="E10" i="10"/>
  <c r="E38" i="10" s="1"/>
  <c r="E43" i="10" s="1"/>
  <c r="D10" i="10"/>
  <c r="C10" i="10"/>
  <c r="C38" i="10" s="1"/>
  <c r="C43" i="10" s="1"/>
  <c r="C58" i="10" s="1"/>
  <c r="K5" i="10"/>
  <c r="I5" i="10"/>
  <c r="H5" i="10"/>
  <c r="G5" i="10"/>
  <c r="F5" i="10"/>
  <c r="E5" i="10"/>
  <c r="D5" i="10"/>
  <c r="J61" i="9"/>
  <c r="K61" i="9" s="1"/>
  <c r="J60" i="9"/>
  <c r="K60" i="9" s="1"/>
  <c r="K57" i="9"/>
  <c r="J57" i="9"/>
  <c r="K56" i="9"/>
  <c r="J56" i="9"/>
  <c r="K55" i="9"/>
  <c r="J55" i="9"/>
  <c r="K54" i="9"/>
  <c r="J54" i="9"/>
  <c r="K53" i="9"/>
  <c r="J53" i="9"/>
  <c r="K52" i="9"/>
  <c r="J52" i="9"/>
  <c r="I52" i="9"/>
  <c r="H52" i="9"/>
  <c r="G52" i="9"/>
  <c r="F52" i="9"/>
  <c r="E52" i="9"/>
  <c r="D52" i="9"/>
  <c r="C52" i="9"/>
  <c r="J51" i="9"/>
  <c r="K51" i="9" s="1"/>
  <c r="J50" i="9"/>
  <c r="K50" i="9" s="1"/>
  <c r="J49" i="9"/>
  <c r="K49" i="9" s="1"/>
  <c r="J48" i="9"/>
  <c r="K48" i="9" s="1"/>
  <c r="J47" i="9"/>
  <c r="K47" i="9" s="1"/>
  <c r="J46" i="9"/>
  <c r="J58" i="9" s="1"/>
  <c r="I46" i="9"/>
  <c r="H46" i="9"/>
  <c r="H58" i="9" s="1"/>
  <c r="G46" i="9"/>
  <c r="F46" i="9"/>
  <c r="F58" i="9" s="1"/>
  <c r="E46" i="9"/>
  <c r="D46" i="9"/>
  <c r="D58" i="9" s="1"/>
  <c r="C46" i="9"/>
  <c r="J43" i="9"/>
  <c r="K43" i="9" s="1"/>
  <c r="J42" i="9"/>
  <c r="K42" i="9" s="1"/>
  <c r="J41" i="9"/>
  <c r="I40" i="9"/>
  <c r="H40" i="9"/>
  <c r="G40" i="9"/>
  <c r="F40" i="9"/>
  <c r="E40" i="9"/>
  <c r="D40" i="9"/>
  <c r="C40" i="9"/>
  <c r="J38" i="9"/>
  <c r="K38" i="9" s="1"/>
  <c r="J37" i="9"/>
  <c r="K37" i="9" s="1"/>
  <c r="J36" i="9"/>
  <c r="K36" i="9" s="1"/>
  <c r="J35" i="9"/>
  <c r="K35" i="9" s="1"/>
  <c r="J34" i="9"/>
  <c r="K34" i="9" s="1"/>
  <c r="I33" i="9"/>
  <c r="H33" i="9"/>
  <c r="G33" i="9"/>
  <c r="F33" i="9"/>
  <c r="E33" i="9"/>
  <c r="D33" i="9"/>
  <c r="C33" i="9"/>
  <c r="J32" i="9"/>
  <c r="K32" i="9" s="1"/>
  <c r="J31" i="9"/>
  <c r="K31" i="9" s="1"/>
  <c r="J30" i="9"/>
  <c r="K30" i="9" s="1"/>
  <c r="J29" i="9"/>
  <c r="K29" i="9" s="1"/>
  <c r="J28" i="9"/>
  <c r="I28" i="9"/>
  <c r="H28" i="9"/>
  <c r="G28" i="9"/>
  <c r="F28" i="9"/>
  <c r="E28" i="9"/>
  <c r="D28" i="9"/>
  <c r="C28" i="9"/>
  <c r="J26" i="9"/>
  <c r="K26" i="9" s="1"/>
  <c r="J25" i="9"/>
  <c r="K25" i="9" s="1"/>
  <c r="J24" i="9"/>
  <c r="K24" i="9" s="1"/>
  <c r="J23" i="9"/>
  <c r="I22" i="9"/>
  <c r="H22" i="9"/>
  <c r="G22" i="9"/>
  <c r="F22" i="9"/>
  <c r="E22" i="9"/>
  <c r="D22" i="9"/>
  <c r="C22" i="9"/>
  <c r="J21" i="9"/>
  <c r="K21" i="9" s="1"/>
  <c r="J20" i="9"/>
  <c r="K20" i="9" s="1"/>
  <c r="J19" i="9"/>
  <c r="K19" i="9" s="1"/>
  <c r="J18" i="9"/>
  <c r="K18" i="9" s="1"/>
  <c r="J17" i="9"/>
  <c r="K17" i="9" s="1"/>
  <c r="J16" i="9"/>
  <c r="K16" i="9" s="1"/>
  <c r="J15" i="9"/>
  <c r="K15" i="9" s="1"/>
  <c r="J14" i="9"/>
  <c r="K14" i="9" s="1"/>
  <c r="J13" i="9"/>
  <c r="K13" i="9" s="1"/>
  <c r="J12" i="9"/>
  <c r="K12" i="9" s="1"/>
  <c r="J11" i="9"/>
  <c r="K11" i="9" s="1"/>
  <c r="J10" i="9"/>
  <c r="I10" i="9"/>
  <c r="H10" i="9"/>
  <c r="H39" i="9" s="1"/>
  <c r="H44" i="9" s="1"/>
  <c r="G10" i="9"/>
  <c r="F10" i="9"/>
  <c r="F39" i="9" s="1"/>
  <c r="F44" i="9" s="1"/>
  <c r="E10" i="9"/>
  <c r="D10" i="9"/>
  <c r="D39" i="9" s="1"/>
  <c r="D44" i="9" s="1"/>
  <c r="C10" i="9"/>
  <c r="K5" i="9"/>
  <c r="I5" i="9"/>
  <c r="H5" i="9"/>
  <c r="G5" i="9"/>
  <c r="F5" i="9"/>
  <c r="E5" i="9"/>
  <c r="D5" i="9"/>
  <c r="J158" i="8"/>
  <c r="K158" i="8" s="1"/>
  <c r="J157" i="8"/>
  <c r="K157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I146" i="8"/>
  <c r="H146" i="8"/>
  <c r="G146" i="8"/>
  <c r="F146" i="8"/>
  <c r="E146" i="8"/>
  <c r="D146" i="8"/>
  <c r="C146" i="8"/>
  <c r="K145" i="8"/>
  <c r="J145" i="8"/>
  <c r="K144" i="8"/>
  <c r="J144" i="8"/>
  <c r="K143" i="8"/>
  <c r="J143" i="8"/>
  <c r="K142" i="8"/>
  <c r="J142" i="8"/>
  <c r="K141" i="8"/>
  <c r="J141" i="8"/>
  <c r="K140" i="8"/>
  <c r="J140" i="8"/>
  <c r="I140" i="8"/>
  <c r="H140" i="8"/>
  <c r="G140" i="8"/>
  <c r="F140" i="8"/>
  <c r="E140" i="8"/>
  <c r="D140" i="8"/>
  <c r="C140" i="8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K133" i="8" s="1"/>
  <c r="I133" i="8"/>
  <c r="H133" i="8"/>
  <c r="G133" i="8"/>
  <c r="F133" i="8"/>
  <c r="E133" i="8"/>
  <c r="D133" i="8"/>
  <c r="C133" i="8"/>
  <c r="K132" i="8"/>
  <c r="J132" i="8"/>
  <c r="K131" i="8"/>
  <c r="J131" i="8"/>
  <c r="K130" i="8"/>
  <c r="J130" i="8"/>
  <c r="K129" i="8"/>
  <c r="J129" i="8"/>
  <c r="I129" i="8"/>
  <c r="I154" i="8" s="1"/>
  <c r="H129" i="8"/>
  <c r="G129" i="8"/>
  <c r="F129" i="8"/>
  <c r="E129" i="8"/>
  <c r="E154" i="8" s="1"/>
  <c r="D129" i="8"/>
  <c r="C129" i="8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K114" i="8" s="1"/>
  <c r="J114" i="8"/>
  <c r="I114" i="8"/>
  <c r="H114" i="8"/>
  <c r="G114" i="8"/>
  <c r="F114" i="8"/>
  <c r="E114" i="8"/>
  <c r="D114" i="8"/>
  <c r="C114" i="8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I93" i="8"/>
  <c r="H93" i="8"/>
  <c r="G93" i="8"/>
  <c r="F93" i="8"/>
  <c r="E93" i="8"/>
  <c r="D93" i="8"/>
  <c r="C93" i="8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K82" i="8" s="1"/>
  <c r="I82" i="8"/>
  <c r="H82" i="8"/>
  <c r="G82" i="8"/>
  <c r="F82" i="8"/>
  <c r="E82" i="8"/>
  <c r="D82" i="8"/>
  <c r="C82" i="8"/>
  <c r="J81" i="8"/>
  <c r="K81" i="8" s="1"/>
  <c r="J80" i="8"/>
  <c r="K80" i="8" s="1"/>
  <c r="J79" i="8"/>
  <c r="I78" i="8"/>
  <c r="H78" i="8"/>
  <c r="G78" i="8"/>
  <c r="F78" i="8"/>
  <c r="E78" i="8"/>
  <c r="D78" i="8"/>
  <c r="C78" i="8"/>
  <c r="J77" i="8"/>
  <c r="K77" i="8" s="1"/>
  <c r="J76" i="8"/>
  <c r="K76" i="8" s="1"/>
  <c r="I75" i="8"/>
  <c r="H75" i="8"/>
  <c r="G75" i="8"/>
  <c r="F75" i="8"/>
  <c r="E75" i="8"/>
  <c r="D75" i="8"/>
  <c r="C75" i="8"/>
  <c r="J74" i="8"/>
  <c r="K74" i="8" s="1"/>
  <c r="J73" i="8"/>
  <c r="K73" i="8" s="1"/>
  <c r="J72" i="8"/>
  <c r="K72" i="8" s="1"/>
  <c r="J71" i="8"/>
  <c r="K71" i="8" s="1"/>
  <c r="I70" i="8"/>
  <c r="H70" i="8"/>
  <c r="G70" i="8"/>
  <c r="F70" i="8"/>
  <c r="E70" i="8"/>
  <c r="D70" i="8"/>
  <c r="C70" i="8"/>
  <c r="J69" i="8"/>
  <c r="K69" i="8" s="1"/>
  <c r="J68" i="8"/>
  <c r="K68" i="8" s="1"/>
  <c r="J67" i="8"/>
  <c r="K67" i="8" s="1"/>
  <c r="K66" i="8" s="1"/>
  <c r="I66" i="8"/>
  <c r="H66" i="8"/>
  <c r="G66" i="8"/>
  <c r="F66" i="8"/>
  <c r="E66" i="8"/>
  <c r="D66" i="8"/>
  <c r="C66" i="8"/>
  <c r="J64" i="8"/>
  <c r="K64" i="8" s="1"/>
  <c r="J63" i="8"/>
  <c r="K63" i="8" s="1"/>
  <c r="J62" i="8"/>
  <c r="K62" i="8" s="1"/>
  <c r="J61" i="8"/>
  <c r="K61" i="8" s="1"/>
  <c r="J60" i="8"/>
  <c r="I60" i="8"/>
  <c r="H60" i="8"/>
  <c r="G60" i="8"/>
  <c r="F60" i="8"/>
  <c r="E60" i="8"/>
  <c r="D60" i="8"/>
  <c r="C60" i="8"/>
  <c r="J59" i="8"/>
  <c r="K59" i="8" s="1"/>
  <c r="J58" i="8"/>
  <c r="K58" i="8" s="1"/>
  <c r="J57" i="8"/>
  <c r="K57" i="8" s="1"/>
  <c r="J56" i="8"/>
  <c r="K56" i="8" s="1"/>
  <c r="I55" i="8"/>
  <c r="H55" i="8"/>
  <c r="G55" i="8"/>
  <c r="F55" i="8"/>
  <c r="E55" i="8"/>
  <c r="D55" i="8"/>
  <c r="C55" i="8"/>
  <c r="J54" i="8"/>
  <c r="K54" i="8" s="1"/>
  <c r="J53" i="8"/>
  <c r="K53" i="8" s="1"/>
  <c r="J52" i="8"/>
  <c r="K52" i="8" s="1"/>
  <c r="J51" i="8"/>
  <c r="K51" i="8" s="1"/>
  <c r="J50" i="8"/>
  <c r="K50" i="8" s="1"/>
  <c r="J49" i="8"/>
  <c r="I49" i="8"/>
  <c r="H49" i="8"/>
  <c r="G49" i="8"/>
  <c r="F49" i="8"/>
  <c r="E49" i="8"/>
  <c r="D49" i="8"/>
  <c r="C49" i="8"/>
  <c r="J48" i="8"/>
  <c r="K48" i="8" s="1"/>
  <c r="J47" i="8"/>
  <c r="K47" i="8" s="1"/>
  <c r="J46" i="8"/>
  <c r="K46" i="8" s="1"/>
  <c r="J45" i="8"/>
  <c r="K45" i="8" s="1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I37" i="8"/>
  <c r="H37" i="8"/>
  <c r="G37" i="8"/>
  <c r="F37" i="8"/>
  <c r="E37" i="8"/>
  <c r="D37" i="8"/>
  <c r="C37" i="8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K29" i="8" s="1"/>
  <c r="I29" i="8"/>
  <c r="H29" i="8"/>
  <c r="G29" i="8"/>
  <c r="F29" i="8"/>
  <c r="E29" i="8"/>
  <c r="D29" i="8"/>
  <c r="C29" i="8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I22" i="8"/>
  <c r="H22" i="8"/>
  <c r="G22" i="8"/>
  <c r="F22" i="8"/>
  <c r="E22" i="8"/>
  <c r="D22" i="8"/>
  <c r="C22" i="8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I15" i="8"/>
  <c r="H15" i="8"/>
  <c r="G15" i="8"/>
  <c r="F15" i="8"/>
  <c r="F65" i="8" s="1"/>
  <c r="E15" i="8"/>
  <c r="D15" i="8"/>
  <c r="C15" i="8"/>
  <c r="K14" i="8"/>
  <c r="J14" i="8"/>
  <c r="K13" i="8"/>
  <c r="J13" i="8"/>
  <c r="K12" i="8"/>
  <c r="J12" i="8"/>
  <c r="K11" i="8"/>
  <c r="J11" i="8"/>
  <c r="K10" i="8"/>
  <c r="J10" i="8"/>
  <c r="K9" i="8"/>
  <c r="J9" i="8"/>
  <c r="K8" i="8"/>
  <c r="J8" i="8"/>
  <c r="I8" i="8"/>
  <c r="I65" i="8" s="1"/>
  <c r="H8" i="8"/>
  <c r="G8" i="8"/>
  <c r="G65" i="8" s="1"/>
  <c r="F8" i="8"/>
  <c r="E8" i="8"/>
  <c r="E65" i="8" s="1"/>
  <c r="D8" i="8"/>
  <c r="C8" i="8"/>
  <c r="C65" i="8" s="1"/>
  <c r="K5" i="8"/>
  <c r="I5" i="8"/>
  <c r="H5" i="8"/>
  <c r="G5" i="8"/>
  <c r="F5" i="8"/>
  <c r="E5" i="8"/>
  <c r="D5" i="8"/>
  <c r="C5" i="8"/>
  <c r="K4" i="8"/>
  <c r="J158" i="7"/>
  <c r="K158" i="7" s="1"/>
  <c r="J157" i="7"/>
  <c r="K157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K146" i="7" s="1"/>
  <c r="I146" i="7"/>
  <c r="H146" i="7"/>
  <c r="G146" i="7"/>
  <c r="F146" i="7"/>
  <c r="E146" i="7"/>
  <c r="D146" i="7"/>
  <c r="C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I140" i="7"/>
  <c r="H140" i="7"/>
  <c r="G140" i="7"/>
  <c r="F140" i="7"/>
  <c r="E140" i="7"/>
  <c r="D140" i="7"/>
  <c r="C140" i="7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K133" i="7" s="1"/>
  <c r="I133" i="7"/>
  <c r="H133" i="7"/>
  <c r="G133" i="7"/>
  <c r="F133" i="7"/>
  <c r="E133" i="7"/>
  <c r="D133" i="7"/>
  <c r="C133" i="7"/>
  <c r="K132" i="7"/>
  <c r="J132" i="7"/>
  <c r="K131" i="7"/>
  <c r="J131" i="7"/>
  <c r="K130" i="7"/>
  <c r="J130" i="7"/>
  <c r="K129" i="7"/>
  <c r="K154" i="7" s="1"/>
  <c r="J129" i="7"/>
  <c r="I129" i="7"/>
  <c r="I154" i="7" s="1"/>
  <c r="H129" i="7"/>
  <c r="G129" i="7"/>
  <c r="G154" i="7" s="1"/>
  <c r="F129" i="7"/>
  <c r="E129" i="7"/>
  <c r="E154" i="7" s="1"/>
  <c r="D129" i="7"/>
  <c r="C129" i="7"/>
  <c r="C154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K114" i="7" s="1"/>
  <c r="J114" i="7"/>
  <c r="I114" i="7"/>
  <c r="H114" i="7"/>
  <c r="G114" i="7"/>
  <c r="F114" i="7"/>
  <c r="E114" i="7"/>
  <c r="D114" i="7"/>
  <c r="C114" i="7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I93" i="7"/>
  <c r="I128" i="7" s="1"/>
  <c r="H93" i="7"/>
  <c r="G93" i="7"/>
  <c r="G128" i="7" s="1"/>
  <c r="F93" i="7"/>
  <c r="E93" i="7"/>
  <c r="E128" i="7" s="1"/>
  <c r="D93" i="7"/>
  <c r="C93" i="7"/>
  <c r="C128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I82" i="7"/>
  <c r="H82" i="7"/>
  <c r="G82" i="7"/>
  <c r="F82" i="7"/>
  <c r="E82" i="7"/>
  <c r="D82" i="7"/>
  <c r="C82" i="7"/>
  <c r="J81" i="7"/>
  <c r="K81" i="7" s="1"/>
  <c r="J80" i="7"/>
  <c r="K80" i="7" s="1"/>
  <c r="J79" i="7"/>
  <c r="K79" i="7" s="1"/>
  <c r="I78" i="7"/>
  <c r="H78" i="7"/>
  <c r="G78" i="7"/>
  <c r="F78" i="7"/>
  <c r="E78" i="7"/>
  <c r="D78" i="7"/>
  <c r="C78" i="7"/>
  <c r="J77" i="7"/>
  <c r="K77" i="7" s="1"/>
  <c r="J76" i="7"/>
  <c r="K76" i="7" s="1"/>
  <c r="K75" i="7" s="1"/>
  <c r="I75" i="7"/>
  <c r="H75" i="7"/>
  <c r="G75" i="7"/>
  <c r="F75" i="7"/>
  <c r="E75" i="7"/>
  <c r="D75" i="7"/>
  <c r="C75" i="7"/>
  <c r="J74" i="7"/>
  <c r="K74" i="7" s="1"/>
  <c r="J73" i="7"/>
  <c r="K73" i="7" s="1"/>
  <c r="J72" i="7"/>
  <c r="K72" i="7" s="1"/>
  <c r="J71" i="7"/>
  <c r="K71" i="7" s="1"/>
  <c r="I70" i="7"/>
  <c r="H70" i="7"/>
  <c r="G70" i="7"/>
  <c r="F70" i="7"/>
  <c r="E70" i="7"/>
  <c r="D70" i="7"/>
  <c r="C70" i="7"/>
  <c r="J69" i="7"/>
  <c r="K69" i="7" s="1"/>
  <c r="J68" i="7"/>
  <c r="K68" i="7" s="1"/>
  <c r="J67" i="7"/>
  <c r="K67" i="7" s="1"/>
  <c r="K66" i="7" s="1"/>
  <c r="I66" i="7"/>
  <c r="H66" i="7"/>
  <c r="G66" i="7"/>
  <c r="F66" i="7"/>
  <c r="E66" i="7"/>
  <c r="D66" i="7"/>
  <c r="C66" i="7"/>
  <c r="J64" i="7"/>
  <c r="K64" i="7" s="1"/>
  <c r="J63" i="7"/>
  <c r="K63" i="7" s="1"/>
  <c r="J62" i="7"/>
  <c r="K62" i="7" s="1"/>
  <c r="J61" i="7"/>
  <c r="K61" i="7" s="1"/>
  <c r="J60" i="7"/>
  <c r="I60" i="7"/>
  <c r="H60" i="7"/>
  <c r="G60" i="7"/>
  <c r="F60" i="7"/>
  <c r="E60" i="7"/>
  <c r="D60" i="7"/>
  <c r="C60" i="7"/>
  <c r="J59" i="7"/>
  <c r="K59" i="7" s="1"/>
  <c r="J58" i="7"/>
  <c r="K58" i="7" s="1"/>
  <c r="J57" i="7"/>
  <c r="K57" i="7" s="1"/>
  <c r="J56" i="7"/>
  <c r="K56" i="7" s="1"/>
  <c r="I55" i="7"/>
  <c r="H55" i="7"/>
  <c r="G55" i="7"/>
  <c r="F55" i="7"/>
  <c r="E55" i="7"/>
  <c r="D55" i="7"/>
  <c r="C55" i="7"/>
  <c r="J54" i="7"/>
  <c r="K54" i="7" s="1"/>
  <c r="J53" i="7"/>
  <c r="K53" i="7" s="1"/>
  <c r="J52" i="7"/>
  <c r="K52" i="7" s="1"/>
  <c r="J51" i="7"/>
  <c r="K51" i="7" s="1"/>
  <c r="J50" i="7"/>
  <c r="K50" i="7" s="1"/>
  <c r="J49" i="7"/>
  <c r="I49" i="7"/>
  <c r="H49" i="7"/>
  <c r="G49" i="7"/>
  <c r="F49" i="7"/>
  <c r="E49" i="7"/>
  <c r="D49" i="7"/>
  <c r="C49" i="7"/>
  <c r="J48" i="7"/>
  <c r="K48" i="7" s="1"/>
  <c r="J47" i="7"/>
  <c r="K47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I37" i="7"/>
  <c r="H37" i="7"/>
  <c r="G37" i="7"/>
  <c r="F37" i="7"/>
  <c r="E37" i="7"/>
  <c r="D37" i="7"/>
  <c r="C37" i="7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I29" i="7"/>
  <c r="H29" i="7"/>
  <c r="G29" i="7"/>
  <c r="F29" i="7"/>
  <c r="E29" i="7"/>
  <c r="D29" i="7"/>
  <c r="C29" i="7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I22" i="7"/>
  <c r="H22" i="7"/>
  <c r="G22" i="7"/>
  <c r="F22" i="7"/>
  <c r="E22" i="7"/>
  <c r="D22" i="7"/>
  <c r="C22" i="7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I15" i="7"/>
  <c r="H15" i="7"/>
  <c r="G15" i="7"/>
  <c r="F15" i="7"/>
  <c r="E15" i="7"/>
  <c r="D15" i="7"/>
  <c r="C15" i="7"/>
  <c r="J14" i="7"/>
  <c r="K14" i="7" s="1"/>
  <c r="J13" i="7"/>
  <c r="K13" i="7" s="1"/>
  <c r="J12" i="7"/>
  <c r="K12" i="7" s="1"/>
  <c r="J11" i="7"/>
  <c r="K11" i="7" s="1"/>
  <c r="J10" i="7"/>
  <c r="K10" i="7" s="1"/>
  <c r="J9" i="7"/>
  <c r="K9" i="7" s="1"/>
  <c r="I8" i="7"/>
  <c r="H8" i="7"/>
  <c r="G8" i="7"/>
  <c r="F8" i="7"/>
  <c r="E8" i="7"/>
  <c r="D8" i="7"/>
  <c r="C8" i="7"/>
  <c r="K5" i="7"/>
  <c r="I5" i="7"/>
  <c r="H5" i="7"/>
  <c r="G5" i="7"/>
  <c r="F5" i="7"/>
  <c r="E5" i="7"/>
  <c r="D5" i="7"/>
  <c r="C5" i="7"/>
  <c r="K4" i="7"/>
  <c r="J158" i="6"/>
  <c r="K158" i="6" s="1"/>
  <c r="J157" i="6"/>
  <c r="K157" i="6" s="1"/>
  <c r="J153" i="6"/>
  <c r="K153" i="6" s="1"/>
  <c r="J152" i="6"/>
  <c r="K152" i="6" s="1"/>
  <c r="J151" i="6"/>
  <c r="K151" i="6" s="1"/>
  <c r="J150" i="6"/>
  <c r="K150" i="6" s="1"/>
  <c r="J149" i="6"/>
  <c r="K149" i="6" s="1"/>
  <c r="J148" i="6"/>
  <c r="K148" i="6" s="1"/>
  <c r="J147" i="6"/>
  <c r="K147" i="6" s="1"/>
  <c r="I146" i="6"/>
  <c r="H146" i="6"/>
  <c r="G146" i="6"/>
  <c r="F146" i="6"/>
  <c r="E146" i="6"/>
  <c r="D146" i="6"/>
  <c r="C146" i="6"/>
  <c r="J145" i="6"/>
  <c r="K145" i="6" s="1"/>
  <c r="J144" i="6"/>
  <c r="K144" i="6" s="1"/>
  <c r="J143" i="6"/>
  <c r="K143" i="6" s="1"/>
  <c r="J142" i="6"/>
  <c r="K142" i="6" s="1"/>
  <c r="J141" i="6"/>
  <c r="K141" i="6" s="1"/>
  <c r="K140" i="6" s="1"/>
  <c r="I140" i="6"/>
  <c r="H140" i="6"/>
  <c r="G140" i="6"/>
  <c r="F140" i="6"/>
  <c r="E140" i="6"/>
  <c r="D140" i="6"/>
  <c r="C140" i="6"/>
  <c r="J139" i="6"/>
  <c r="K139" i="6" s="1"/>
  <c r="J138" i="6"/>
  <c r="K138" i="6" s="1"/>
  <c r="J137" i="6"/>
  <c r="K137" i="6" s="1"/>
  <c r="J136" i="6"/>
  <c r="K136" i="6" s="1"/>
  <c r="J135" i="6"/>
  <c r="K135" i="6" s="1"/>
  <c r="J134" i="6"/>
  <c r="K134" i="6" s="1"/>
  <c r="I133" i="6"/>
  <c r="H133" i="6"/>
  <c r="G133" i="6"/>
  <c r="F133" i="6"/>
  <c r="E133" i="6"/>
  <c r="D133" i="6"/>
  <c r="C133" i="6"/>
  <c r="J132" i="6"/>
  <c r="K132" i="6" s="1"/>
  <c r="J131" i="6"/>
  <c r="K131" i="6" s="1"/>
  <c r="J130" i="6"/>
  <c r="K130" i="6" s="1"/>
  <c r="J129" i="6"/>
  <c r="I129" i="6"/>
  <c r="H129" i="6"/>
  <c r="G129" i="6"/>
  <c r="F129" i="6"/>
  <c r="E129" i="6"/>
  <c r="D129" i="6"/>
  <c r="C129" i="6"/>
  <c r="J127" i="6"/>
  <c r="K127" i="6" s="1"/>
  <c r="J126" i="6"/>
  <c r="K126" i="6" s="1"/>
  <c r="J125" i="6"/>
  <c r="K125" i="6" s="1"/>
  <c r="J124" i="6"/>
  <c r="K124" i="6" s="1"/>
  <c r="J123" i="6"/>
  <c r="K123" i="6" s="1"/>
  <c r="J122" i="6"/>
  <c r="K122" i="6" s="1"/>
  <c r="J121" i="6"/>
  <c r="K121" i="6" s="1"/>
  <c r="J120" i="6"/>
  <c r="K120" i="6" s="1"/>
  <c r="J119" i="6"/>
  <c r="K119" i="6" s="1"/>
  <c r="J118" i="6"/>
  <c r="K118" i="6" s="1"/>
  <c r="J117" i="6"/>
  <c r="K117" i="6" s="1"/>
  <c r="J115" i="6"/>
  <c r="K115" i="6" s="1"/>
  <c r="J114" i="6"/>
  <c r="I114" i="6"/>
  <c r="H114" i="6"/>
  <c r="G114" i="6"/>
  <c r="F114" i="6"/>
  <c r="E114" i="6"/>
  <c r="D114" i="6"/>
  <c r="C114" i="6"/>
  <c r="J113" i="6"/>
  <c r="K113" i="6" s="1"/>
  <c r="J112" i="6"/>
  <c r="K112" i="6" s="1"/>
  <c r="J111" i="6"/>
  <c r="K111" i="6" s="1"/>
  <c r="J110" i="6"/>
  <c r="K110" i="6" s="1"/>
  <c r="J109" i="6"/>
  <c r="K109" i="6" s="1"/>
  <c r="J108" i="6"/>
  <c r="K108" i="6" s="1"/>
  <c r="J107" i="6"/>
  <c r="K107" i="6" s="1"/>
  <c r="J106" i="6"/>
  <c r="K106" i="6" s="1"/>
  <c r="J105" i="6"/>
  <c r="K105" i="6" s="1"/>
  <c r="J104" i="6"/>
  <c r="K104" i="6" s="1"/>
  <c r="J103" i="6"/>
  <c r="K103" i="6" s="1"/>
  <c r="J102" i="6"/>
  <c r="K102" i="6" s="1"/>
  <c r="J101" i="6"/>
  <c r="K101" i="6" s="1"/>
  <c r="J100" i="6"/>
  <c r="K100" i="6" s="1"/>
  <c r="J99" i="6"/>
  <c r="K99" i="6" s="1"/>
  <c r="J98" i="6"/>
  <c r="K98" i="6" s="1"/>
  <c r="J97" i="6"/>
  <c r="K97" i="6" s="1"/>
  <c r="J96" i="6"/>
  <c r="K96" i="6" s="1"/>
  <c r="J95" i="6"/>
  <c r="K95" i="6" s="1"/>
  <c r="J94" i="6"/>
  <c r="K94" i="6" s="1"/>
  <c r="J93" i="6"/>
  <c r="J128" i="6" s="1"/>
  <c r="I93" i="6"/>
  <c r="I128" i="6" s="1"/>
  <c r="H93" i="6"/>
  <c r="H128" i="6" s="1"/>
  <c r="G93" i="6"/>
  <c r="G128" i="6" s="1"/>
  <c r="F93" i="6"/>
  <c r="F128" i="6" s="1"/>
  <c r="E93" i="6"/>
  <c r="E128" i="6" s="1"/>
  <c r="D93" i="6"/>
  <c r="D128" i="6" s="1"/>
  <c r="C93" i="6"/>
  <c r="C128" i="6" s="1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I82" i="6"/>
  <c r="H82" i="6"/>
  <c r="G82" i="6"/>
  <c r="F82" i="6"/>
  <c r="E82" i="6"/>
  <c r="D82" i="6"/>
  <c r="C82" i="6"/>
  <c r="J81" i="6"/>
  <c r="K81" i="6" s="1"/>
  <c r="J80" i="6"/>
  <c r="K80" i="6" s="1"/>
  <c r="J79" i="6"/>
  <c r="K79" i="6" s="1"/>
  <c r="I78" i="6"/>
  <c r="H78" i="6"/>
  <c r="G78" i="6"/>
  <c r="F78" i="6"/>
  <c r="E78" i="6"/>
  <c r="D78" i="6"/>
  <c r="C78" i="6"/>
  <c r="J77" i="6"/>
  <c r="K77" i="6" s="1"/>
  <c r="J76" i="6"/>
  <c r="K76" i="6" s="1"/>
  <c r="K75" i="6" s="1"/>
  <c r="I75" i="6"/>
  <c r="H75" i="6"/>
  <c r="G75" i="6"/>
  <c r="F75" i="6"/>
  <c r="E75" i="6"/>
  <c r="D75" i="6"/>
  <c r="C75" i="6"/>
  <c r="J74" i="6"/>
  <c r="K74" i="6" s="1"/>
  <c r="J73" i="6"/>
  <c r="K73" i="6" s="1"/>
  <c r="J72" i="6"/>
  <c r="K72" i="6" s="1"/>
  <c r="J71" i="6"/>
  <c r="K71" i="6" s="1"/>
  <c r="I70" i="6"/>
  <c r="H70" i="6"/>
  <c r="G70" i="6"/>
  <c r="F70" i="6"/>
  <c r="E70" i="6"/>
  <c r="D70" i="6"/>
  <c r="C70" i="6"/>
  <c r="J69" i="6"/>
  <c r="K69" i="6" s="1"/>
  <c r="J68" i="6"/>
  <c r="K68" i="6" s="1"/>
  <c r="J67" i="6"/>
  <c r="K67" i="6" s="1"/>
  <c r="J66" i="6"/>
  <c r="I66" i="6"/>
  <c r="H66" i="6"/>
  <c r="G66" i="6"/>
  <c r="F66" i="6"/>
  <c r="E66" i="6"/>
  <c r="D66" i="6"/>
  <c r="C66" i="6"/>
  <c r="J64" i="6"/>
  <c r="K64" i="6" s="1"/>
  <c r="J63" i="6"/>
  <c r="K63" i="6" s="1"/>
  <c r="J62" i="6"/>
  <c r="K62" i="6" s="1"/>
  <c r="J61" i="6"/>
  <c r="K61" i="6" s="1"/>
  <c r="J60" i="6"/>
  <c r="I60" i="6"/>
  <c r="H60" i="6"/>
  <c r="G60" i="6"/>
  <c r="F60" i="6"/>
  <c r="E60" i="6"/>
  <c r="D60" i="6"/>
  <c r="C60" i="6"/>
  <c r="J59" i="6"/>
  <c r="K59" i="6" s="1"/>
  <c r="J58" i="6"/>
  <c r="K58" i="6" s="1"/>
  <c r="J57" i="6"/>
  <c r="K57" i="6" s="1"/>
  <c r="J56" i="6"/>
  <c r="K56" i="6" s="1"/>
  <c r="J55" i="6"/>
  <c r="I55" i="6"/>
  <c r="H55" i="6"/>
  <c r="G55" i="6"/>
  <c r="F55" i="6"/>
  <c r="E55" i="6"/>
  <c r="D55" i="6"/>
  <c r="C55" i="6"/>
  <c r="K54" i="6"/>
  <c r="J54" i="6"/>
  <c r="K53" i="6"/>
  <c r="J53" i="6"/>
  <c r="K52" i="6"/>
  <c r="J52" i="6"/>
  <c r="K51" i="6"/>
  <c r="J51" i="6"/>
  <c r="K50" i="6"/>
  <c r="J50" i="6"/>
  <c r="K49" i="6"/>
  <c r="J49" i="6"/>
  <c r="I49" i="6"/>
  <c r="H49" i="6"/>
  <c r="G49" i="6"/>
  <c r="F49" i="6"/>
  <c r="E49" i="6"/>
  <c r="D49" i="6"/>
  <c r="C49" i="6"/>
  <c r="J48" i="6"/>
  <c r="K48" i="6" s="1"/>
  <c r="J47" i="6"/>
  <c r="K47" i="6" s="1"/>
  <c r="J46" i="6"/>
  <c r="K46" i="6" s="1"/>
  <c r="J45" i="6"/>
  <c r="K45" i="6" s="1"/>
  <c r="J44" i="6"/>
  <c r="K44" i="6" s="1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I37" i="6"/>
  <c r="H37" i="6"/>
  <c r="G37" i="6"/>
  <c r="F37" i="6"/>
  <c r="E37" i="6"/>
  <c r="D37" i="6"/>
  <c r="C37" i="6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K29" i="6" s="1"/>
  <c r="I29" i="6"/>
  <c r="H29" i="6"/>
  <c r="G29" i="6"/>
  <c r="F29" i="6"/>
  <c r="E29" i="6"/>
  <c r="D29" i="6"/>
  <c r="C29" i="6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I22" i="6"/>
  <c r="H22" i="6"/>
  <c r="G22" i="6"/>
  <c r="F22" i="6"/>
  <c r="E22" i="6"/>
  <c r="D22" i="6"/>
  <c r="C22" i="6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I15" i="6"/>
  <c r="H15" i="6"/>
  <c r="H65" i="6" s="1"/>
  <c r="G15" i="6"/>
  <c r="F15" i="6"/>
  <c r="E15" i="6"/>
  <c r="D15" i="6"/>
  <c r="D65" i="6" s="1"/>
  <c r="C15" i="6"/>
  <c r="K14" i="6"/>
  <c r="J14" i="6"/>
  <c r="K13" i="6"/>
  <c r="J13" i="6"/>
  <c r="K12" i="6"/>
  <c r="J12" i="6"/>
  <c r="K11" i="6"/>
  <c r="J11" i="6"/>
  <c r="K10" i="6"/>
  <c r="J10" i="6"/>
  <c r="K9" i="6"/>
  <c r="J9" i="6"/>
  <c r="K8" i="6"/>
  <c r="J8" i="6"/>
  <c r="I8" i="6"/>
  <c r="I65" i="6" s="1"/>
  <c r="H8" i="6"/>
  <c r="G8" i="6"/>
  <c r="G65" i="6" s="1"/>
  <c r="F8" i="6"/>
  <c r="E8" i="6"/>
  <c r="E65" i="6" s="1"/>
  <c r="D8" i="6"/>
  <c r="C8" i="6"/>
  <c r="C65" i="6" s="1"/>
  <c r="K5" i="6"/>
  <c r="I5" i="6"/>
  <c r="H5" i="6"/>
  <c r="G5" i="6"/>
  <c r="F5" i="6"/>
  <c r="E5" i="6"/>
  <c r="D5" i="6"/>
  <c r="C5" i="6"/>
  <c r="K4" i="6"/>
  <c r="J158" i="5"/>
  <c r="C158" i="5"/>
  <c r="J157" i="5"/>
  <c r="C157" i="5"/>
  <c r="J153" i="5"/>
  <c r="K153" i="5" s="1"/>
  <c r="J152" i="5"/>
  <c r="K152" i="5" s="1"/>
  <c r="J151" i="5"/>
  <c r="K151" i="5" s="1"/>
  <c r="J150" i="5"/>
  <c r="K150" i="5" s="1"/>
  <c r="J149" i="5"/>
  <c r="K149" i="5" s="1"/>
  <c r="J148" i="5"/>
  <c r="K148" i="5" s="1"/>
  <c r="J147" i="5"/>
  <c r="K147" i="5" s="1"/>
  <c r="I146" i="5"/>
  <c r="H146" i="5"/>
  <c r="G146" i="5"/>
  <c r="F146" i="5"/>
  <c r="E146" i="5"/>
  <c r="D146" i="5"/>
  <c r="C146" i="5"/>
  <c r="E145" i="5"/>
  <c r="D145" i="5"/>
  <c r="C145" i="5"/>
  <c r="E144" i="5"/>
  <c r="D144" i="5"/>
  <c r="C144" i="5"/>
  <c r="E143" i="5"/>
  <c r="D143" i="5"/>
  <c r="C143" i="5"/>
  <c r="E142" i="5"/>
  <c r="D142" i="5"/>
  <c r="C142" i="5"/>
  <c r="E141" i="5"/>
  <c r="D141" i="5"/>
  <c r="C141" i="5"/>
  <c r="I140" i="5"/>
  <c r="H140" i="5"/>
  <c r="G140" i="5"/>
  <c r="F140" i="5"/>
  <c r="J139" i="5"/>
  <c r="K139" i="5" s="1"/>
  <c r="J138" i="5"/>
  <c r="K138" i="5" s="1"/>
  <c r="J137" i="5"/>
  <c r="K137" i="5" s="1"/>
  <c r="J136" i="5"/>
  <c r="K136" i="5" s="1"/>
  <c r="J135" i="5"/>
  <c r="K135" i="5" s="1"/>
  <c r="J134" i="5"/>
  <c r="K134" i="5" s="1"/>
  <c r="J133" i="5"/>
  <c r="I133" i="5"/>
  <c r="H133" i="5"/>
  <c r="G133" i="5"/>
  <c r="F133" i="5"/>
  <c r="E133" i="5"/>
  <c r="D133" i="5"/>
  <c r="C133" i="5"/>
  <c r="J132" i="5"/>
  <c r="K132" i="5" s="1"/>
  <c r="J131" i="5"/>
  <c r="K131" i="5" s="1"/>
  <c r="J130" i="5"/>
  <c r="K130" i="5" s="1"/>
  <c r="I129" i="5"/>
  <c r="H129" i="5"/>
  <c r="G129" i="5"/>
  <c r="F129" i="5"/>
  <c r="E129" i="5"/>
  <c r="D129" i="5"/>
  <c r="C129" i="5"/>
  <c r="E127" i="5"/>
  <c r="D127" i="5"/>
  <c r="C127" i="5"/>
  <c r="E126" i="5"/>
  <c r="D126" i="5"/>
  <c r="C126" i="5"/>
  <c r="E125" i="5"/>
  <c r="D125" i="5"/>
  <c r="C125" i="5"/>
  <c r="E124" i="5"/>
  <c r="D124" i="5"/>
  <c r="C124" i="5"/>
  <c r="E123" i="5"/>
  <c r="D123" i="5"/>
  <c r="C123" i="5"/>
  <c r="E122" i="5"/>
  <c r="D122" i="5"/>
  <c r="C122" i="5"/>
  <c r="E121" i="5"/>
  <c r="D121" i="5"/>
  <c r="C121" i="5"/>
  <c r="E120" i="5"/>
  <c r="D120" i="5"/>
  <c r="C120" i="5"/>
  <c r="E119" i="5"/>
  <c r="D119" i="5"/>
  <c r="C119" i="5"/>
  <c r="E118" i="5"/>
  <c r="D118" i="5"/>
  <c r="C118" i="5"/>
  <c r="F117" i="5"/>
  <c r="E117" i="5"/>
  <c r="D117" i="5"/>
  <c r="C117" i="5"/>
  <c r="E116" i="5"/>
  <c r="D116" i="5"/>
  <c r="C116" i="5"/>
  <c r="F115" i="5"/>
  <c r="E115" i="5"/>
  <c r="D115" i="5"/>
  <c r="C115" i="5"/>
  <c r="I114" i="5"/>
  <c r="H114" i="5"/>
  <c r="G114" i="5"/>
  <c r="C114" i="5"/>
  <c r="J113" i="5"/>
  <c r="C113" i="5"/>
  <c r="K113" i="5" s="1"/>
  <c r="F112" i="5"/>
  <c r="F111" i="5" s="1"/>
  <c r="E112" i="5"/>
  <c r="E111" i="5" s="1"/>
  <c r="D112" i="5"/>
  <c r="C112" i="5"/>
  <c r="C111" i="5"/>
  <c r="F110" i="5"/>
  <c r="E110" i="5"/>
  <c r="D110" i="5"/>
  <c r="C110" i="5"/>
  <c r="E109" i="5"/>
  <c r="D109" i="5"/>
  <c r="C109" i="5"/>
  <c r="E108" i="5"/>
  <c r="D108" i="5"/>
  <c r="C108" i="5"/>
  <c r="E107" i="5"/>
  <c r="D107" i="5"/>
  <c r="C107" i="5"/>
  <c r="E106" i="5"/>
  <c r="D106" i="5"/>
  <c r="C106" i="5"/>
  <c r="E105" i="5"/>
  <c r="D105" i="5"/>
  <c r="C105" i="5"/>
  <c r="E104" i="5"/>
  <c r="D104" i="5"/>
  <c r="C104" i="5"/>
  <c r="E103" i="5"/>
  <c r="D103" i="5"/>
  <c r="C103" i="5"/>
  <c r="E102" i="5"/>
  <c r="D102" i="5"/>
  <c r="C102" i="5"/>
  <c r="E101" i="5"/>
  <c r="D101" i="5"/>
  <c r="C101" i="5"/>
  <c r="E100" i="5"/>
  <c r="D100" i="5"/>
  <c r="C100" i="5"/>
  <c r="E99" i="5"/>
  <c r="D99" i="5"/>
  <c r="C99" i="5"/>
  <c r="F98" i="5"/>
  <c r="E98" i="5"/>
  <c r="D98" i="5"/>
  <c r="C98" i="5"/>
  <c r="E97" i="5"/>
  <c r="D97" i="5"/>
  <c r="C97" i="5"/>
  <c r="F96" i="5"/>
  <c r="E96" i="5"/>
  <c r="D96" i="5"/>
  <c r="C96" i="5"/>
  <c r="F95" i="5"/>
  <c r="E95" i="5"/>
  <c r="D95" i="5"/>
  <c r="C95" i="5"/>
  <c r="F94" i="5"/>
  <c r="E94" i="5"/>
  <c r="D94" i="5"/>
  <c r="C94" i="5"/>
  <c r="I93" i="5"/>
  <c r="H93" i="5"/>
  <c r="G93" i="5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K82" i="5" s="1"/>
  <c r="J82" i="5"/>
  <c r="I82" i="5"/>
  <c r="H82" i="5"/>
  <c r="G82" i="5"/>
  <c r="F82" i="5"/>
  <c r="E82" i="5"/>
  <c r="D82" i="5"/>
  <c r="C82" i="5"/>
  <c r="J81" i="5"/>
  <c r="C81" i="5"/>
  <c r="J80" i="5"/>
  <c r="C80" i="5"/>
  <c r="J79" i="5"/>
  <c r="J78" i="5" s="1"/>
  <c r="C79" i="5"/>
  <c r="C78" i="5" s="1"/>
  <c r="I78" i="5"/>
  <c r="H78" i="5"/>
  <c r="G78" i="5"/>
  <c r="F78" i="5"/>
  <c r="E78" i="5"/>
  <c r="D78" i="5"/>
  <c r="E77" i="5"/>
  <c r="D77" i="5"/>
  <c r="C77" i="5"/>
  <c r="E76" i="5"/>
  <c r="E75" i="5" s="1"/>
  <c r="D76" i="5"/>
  <c r="C76" i="5"/>
  <c r="I75" i="5"/>
  <c r="H75" i="5"/>
  <c r="G75" i="5"/>
  <c r="F75" i="5"/>
  <c r="J74" i="5"/>
  <c r="K74" i="5" s="1"/>
  <c r="J73" i="5"/>
  <c r="K73" i="5" s="1"/>
  <c r="J72" i="5"/>
  <c r="K72" i="5" s="1"/>
  <c r="J71" i="5"/>
  <c r="K71" i="5" s="1"/>
  <c r="I70" i="5"/>
  <c r="H70" i="5"/>
  <c r="G70" i="5"/>
  <c r="F70" i="5"/>
  <c r="E70" i="5"/>
  <c r="D70" i="5"/>
  <c r="C70" i="5"/>
  <c r="J69" i="5"/>
  <c r="K69" i="5" s="1"/>
  <c r="J68" i="5"/>
  <c r="K68" i="5" s="1"/>
  <c r="J67" i="5"/>
  <c r="K67" i="5" s="1"/>
  <c r="I66" i="5"/>
  <c r="H66" i="5"/>
  <c r="G66" i="5"/>
  <c r="F66" i="5"/>
  <c r="E66" i="5"/>
  <c r="D66" i="5"/>
  <c r="C66" i="5"/>
  <c r="E64" i="5"/>
  <c r="D64" i="5"/>
  <c r="C64" i="5"/>
  <c r="E63" i="5"/>
  <c r="D63" i="5"/>
  <c r="C63" i="5"/>
  <c r="E62" i="5"/>
  <c r="D62" i="5"/>
  <c r="C62" i="5"/>
  <c r="E61" i="5"/>
  <c r="E60" i="5" s="1"/>
  <c r="D61" i="5"/>
  <c r="C61" i="5"/>
  <c r="I60" i="5"/>
  <c r="H60" i="5"/>
  <c r="G60" i="5"/>
  <c r="F60" i="5"/>
  <c r="J59" i="5"/>
  <c r="C59" i="5"/>
  <c r="J58" i="5"/>
  <c r="C58" i="5"/>
  <c r="J57" i="5"/>
  <c r="C57" i="5"/>
  <c r="J56" i="5"/>
  <c r="C56" i="5"/>
  <c r="J55" i="5"/>
  <c r="I55" i="5"/>
  <c r="H55" i="5"/>
  <c r="G55" i="5"/>
  <c r="F55" i="5"/>
  <c r="E55" i="5"/>
  <c r="D55" i="5"/>
  <c r="E54" i="5"/>
  <c r="D54" i="5"/>
  <c r="C54" i="5"/>
  <c r="E53" i="5"/>
  <c r="D53" i="5"/>
  <c r="C53" i="5"/>
  <c r="E52" i="5"/>
  <c r="D52" i="5"/>
  <c r="C52" i="5"/>
  <c r="E51" i="5"/>
  <c r="D51" i="5"/>
  <c r="C51" i="5"/>
  <c r="E50" i="5"/>
  <c r="D50" i="5"/>
  <c r="C50" i="5"/>
  <c r="I49" i="5"/>
  <c r="H49" i="5"/>
  <c r="G49" i="5"/>
  <c r="F49" i="5"/>
  <c r="E48" i="5"/>
  <c r="D48" i="5"/>
  <c r="C48" i="5"/>
  <c r="E47" i="5"/>
  <c r="D47" i="5"/>
  <c r="C47" i="5"/>
  <c r="E46" i="5"/>
  <c r="D46" i="5"/>
  <c r="C46" i="5"/>
  <c r="E45" i="5"/>
  <c r="D45" i="5"/>
  <c r="J45" i="5" s="1"/>
  <c r="C45" i="5"/>
  <c r="E44" i="5"/>
  <c r="D44" i="5"/>
  <c r="C44" i="5"/>
  <c r="E43" i="5"/>
  <c r="D43" i="5"/>
  <c r="J43" i="5" s="1"/>
  <c r="C43" i="5"/>
  <c r="E42" i="5"/>
  <c r="D42" i="5"/>
  <c r="C42" i="5"/>
  <c r="E41" i="5"/>
  <c r="D41" i="5"/>
  <c r="J41" i="5" s="1"/>
  <c r="C41" i="5"/>
  <c r="E40" i="5"/>
  <c r="D40" i="5"/>
  <c r="C40" i="5"/>
  <c r="E39" i="5"/>
  <c r="D39" i="5"/>
  <c r="J39" i="5" s="1"/>
  <c r="C39" i="5"/>
  <c r="E38" i="5"/>
  <c r="E37" i="5" s="1"/>
  <c r="D38" i="5"/>
  <c r="C38" i="5"/>
  <c r="C37" i="5" s="1"/>
  <c r="I37" i="5"/>
  <c r="H37" i="5"/>
  <c r="G37" i="5"/>
  <c r="F37" i="5"/>
  <c r="E36" i="5"/>
  <c r="D36" i="5"/>
  <c r="C36" i="5"/>
  <c r="E35" i="5"/>
  <c r="D35" i="5"/>
  <c r="C35" i="5"/>
  <c r="E34" i="5"/>
  <c r="D34" i="5"/>
  <c r="C34" i="5"/>
  <c r="E33" i="5"/>
  <c r="D33" i="5"/>
  <c r="C33" i="5"/>
  <c r="E32" i="5"/>
  <c r="D32" i="5"/>
  <c r="C32" i="5"/>
  <c r="E31" i="5"/>
  <c r="D31" i="5"/>
  <c r="C31" i="5"/>
  <c r="E30" i="5"/>
  <c r="D30" i="5"/>
  <c r="C30" i="5"/>
  <c r="I29" i="5"/>
  <c r="H29" i="5"/>
  <c r="G29" i="5"/>
  <c r="F29" i="5"/>
  <c r="E28" i="5"/>
  <c r="D28" i="5"/>
  <c r="C28" i="5"/>
  <c r="E27" i="5"/>
  <c r="D27" i="5"/>
  <c r="J27" i="5" s="1"/>
  <c r="C27" i="5"/>
  <c r="E26" i="5"/>
  <c r="D26" i="5"/>
  <c r="C26" i="5"/>
  <c r="E25" i="5"/>
  <c r="D25" i="5"/>
  <c r="J25" i="5" s="1"/>
  <c r="C25" i="5"/>
  <c r="E24" i="5"/>
  <c r="D24" i="5"/>
  <c r="C24" i="5"/>
  <c r="E23" i="5"/>
  <c r="D23" i="5"/>
  <c r="D22" i="5" s="1"/>
  <c r="C23" i="5"/>
  <c r="I22" i="5"/>
  <c r="H22" i="5"/>
  <c r="G22" i="5"/>
  <c r="F22" i="5"/>
  <c r="E22" i="5"/>
  <c r="E21" i="5"/>
  <c r="D21" i="5"/>
  <c r="J21" i="5" s="1"/>
  <c r="C21" i="5"/>
  <c r="F20" i="5"/>
  <c r="F15" i="5" s="1"/>
  <c r="E20" i="5"/>
  <c r="D20" i="5"/>
  <c r="C20" i="5"/>
  <c r="E19" i="5"/>
  <c r="D19" i="5"/>
  <c r="C19" i="5"/>
  <c r="E18" i="5"/>
  <c r="D18" i="5"/>
  <c r="C18" i="5"/>
  <c r="E17" i="5"/>
  <c r="D17" i="5"/>
  <c r="C17" i="5"/>
  <c r="C15" i="5" s="1"/>
  <c r="E16" i="5"/>
  <c r="D16" i="5"/>
  <c r="C16" i="5"/>
  <c r="I15" i="5"/>
  <c r="H15" i="5"/>
  <c r="G15" i="5"/>
  <c r="E14" i="5"/>
  <c r="D14" i="5"/>
  <c r="C14" i="5"/>
  <c r="F13" i="5"/>
  <c r="E13" i="5"/>
  <c r="D13" i="5"/>
  <c r="C13" i="5"/>
  <c r="F12" i="5"/>
  <c r="E12" i="5"/>
  <c r="D12" i="5"/>
  <c r="C12" i="5"/>
  <c r="F11" i="5"/>
  <c r="E11" i="5"/>
  <c r="D11" i="5"/>
  <c r="C11" i="5"/>
  <c r="F10" i="5"/>
  <c r="E10" i="5"/>
  <c r="D10" i="5"/>
  <c r="C10" i="5"/>
  <c r="F9" i="5"/>
  <c r="F8" i="5" s="1"/>
  <c r="E9" i="5"/>
  <c r="D9" i="5"/>
  <c r="C9" i="5"/>
  <c r="I8" i="5"/>
  <c r="H8" i="5"/>
  <c r="G8" i="5"/>
  <c r="C8" i="5"/>
  <c r="K5" i="5"/>
  <c r="I5" i="5"/>
  <c r="H5" i="5"/>
  <c r="G5" i="5"/>
  <c r="F5" i="5"/>
  <c r="E5" i="5"/>
  <c r="D5" i="5"/>
  <c r="C5" i="5"/>
  <c r="K4" i="5"/>
  <c r="J158" i="4"/>
  <c r="K158" i="4" s="1"/>
  <c r="J157" i="4"/>
  <c r="C157" i="4"/>
  <c r="K157" i="4" s="1"/>
  <c r="J153" i="4"/>
  <c r="K153" i="4" s="1"/>
  <c r="J152" i="4"/>
  <c r="K152" i="4" s="1"/>
  <c r="J151" i="4"/>
  <c r="K151" i="4" s="1"/>
  <c r="J150" i="4"/>
  <c r="K150" i="4" s="1"/>
  <c r="J149" i="4"/>
  <c r="K149" i="4" s="1"/>
  <c r="J148" i="4"/>
  <c r="K148" i="4" s="1"/>
  <c r="J147" i="4"/>
  <c r="K147" i="4" s="1"/>
  <c r="J146" i="4"/>
  <c r="I146" i="4"/>
  <c r="H146" i="4"/>
  <c r="G146" i="4"/>
  <c r="F146" i="4"/>
  <c r="E146" i="4"/>
  <c r="D146" i="4"/>
  <c r="C146" i="4"/>
  <c r="E145" i="4"/>
  <c r="D145" i="4"/>
  <c r="C145" i="4"/>
  <c r="E144" i="4"/>
  <c r="D144" i="4"/>
  <c r="J144" i="4" s="1"/>
  <c r="C144" i="4"/>
  <c r="E143" i="4"/>
  <c r="D143" i="4"/>
  <c r="C143" i="4"/>
  <c r="E142" i="4"/>
  <c r="D142" i="4"/>
  <c r="J142" i="4" s="1"/>
  <c r="C142" i="4"/>
  <c r="E141" i="4"/>
  <c r="E140" i="4" s="1"/>
  <c r="D141" i="4"/>
  <c r="C141" i="4"/>
  <c r="I140" i="4"/>
  <c r="H140" i="4"/>
  <c r="G140" i="4"/>
  <c r="F140" i="4"/>
  <c r="J139" i="4"/>
  <c r="K139" i="4" s="1"/>
  <c r="J138" i="4"/>
  <c r="K138" i="4" s="1"/>
  <c r="J137" i="4"/>
  <c r="K137" i="4" s="1"/>
  <c r="J136" i="4"/>
  <c r="K136" i="4" s="1"/>
  <c r="J135" i="4"/>
  <c r="K135" i="4" s="1"/>
  <c r="J134" i="4"/>
  <c r="K134" i="4" s="1"/>
  <c r="I133" i="4"/>
  <c r="H133" i="4"/>
  <c r="G133" i="4"/>
  <c r="F133" i="4"/>
  <c r="E133" i="4"/>
  <c r="D133" i="4"/>
  <c r="C133" i="4"/>
  <c r="J132" i="4"/>
  <c r="K132" i="4" s="1"/>
  <c r="J131" i="4"/>
  <c r="K131" i="4" s="1"/>
  <c r="J130" i="4"/>
  <c r="K130" i="4" s="1"/>
  <c r="J129" i="4"/>
  <c r="I129" i="4"/>
  <c r="H129" i="4"/>
  <c r="H154" i="4" s="1"/>
  <c r="G129" i="4"/>
  <c r="F129" i="4"/>
  <c r="F154" i="4" s="1"/>
  <c r="E129" i="4"/>
  <c r="D129" i="4"/>
  <c r="C129" i="4"/>
  <c r="J127" i="4"/>
  <c r="C127" i="4"/>
  <c r="E126" i="4"/>
  <c r="D126" i="4"/>
  <c r="C126" i="4"/>
  <c r="E125" i="4"/>
  <c r="D125" i="4"/>
  <c r="C125" i="4"/>
  <c r="E124" i="4"/>
  <c r="D124" i="4"/>
  <c r="C124" i="4"/>
  <c r="E123" i="4"/>
  <c r="D123" i="4"/>
  <c r="C123" i="4"/>
  <c r="E122" i="4"/>
  <c r="D122" i="4"/>
  <c r="C122" i="4"/>
  <c r="E121" i="4"/>
  <c r="D121" i="4"/>
  <c r="J121" i="4" s="1"/>
  <c r="C121" i="4"/>
  <c r="E120" i="4"/>
  <c r="D120" i="4"/>
  <c r="C120" i="4"/>
  <c r="E119" i="4"/>
  <c r="D119" i="4"/>
  <c r="J119" i="4" s="1"/>
  <c r="C119" i="4"/>
  <c r="E118" i="4"/>
  <c r="D118" i="4"/>
  <c r="C118" i="4"/>
  <c r="F117" i="4"/>
  <c r="E117" i="4"/>
  <c r="D117" i="4"/>
  <c r="C117" i="4"/>
  <c r="E116" i="4"/>
  <c r="D116" i="4"/>
  <c r="J116" i="4" s="1"/>
  <c r="C116" i="4"/>
  <c r="F115" i="4"/>
  <c r="F114" i="4" s="1"/>
  <c r="E115" i="4"/>
  <c r="D115" i="4"/>
  <c r="J115" i="4" s="1"/>
  <c r="C115" i="4"/>
  <c r="I114" i="4"/>
  <c r="H114" i="4"/>
  <c r="G114" i="4"/>
  <c r="C114" i="4"/>
  <c r="J113" i="4"/>
  <c r="K113" i="4" s="1"/>
  <c r="F112" i="4"/>
  <c r="E112" i="4"/>
  <c r="D112" i="4"/>
  <c r="C112" i="4"/>
  <c r="J111" i="4"/>
  <c r="C111" i="4"/>
  <c r="F110" i="4"/>
  <c r="E110" i="4"/>
  <c r="D110" i="4"/>
  <c r="C110" i="4"/>
  <c r="E109" i="4"/>
  <c r="D109" i="4"/>
  <c r="C109" i="4"/>
  <c r="E108" i="4"/>
  <c r="D108" i="4"/>
  <c r="C108" i="4"/>
  <c r="E107" i="4"/>
  <c r="D107" i="4"/>
  <c r="C107" i="4"/>
  <c r="E106" i="4"/>
  <c r="D106" i="4"/>
  <c r="J106" i="4" s="1"/>
  <c r="C106" i="4"/>
  <c r="E105" i="4"/>
  <c r="D105" i="4"/>
  <c r="C105" i="4"/>
  <c r="E104" i="4"/>
  <c r="D104" i="4"/>
  <c r="J104" i="4" s="1"/>
  <c r="C104" i="4"/>
  <c r="E103" i="4"/>
  <c r="D103" i="4"/>
  <c r="C103" i="4"/>
  <c r="E102" i="4"/>
  <c r="D102" i="4"/>
  <c r="J102" i="4" s="1"/>
  <c r="C102" i="4"/>
  <c r="E101" i="4"/>
  <c r="D101" i="4"/>
  <c r="C101" i="4"/>
  <c r="E100" i="4"/>
  <c r="D100" i="4"/>
  <c r="J100" i="4" s="1"/>
  <c r="C100" i="4"/>
  <c r="E99" i="4"/>
  <c r="D99" i="4"/>
  <c r="C99" i="4"/>
  <c r="F98" i="4"/>
  <c r="E98" i="4"/>
  <c r="D98" i="4"/>
  <c r="C98" i="4"/>
  <c r="E97" i="4"/>
  <c r="D97" i="4"/>
  <c r="J97" i="4" s="1"/>
  <c r="C97" i="4"/>
  <c r="F96" i="4"/>
  <c r="E96" i="4"/>
  <c r="D96" i="4"/>
  <c r="J96" i="4" s="1"/>
  <c r="C96" i="4"/>
  <c r="F95" i="4"/>
  <c r="E95" i="4"/>
  <c r="D95" i="4"/>
  <c r="J95" i="4" s="1"/>
  <c r="C95" i="4"/>
  <c r="F94" i="4"/>
  <c r="F93" i="4" s="1"/>
  <c r="F128" i="4" s="1"/>
  <c r="E94" i="4"/>
  <c r="D94" i="4"/>
  <c r="C94" i="4"/>
  <c r="I93" i="4"/>
  <c r="I128" i="4" s="1"/>
  <c r="H93" i="4"/>
  <c r="H128" i="4" s="1"/>
  <c r="G93" i="4"/>
  <c r="G128" i="4" s="1"/>
  <c r="J88" i="4"/>
  <c r="K88" i="4" s="1"/>
  <c r="J87" i="4"/>
  <c r="K87" i="4" s="1"/>
  <c r="J86" i="4"/>
  <c r="K86" i="4" s="1"/>
  <c r="J85" i="4"/>
  <c r="K85" i="4" s="1"/>
  <c r="J84" i="4"/>
  <c r="K84" i="4" s="1"/>
  <c r="J83" i="4"/>
  <c r="I82" i="4"/>
  <c r="H82" i="4"/>
  <c r="G82" i="4"/>
  <c r="F82" i="4"/>
  <c r="E82" i="4"/>
  <c r="D82" i="4"/>
  <c r="C82" i="4"/>
  <c r="E81" i="4"/>
  <c r="D81" i="4"/>
  <c r="C81" i="4"/>
  <c r="E80" i="4"/>
  <c r="D80" i="4"/>
  <c r="C80" i="4"/>
  <c r="E79" i="4"/>
  <c r="E78" i="4" s="1"/>
  <c r="D79" i="4"/>
  <c r="C79" i="4"/>
  <c r="I78" i="4"/>
  <c r="H78" i="4"/>
  <c r="G78" i="4"/>
  <c r="F78" i="4"/>
  <c r="E77" i="4"/>
  <c r="D77" i="4"/>
  <c r="C77" i="4"/>
  <c r="E76" i="4"/>
  <c r="D76" i="4"/>
  <c r="C76" i="4"/>
  <c r="I75" i="4"/>
  <c r="H75" i="4"/>
  <c r="G75" i="4"/>
  <c r="F75" i="4"/>
  <c r="J74" i="4"/>
  <c r="K74" i="4" s="1"/>
  <c r="J73" i="4"/>
  <c r="K73" i="4" s="1"/>
  <c r="J72" i="4"/>
  <c r="K72" i="4" s="1"/>
  <c r="J71" i="4"/>
  <c r="K71" i="4" s="1"/>
  <c r="J70" i="4"/>
  <c r="I70" i="4"/>
  <c r="H70" i="4"/>
  <c r="G70" i="4"/>
  <c r="F70" i="4"/>
  <c r="E70" i="4"/>
  <c r="D70" i="4"/>
  <c r="C70" i="4"/>
  <c r="J69" i="4"/>
  <c r="K69" i="4" s="1"/>
  <c r="J68" i="4"/>
  <c r="K68" i="4" s="1"/>
  <c r="J67" i="4"/>
  <c r="K67" i="4" s="1"/>
  <c r="I66" i="4"/>
  <c r="H66" i="4"/>
  <c r="G66" i="4"/>
  <c r="F66" i="4"/>
  <c r="E66" i="4"/>
  <c r="D66" i="4"/>
  <c r="C66" i="4"/>
  <c r="E64" i="4"/>
  <c r="D64" i="4"/>
  <c r="C64" i="4"/>
  <c r="E63" i="4"/>
  <c r="D63" i="4"/>
  <c r="C63" i="4"/>
  <c r="E62" i="4"/>
  <c r="D62" i="4"/>
  <c r="C62" i="4"/>
  <c r="E61" i="4"/>
  <c r="D61" i="4"/>
  <c r="C61" i="4"/>
  <c r="I60" i="4"/>
  <c r="H60" i="4"/>
  <c r="G60" i="4"/>
  <c r="F60" i="4"/>
  <c r="E59" i="4"/>
  <c r="D59" i="4"/>
  <c r="C59" i="4"/>
  <c r="E58" i="4"/>
  <c r="D58" i="4"/>
  <c r="J58" i="4" s="1"/>
  <c r="C58" i="4"/>
  <c r="E57" i="4"/>
  <c r="D57" i="4"/>
  <c r="C57" i="4"/>
  <c r="C55" i="4" s="1"/>
  <c r="E56" i="4"/>
  <c r="D56" i="4"/>
  <c r="J56" i="4" s="1"/>
  <c r="C56" i="4"/>
  <c r="I55" i="4"/>
  <c r="H55" i="4"/>
  <c r="G55" i="4"/>
  <c r="F55" i="4"/>
  <c r="E55" i="4"/>
  <c r="E54" i="4"/>
  <c r="D54" i="4"/>
  <c r="C54" i="4"/>
  <c r="E53" i="4"/>
  <c r="D53" i="4"/>
  <c r="C53" i="4"/>
  <c r="E52" i="4"/>
  <c r="D52" i="4"/>
  <c r="C52" i="4"/>
  <c r="E51" i="4"/>
  <c r="D51" i="4"/>
  <c r="C51" i="4"/>
  <c r="E50" i="4"/>
  <c r="D50" i="4"/>
  <c r="C50" i="4"/>
  <c r="I49" i="4"/>
  <c r="H49" i="4"/>
  <c r="G49" i="4"/>
  <c r="F49" i="4"/>
  <c r="C49" i="4"/>
  <c r="E48" i="4"/>
  <c r="D48" i="4"/>
  <c r="J48" i="4" s="1"/>
  <c r="C48" i="4"/>
  <c r="E47" i="4"/>
  <c r="D47" i="4"/>
  <c r="C47" i="4"/>
  <c r="E46" i="4"/>
  <c r="D46" i="4"/>
  <c r="J46" i="4" s="1"/>
  <c r="C46" i="4"/>
  <c r="E45" i="4"/>
  <c r="D45" i="4"/>
  <c r="C45" i="4"/>
  <c r="E44" i="4"/>
  <c r="D44" i="4"/>
  <c r="J44" i="4" s="1"/>
  <c r="C44" i="4"/>
  <c r="E43" i="4"/>
  <c r="D43" i="4"/>
  <c r="C43" i="4"/>
  <c r="E42" i="4"/>
  <c r="D42" i="4"/>
  <c r="J42" i="4" s="1"/>
  <c r="C42" i="4"/>
  <c r="E41" i="4"/>
  <c r="D41" i="4"/>
  <c r="C41" i="4"/>
  <c r="E40" i="4"/>
  <c r="D40" i="4"/>
  <c r="J40" i="4" s="1"/>
  <c r="C40" i="4"/>
  <c r="E39" i="4"/>
  <c r="D39" i="4"/>
  <c r="C39" i="4"/>
  <c r="C37" i="4" s="1"/>
  <c r="E38" i="4"/>
  <c r="D38" i="4"/>
  <c r="J38" i="4" s="1"/>
  <c r="C38" i="4"/>
  <c r="I37" i="4"/>
  <c r="H37" i="4"/>
  <c r="G37" i="4"/>
  <c r="F37" i="4"/>
  <c r="E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I29" i="4"/>
  <c r="H29" i="4"/>
  <c r="G29" i="4"/>
  <c r="F29" i="4"/>
  <c r="C29" i="4"/>
  <c r="E28" i="4"/>
  <c r="D28" i="4"/>
  <c r="J28" i="4" s="1"/>
  <c r="C28" i="4"/>
  <c r="E27" i="4"/>
  <c r="D27" i="4"/>
  <c r="C27" i="4"/>
  <c r="E26" i="4"/>
  <c r="D26" i="4"/>
  <c r="J26" i="4" s="1"/>
  <c r="C26" i="4"/>
  <c r="E25" i="4"/>
  <c r="D25" i="4"/>
  <c r="C25" i="4"/>
  <c r="E24" i="4"/>
  <c r="D24" i="4"/>
  <c r="J24" i="4" s="1"/>
  <c r="C24" i="4"/>
  <c r="E23" i="4"/>
  <c r="E22" i="4" s="1"/>
  <c r="D23" i="4"/>
  <c r="C23" i="4"/>
  <c r="I22" i="4"/>
  <c r="H22" i="4"/>
  <c r="G22" i="4"/>
  <c r="F22" i="4"/>
  <c r="E21" i="4"/>
  <c r="D21" i="4"/>
  <c r="C21" i="4"/>
  <c r="F20" i="4"/>
  <c r="F15" i="4" s="1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I15" i="4"/>
  <c r="H15" i="4"/>
  <c r="G15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I8" i="4"/>
  <c r="H8" i="4"/>
  <c r="H65" i="4" s="1"/>
  <c r="G8" i="4"/>
  <c r="F8" i="4"/>
  <c r="D8" i="4"/>
  <c r="I5" i="4"/>
  <c r="H5" i="4"/>
  <c r="G5" i="4"/>
  <c r="F5" i="4"/>
  <c r="E5" i="4"/>
  <c r="D5" i="4"/>
  <c r="C5" i="4"/>
  <c r="K4" i="4"/>
  <c r="G25" i="3"/>
  <c r="E25" i="3"/>
  <c r="D25" i="3"/>
  <c r="B25" i="3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J5" i="3"/>
  <c r="I5" i="3"/>
  <c r="G5" i="3"/>
  <c r="F5" i="3"/>
  <c r="E5" i="3"/>
  <c r="D5" i="3"/>
  <c r="J4" i="3"/>
  <c r="J159" i="2"/>
  <c r="K159" i="2" s="1"/>
  <c r="J158" i="2"/>
  <c r="K158" i="2" s="1"/>
  <c r="J157" i="2"/>
  <c r="K157" i="2" s="1"/>
  <c r="J156" i="2"/>
  <c r="K156" i="2" s="1"/>
  <c r="J155" i="2"/>
  <c r="K155" i="2" s="1"/>
  <c r="J154" i="2"/>
  <c r="K154" i="2" s="1"/>
  <c r="J153" i="2"/>
  <c r="K153" i="2" s="1"/>
  <c r="J152" i="2"/>
  <c r="I152" i="2"/>
  <c r="H152" i="2"/>
  <c r="G152" i="2"/>
  <c r="F152" i="2"/>
  <c r="E152" i="2"/>
  <c r="D152" i="2"/>
  <c r="C152" i="2"/>
  <c r="J151" i="2"/>
  <c r="K151" i="2" s="1"/>
  <c r="J150" i="2"/>
  <c r="K150" i="2" s="1"/>
  <c r="J149" i="2"/>
  <c r="C149" i="2"/>
  <c r="C147" i="2" s="1"/>
  <c r="J148" i="2"/>
  <c r="K148" i="2" s="1"/>
  <c r="I147" i="2"/>
  <c r="H147" i="2"/>
  <c r="G147" i="2"/>
  <c r="F147" i="2"/>
  <c r="E147" i="2"/>
  <c r="D147" i="2"/>
  <c r="J146" i="2"/>
  <c r="K146" i="2" s="1"/>
  <c r="J145" i="2"/>
  <c r="K145" i="2" s="1"/>
  <c r="J144" i="2"/>
  <c r="K144" i="2" s="1"/>
  <c r="J143" i="2"/>
  <c r="K143" i="2" s="1"/>
  <c r="J142" i="2"/>
  <c r="K142" i="2" s="1"/>
  <c r="J141" i="2"/>
  <c r="K141" i="2" s="1"/>
  <c r="I140" i="2"/>
  <c r="H140" i="2"/>
  <c r="G140" i="2"/>
  <c r="F140" i="2"/>
  <c r="E140" i="2"/>
  <c r="D140" i="2"/>
  <c r="C140" i="2"/>
  <c r="J139" i="2"/>
  <c r="K139" i="2" s="1"/>
  <c r="J138" i="2"/>
  <c r="K138" i="2" s="1"/>
  <c r="J137" i="2"/>
  <c r="K137" i="2" s="1"/>
  <c r="K136" i="2" s="1"/>
  <c r="J136" i="2"/>
  <c r="I136" i="2"/>
  <c r="H136" i="2"/>
  <c r="G136" i="2"/>
  <c r="F136" i="2"/>
  <c r="E136" i="2"/>
  <c r="D136" i="2"/>
  <c r="C136" i="2"/>
  <c r="J134" i="2"/>
  <c r="K134" i="2" s="1"/>
  <c r="J133" i="2"/>
  <c r="K133" i="2" s="1"/>
  <c r="J132" i="2"/>
  <c r="K132" i="2" s="1"/>
  <c r="J131" i="2"/>
  <c r="K131" i="2" s="1"/>
  <c r="J130" i="2"/>
  <c r="K130" i="2" s="1"/>
  <c r="J129" i="2"/>
  <c r="K129" i="2" s="1"/>
  <c r="J128" i="2"/>
  <c r="K128" i="2" s="1"/>
  <c r="J127" i="2"/>
  <c r="K127" i="2" s="1"/>
  <c r="E126" i="2"/>
  <c r="D126" i="2"/>
  <c r="C126" i="2"/>
  <c r="E125" i="2"/>
  <c r="J125" i="2" s="1"/>
  <c r="K125" i="2" s="1"/>
  <c r="F124" i="2"/>
  <c r="E124" i="2"/>
  <c r="C124" i="2"/>
  <c r="E123" i="2"/>
  <c r="J123" i="2" s="1"/>
  <c r="K123" i="2" s="1"/>
  <c r="F122" i="2"/>
  <c r="E122" i="2"/>
  <c r="D122" i="2"/>
  <c r="C122" i="2"/>
  <c r="I121" i="2"/>
  <c r="H121" i="2"/>
  <c r="G121" i="2"/>
  <c r="E121" i="2"/>
  <c r="J120" i="2"/>
  <c r="K120" i="2" s="1"/>
  <c r="F119" i="2"/>
  <c r="E119" i="2"/>
  <c r="D119" i="2"/>
  <c r="C119" i="2"/>
  <c r="F118" i="2"/>
  <c r="E118" i="2"/>
  <c r="D118" i="2"/>
  <c r="C118" i="2"/>
  <c r="F117" i="2"/>
  <c r="E117" i="2"/>
  <c r="D117" i="2"/>
  <c r="C117" i="2"/>
  <c r="E116" i="2"/>
  <c r="D116" i="2"/>
  <c r="C116" i="2"/>
  <c r="E115" i="2"/>
  <c r="D115" i="2"/>
  <c r="C115" i="2"/>
  <c r="E114" i="2"/>
  <c r="D114" i="2"/>
  <c r="C114" i="2"/>
  <c r="E113" i="2"/>
  <c r="D113" i="2"/>
  <c r="C113" i="2"/>
  <c r="E112" i="2"/>
  <c r="D112" i="2"/>
  <c r="C112" i="2"/>
  <c r="E111" i="2"/>
  <c r="D111" i="2"/>
  <c r="C111" i="2"/>
  <c r="E110" i="2"/>
  <c r="D110" i="2"/>
  <c r="C110" i="2"/>
  <c r="E109" i="2"/>
  <c r="D109" i="2"/>
  <c r="C109" i="2"/>
  <c r="E108" i="2"/>
  <c r="D108" i="2"/>
  <c r="C108" i="2"/>
  <c r="E107" i="2"/>
  <c r="D107" i="2"/>
  <c r="C107" i="2"/>
  <c r="E106" i="2"/>
  <c r="D106" i="2"/>
  <c r="C106" i="2"/>
  <c r="F105" i="2"/>
  <c r="E105" i="2"/>
  <c r="D105" i="2"/>
  <c r="C105" i="2"/>
  <c r="E104" i="2"/>
  <c r="D104" i="2"/>
  <c r="C104" i="2"/>
  <c r="F103" i="2"/>
  <c r="E103" i="2"/>
  <c r="D103" i="2"/>
  <c r="C103" i="2"/>
  <c r="F102" i="2"/>
  <c r="E102" i="2"/>
  <c r="D102" i="2"/>
  <c r="C102" i="2"/>
  <c r="F101" i="2"/>
  <c r="E101" i="2"/>
  <c r="D101" i="2"/>
  <c r="C101" i="2"/>
  <c r="I100" i="2"/>
  <c r="I135" i="2" s="1"/>
  <c r="H100" i="2"/>
  <c r="G100" i="2"/>
  <c r="G135" i="2" s="1"/>
  <c r="C97" i="2"/>
  <c r="K96" i="2"/>
  <c r="K164" i="2" s="1"/>
  <c r="J91" i="2"/>
  <c r="K91" i="2" s="1"/>
  <c r="J90" i="2"/>
  <c r="K90" i="2" s="1"/>
  <c r="J89" i="2"/>
  <c r="K89" i="2" s="1"/>
  <c r="J88" i="2"/>
  <c r="K88" i="2" s="1"/>
  <c r="J87" i="2"/>
  <c r="K87" i="2" s="1"/>
  <c r="J86" i="2"/>
  <c r="I85" i="2"/>
  <c r="H85" i="2"/>
  <c r="G85" i="2"/>
  <c r="F85" i="2"/>
  <c r="E85" i="2"/>
  <c r="D85" i="2"/>
  <c r="C85" i="2"/>
  <c r="E84" i="2"/>
  <c r="D84" i="2"/>
  <c r="C84" i="2"/>
  <c r="E83" i="2"/>
  <c r="D83" i="2"/>
  <c r="C83" i="2"/>
  <c r="E82" i="2"/>
  <c r="D82" i="2"/>
  <c r="C82" i="2"/>
  <c r="I81" i="2"/>
  <c r="H81" i="2"/>
  <c r="G81" i="2"/>
  <c r="F81" i="2"/>
  <c r="E80" i="2"/>
  <c r="D80" i="2"/>
  <c r="E79" i="2"/>
  <c r="E78" i="2" s="1"/>
  <c r="D79" i="2"/>
  <c r="C79" i="2"/>
  <c r="C78" i="2" s="1"/>
  <c r="I78" i="2"/>
  <c r="H78" i="2"/>
  <c r="G78" i="2"/>
  <c r="F78" i="2"/>
  <c r="J77" i="2"/>
  <c r="K77" i="2" s="1"/>
  <c r="J76" i="2"/>
  <c r="K76" i="2" s="1"/>
  <c r="J75" i="2"/>
  <c r="K75" i="2" s="1"/>
  <c r="J74" i="2"/>
  <c r="K74" i="2" s="1"/>
  <c r="I73" i="2"/>
  <c r="H73" i="2"/>
  <c r="G73" i="2"/>
  <c r="F73" i="2"/>
  <c r="E73" i="2"/>
  <c r="D73" i="2"/>
  <c r="C73" i="2"/>
  <c r="J72" i="2"/>
  <c r="K72" i="2" s="1"/>
  <c r="J71" i="2"/>
  <c r="K71" i="2" s="1"/>
  <c r="J70" i="2"/>
  <c r="K70" i="2" s="1"/>
  <c r="K69" i="2" s="1"/>
  <c r="J69" i="2"/>
  <c r="I69" i="2"/>
  <c r="H69" i="2"/>
  <c r="G69" i="2"/>
  <c r="F69" i="2"/>
  <c r="E69" i="2"/>
  <c r="D69" i="2"/>
  <c r="C69" i="2"/>
  <c r="E67" i="2"/>
  <c r="D67" i="2"/>
  <c r="C67" i="2"/>
  <c r="E66" i="2"/>
  <c r="D66" i="2"/>
  <c r="C66" i="2"/>
  <c r="E65" i="2"/>
  <c r="D65" i="2"/>
  <c r="C65" i="2"/>
  <c r="E64" i="2"/>
  <c r="D64" i="2"/>
  <c r="C64" i="2"/>
  <c r="I63" i="2"/>
  <c r="H63" i="2"/>
  <c r="G63" i="2"/>
  <c r="F63" i="2"/>
  <c r="E62" i="2"/>
  <c r="D62" i="2"/>
  <c r="C62" i="2"/>
  <c r="E61" i="2"/>
  <c r="D61" i="2"/>
  <c r="J61" i="2" s="1"/>
  <c r="K61" i="2" s="1"/>
  <c r="C61" i="2"/>
  <c r="E60" i="2"/>
  <c r="D60" i="2"/>
  <c r="C60" i="2"/>
  <c r="E59" i="2"/>
  <c r="D59" i="2"/>
  <c r="J59" i="2" s="1"/>
  <c r="K59" i="2" s="1"/>
  <c r="C59" i="2"/>
  <c r="I58" i="2"/>
  <c r="H58" i="2"/>
  <c r="G58" i="2"/>
  <c r="F58" i="2"/>
  <c r="E57" i="2"/>
  <c r="D57" i="2"/>
  <c r="C57" i="2"/>
  <c r="E56" i="2"/>
  <c r="D56" i="2"/>
  <c r="J56" i="2" s="1"/>
  <c r="C56" i="2"/>
  <c r="E55" i="2"/>
  <c r="D55" i="2"/>
  <c r="C55" i="2"/>
  <c r="E54" i="2"/>
  <c r="D54" i="2"/>
  <c r="D52" i="2" s="1"/>
  <c r="C54" i="2"/>
  <c r="E53" i="2"/>
  <c r="E52" i="2" s="1"/>
  <c r="D53" i="2"/>
  <c r="C53" i="2"/>
  <c r="C52" i="2" s="1"/>
  <c r="I52" i="2"/>
  <c r="H52" i="2"/>
  <c r="G52" i="2"/>
  <c r="F52" i="2"/>
  <c r="E51" i="2"/>
  <c r="D51" i="2"/>
  <c r="J51" i="2" s="1"/>
  <c r="K51" i="2" s="1"/>
  <c r="C51" i="2"/>
  <c r="E50" i="2"/>
  <c r="D50" i="2"/>
  <c r="C50" i="2"/>
  <c r="E49" i="2"/>
  <c r="D49" i="2"/>
  <c r="J49" i="2" s="1"/>
  <c r="K49" i="2" s="1"/>
  <c r="C49" i="2"/>
  <c r="E48" i="2"/>
  <c r="D48" i="2"/>
  <c r="C48" i="2"/>
  <c r="E47" i="2"/>
  <c r="D47" i="2"/>
  <c r="J47" i="2" s="1"/>
  <c r="K47" i="2" s="1"/>
  <c r="C47" i="2"/>
  <c r="E46" i="2"/>
  <c r="D46" i="2"/>
  <c r="C46" i="2"/>
  <c r="E45" i="2"/>
  <c r="D45" i="2"/>
  <c r="J45" i="2" s="1"/>
  <c r="K45" i="2" s="1"/>
  <c r="C45" i="2"/>
  <c r="E44" i="2"/>
  <c r="D44" i="2"/>
  <c r="C44" i="2"/>
  <c r="E43" i="2"/>
  <c r="D43" i="2"/>
  <c r="J43" i="2" s="1"/>
  <c r="K43" i="2" s="1"/>
  <c r="C43" i="2"/>
  <c r="E42" i="2"/>
  <c r="D42" i="2"/>
  <c r="C42" i="2"/>
  <c r="E41" i="2"/>
  <c r="D41" i="2"/>
  <c r="J41" i="2" s="1"/>
  <c r="K41" i="2" s="1"/>
  <c r="C41" i="2"/>
  <c r="I40" i="2"/>
  <c r="H40" i="2"/>
  <c r="G40" i="2"/>
  <c r="F40" i="2"/>
  <c r="E39" i="2"/>
  <c r="D39" i="2"/>
  <c r="C39" i="2"/>
  <c r="E38" i="2"/>
  <c r="D38" i="2"/>
  <c r="J38" i="2" s="1"/>
  <c r="C38" i="2"/>
  <c r="E37" i="2"/>
  <c r="D37" i="2"/>
  <c r="C37" i="2"/>
  <c r="E36" i="2"/>
  <c r="D36" i="2"/>
  <c r="J36" i="2" s="1"/>
  <c r="C36" i="2"/>
  <c r="E35" i="2"/>
  <c r="D35" i="2"/>
  <c r="C35" i="2"/>
  <c r="E34" i="2"/>
  <c r="D34" i="2"/>
  <c r="D32" i="2" s="1"/>
  <c r="C34" i="2"/>
  <c r="E33" i="2"/>
  <c r="E32" i="2" s="1"/>
  <c r="D33" i="2"/>
  <c r="C33" i="2"/>
  <c r="C32" i="2" s="1"/>
  <c r="I32" i="2"/>
  <c r="H32" i="2"/>
  <c r="G32" i="2"/>
  <c r="F32" i="2"/>
  <c r="E31" i="2"/>
  <c r="D31" i="2"/>
  <c r="J31" i="2" s="1"/>
  <c r="K31" i="2" s="1"/>
  <c r="C31" i="2"/>
  <c r="E30" i="2"/>
  <c r="D30" i="2"/>
  <c r="C30" i="2"/>
  <c r="E29" i="2"/>
  <c r="D29" i="2"/>
  <c r="J29" i="2" s="1"/>
  <c r="K29" i="2" s="1"/>
  <c r="C29" i="2"/>
  <c r="E28" i="2"/>
  <c r="D28" i="2"/>
  <c r="C28" i="2"/>
  <c r="E27" i="2"/>
  <c r="D27" i="2"/>
  <c r="J27" i="2" s="1"/>
  <c r="K27" i="2" s="1"/>
  <c r="C27" i="2"/>
  <c r="E26" i="2"/>
  <c r="E25" i="2" s="1"/>
  <c r="D26" i="2"/>
  <c r="C26" i="2"/>
  <c r="C25" i="2" s="1"/>
  <c r="I25" i="2"/>
  <c r="H25" i="2"/>
  <c r="G25" i="2"/>
  <c r="F25" i="2"/>
  <c r="E24" i="2"/>
  <c r="D24" i="2"/>
  <c r="C24" i="2"/>
  <c r="F23" i="2"/>
  <c r="F18" i="2" s="1"/>
  <c r="E23" i="2"/>
  <c r="D23" i="2"/>
  <c r="C23" i="2"/>
  <c r="E22" i="2"/>
  <c r="D22" i="2"/>
  <c r="C22" i="2"/>
  <c r="E21" i="2"/>
  <c r="D21" i="2"/>
  <c r="C21" i="2"/>
  <c r="E20" i="2"/>
  <c r="D20" i="2"/>
  <c r="C20" i="2"/>
  <c r="C18" i="2" s="1"/>
  <c r="E19" i="2"/>
  <c r="D19" i="2"/>
  <c r="C19" i="2"/>
  <c r="I18" i="2"/>
  <c r="H18" i="2"/>
  <c r="G18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E12" i="2"/>
  <c r="D12" i="2"/>
  <c r="C12" i="2"/>
  <c r="I11" i="2"/>
  <c r="H11" i="2"/>
  <c r="G11" i="2"/>
  <c r="C11" i="2"/>
  <c r="K9" i="2"/>
  <c r="K98" i="2" s="1"/>
  <c r="I9" i="2"/>
  <c r="I98" i="2" s="1"/>
  <c r="H9" i="2"/>
  <c r="H98" i="2" s="1"/>
  <c r="G9" i="2"/>
  <c r="G98" i="2" s="1"/>
  <c r="F9" i="2"/>
  <c r="F98" i="2" s="1"/>
  <c r="E9" i="2"/>
  <c r="E98" i="2" s="1"/>
  <c r="D9" i="2"/>
  <c r="D98" i="2" s="1"/>
  <c r="C8" i="2"/>
  <c r="A3" i="2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K152" i="1" s="1"/>
  <c r="J152" i="1"/>
  <c r="I152" i="1"/>
  <c r="H152" i="1"/>
  <c r="G152" i="1"/>
  <c r="F152" i="1"/>
  <c r="E152" i="1"/>
  <c r="D152" i="1"/>
  <c r="C152" i="1"/>
  <c r="E151" i="1"/>
  <c r="D151" i="1"/>
  <c r="J151" i="1" s="1"/>
  <c r="C151" i="1"/>
  <c r="E150" i="1"/>
  <c r="D150" i="1"/>
  <c r="C150" i="1"/>
  <c r="E149" i="1"/>
  <c r="D149" i="1"/>
  <c r="J149" i="1" s="1"/>
  <c r="C149" i="1"/>
  <c r="E148" i="1"/>
  <c r="E147" i="1" s="1"/>
  <c r="D148" i="1"/>
  <c r="C148" i="1"/>
  <c r="C147" i="1" s="1"/>
  <c r="I147" i="1"/>
  <c r="H147" i="1"/>
  <c r="G147" i="1"/>
  <c r="F147" i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K140" i="1" s="1"/>
  <c r="J140" i="1"/>
  <c r="I140" i="1"/>
  <c r="H140" i="1"/>
  <c r="G140" i="1"/>
  <c r="F140" i="1"/>
  <c r="E140" i="1"/>
  <c r="D140" i="1"/>
  <c r="C140" i="1"/>
  <c r="J139" i="1"/>
  <c r="K139" i="1" s="1"/>
  <c r="J138" i="1"/>
  <c r="K138" i="1" s="1"/>
  <c r="J137" i="1"/>
  <c r="K137" i="1" s="1"/>
  <c r="I136" i="1"/>
  <c r="I160" i="1" s="1"/>
  <c r="H136" i="1"/>
  <c r="G136" i="1"/>
  <c r="G160" i="1" s="1"/>
  <c r="F136" i="1"/>
  <c r="E136" i="1"/>
  <c r="E160" i="1" s="1"/>
  <c r="D136" i="1"/>
  <c r="C136" i="1"/>
  <c r="C160" i="1" s="1"/>
  <c r="E134" i="1"/>
  <c r="D134" i="1"/>
  <c r="C134" i="1"/>
  <c r="E133" i="1"/>
  <c r="D133" i="1"/>
  <c r="C133" i="1"/>
  <c r="E132" i="1"/>
  <c r="D132" i="1"/>
  <c r="J132" i="1" s="1"/>
  <c r="C132" i="1"/>
  <c r="E131" i="1"/>
  <c r="D131" i="1"/>
  <c r="C131" i="1"/>
  <c r="E130" i="1"/>
  <c r="D130" i="1"/>
  <c r="J130" i="1" s="1"/>
  <c r="C130" i="1"/>
  <c r="E129" i="1"/>
  <c r="D129" i="1"/>
  <c r="C129" i="1"/>
  <c r="E128" i="1"/>
  <c r="D128" i="1"/>
  <c r="J128" i="1" s="1"/>
  <c r="C128" i="1"/>
  <c r="E127" i="1"/>
  <c r="D127" i="1"/>
  <c r="C127" i="1"/>
  <c r="E126" i="1"/>
  <c r="D126" i="1"/>
  <c r="J126" i="1" s="1"/>
  <c r="C126" i="1"/>
  <c r="E125" i="1"/>
  <c r="D125" i="1"/>
  <c r="C125" i="1"/>
  <c r="F124" i="1"/>
  <c r="E124" i="1"/>
  <c r="J124" i="1" s="1"/>
  <c r="D124" i="1"/>
  <c r="C124" i="1"/>
  <c r="E123" i="1"/>
  <c r="D123" i="1"/>
  <c r="J123" i="1" s="1"/>
  <c r="C123" i="1"/>
  <c r="F122" i="1"/>
  <c r="F121" i="1" s="1"/>
  <c r="E122" i="1"/>
  <c r="D122" i="1"/>
  <c r="C122" i="1"/>
  <c r="I121" i="1"/>
  <c r="H121" i="1"/>
  <c r="G121" i="1"/>
  <c r="J120" i="1"/>
  <c r="K120" i="1" s="1"/>
  <c r="F119" i="1"/>
  <c r="E119" i="1"/>
  <c r="D119" i="1"/>
  <c r="C119" i="1"/>
  <c r="F118" i="1"/>
  <c r="E118" i="1"/>
  <c r="D118" i="1"/>
  <c r="C118" i="1"/>
  <c r="E117" i="1"/>
  <c r="D117" i="1"/>
  <c r="C117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E110" i="1"/>
  <c r="D110" i="1"/>
  <c r="C110" i="1"/>
  <c r="E109" i="1"/>
  <c r="D109" i="1"/>
  <c r="C109" i="1"/>
  <c r="E108" i="1"/>
  <c r="D108" i="1"/>
  <c r="C108" i="1"/>
  <c r="E107" i="1"/>
  <c r="D107" i="1"/>
  <c r="C107" i="1"/>
  <c r="E106" i="1"/>
  <c r="D106" i="1"/>
  <c r="C106" i="1"/>
  <c r="F105" i="1"/>
  <c r="E105" i="1"/>
  <c r="D105" i="1"/>
  <c r="C105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C100" i="1" s="1"/>
  <c r="I100" i="1"/>
  <c r="H100" i="1"/>
  <c r="H135" i="1" s="1"/>
  <c r="G100" i="1"/>
  <c r="E100" i="1"/>
  <c r="K98" i="1"/>
  <c r="I98" i="1"/>
  <c r="H98" i="1"/>
  <c r="G98" i="1"/>
  <c r="F98" i="1"/>
  <c r="E98" i="1"/>
  <c r="D98" i="1"/>
  <c r="C97" i="1"/>
  <c r="K96" i="1"/>
  <c r="K164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I85" i="1"/>
  <c r="H85" i="1"/>
  <c r="G85" i="1"/>
  <c r="F85" i="1"/>
  <c r="E85" i="1"/>
  <c r="D85" i="1"/>
  <c r="C85" i="1"/>
  <c r="E84" i="1"/>
  <c r="D84" i="1"/>
  <c r="C84" i="1"/>
  <c r="E83" i="1"/>
  <c r="D83" i="1"/>
  <c r="J83" i="1" s="1"/>
  <c r="K83" i="1" s="1"/>
  <c r="C83" i="1"/>
  <c r="E82" i="1"/>
  <c r="E81" i="1" s="1"/>
  <c r="D82" i="1"/>
  <c r="C82" i="1"/>
  <c r="C81" i="1" s="1"/>
  <c r="I81" i="1"/>
  <c r="H81" i="1"/>
  <c r="G81" i="1"/>
  <c r="F81" i="1"/>
  <c r="E80" i="1"/>
  <c r="D80" i="1"/>
  <c r="C80" i="1"/>
  <c r="E79" i="1"/>
  <c r="E78" i="1" s="1"/>
  <c r="D79" i="1"/>
  <c r="C79" i="1"/>
  <c r="I78" i="1"/>
  <c r="H78" i="1"/>
  <c r="G78" i="1"/>
  <c r="F78" i="1"/>
  <c r="J77" i="1"/>
  <c r="K77" i="1" s="1"/>
  <c r="J76" i="1"/>
  <c r="K76" i="1" s="1"/>
  <c r="J75" i="1"/>
  <c r="K75" i="1" s="1"/>
  <c r="J74" i="1"/>
  <c r="K74" i="1" s="1"/>
  <c r="J73" i="1"/>
  <c r="I73" i="1"/>
  <c r="H73" i="1"/>
  <c r="H92" i="1" s="1"/>
  <c r="G73" i="1"/>
  <c r="F73" i="1"/>
  <c r="E73" i="1"/>
  <c r="D73" i="1"/>
  <c r="C73" i="1"/>
  <c r="K72" i="1"/>
  <c r="J72" i="1"/>
  <c r="K71" i="1"/>
  <c r="J71" i="1"/>
  <c r="K70" i="1"/>
  <c r="J70" i="1"/>
  <c r="K69" i="1"/>
  <c r="J69" i="1"/>
  <c r="I69" i="1"/>
  <c r="I92" i="1" s="1"/>
  <c r="I166" i="1" s="1"/>
  <c r="H69" i="1"/>
  <c r="G69" i="1"/>
  <c r="G92" i="1" s="1"/>
  <c r="G166" i="1" s="1"/>
  <c r="F69" i="1"/>
  <c r="E69" i="1"/>
  <c r="D69" i="1"/>
  <c r="C69" i="1"/>
  <c r="E67" i="1"/>
  <c r="D67" i="1"/>
  <c r="C67" i="1"/>
  <c r="E66" i="1"/>
  <c r="D66" i="1"/>
  <c r="C66" i="1"/>
  <c r="E65" i="1"/>
  <c r="D65" i="1"/>
  <c r="C65" i="1"/>
  <c r="E64" i="1"/>
  <c r="D64" i="1"/>
  <c r="C64" i="1"/>
  <c r="I63" i="1"/>
  <c r="H63" i="1"/>
  <c r="G63" i="1"/>
  <c r="F63" i="1"/>
  <c r="E62" i="1"/>
  <c r="D62" i="1"/>
  <c r="C62" i="1"/>
  <c r="E61" i="1"/>
  <c r="D61" i="1"/>
  <c r="C61" i="1"/>
  <c r="E60" i="1"/>
  <c r="D60" i="1"/>
  <c r="C60" i="1"/>
  <c r="E59" i="1"/>
  <c r="D59" i="1"/>
  <c r="C59" i="1"/>
  <c r="I58" i="1"/>
  <c r="H58" i="1"/>
  <c r="G58" i="1"/>
  <c r="F58" i="1"/>
  <c r="E57" i="1"/>
  <c r="D57" i="1"/>
  <c r="C57" i="1"/>
  <c r="E56" i="1"/>
  <c r="D56" i="1"/>
  <c r="J56" i="1" s="1"/>
  <c r="C56" i="1"/>
  <c r="E55" i="1"/>
  <c r="D55" i="1"/>
  <c r="C55" i="1"/>
  <c r="E54" i="1"/>
  <c r="D54" i="1"/>
  <c r="J54" i="1" s="1"/>
  <c r="C54" i="1"/>
  <c r="E53" i="1"/>
  <c r="E52" i="1" s="1"/>
  <c r="D53" i="1"/>
  <c r="C53" i="1"/>
  <c r="C52" i="1" s="1"/>
  <c r="I52" i="1"/>
  <c r="H52" i="1"/>
  <c r="G52" i="1"/>
  <c r="F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I40" i="1"/>
  <c r="H40" i="1"/>
  <c r="G40" i="1"/>
  <c r="F40" i="1"/>
  <c r="E39" i="1"/>
  <c r="D39" i="1"/>
  <c r="C39" i="1"/>
  <c r="E38" i="1"/>
  <c r="D38" i="1"/>
  <c r="J38" i="1" s="1"/>
  <c r="C38" i="1"/>
  <c r="E37" i="1"/>
  <c r="D37" i="1"/>
  <c r="C37" i="1"/>
  <c r="E36" i="1"/>
  <c r="D36" i="1"/>
  <c r="J36" i="1" s="1"/>
  <c r="C36" i="1"/>
  <c r="E35" i="1"/>
  <c r="D35" i="1"/>
  <c r="C35" i="1"/>
  <c r="E34" i="1"/>
  <c r="D34" i="1"/>
  <c r="J34" i="1" s="1"/>
  <c r="C34" i="1"/>
  <c r="E33" i="1"/>
  <c r="E32" i="1" s="1"/>
  <c r="D33" i="1"/>
  <c r="C33" i="1"/>
  <c r="C32" i="1" s="1"/>
  <c r="I32" i="1"/>
  <c r="H32" i="1"/>
  <c r="G32" i="1"/>
  <c r="F32" i="1"/>
  <c r="E31" i="1"/>
  <c r="D31" i="1"/>
  <c r="C31" i="1"/>
  <c r="E30" i="1"/>
  <c r="D30" i="1"/>
  <c r="J30" i="1" s="1"/>
  <c r="C30" i="1"/>
  <c r="E29" i="1"/>
  <c r="D29" i="1"/>
  <c r="C29" i="1"/>
  <c r="E28" i="1"/>
  <c r="D28" i="1"/>
  <c r="J28" i="1" s="1"/>
  <c r="C28" i="1"/>
  <c r="E27" i="1"/>
  <c r="D27" i="1"/>
  <c r="C27" i="1"/>
  <c r="E26" i="1"/>
  <c r="D26" i="1"/>
  <c r="J26" i="1" s="1"/>
  <c r="C26" i="1"/>
  <c r="I25" i="1"/>
  <c r="H25" i="1"/>
  <c r="G25" i="1"/>
  <c r="F25" i="1"/>
  <c r="E25" i="1"/>
  <c r="E24" i="1"/>
  <c r="D24" i="1"/>
  <c r="C24" i="1"/>
  <c r="F23" i="1"/>
  <c r="F18" i="1" s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I18" i="1"/>
  <c r="H18" i="1"/>
  <c r="G18" i="1"/>
  <c r="C18" i="1"/>
  <c r="E17" i="1"/>
  <c r="D17" i="1"/>
  <c r="J17" i="1" s="1"/>
  <c r="C17" i="1"/>
  <c r="F16" i="1"/>
  <c r="E16" i="1"/>
  <c r="D16" i="1"/>
  <c r="J16" i="1" s="1"/>
  <c r="K16" i="1" s="1"/>
  <c r="C16" i="1"/>
  <c r="F15" i="1"/>
  <c r="E15" i="1"/>
  <c r="D15" i="1"/>
  <c r="J15" i="1" s="1"/>
  <c r="K15" i="1" s="1"/>
  <c r="C15" i="1"/>
  <c r="F14" i="1"/>
  <c r="E14" i="1"/>
  <c r="D14" i="1"/>
  <c r="J14" i="1" s="1"/>
  <c r="K14" i="1" s="1"/>
  <c r="C14" i="1"/>
  <c r="F13" i="1"/>
  <c r="E13" i="1"/>
  <c r="D13" i="1"/>
  <c r="J13" i="1" s="1"/>
  <c r="K13" i="1" s="1"/>
  <c r="C13" i="1"/>
  <c r="F12" i="1"/>
  <c r="F11" i="1" s="1"/>
  <c r="E12" i="1"/>
  <c r="D12" i="1"/>
  <c r="J12" i="1" s="1"/>
  <c r="C12" i="1"/>
  <c r="I11" i="1"/>
  <c r="I68" i="1" s="1"/>
  <c r="H11" i="1"/>
  <c r="G11" i="1"/>
  <c r="G68" i="1" s="1"/>
  <c r="E11" i="1"/>
  <c r="C11" i="1"/>
  <c r="C8" i="1"/>
  <c r="A3" i="1"/>
  <c r="C93" i="4" l="1"/>
  <c r="C128" i="4" s="1"/>
  <c r="E93" i="4"/>
  <c r="J108" i="4"/>
  <c r="J110" i="4"/>
  <c r="J112" i="4"/>
  <c r="F68" i="1"/>
  <c r="D32" i="1"/>
  <c r="C63" i="1"/>
  <c r="E63" i="1"/>
  <c r="J65" i="1"/>
  <c r="J67" i="1"/>
  <c r="J104" i="1"/>
  <c r="J105" i="1"/>
  <c r="J107" i="1"/>
  <c r="J109" i="1"/>
  <c r="J111" i="1"/>
  <c r="J113" i="1"/>
  <c r="J115" i="1"/>
  <c r="J117" i="1"/>
  <c r="G68" i="2"/>
  <c r="I68" i="2"/>
  <c r="J13" i="2"/>
  <c r="K13" i="2" s="1"/>
  <c r="J14" i="2"/>
  <c r="J17" i="2"/>
  <c r="E81" i="2"/>
  <c r="F100" i="2"/>
  <c r="J107" i="2"/>
  <c r="K107" i="2" s="1"/>
  <c r="J109" i="2"/>
  <c r="K109" i="2" s="1"/>
  <c r="J111" i="2"/>
  <c r="K111" i="2" s="1"/>
  <c r="J113" i="2"/>
  <c r="K113" i="2" s="1"/>
  <c r="J115" i="2"/>
  <c r="K115" i="2" s="1"/>
  <c r="J9" i="4"/>
  <c r="K9" i="4" s="1"/>
  <c r="J10" i="4"/>
  <c r="K10" i="4" s="1"/>
  <c r="J11" i="4"/>
  <c r="K11" i="4" s="1"/>
  <c r="J12" i="4"/>
  <c r="K12" i="4" s="1"/>
  <c r="J13" i="4"/>
  <c r="K13" i="4" s="1"/>
  <c r="D75" i="4"/>
  <c r="J79" i="4"/>
  <c r="C78" i="4"/>
  <c r="J81" i="4"/>
  <c r="E114" i="4"/>
  <c r="J123" i="4"/>
  <c r="J125" i="4"/>
  <c r="J47" i="5"/>
  <c r="D75" i="5"/>
  <c r="J39" i="10"/>
  <c r="K28" i="9"/>
  <c r="J33" i="9"/>
  <c r="K75" i="8"/>
  <c r="K49" i="7"/>
  <c r="K60" i="7"/>
  <c r="D65" i="7"/>
  <c r="F65" i="7"/>
  <c r="H65" i="7"/>
  <c r="J8" i="7"/>
  <c r="J15" i="7"/>
  <c r="K55" i="7"/>
  <c r="J66" i="7"/>
  <c r="J75" i="7"/>
  <c r="J82" i="7"/>
  <c r="K66" i="6"/>
  <c r="K129" i="6"/>
  <c r="K22" i="6"/>
  <c r="C89" i="6"/>
  <c r="C90" i="6" s="1"/>
  <c r="E89" i="6"/>
  <c r="E90" i="6" s="1"/>
  <c r="G89" i="6"/>
  <c r="G90" i="6" s="1"/>
  <c r="I89" i="6"/>
  <c r="I90" i="6" s="1"/>
  <c r="D89" i="6"/>
  <c r="D90" i="6" s="1"/>
  <c r="F89" i="6"/>
  <c r="H89" i="6"/>
  <c r="H90" i="6" s="1"/>
  <c r="J70" i="6"/>
  <c r="J75" i="6"/>
  <c r="C154" i="6"/>
  <c r="E154" i="6"/>
  <c r="G154" i="6"/>
  <c r="I154" i="6"/>
  <c r="J133" i="6"/>
  <c r="J140" i="6"/>
  <c r="E8" i="5"/>
  <c r="F65" i="5"/>
  <c r="J10" i="5"/>
  <c r="K10" i="5" s="1"/>
  <c r="J13" i="5"/>
  <c r="K13" i="5" s="1"/>
  <c r="J14" i="5"/>
  <c r="C29" i="5"/>
  <c r="E29" i="5"/>
  <c r="J31" i="5"/>
  <c r="J33" i="5"/>
  <c r="K33" i="5" s="1"/>
  <c r="J35" i="5"/>
  <c r="C49" i="5"/>
  <c r="E49" i="5"/>
  <c r="J51" i="5"/>
  <c r="J53" i="5"/>
  <c r="K57" i="5"/>
  <c r="K58" i="5"/>
  <c r="D60" i="5"/>
  <c r="J63" i="5"/>
  <c r="J66" i="5"/>
  <c r="K80" i="5"/>
  <c r="K81" i="5"/>
  <c r="H128" i="5"/>
  <c r="J95" i="5"/>
  <c r="K95" i="5" s="1"/>
  <c r="J96" i="5"/>
  <c r="J98" i="5"/>
  <c r="K98" i="5" s="1"/>
  <c r="F93" i="5"/>
  <c r="J99" i="5"/>
  <c r="J101" i="5"/>
  <c r="J103" i="5"/>
  <c r="J105" i="5"/>
  <c r="J107" i="5"/>
  <c r="J109" i="5"/>
  <c r="J110" i="5"/>
  <c r="F114" i="5"/>
  <c r="J116" i="5"/>
  <c r="K116" i="5" s="1"/>
  <c r="J117" i="5"/>
  <c r="J119" i="5"/>
  <c r="J121" i="5"/>
  <c r="J123" i="5"/>
  <c r="J125" i="5"/>
  <c r="J127" i="5"/>
  <c r="K133" i="5"/>
  <c r="C140" i="5"/>
  <c r="E140" i="5"/>
  <c r="D140" i="5"/>
  <c r="D154" i="5" s="1"/>
  <c r="J144" i="5"/>
  <c r="J146" i="5"/>
  <c r="K157" i="5"/>
  <c r="K158" i="5"/>
  <c r="F65" i="4"/>
  <c r="E128" i="4"/>
  <c r="G65" i="4"/>
  <c r="I65" i="4"/>
  <c r="E15" i="4"/>
  <c r="J17" i="4"/>
  <c r="K17" i="4" s="1"/>
  <c r="J19" i="4"/>
  <c r="J20" i="4"/>
  <c r="K20" i="4" s="1"/>
  <c r="E29" i="4"/>
  <c r="J31" i="4"/>
  <c r="J33" i="4"/>
  <c r="K33" i="4" s="1"/>
  <c r="J35" i="4"/>
  <c r="E49" i="4"/>
  <c r="J51" i="4"/>
  <c r="J53" i="4"/>
  <c r="K53" i="4" s="1"/>
  <c r="E60" i="4"/>
  <c r="J62" i="4"/>
  <c r="K62" i="4" s="1"/>
  <c r="J64" i="4"/>
  <c r="J76" i="4"/>
  <c r="K76" i="4" s="1"/>
  <c r="K133" i="4"/>
  <c r="K152" i="2"/>
  <c r="K14" i="2"/>
  <c r="E11" i="2"/>
  <c r="D18" i="2"/>
  <c r="E18" i="2"/>
  <c r="J21" i="2"/>
  <c r="J23" i="2"/>
  <c r="K23" i="2" s="1"/>
  <c r="J24" i="2"/>
  <c r="E63" i="2"/>
  <c r="E92" i="2"/>
  <c r="G92" i="2"/>
  <c r="G166" i="2" s="1"/>
  <c r="I92" i="2"/>
  <c r="J73" i="2"/>
  <c r="J80" i="2"/>
  <c r="K80" i="2" s="1"/>
  <c r="D81" i="2"/>
  <c r="J84" i="2"/>
  <c r="H135" i="2"/>
  <c r="H161" i="2" s="1"/>
  <c r="J102" i="2"/>
  <c r="J103" i="2"/>
  <c r="K103" i="2" s="1"/>
  <c r="J105" i="2"/>
  <c r="K105" i="2" s="1"/>
  <c r="E160" i="2"/>
  <c r="G160" i="2"/>
  <c r="G161" i="2" s="1"/>
  <c r="I160" i="2"/>
  <c r="D160" i="2"/>
  <c r="F160" i="2"/>
  <c r="H160" i="2"/>
  <c r="J140" i="2"/>
  <c r="J134" i="1"/>
  <c r="E18" i="1"/>
  <c r="J20" i="1"/>
  <c r="J22" i="1"/>
  <c r="C40" i="1"/>
  <c r="E40" i="1"/>
  <c r="J42" i="1"/>
  <c r="J44" i="1"/>
  <c r="J46" i="1"/>
  <c r="J48" i="1"/>
  <c r="J50" i="1"/>
  <c r="C58" i="1"/>
  <c r="E58" i="1"/>
  <c r="J60" i="1"/>
  <c r="J62" i="1"/>
  <c r="D78" i="1"/>
  <c r="J118" i="1"/>
  <c r="J119" i="1"/>
  <c r="K85" i="1"/>
  <c r="K70" i="4"/>
  <c r="E68" i="1"/>
  <c r="H68" i="2"/>
  <c r="C160" i="2"/>
  <c r="D11" i="1"/>
  <c r="H68" i="1"/>
  <c r="J19" i="1"/>
  <c r="K19" i="1" s="1"/>
  <c r="J21" i="1"/>
  <c r="K21" i="1" s="1"/>
  <c r="J23" i="1"/>
  <c r="K23" i="1" s="1"/>
  <c r="J24" i="1"/>
  <c r="K24" i="1" s="1"/>
  <c r="C25" i="1"/>
  <c r="C68" i="1" s="1"/>
  <c r="J27" i="1"/>
  <c r="K27" i="1" s="1"/>
  <c r="J29" i="1"/>
  <c r="K29" i="1" s="1"/>
  <c r="J31" i="1"/>
  <c r="K31" i="1" s="1"/>
  <c r="J33" i="1"/>
  <c r="K33" i="1" s="1"/>
  <c r="J35" i="1"/>
  <c r="K35" i="1" s="1"/>
  <c r="J37" i="1"/>
  <c r="K37" i="1" s="1"/>
  <c r="J39" i="1"/>
  <c r="K39" i="1" s="1"/>
  <c r="D40" i="1"/>
  <c r="J41" i="1"/>
  <c r="J43" i="1"/>
  <c r="K43" i="1" s="1"/>
  <c r="J45" i="1"/>
  <c r="K45" i="1" s="1"/>
  <c r="J47" i="1"/>
  <c r="K47" i="1" s="1"/>
  <c r="J49" i="1"/>
  <c r="K49" i="1" s="1"/>
  <c r="J51" i="1"/>
  <c r="K51" i="1" s="1"/>
  <c r="D52" i="1"/>
  <c r="J53" i="1"/>
  <c r="J55" i="1"/>
  <c r="K55" i="1" s="1"/>
  <c r="J57" i="1"/>
  <c r="K57" i="1" s="1"/>
  <c r="D58" i="1"/>
  <c r="J59" i="1"/>
  <c r="J61" i="1"/>
  <c r="K61" i="1" s="1"/>
  <c r="D63" i="1"/>
  <c r="J66" i="1"/>
  <c r="K66" i="1" s="1"/>
  <c r="F92" i="1"/>
  <c r="C78" i="1"/>
  <c r="J80" i="1"/>
  <c r="K80" i="1" s="1"/>
  <c r="D81" i="1"/>
  <c r="D92" i="1" s="1"/>
  <c r="J82" i="1"/>
  <c r="J84" i="1"/>
  <c r="G135" i="1"/>
  <c r="G161" i="1" s="1"/>
  <c r="I135" i="1"/>
  <c r="I161" i="1" s="1"/>
  <c r="J102" i="1"/>
  <c r="K102" i="1" s="1"/>
  <c r="J103" i="1"/>
  <c r="K103" i="1" s="1"/>
  <c r="E121" i="1"/>
  <c r="E135" i="1" s="1"/>
  <c r="J125" i="1"/>
  <c r="K125" i="1" s="1"/>
  <c r="J127" i="1"/>
  <c r="K127" i="1" s="1"/>
  <c r="J129" i="1"/>
  <c r="K129" i="1" s="1"/>
  <c r="J131" i="1"/>
  <c r="K131" i="1" s="1"/>
  <c r="J133" i="1"/>
  <c r="K133" i="1" s="1"/>
  <c r="F160" i="1"/>
  <c r="H160" i="1"/>
  <c r="H166" i="1" s="1"/>
  <c r="K136" i="1"/>
  <c r="D147" i="1"/>
  <c r="D160" i="1" s="1"/>
  <c r="J15" i="2"/>
  <c r="K15" i="2" s="1"/>
  <c r="J16" i="2"/>
  <c r="K16" i="2" s="1"/>
  <c r="J20" i="2"/>
  <c r="K20" i="2" s="1"/>
  <c r="J22" i="2"/>
  <c r="K22" i="2" s="1"/>
  <c r="D25" i="2"/>
  <c r="J28" i="2"/>
  <c r="J30" i="2"/>
  <c r="K30" i="2" s="1"/>
  <c r="J33" i="2"/>
  <c r="K33" i="2" s="1"/>
  <c r="J35" i="2"/>
  <c r="K35" i="2" s="1"/>
  <c r="J37" i="2"/>
  <c r="K37" i="2" s="1"/>
  <c r="J39" i="2"/>
  <c r="K39" i="2" s="1"/>
  <c r="C40" i="2"/>
  <c r="E40" i="2"/>
  <c r="D40" i="2"/>
  <c r="J44" i="2"/>
  <c r="K44" i="2" s="1"/>
  <c r="J46" i="2"/>
  <c r="J48" i="2"/>
  <c r="K48" i="2" s="1"/>
  <c r="J50" i="2"/>
  <c r="J53" i="2"/>
  <c r="K53" i="2" s="1"/>
  <c r="J55" i="2"/>
  <c r="K55" i="2" s="1"/>
  <c r="J57" i="2"/>
  <c r="K57" i="2" s="1"/>
  <c r="C58" i="2"/>
  <c r="E58" i="2"/>
  <c r="D58" i="2"/>
  <c r="J62" i="2"/>
  <c r="D63" i="2"/>
  <c r="J66" i="2"/>
  <c r="D100" i="2"/>
  <c r="I161" i="2"/>
  <c r="J106" i="2"/>
  <c r="J108" i="2"/>
  <c r="J110" i="2"/>
  <c r="J112" i="2"/>
  <c r="J114" i="2"/>
  <c r="J116" i="2"/>
  <c r="J117" i="2"/>
  <c r="J118" i="2"/>
  <c r="J119" i="2"/>
  <c r="F121" i="2"/>
  <c r="F135" i="2" s="1"/>
  <c r="F161" i="2" s="1"/>
  <c r="J147" i="2"/>
  <c r="K83" i="4"/>
  <c r="K82" i="4" s="1"/>
  <c r="J82" i="4"/>
  <c r="J94" i="4"/>
  <c r="D93" i="4"/>
  <c r="K66" i="5"/>
  <c r="K82" i="7"/>
  <c r="J25" i="3"/>
  <c r="J14" i="4"/>
  <c r="K14" i="4" s="1"/>
  <c r="D15" i="4"/>
  <c r="J16" i="4"/>
  <c r="J18" i="4"/>
  <c r="K18" i="4" s="1"/>
  <c r="K19" i="4"/>
  <c r="J21" i="4"/>
  <c r="D22" i="4"/>
  <c r="J23" i="4"/>
  <c r="K23" i="4" s="1"/>
  <c r="K24" i="4"/>
  <c r="J25" i="4"/>
  <c r="K26" i="4"/>
  <c r="J27" i="4"/>
  <c r="K27" i="4" s="1"/>
  <c r="K28" i="4"/>
  <c r="J30" i="4"/>
  <c r="K31" i="4"/>
  <c r="J32" i="4"/>
  <c r="K32" i="4" s="1"/>
  <c r="J34" i="4"/>
  <c r="K35" i="4"/>
  <c r="J36" i="4"/>
  <c r="K36" i="4" s="1"/>
  <c r="K38" i="4"/>
  <c r="J39" i="4"/>
  <c r="K39" i="4" s="1"/>
  <c r="K40" i="4"/>
  <c r="J41" i="4"/>
  <c r="K42" i="4"/>
  <c r="J43" i="4"/>
  <c r="K43" i="4" s="1"/>
  <c r="K44" i="4"/>
  <c r="J45" i="4"/>
  <c r="K46" i="4"/>
  <c r="J47" i="4"/>
  <c r="K47" i="4" s="1"/>
  <c r="K48" i="4"/>
  <c r="J50" i="4"/>
  <c r="K51" i="4"/>
  <c r="J52" i="4"/>
  <c r="K52" i="4" s="1"/>
  <c r="J54" i="4"/>
  <c r="K56" i="4"/>
  <c r="J57" i="4"/>
  <c r="J55" i="4" s="1"/>
  <c r="K58" i="4"/>
  <c r="J59" i="4"/>
  <c r="K59" i="4" s="1"/>
  <c r="D60" i="4"/>
  <c r="J61" i="4"/>
  <c r="J63" i="4"/>
  <c r="K63" i="4" s="1"/>
  <c r="K64" i="4"/>
  <c r="F89" i="4"/>
  <c r="F90" i="4" s="1"/>
  <c r="H89" i="4"/>
  <c r="H90" i="4" s="1"/>
  <c r="J66" i="4"/>
  <c r="K60" i="6"/>
  <c r="K114" i="6"/>
  <c r="E75" i="4"/>
  <c r="J77" i="4"/>
  <c r="K79" i="4"/>
  <c r="J80" i="4"/>
  <c r="K81" i="4"/>
  <c r="J98" i="4"/>
  <c r="K98" i="4" s="1"/>
  <c r="J99" i="4"/>
  <c r="K99" i="4" s="1"/>
  <c r="J101" i="4"/>
  <c r="J103" i="4"/>
  <c r="J105" i="4"/>
  <c r="J107" i="4"/>
  <c r="J109" i="4"/>
  <c r="K111" i="4"/>
  <c r="D114" i="4"/>
  <c r="J117" i="4"/>
  <c r="K117" i="4" s="1"/>
  <c r="J118" i="4"/>
  <c r="J120" i="4"/>
  <c r="K120" i="4" s="1"/>
  <c r="J122" i="4"/>
  <c r="J124" i="4"/>
  <c r="K124" i="4" s="1"/>
  <c r="J126" i="4"/>
  <c r="K127" i="4"/>
  <c r="G154" i="4"/>
  <c r="G155" i="4" s="1"/>
  <c r="I154" i="4"/>
  <c r="I155" i="4" s="1"/>
  <c r="J133" i="4"/>
  <c r="D140" i="4"/>
  <c r="D154" i="4" s="1"/>
  <c r="J141" i="4"/>
  <c r="J143" i="4"/>
  <c r="K143" i="4" s="1"/>
  <c r="J145" i="4"/>
  <c r="J11" i="5"/>
  <c r="K11" i="5" s="1"/>
  <c r="J12" i="5"/>
  <c r="K12" i="5" s="1"/>
  <c r="D15" i="5"/>
  <c r="E15" i="5"/>
  <c r="J18" i="5"/>
  <c r="J20" i="5"/>
  <c r="K20" i="5" s="1"/>
  <c r="D29" i="5"/>
  <c r="D37" i="5"/>
  <c r="D49" i="5"/>
  <c r="H65" i="5"/>
  <c r="E89" i="5"/>
  <c r="G89" i="5"/>
  <c r="I89" i="5"/>
  <c r="F89" i="5"/>
  <c r="F90" i="5" s="1"/>
  <c r="J70" i="5"/>
  <c r="J97" i="5"/>
  <c r="K97" i="5" s="1"/>
  <c r="J112" i="5"/>
  <c r="K112" i="5" s="1"/>
  <c r="E114" i="5"/>
  <c r="F154" i="5"/>
  <c r="H154" i="5"/>
  <c r="J129" i="5"/>
  <c r="C154" i="5"/>
  <c r="E154" i="5"/>
  <c r="G154" i="5"/>
  <c r="I154" i="5"/>
  <c r="J141" i="5"/>
  <c r="K141" i="5" s="1"/>
  <c r="J143" i="5"/>
  <c r="K143" i="5" s="1"/>
  <c r="J145" i="5"/>
  <c r="K145" i="5" s="1"/>
  <c r="K22" i="7"/>
  <c r="K29" i="7"/>
  <c r="K37" i="7"/>
  <c r="K41" i="9"/>
  <c r="J40" i="9"/>
  <c r="K46" i="10"/>
  <c r="K45" i="10" s="1"/>
  <c r="J45" i="10"/>
  <c r="J57" i="10" s="1"/>
  <c r="K101" i="4"/>
  <c r="K103" i="4"/>
  <c r="K105" i="4"/>
  <c r="K107" i="4"/>
  <c r="K109" i="4"/>
  <c r="J114" i="4"/>
  <c r="K118" i="4"/>
  <c r="K122" i="4"/>
  <c r="K126" i="4"/>
  <c r="K141" i="4"/>
  <c r="K145" i="4"/>
  <c r="H155" i="5"/>
  <c r="G128" i="5"/>
  <c r="G155" i="5" s="1"/>
  <c r="I128" i="5"/>
  <c r="I155" i="5" s="1"/>
  <c r="F65" i="6"/>
  <c r="J29" i="6"/>
  <c r="K78" i="6"/>
  <c r="K146" i="6"/>
  <c r="C65" i="7"/>
  <c r="E65" i="7"/>
  <c r="G65" i="7"/>
  <c r="I65" i="7"/>
  <c r="J22" i="7"/>
  <c r="J29" i="7"/>
  <c r="J37" i="7"/>
  <c r="D89" i="7"/>
  <c r="D90" i="7" s="1"/>
  <c r="F89" i="7"/>
  <c r="F90" i="7" s="1"/>
  <c r="H89" i="7"/>
  <c r="H90" i="7" s="1"/>
  <c r="K70" i="7"/>
  <c r="J78" i="7"/>
  <c r="D128" i="7"/>
  <c r="F128" i="7"/>
  <c r="H128" i="7"/>
  <c r="K93" i="7"/>
  <c r="K128" i="7" s="1"/>
  <c r="J66" i="8"/>
  <c r="J75" i="8"/>
  <c r="K79" i="8"/>
  <c r="J78" i="8"/>
  <c r="J82" i="8"/>
  <c r="K10" i="9"/>
  <c r="K39" i="9" s="1"/>
  <c r="K23" i="9"/>
  <c r="J22" i="9"/>
  <c r="J39" i="9" s="1"/>
  <c r="J44" i="9" s="1"/>
  <c r="K28" i="10"/>
  <c r="K33" i="10"/>
  <c r="K32" i="10" s="1"/>
  <c r="J32" i="10"/>
  <c r="J38" i="10" s="1"/>
  <c r="J43" i="10" s="1"/>
  <c r="K51" i="10"/>
  <c r="D154" i="7"/>
  <c r="F154" i="7"/>
  <c r="H154" i="7"/>
  <c r="D89" i="8"/>
  <c r="H89" i="8"/>
  <c r="K70" i="8"/>
  <c r="D128" i="8"/>
  <c r="F128" i="8"/>
  <c r="H128" i="8"/>
  <c r="K93" i="8"/>
  <c r="K128" i="8" s="1"/>
  <c r="C39" i="9"/>
  <c r="C44" i="9" s="1"/>
  <c r="E39" i="9"/>
  <c r="E44" i="9" s="1"/>
  <c r="G39" i="9"/>
  <c r="G44" i="9" s="1"/>
  <c r="I39" i="9"/>
  <c r="I44" i="9" s="1"/>
  <c r="K33" i="9"/>
  <c r="C58" i="9"/>
  <c r="E58" i="9"/>
  <c r="G58" i="9"/>
  <c r="I58" i="9"/>
  <c r="K46" i="9"/>
  <c r="K58" i="9" s="1"/>
  <c r="D38" i="10"/>
  <c r="D43" i="10" s="1"/>
  <c r="F38" i="10"/>
  <c r="F43" i="10" s="1"/>
  <c r="H38" i="10"/>
  <c r="H43" i="10" s="1"/>
  <c r="D57" i="10"/>
  <c r="F57" i="10"/>
  <c r="H57" i="10"/>
  <c r="K22" i="8"/>
  <c r="K49" i="8"/>
  <c r="K60" i="8"/>
  <c r="F89" i="8"/>
  <c r="F90" i="8" s="1"/>
  <c r="C154" i="8"/>
  <c r="G154" i="8"/>
  <c r="D65" i="8"/>
  <c r="H65" i="8"/>
  <c r="J29" i="8"/>
  <c r="K55" i="8"/>
  <c r="C128" i="8"/>
  <c r="E128" i="8"/>
  <c r="G128" i="8"/>
  <c r="I128" i="8"/>
  <c r="D154" i="8"/>
  <c r="D155" i="8" s="1"/>
  <c r="F154" i="8"/>
  <c r="H154" i="8"/>
  <c r="H155" i="8" s="1"/>
  <c r="K22" i="10"/>
  <c r="K38" i="10" s="1"/>
  <c r="K43" i="10" s="1"/>
  <c r="K39" i="10"/>
  <c r="K22" i="9"/>
  <c r="K40" i="9"/>
  <c r="D90" i="8"/>
  <c r="H90" i="8"/>
  <c r="K15" i="8"/>
  <c r="K65" i="8" s="1"/>
  <c r="C155" i="8"/>
  <c r="E155" i="8"/>
  <c r="I155" i="8"/>
  <c r="J37" i="8"/>
  <c r="J55" i="8"/>
  <c r="C89" i="8"/>
  <c r="C90" i="8" s="1"/>
  <c r="E89" i="8"/>
  <c r="E90" i="8" s="1"/>
  <c r="G89" i="8"/>
  <c r="G90" i="8" s="1"/>
  <c r="I89" i="8"/>
  <c r="I90" i="8" s="1"/>
  <c r="J70" i="8"/>
  <c r="K78" i="8"/>
  <c r="K89" i="8" s="1"/>
  <c r="J93" i="8"/>
  <c r="J128" i="8" s="1"/>
  <c r="J133" i="8"/>
  <c r="J154" i="8" s="1"/>
  <c r="K146" i="8"/>
  <c r="K154" i="8" s="1"/>
  <c r="K8" i="7"/>
  <c r="K15" i="7"/>
  <c r="C155" i="7"/>
  <c r="E155" i="7"/>
  <c r="G155" i="7"/>
  <c r="I155" i="7"/>
  <c r="K155" i="7"/>
  <c r="J146" i="7"/>
  <c r="J55" i="7"/>
  <c r="C89" i="7"/>
  <c r="C90" i="7" s="1"/>
  <c r="C156" i="7" s="1"/>
  <c r="E89" i="7"/>
  <c r="E90" i="7" s="1"/>
  <c r="G89" i="7"/>
  <c r="G90" i="7" s="1"/>
  <c r="I89" i="7"/>
  <c r="I90" i="7" s="1"/>
  <c r="J70" i="7"/>
  <c r="J89" i="7" s="1"/>
  <c r="K78" i="7"/>
  <c r="J93" i="7"/>
  <c r="J128" i="7" s="1"/>
  <c r="J133" i="7"/>
  <c r="F90" i="6"/>
  <c r="K15" i="6"/>
  <c r="J37" i="6"/>
  <c r="J65" i="6" s="1"/>
  <c r="K55" i="6"/>
  <c r="K70" i="6"/>
  <c r="K89" i="6" s="1"/>
  <c r="J78" i="6"/>
  <c r="J89" i="6" s="1"/>
  <c r="C155" i="6"/>
  <c r="E155" i="6"/>
  <c r="G155" i="6"/>
  <c r="I155" i="6"/>
  <c r="K93" i="6"/>
  <c r="K128" i="6" s="1"/>
  <c r="D154" i="6"/>
  <c r="D155" i="6" s="1"/>
  <c r="F154" i="6"/>
  <c r="F155" i="6" s="1"/>
  <c r="H154" i="6"/>
  <c r="H155" i="6" s="1"/>
  <c r="K133" i="6"/>
  <c r="K154" i="6" s="1"/>
  <c r="J146" i="6"/>
  <c r="J154" i="6" s="1"/>
  <c r="J155" i="6" s="1"/>
  <c r="J9" i="5"/>
  <c r="D8" i="5"/>
  <c r="K14" i="5"/>
  <c r="K18" i="5"/>
  <c r="K25" i="5"/>
  <c r="K27" i="5"/>
  <c r="K31" i="5"/>
  <c r="K35" i="5"/>
  <c r="K39" i="5"/>
  <c r="K41" i="5"/>
  <c r="K43" i="5"/>
  <c r="K45" i="5"/>
  <c r="K47" i="5"/>
  <c r="K51" i="5"/>
  <c r="K53" i="5"/>
  <c r="K63" i="5"/>
  <c r="K96" i="5"/>
  <c r="G65" i="5"/>
  <c r="G90" i="5" s="1"/>
  <c r="I65" i="5"/>
  <c r="I90" i="5" s="1"/>
  <c r="J16" i="5"/>
  <c r="J17" i="5"/>
  <c r="K17" i="5" s="1"/>
  <c r="J19" i="5"/>
  <c r="K19" i="5" s="1"/>
  <c r="K21" i="5"/>
  <c r="C22" i="5"/>
  <c r="J23" i="5"/>
  <c r="J24" i="5"/>
  <c r="K24" i="5" s="1"/>
  <c r="J26" i="5"/>
  <c r="K26" i="5" s="1"/>
  <c r="J28" i="5"/>
  <c r="K28" i="5" s="1"/>
  <c r="J30" i="5"/>
  <c r="J32" i="5"/>
  <c r="K32" i="5" s="1"/>
  <c r="J34" i="5"/>
  <c r="K34" i="5" s="1"/>
  <c r="J36" i="5"/>
  <c r="K36" i="5" s="1"/>
  <c r="J38" i="5"/>
  <c r="K38" i="5" s="1"/>
  <c r="J40" i="5"/>
  <c r="K40" i="5" s="1"/>
  <c r="J42" i="5"/>
  <c r="K42" i="5" s="1"/>
  <c r="J44" i="5"/>
  <c r="K44" i="5" s="1"/>
  <c r="J46" i="5"/>
  <c r="K46" i="5" s="1"/>
  <c r="J48" i="5"/>
  <c r="K48" i="5" s="1"/>
  <c r="J50" i="5"/>
  <c r="K50" i="5"/>
  <c r="J52" i="5"/>
  <c r="K52" i="5" s="1"/>
  <c r="J54" i="5"/>
  <c r="K54" i="5" s="1"/>
  <c r="C55" i="5"/>
  <c r="K56" i="5"/>
  <c r="K55" i="5" s="1"/>
  <c r="K59" i="5"/>
  <c r="C60" i="5"/>
  <c r="J61" i="5"/>
  <c r="J62" i="5"/>
  <c r="K62" i="5" s="1"/>
  <c r="J64" i="5"/>
  <c r="K64" i="5" s="1"/>
  <c r="D89" i="5"/>
  <c r="H89" i="5"/>
  <c r="K70" i="5"/>
  <c r="C75" i="5"/>
  <c r="C89" i="5" s="1"/>
  <c r="J76" i="5"/>
  <c r="J77" i="5"/>
  <c r="K77" i="5" s="1"/>
  <c r="D93" i="5"/>
  <c r="C93" i="5"/>
  <c r="C128" i="5" s="1"/>
  <c r="E93" i="5"/>
  <c r="E128" i="5" s="1"/>
  <c r="E155" i="5" s="1"/>
  <c r="J94" i="5"/>
  <c r="K99" i="5"/>
  <c r="K101" i="5"/>
  <c r="K103" i="5"/>
  <c r="K105" i="5"/>
  <c r="K107" i="5"/>
  <c r="K109" i="5"/>
  <c r="K110" i="5"/>
  <c r="J111" i="5"/>
  <c r="K111" i="5" s="1"/>
  <c r="K119" i="5"/>
  <c r="K121" i="5"/>
  <c r="K123" i="5"/>
  <c r="K125" i="5"/>
  <c r="K127" i="5"/>
  <c r="J142" i="5"/>
  <c r="K79" i="5"/>
  <c r="K78" i="5" s="1"/>
  <c r="J100" i="5"/>
  <c r="K100" i="5" s="1"/>
  <c r="J102" i="5"/>
  <c r="K102" i="5" s="1"/>
  <c r="J104" i="5"/>
  <c r="K104" i="5" s="1"/>
  <c r="J106" i="5"/>
  <c r="K106" i="5" s="1"/>
  <c r="J108" i="5"/>
  <c r="K108" i="5" s="1"/>
  <c r="J115" i="5"/>
  <c r="D114" i="5"/>
  <c r="K117" i="5"/>
  <c r="J118" i="5"/>
  <c r="K118" i="5" s="1"/>
  <c r="J120" i="5"/>
  <c r="K120" i="5" s="1"/>
  <c r="J122" i="5"/>
  <c r="K122" i="5" s="1"/>
  <c r="J124" i="5"/>
  <c r="K124" i="5" s="1"/>
  <c r="J126" i="5"/>
  <c r="K126" i="5" s="1"/>
  <c r="K129" i="5"/>
  <c r="K142" i="5"/>
  <c r="K144" i="5"/>
  <c r="K146" i="5"/>
  <c r="J8" i="4"/>
  <c r="K16" i="4"/>
  <c r="K21" i="4"/>
  <c r="K25" i="4"/>
  <c r="K30" i="4"/>
  <c r="K34" i="4"/>
  <c r="J37" i="4"/>
  <c r="K41" i="4"/>
  <c r="K45" i="4"/>
  <c r="K50" i="4"/>
  <c r="K54" i="4"/>
  <c r="K57" i="4"/>
  <c r="K55" i="4" s="1"/>
  <c r="K61" i="4"/>
  <c r="K66" i="4"/>
  <c r="K77" i="4"/>
  <c r="J78" i="4"/>
  <c r="K80" i="4"/>
  <c r="K78" i="4" s="1"/>
  <c r="C8" i="4"/>
  <c r="E8" i="4"/>
  <c r="E65" i="4" s="1"/>
  <c r="C15" i="4"/>
  <c r="C22" i="4"/>
  <c r="D29" i="4"/>
  <c r="D37" i="4"/>
  <c r="D49" i="4"/>
  <c r="D55" i="4"/>
  <c r="C60" i="4"/>
  <c r="E89" i="4"/>
  <c r="G89" i="4"/>
  <c r="G90" i="4" s="1"/>
  <c r="I89" i="4"/>
  <c r="I90" i="4" s="1"/>
  <c r="C75" i="4"/>
  <c r="C89" i="4" s="1"/>
  <c r="D78" i="4"/>
  <c r="D89" i="4" s="1"/>
  <c r="F155" i="4"/>
  <c r="H155" i="4"/>
  <c r="K94" i="4"/>
  <c r="K95" i="4"/>
  <c r="K96" i="4"/>
  <c r="K97" i="4"/>
  <c r="K100" i="4"/>
  <c r="K102" i="4"/>
  <c r="K104" i="4"/>
  <c r="K106" i="4"/>
  <c r="K108" i="4"/>
  <c r="K110" i="4"/>
  <c r="K112" i="4"/>
  <c r="K115" i="4"/>
  <c r="K116" i="4"/>
  <c r="K119" i="4"/>
  <c r="K121" i="4"/>
  <c r="K123" i="4"/>
  <c r="K125" i="4"/>
  <c r="E154" i="4"/>
  <c r="K129" i="4"/>
  <c r="J140" i="4"/>
  <c r="K142" i="4"/>
  <c r="K144" i="4"/>
  <c r="K146" i="4"/>
  <c r="J154" i="4"/>
  <c r="C140" i="4"/>
  <c r="C154" i="4" s="1"/>
  <c r="C155" i="4" s="1"/>
  <c r="I25" i="3"/>
  <c r="H165" i="2"/>
  <c r="G165" i="2"/>
  <c r="I93" i="2"/>
  <c r="I165" i="2"/>
  <c r="J19" i="2"/>
  <c r="K24" i="2"/>
  <c r="J26" i="2"/>
  <c r="J34" i="2"/>
  <c r="J32" i="2" s="1"/>
  <c r="J42" i="2"/>
  <c r="J54" i="2"/>
  <c r="J52" i="2" s="1"/>
  <c r="J60" i="2"/>
  <c r="J58" i="2" s="1"/>
  <c r="K66" i="2"/>
  <c r="K84" i="2"/>
  <c r="E68" i="2"/>
  <c r="J12" i="2"/>
  <c r="D11" i="2"/>
  <c r="D68" i="2" s="1"/>
  <c r="F11" i="2"/>
  <c r="F68" i="2" s="1"/>
  <c r="K17" i="2"/>
  <c r="K21" i="2"/>
  <c r="K28" i="2"/>
  <c r="K34" i="2"/>
  <c r="K36" i="2"/>
  <c r="K38" i="2"/>
  <c r="K46" i="2"/>
  <c r="K50" i="2"/>
  <c r="K56" i="2"/>
  <c r="K60" i="2"/>
  <c r="K58" i="2" s="1"/>
  <c r="K62" i="2"/>
  <c r="C63" i="2"/>
  <c r="C68" i="2" s="1"/>
  <c r="J64" i="2"/>
  <c r="J65" i="2"/>
  <c r="K65" i="2" s="1"/>
  <c r="J67" i="2"/>
  <c r="K67" i="2" s="1"/>
  <c r="K73" i="2"/>
  <c r="D78" i="2"/>
  <c r="D92" i="2" s="1"/>
  <c r="D166" i="2" s="1"/>
  <c r="J79" i="2"/>
  <c r="J78" i="2" s="1"/>
  <c r="C81" i="2"/>
  <c r="C92" i="2" s="1"/>
  <c r="C166" i="2" s="1"/>
  <c r="J82" i="2"/>
  <c r="J83" i="2"/>
  <c r="K83" i="2" s="1"/>
  <c r="K86" i="2"/>
  <c r="K85" i="2" s="1"/>
  <c r="J85" i="2"/>
  <c r="K102" i="2"/>
  <c r="K118" i="2"/>
  <c r="J122" i="2"/>
  <c r="D121" i="2"/>
  <c r="D135" i="2" s="1"/>
  <c r="D161" i="2" s="1"/>
  <c r="F92" i="2"/>
  <c r="F166" i="2" s="1"/>
  <c r="H92" i="2"/>
  <c r="H166" i="2" s="1"/>
  <c r="C100" i="2"/>
  <c r="E100" i="2"/>
  <c r="E135" i="2" s="1"/>
  <c r="J101" i="2"/>
  <c r="J104" i="2"/>
  <c r="K104" i="2" s="1"/>
  <c r="K106" i="2"/>
  <c r="K108" i="2"/>
  <c r="K110" i="2"/>
  <c r="K112" i="2"/>
  <c r="K114" i="2"/>
  <c r="K116" i="2"/>
  <c r="K117" i="2"/>
  <c r="K119" i="2"/>
  <c r="C121" i="2"/>
  <c r="J124" i="2"/>
  <c r="K124" i="2" s="1"/>
  <c r="J126" i="2"/>
  <c r="K126" i="2" s="1"/>
  <c r="K140" i="2"/>
  <c r="K160" i="2" s="1"/>
  <c r="K149" i="2"/>
  <c r="K147" i="2" s="1"/>
  <c r="K17" i="1"/>
  <c r="J18" i="1"/>
  <c r="K20" i="1"/>
  <c r="K22" i="1"/>
  <c r="K26" i="1"/>
  <c r="K28" i="1"/>
  <c r="K30" i="1"/>
  <c r="K12" i="1"/>
  <c r="J11" i="1"/>
  <c r="F93" i="1"/>
  <c r="H165" i="1"/>
  <c r="H93" i="1"/>
  <c r="D18" i="1"/>
  <c r="D25" i="1"/>
  <c r="K34" i="1"/>
  <c r="K36" i="1"/>
  <c r="K38" i="1"/>
  <c r="J40" i="1"/>
  <c r="K42" i="1"/>
  <c r="K44" i="1"/>
  <c r="K46" i="1"/>
  <c r="K48" i="1"/>
  <c r="K50" i="1"/>
  <c r="J52" i="1"/>
  <c r="K54" i="1"/>
  <c r="K56" i="1"/>
  <c r="J58" i="1"/>
  <c r="K60" i="1"/>
  <c r="K62" i="1"/>
  <c r="K65" i="1"/>
  <c r="K67" i="1"/>
  <c r="K73" i="1"/>
  <c r="G165" i="1"/>
  <c r="G93" i="1"/>
  <c r="I93" i="1"/>
  <c r="I165" i="1"/>
  <c r="K41" i="1"/>
  <c r="K53" i="1"/>
  <c r="K59" i="1"/>
  <c r="J64" i="1"/>
  <c r="J63" i="1" s="1"/>
  <c r="C92" i="1"/>
  <c r="C166" i="1" s="1"/>
  <c r="E92" i="1"/>
  <c r="E166" i="1" s="1"/>
  <c r="J79" i="1"/>
  <c r="J78" i="1" s="1"/>
  <c r="K82" i="1"/>
  <c r="K107" i="1"/>
  <c r="K109" i="1"/>
  <c r="K111" i="1"/>
  <c r="K113" i="1"/>
  <c r="K115" i="1"/>
  <c r="K117" i="1"/>
  <c r="K118" i="1"/>
  <c r="J122" i="1"/>
  <c r="D121" i="1"/>
  <c r="K123" i="1"/>
  <c r="K124" i="1"/>
  <c r="K149" i="1"/>
  <c r="K151" i="1"/>
  <c r="K84" i="1"/>
  <c r="H161" i="1"/>
  <c r="J101" i="1"/>
  <c r="D100" i="1"/>
  <c r="D135" i="1" s="1"/>
  <c r="F100" i="1"/>
  <c r="F135" i="1" s="1"/>
  <c r="F161" i="1" s="1"/>
  <c r="K104" i="1"/>
  <c r="K105" i="1"/>
  <c r="J106" i="1"/>
  <c r="K106" i="1" s="1"/>
  <c r="J108" i="1"/>
  <c r="K108" i="1" s="1"/>
  <c r="J110" i="1"/>
  <c r="K110" i="1" s="1"/>
  <c r="J112" i="1"/>
  <c r="K112" i="1" s="1"/>
  <c r="J114" i="1"/>
  <c r="K114" i="1" s="1"/>
  <c r="J116" i="1"/>
  <c r="K116" i="1" s="1"/>
  <c r="K119" i="1"/>
  <c r="C121" i="1"/>
  <c r="C135" i="1" s="1"/>
  <c r="K126" i="1"/>
  <c r="K128" i="1"/>
  <c r="K130" i="1"/>
  <c r="K132" i="1"/>
  <c r="K134" i="1"/>
  <c r="J136" i="1"/>
  <c r="J148" i="1"/>
  <c r="K148" i="1" s="1"/>
  <c r="J150" i="1"/>
  <c r="K150" i="1" s="1"/>
  <c r="J75" i="5" l="1"/>
  <c r="J89" i="5" s="1"/>
  <c r="K8" i="4"/>
  <c r="E155" i="4"/>
  <c r="E65" i="5"/>
  <c r="E90" i="5" s="1"/>
  <c r="C135" i="2"/>
  <c r="C161" i="2" s="1"/>
  <c r="K155" i="8"/>
  <c r="J89" i="8"/>
  <c r="C156" i="8"/>
  <c r="J65" i="8"/>
  <c r="J90" i="8" s="1"/>
  <c r="F155" i="8"/>
  <c r="G155" i="8"/>
  <c r="K89" i="7"/>
  <c r="J65" i="7"/>
  <c r="J90" i="7" s="1"/>
  <c r="K65" i="6"/>
  <c r="J140" i="5"/>
  <c r="J154" i="5" s="1"/>
  <c r="C155" i="5"/>
  <c r="H90" i="5"/>
  <c r="D65" i="5"/>
  <c r="F128" i="5"/>
  <c r="F155" i="5" s="1"/>
  <c r="K75" i="4"/>
  <c r="K60" i="4"/>
  <c r="K15" i="4"/>
  <c r="K140" i="4"/>
  <c r="K154" i="4" s="1"/>
  <c r="J75" i="4"/>
  <c r="J89" i="4" s="1"/>
  <c r="E161" i="2"/>
  <c r="J81" i="2"/>
  <c r="J92" i="2" s="1"/>
  <c r="J166" i="2" s="1"/>
  <c r="K54" i="2"/>
  <c r="K52" i="2" s="1"/>
  <c r="J40" i="2"/>
  <c r="J25" i="2"/>
  <c r="J18" i="2"/>
  <c r="G93" i="2"/>
  <c r="J160" i="2"/>
  <c r="I166" i="2"/>
  <c r="E166" i="2"/>
  <c r="J92" i="1"/>
  <c r="J81" i="1"/>
  <c r="K18" i="1"/>
  <c r="E161" i="1"/>
  <c r="E165" i="1"/>
  <c r="D166" i="1"/>
  <c r="D161" i="1"/>
  <c r="K58" i="1"/>
  <c r="K52" i="1"/>
  <c r="K32" i="1"/>
  <c r="D68" i="1"/>
  <c r="K11" i="1"/>
  <c r="K32" i="2"/>
  <c r="D65" i="4"/>
  <c r="D90" i="4" s="1"/>
  <c r="K37" i="4"/>
  <c r="K140" i="5"/>
  <c r="K154" i="5" s="1"/>
  <c r="J93" i="5"/>
  <c r="C65" i="5"/>
  <c r="J154" i="7"/>
  <c r="J155" i="7" s="1"/>
  <c r="K65" i="7"/>
  <c r="C59" i="9"/>
  <c r="H155" i="7"/>
  <c r="D155" i="7"/>
  <c r="D128" i="4"/>
  <c r="D155" i="4" s="1"/>
  <c r="F166" i="1"/>
  <c r="J32" i="1"/>
  <c r="J25" i="1"/>
  <c r="K40" i="1"/>
  <c r="H93" i="2"/>
  <c r="K155" i="6"/>
  <c r="F155" i="7"/>
  <c r="K57" i="10"/>
  <c r="K58" i="10" s="1"/>
  <c r="J60" i="4"/>
  <c r="J49" i="4"/>
  <c r="J29" i="4"/>
  <c r="J22" i="4"/>
  <c r="J65" i="4" s="1"/>
  <c r="J90" i="4" s="1"/>
  <c r="J15" i="4"/>
  <c r="J93" i="4"/>
  <c r="J128" i="4" s="1"/>
  <c r="J155" i="4" s="1"/>
  <c r="J155" i="8"/>
  <c r="K44" i="9"/>
  <c r="K59" i="9" s="1"/>
  <c r="K90" i="8"/>
  <c r="K156" i="8" s="1"/>
  <c r="K90" i="7"/>
  <c r="K156" i="7" s="1"/>
  <c r="J90" i="6"/>
  <c r="K90" i="6"/>
  <c r="C90" i="5"/>
  <c r="J114" i="5"/>
  <c r="K115" i="5"/>
  <c r="K114" i="5" s="1"/>
  <c r="K94" i="5"/>
  <c r="K93" i="5" s="1"/>
  <c r="J60" i="5"/>
  <c r="J49" i="5"/>
  <c r="K37" i="5"/>
  <c r="J29" i="5"/>
  <c r="J22" i="5"/>
  <c r="K76" i="5"/>
  <c r="K75" i="5" s="1"/>
  <c r="K89" i="5" s="1"/>
  <c r="K61" i="5"/>
  <c r="K60" i="5" s="1"/>
  <c r="J8" i="5"/>
  <c r="K9" i="5"/>
  <c r="K8" i="5" s="1"/>
  <c r="J128" i="5"/>
  <c r="J155" i="5" s="1"/>
  <c r="D128" i="5"/>
  <c r="D155" i="5" s="1"/>
  <c r="K49" i="5"/>
  <c r="J37" i="5"/>
  <c r="K30" i="5"/>
  <c r="K29" i="5" s="1"/>
  <c r="J15" i="5"/>
  <c r="K23" i="5"/>
  <c r="K22" i="5" s="1"/>
  <c r="K16" i="5"/>
  <c r="K15" i="5" s="1"/>
  <c r="D90" i="5"/>
  <c r="K93" i="4"/>
  <c r="C65" i="4"/>
  <c r="C90" i="4" s="1"/>
  <c r="C156" i="4" s="1"/>
  <c r="K22" i="4"/>
  <c r="K114" i="4"/>
  <c r="E90" i="4"/>
  <c r="K89" i="4"/>
  <c r="K49" i="4"/>
  <c r="K29" i="4"/>
  <c r="C93" i="2"/>
  <c r="C165" i="2"/>
  <c r="J100" i="2"/>
  <c r="J121" i="2"/>
  <c r="K122" i="2"/>
  <c r="K121" i="2" s="1"/>
  <c r="D165" i="2"/>
  <c r="D93" i="2"/>
  <c r="E93" i="2"/>
  <c r="E165" i="2"/>
  <c r="K79" i="2"/>
  <c r="K78" i="2" s="1"/>
  <c r="K101" i="2"/>
  <c r="K100" i="2" s="1"/>
  <c r="K135" i="2" s="1"/>
  <c r="K161" i="2" s="1"/>
  <c r="J63" i="2"/>
  <c r="K42" i="2"/>
  <c r="K40" i="2" s="1"/>
  <c r="K26" i="2"/>
  <c r="K25" i="2" s="1"/>
  <c r="K19" i="2"/>
  <c r="K18" i="2" s="1"/>
  <c r="F165" i="2"/>
  <c r="F93" i="2"/>
  <c r="J11" i="2"/>
  <c r="K12" i="2"/>
  <c r="K11" i="2" s="1"/>
  <c r="K82" i="2"/>
  <c r="K81" i="2" s="1"/>
  <c r="K64" i="2"/>
  <c r="K63" i="2" s="1"/>
  <c r="C161" i="1"/>
  <c r="C165" i="1"/>
  <c r="D165" i="1"/>
  <c r="D93" i="1"/>
  <c r="J147" i="1"/>
  <c r="J160" i="1" s="1"/>
  <c r="J166" i="1" s="1"/>
  <c r="J121" i="1"/>
  <c r="K122" i="1"/>
  <c r="K121" i="1" s="1"/>
  <c r="K81" i="1"/>
  <c r="K64" i="1"/>
  <c r="K63" i="1" s="1"/>
  <c r="E93" i="1"/>
  <c r="K79" i="1"/>
  <c r="K78" i="1" s="1"/>
  <c r="J68" i="1"/>
  <c r="K147" i="1"/>
  <c r="K160" i="1" s="1"/>
  <c r="J100" i="1"/>
  <c r="K101" i="1"/>
  <c r="K100" i="1" s="1"/>
  <c r="C93" i="1"/>
  <c r="C162" i="1" s="1"/>
  <c r="F165" i="1"/>
  <c r="K25" i="1"/>
  <c r="K68" i="1" s="1"/>
  <c r="K135" i="1" l="1"/>
  <c r="K161" i="1" s="1"/>
  <c r="J135" i="2"/>
  <c r="J161" i="2" s="1"/>
  <c r="K128" i="5"/>
  <c r="J68" i="2"/>
  <c r="K65" i="4"/>
  <c r="K90" i="4" s="1"/>
  <c r="J135" i="1"/>
  <c r="J161" i="1" s="1"/>
  <c r="K92" i="1"/>
  <c r="K166" i="1" s="1"/>
  <c r="K92" i="2"/>
  <c r="K166" i="2" s="1"/>
  <c r="K65" i="5"/>
  <c r="K90" i="5" s="1"/>
  <c r="J65" i="5"/>
  <c r="J90" i="5" s="1"/>
  <c r="K155" i="5"/>
  <c r="K128" i="4"/>
  <c r="K155" i="4" s="1"/>
  <c r="K68" i="2"/>
  <c r="J165" i="2"/>
  <c r="J93" i="2"/>
  <c r="K165" i="1"/>
  <c r="K93" i="1"/>
  <c r="K162" i="1" s="1"/>
  <c r="J165" i="1"/>
  <c r="J93" i="1"/>
  <c r="K156" i="4" l="1"/>
  <c r="K93" i="2"/>
  <c r="K165" i="2"/>
</calcChain>
</file>

<file path=xl/comments1.xml><?xml version="1.0" encoding="utf-8"?>
<comments xmlns="http://schemas.openxmlformats.org/spreadsheetml/2006/main">
  <authors>
    <author>User</author>
  </authors>
  <commentLis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kult. Ág.pótlék     139.200 Ft
Jub.jutalom         663.600 Ft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könyvvezetés</t>
        </r>
      </text>
    </comment>
    <comment ref="E1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Óvoda bérkomp.           141 e/Ft
Műv.Ház városnap     2 000 e/Ft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4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szoc.ágazgati pótlék</t>
        </r>
      </text>
    </comment>
    <comment ref="E96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Bölcsődei támogatás visszavonás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E25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ÖNK választás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szabbadság megváltás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E42" authorId="0" shape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bérkompenzáció 01-06 hó</t>
        </r>
      </text>
    </comment>
  </commentList>
</comments>
</file>

<file path=xl/sharedStrings.xml><?xml version="1.0" encoding="utf-8"?>
<sst xmlns="http://schemas.openxmlformats.org/spreadsheetml/2006/main" count="2528" uniqueCount="390">
  <si>
    <t>2019. ÉVI KÖLTSÉGVETÉSI RENDELET ÖSSZEVONT BEVÉTELEINEK KIADÁSAINAK MÓDOSÍTÁSA</t>
  </si>
  <si>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</si>
  <si>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</si>
  <si>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</si>
  <si>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</si>
  <si>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</si>
  <si>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</si>
  <si>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1. sz. módosítás </t>
  </si>
  <si>
    <t xml:space="preserve">.2. sz. módosítás </t>
  </si>
  <si>
    <t xml:space="preserve">3. sz. módosítás </t>
  </si>
  <si>
    <t xml:space="preserve">4. sz. módosítás </t>
  </si>
  <si>
    <t xml:space="preserve">.5. sz. módosítás </t>
  </si>
  <si>
    <t xml:space="preserve">6.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</si>
  <si>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</si>
  <si>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</si>
  <si>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</si>
  <si>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</si>
  <si>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</si>
  <si>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</si>
  <si>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</si>
  <si>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</si>
  <si>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</si>
  <si>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</si>
  <si>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</si>
  <si>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</si>
  <si>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</si>
  <si>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</si>
  <si>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</si>
  <si>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</si>
  <si>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</si>
  <si>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</si>
  <si>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</si>
  <si>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</si>
  <si>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</si>
  <si>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</si>
  <si>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</si>
  <si>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</si>
  <si>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</si>
  <si>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</si>
  <si>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</si>
  <si>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</si>
  <si>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</si>
  <si>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</si>
  <si>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</si>
  <si>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</si>
  <si>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</si>
  <si>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</si>
  <si>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</si>
  <si>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</si>
  <si>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</si>
  <si>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</si>
  <si>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</si>
  <si>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</si>
  <si>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</si>
  <si>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</si>
  <si>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</si>
  <si>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</si>
  <si>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</si>
  <si>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</si>
  <si>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</si>
  <si>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</si>
  <si>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</si>
  <si>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</si>
  <si>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</si>
  <si>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</si>
  <si>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</si>
  <si>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</si>
  <si>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</si>
  <si>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</si>
  <si>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</si>
  <si>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</si>
  <si>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</si>
  <si>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</si>
  <si>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</si>
  <si>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</si>
  <si>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</si>
  <si>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</si>
  <si>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</si>
  <si>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</si>
  <si>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</si>
  <si>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</si>
  <si>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</si>
  <si>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</si>
  <si>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</si>
  <si>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</si>
  <si>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</si>
  <si>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</si>
  <si>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</si>
  <si>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</si>
  <si>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</si>
  <si>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</si>
  <si>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</si>
  <si>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</si>
  <si>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</si>
  <si>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</si>
  <si>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</si>
  <si>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</si>
  <si>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</si>
  <si>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</si>
  <si>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</si>
  <si>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</si>
  <si>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</si>
  <si>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</si>
  <si>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</si>
  <si>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</si>
  <si>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</si>
  <si>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</si>
  <si>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</si>
  <si>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</si>
  <si>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</si>
  <si>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</si>
  <si>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</si>
  <si>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</si>
  <si>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</si>
  <si>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</si>
  <si>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</si>
  <si>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</si>
  <si>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</si>
  <si>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</si>
  <si>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</si>
  <si>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</si>
  <si>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</si>
  <si>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</si>
  <si>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</si>
  <si>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</si>
  <si>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</si>
  <si>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</si>
  <si>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</si>
  <si>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</si>
  <si>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</si>
  <si>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</si>
  <si>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</si>
  <si>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</si>
  <si>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</si>
  <si>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</si>
  <si>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</si>
  <si>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</si>
  <si>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</si>
  <si>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</si>
  <si>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</si>
  <si>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</si>
  <si>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</si>
  <si>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</si>
  <si>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</si>
  <si>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</si>
  <si>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</si>
  <si>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</si>
  <si>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</si>
  <si>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</si>
  <si>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</si>
  <si>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</si>
  <si>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</si>
  <si>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</si>
  <si>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</si>
  <si>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</si>
  <si>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</si>
  <si>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</si>
  <si>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</si>
  <si>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</si>
  <si>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</si>
  <si>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</si>
  <si>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</si>
  <si>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</si>
  <si>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</si>
  <si>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</si>
  <si>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</si>
  <si>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</si>
  <si>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</si>
  <si>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</si>
  <si>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</si>
  <si>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</si>
  <si>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</si>
  <si>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</si>
  <si>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</si>
  <si>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</si>
  <si>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</si>
  <si>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</si>
  <si>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</si>
  <si>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</si>
  <si>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</si>
  <si>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</si>
  <si>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</si>
  <si>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</si>
  <si>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</si>
  <si>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</si>
  <si>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</si>
  <si>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</si>
  <si>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</si>
  <si>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</si>
  <si>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</si>
  <si>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</si>
  <si>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</si>
  <si>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</si>
  <si>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</si>
  <si>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</si>
  <si>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</si>
  <si>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</si>
  <si>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</si>
  <si>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</si>
  <si>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</si>
  <si>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</si>
  <si>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</si>
  <si>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</si>
  <si>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</si>
  <si>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</si>
  <si>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</si>
  <si>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</si>
  <si>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</si>
  <si>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</si>
  <si>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</si>
  <si>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</si>
  <si>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</si>
  <si>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</si>
  <si>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</si>
  <si>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</si>
  <si>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</si>
  <si>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</si>
  <si>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</si>
  <si>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</si>
  <si>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</si>
  <si>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</si>
  <si>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</si>
  <si>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</si>
  <si>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</si>
  <si>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</si>
  <si>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</si>
  <si>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</si>
  <si>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</si>
  <si>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</si>
  <si>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</si>
  <si>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</si>
  <si>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</si>
  <si>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</si>
  <si>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</si>
  <si>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</si>
  <si>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</si>
  <si>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</si>
  <si>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</si>
  <si>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</si>
  <si>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</si>
  <si>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</si>
  <si>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</si>
  <si>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</si>
  <si>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</si>
  <si>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</si>
  <si>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</si>
  <si>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</si>
  <si>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</si>
  <si>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</si>
  <si>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</si>
  <si>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</si>
  <si>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</si>
  <si>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</si>
  <si>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</si>
  <si>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</si>
  <si>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</si>
  <si>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</si>
  <si>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</si>
  <si>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</si>
  <si>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</si>
  <si>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</si>
  <si>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</si>
  <si>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</si>
  <si>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</si>
  <si>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</si>
  <si>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</si>
  <si>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</si>
  <si>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</si>
  <si>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</si>
  <si>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</si>
  <si>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</si>
  <si>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</si>
  <si>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</si>
  <si>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</si>
  <si>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</si>
  <si>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</si>
  <si>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</si>
  <si>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</si>
  <si>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</si>
  <si>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</si>
  <si>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</si>
  <si>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</si>
  <si>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</si>
  <si>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</si>
  <si>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</si>
  <si>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</si>
  <si>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</si>
  <si>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2019. ÉVI KÖLTSÉGVETÉSI RENDELET KÖTELEZŐ FELADATOK BEVÉTELEINEK KIADÁSAINAK MÓDOSÍTÁSA</t>
  </si>
  <si>
    <t>Felújítási kiadások előirányzatának módosítása felújításonként</t>
  </si>
  <si>
    <t>Felújítás  megnevezése</t>
  </si>
  <si>
    <t>Teljes költség</t>
  </si>
  <si>
    <t>Kivitelezés kezdési és befejezési éve</t>
  </si>
  <si>
    <t>3. sz. módosítás</t>
  </si>
  <si>
    <t>H=(F+G)</t>
  </si>
  <si>
    <t>I=(E+H)</t>
  </si>
  <si>
    <t>Szolgálati lakások felújítása</t>
  </si>
  <si>
    <t>2019</t>
  </si>
  <si>
    <t>Vízhálózat felújítás</t>
  </si>
  <si>
    <t>Közfoglalkoztatás Fóliasátor modernizálás</t>
  </si>
  <si>
    <t xml:space="preserve">2019 </t>
  </si>
  <si>
    <t xml:space="preserve">  Szolgálati lakások kazáncsere</t>
  </si>
  <si>
    <t xml:space="preserve">  Szolgálati lakás villanszerelés</t>
  </si>
  <si>
    <t>ÖSSZESEN:</t>
  </si>
  <si>
    <t>Megnevezés</t>
  </si>
  <si>
    <t>Tompa Város Önkormányzata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</si>
  <si>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</si>
  <si>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</si>
  <si>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</si>
  <si>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</si>
  <si>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</si>
  <si>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</si>
  <si>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3.számú módosítás utáni előirányzat</t>
  </si>
  <si>
    <t>Bevételek</t>
  </si>
  <si>
    <t>Működési célú kvi támogatások és kiegészítő támogatások</t>
  </si>
  <si>
    <t>Kamatbevételek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</si>
  <si>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</si>
  <si>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</si>
  <si>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</si>
  <si>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</si>
  <si>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</si>
  <si>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</si>
  <si>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</si>
  <si>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</si>
  <si>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</si>
  <si>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</si>
  <si>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</si>
  <si>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Hitel-, kölcsöntörlesztés államháztartáson kívülre (4.1. + … + 4.3.)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</si>
  <si>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</si>
  <si>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</si>
  <si>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</si>
  <si>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</si>
  <si>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</si>
  <si>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</si>
  <si>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</si>
  <si>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t>Közfoglalkoztatottak létszáma (fő)</t>
  </si>
  <si>
    <t>Kötelező feladtok bevételeinek, kiadásainak módosítása</t>
  </si>
  <si>
    <t>02</t>
  </si>
  <si>
    <t>Államigazgatási feladatok  bevételeinek, kiadásainak módosítása</t>
  </si>
  <si>
    <t>04</t>
  </si>
  <si>
    <t>,</t>
  </si>
  <si>
    <t xml:space="preserve">   - Visszatérítendő lakástámogatás</t>
  </si>
  <si>
    <t>Szociális intézményi feladatok bevételei, kiadásai</t>
  </si>
  <si>
    <t>Egészségügyi feladatok bevételei, kiadása</t>
  </si>
  <si>
    <t>Költségvetési szerv megnevezése</t>
  </si>
  <si>
    <t>Tompai Polgármesteri Hivatal</t>
  </si>
  <si>
    <t xml:space="preserve">Összes bevétel, kiadás </t>
  </si>
  <si>
    <t>Eeredeti
 előirányzat</t>
  </si>
  <si>
    <t>Módosítások
 összesen</t>
  </si>
  <si>
    <t xml:space="preserve">F 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</si>
  <si>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</si>
  <si>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</si>
  <si>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</si>
  <si>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</si>
  <si>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</si>
  <si>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</si>
  <si>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</si>
  <si>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Közhatalmi bevételek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</si>
  <si>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</si>
  <si>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</si>
  <si>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</si>
  <si>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</si>
  <si>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</si>
  <si>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</si>
  <si>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</si>
  <si>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</si>
  <si>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</si>
  <si>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</si>
  <si>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</si>
  <si>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</si>
  <si>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</si>
  <si>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</si>
  <si>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</si>
  <si>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</si>
  <si>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</si>
  <si>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</si>
  <si>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</si>
  <si>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</si>
  <si>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</si>
  <si>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Bokréta Önkormányzati Óvoda</t>
  </si>
  <si>
    <t>03</t>
  </si>
  <si>
    <t xml:space="preserve">7. melléklet a 3/2020. (II.28.) önkormányzati rendelethez         </t>
  </si>
  <si>
    <t xml:space="preserve">9. melléklet a 3/2020. (II.28.) önkormányzati rendelethez         </t>
  </si>
  <si>
    <t xml:space="preserve">10. melléklet a 3/2020. (II.28.) önkormányzati rendelethez         </t>
  </si>
  <si>
    <t xml:space="preserve">1. melléklet a 3/2020. (II.28.) önkormányzati rendelethez         </t>
  </si>
  <si>
    <t xml:space="preserve">2. melléklet a 3/2020. (II.28.) önkormányzati rendelethez         </t>
  </si>
  <si>
    <t xml:space="preserve">3. melléklet a 3/2020. (II.28.) önkormányzati rendelethez         </t>
  </si>
  <si>
    <t xml:space="preserve">4. melléklet a 3/2020. (II.28.) önkormányzati rendelethez         </t>
  </si>
  <si>
    <t xml:space="preserve">5. melléklet a 3/2020. (II.28.) önkormányzati rendelethez         </t>
  </si>
  <si>
    <t xml:space="preserve">6. melléklet a 3/2020. (II.28.) önkormányzati rendelethez         </t>
  </si>
  <si>
    <t xml:space="preserve">8. melléklet a 3/2020. (II.28.) önkormányzati rendelethez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</si>
</sst>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sz val="12"/>
      <color rgb="FFFF000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40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9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164" fontId="12" fillId="0" borderId="14" xfId="0" applyNumberFormat="1" applyFont="1" applyBorder="1" applyAlignment="1" applyProtection="1">
      <alignment horizontal="center" vertical="center" wrapText="1"/>
    </xf>
    <xf numFmtId="0" fontId="13" fillId="0" borderId="0" xfId="1" applyFont="1" applyFill="1" applyProtection="1"/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7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49" fontId="13" fillId="0" borderId="18" xfId="1" applyNumberFormat="1" applyFont="1" applyFill="1" applyBorder="1" applyAlignment="1" applyProtection="1">
      <alignment horizontal="left" vertical="center" wrapText="1" indent="1"/>
    </xf>
    <xf numFmtId="0" fontId="15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</xf>
    <xf numFmtId="49" fontId="13" fillId="0" borderId="21" xfId="1" applyNumberFormat="1" applyFont="1" applyFill="1" applyBorder="1" applyAlignment="1" applyProtection="1">
      <alignment horizontal="left" vertical="center" wrapText="1" indent="1"/>
    </xf>
    <xf numFmtId="0" fontId="15" fillId="0" borderId="22" xfId="0" applyFont="1" applyBorder="1" applyAlignment="1" applyProtection="1">
      <alignment horizontal="left" wrapText="1" indent="1"/>
    </xf>
    <xf numFmtId="0" fontId="15" fillId="0" borderId="22" xfId="0" applyFont="1" applyBorder="1" applyAlignment="1" applyProtection="1">
      <alignment horizontal="left" vertical="center" wrapText="1" indent="1"/>
    </xf>
    <xf numFmtId="49" fontId="13" fillId="0" borderId="23" xfId="1" applyNumberFormat="1" applyFont="1" applyFill="1" applyBorder="1" applyAlignment="1" applyProtection="1">
      <alignment horizontal="left" vertical="center" wrapText="1" indent="1"/>
    </xf>
    <xf numFmtId="0" fontId="15" fillId="0" borderId="24" xfId="0" applyFont="1" applyBorder="1" applyAlignment="1" applyProtection="1">
      <alignment horizontal="left" vertical="center" wrapText="1" indent="1"/>
    </xf>
    <xf numFmtId="0" fontId="16" fillId="0" borderId="16" xfId="0" applyFont="1" applyBorder="1" applyAlignment="1" applyProtection="1">
      <alignment horizontal="lef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4" xfId="0" applyFont="1" applyBorder="1" applyAlignment="1" applyProtection="1">
      <alignment horizontal="left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" applyNumberFormat="1" applyFont="1" applyFill="1" applyBorder="1" applyAlignment="1" applyProtection="1">
      <alignment horizontal="right" vertical="center" wrapText="1" indent="1"/>
    </xf>
    <xf numFmtId="164" fontId="1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8" fillId="0" borderId="20" xfId="1" applyNumberFormat="1" applyFont="1" applyFill="1" applyBorder="1" applyAlignment="1" applyProtection="1">
      <alignment horizontal="right" vertical="center" wrapText="1" indent="1"/>
    </xf>
    <xf numFmtId="164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Fill="1" applyBorder="1" applyAlignment="1" applyProtection="1">
      <alignment horizontal="right" vertical="center" wrapText="1" indent="1"/>
    </xf>
    <xf numFmtId="164" fontId="18" fillId="0" borderId="28" xfId="1" applyNumberFormat="1" applyFont="1" applyFill="1" applyBorder="1" applyAlignment="1" applyProtection="1">
      <alignment horizontal="right" vertical="center" wrapText="1" indent="1"/>
    </xf>
    <xf numFmtId="0" fontId="11" fillId="0" borderId="15" xfId="1" applyFont="1" applyFill="1" applyBorder="1" applyAlignment="1" applyProtection="1">
      <alignment horizontal="left" vertical="center" wrapText="1"/>
    </xf>
    <xf numFmtId="0" fontId="16" fillId="0" borderId="15" xfId="0" applyFont="1" applyBorder="1" applyAlignment="1" applyProtection="1">
      <alignment vertical="center" wrapText="1"/>
    </xf>
    <xf numFmtId="0" fontId="15" fillId="0" borderId="11" xfId="0" applyFont="1" applyBorder="1" applyAlignment="1" applyProtection="1">
      <alignment vertical="center" wrapText="1"/>
    </xf>
    <xf numFmtId="164" fontId="18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19" xfId="0" applyFont="1" applyBorder="1" applyAlignment="1">
      <alignment horizontal="left" wrapText="1" indent="1"/>
    </xf>
    <xf numFmtId="0" fontId="15" fillId="0" borderId="25" xfId="0" applyFont="1" applyBorder="1" applyAlignment="1">
      <alignment horizontal="left" vertical="center" wrapText="1" indent="1"/>
    </xf>
    <xf numFmtId="0" fontId="15" fillId="0" borderId="18" xfId="0" applyFont="1" applyBorder="1" applyAlignment="1" applyProtection="1">
      <alignment wrapText="1"/>
    </xf>
    <xf numFmtId="0" fontId="15" fillId="0" borderId="21" xfId="0" applyFont="1" applyBorder="1" applyAlignment="1" applyProtection="1">
      <alignment wrapText="1"/>
    </xf>
    <xf numFmtId="0" fontId="15" fillId="0" borderId="23" xfId="0" applyFont="1" applyBorder="1" applyAlignment="1" applyProtection="1">
      <alignment wrapTex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0" applyFont="1" applyBorder="1" applyAlignment="1" applyProtection="1">
      <alignment vertical="center" wrapText="1"/>
    </xf>
    <xf numFmtId="0" fontId="16" fillId="0" borderId="9" xfId="0" applyFont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164" fontId="5" fillId="0" borderId="0" xfId="1" applyNumberFormat="1" applyFont="1" applyFill="1" applyBorder="1" applyAlignment="1" applyProtection="1">
      <alignment horizontal="right" vertical="center" wrapText="1" indent="1"/>
    </xf>
    <xf numFmtId="0" fontId="7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1" fillId="0" borderId="15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vertical="center" wrapText="1"/>
    </xf>
    <xf numFmtId="0" fontId="13" fillId="0" borderId="19" xfId="1" applyFont="1" applyFill="1" applyBorder="1" applyAlignment="1" applyProtection="1">
      <alignment horizontal="left" vertical="center" wrapText="1" indent="1"/>
    </xf>
    <xf numFmtId="0" fontId="13" fillId="0" borderId="22" xfId="1" applyFont="1" applyFill="1" applyBorder="1" applyAlignment="1" applyProtection="1">
      <alignment horizontal="lef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8" xfId="1" applyNumberFormat="1" applyFont="1" applyFill="1" applyBorder="1" applyAlignment="1" applyProtection="1">
      <alignment horizontal="right" vertical="center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3" fillId="0" borderId="30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24" xfId="1" applyFont="1" applyFill="1" applyBorder="1" applyAlignment="1" applyProtection="1">
      <alignment horizontal="left" vertical="center" wrapText="1" indent="6"/>
    </xf>
    <xf numFmtId="0" fontId="13" fillId="0" borderId="22" xfId="1" applyFont="1" applyFill="1" applyBorder="1" applyAlignment="1" applyProtection="1">
      <alignment horizontal="left" indent="6"/>
    </xf>
    <xf numFmtId="0" fontId="13" fillId="0" borderId="22" xfId="1" applyFont="1" applyFill="1" applyBorder="1" applyAlignment="1" applyProtection="1">
      <alignment horizontal="left" vertical="center" wrapText="1" indent="6"/>
    </xf>
    <xf numFmtId="49" fontId="13" fillId="0" borderId="31" xfId="1" applyNumberFormat="1" applyFont="1" applyFill="1" applyBorder="1" applyAlignment="1" applyProtection="1">
      <alignment horizontal="left" vertical="center" wrapText="1" indent="1"/>
    </xf>
    <xf numFmtId="0" fontId="13" fillId="0" borderId="11" xfId="1" applyFont="1" applyFill="1" applyBorder="1" applyAlignment="1" applyProtection="1">
      <alignment horizontal="left" vertical="center" wrapText="1" indent="7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0" fontId="11" fillId="0" borderId="8" xfId="1" applyFont="1" applyFill="1" applyBorder="1" applyAlignment="1" applyProtection="1">
      <alignment horizontal="left" vertical="center" wrapText="1" indent="1"/>
    </xf>
    <xf numFmtId="0" fontId="11" fillId="0" borderId="9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32" xfId="1" applyNumberFormat="1" applyFont="1" applyFill="1" applyBorder="1" applyAlignment="1" applyProtection="1">
      <alignment horizontal="righ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9" xfId="1" applyFont="1" applyFill="1" applyBorder="1" applyAlignment="1" applyProtection="1">
      <alignment horizontal="left" vertical="center" wrapText="1" indent="6"/>
    </xf>
    <xf numFmtId="164" fontId="1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1" applyFont="1" applyFill="1" applyBorder="1" applyAlignment="1" applyProtection="1">
      <alignment horizontal="left" vertical="center" wrapText="1" indent="1"/>
    </xf>
    <xf numFmtId="164" fontId="11" fillId="0" borderId="35" xfId="1" applyNumberFormat="1" applyFont="1" applyFill="1" applyBorder="1" applyAlignment="1" applyProtection="1">
      <alignment horizontal="righ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</xf>
    <xf numFmtId="0" fontId="13" fillId="0" borderId="25" xfId="1" applyFont="1" applyFill="1" applyBorder="1" applyAlignment="1" applyProtection="1">
      <alignment horizontal="lef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</xf>
    <xf numFmtId="164" fontId="16" fillId="0" borderId="35" xfId="0" applyNumberFormat="1" applyFont="1" applyBorder="1" applyAlignment="1" applyProtection="1">
      <alignment horizontal="right" vertical="center" wrapText="1" indent="1"/>
    </xf>
    <xf numFmtId="164" fontId="16" fillId="0" borderId="17" xfId="0" applyNumberFormat="1" applyFont="1" applyBorder="1" applyAlignment="1" applyProtection="1">
      <alignment horizontal="right" vertical="center" wrapText="1" indent="1"/>
    </xf>
    <xf numFmtId="164" fontId="16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Border="1" applyAlignment="1" applyProtection="1">
      <alignment horizontal="right" vertical="center" wrapText="1" inden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164" fontId="19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1" applyFont="1" applyFill="1" applyProtection="1"/>
    <xf numFmtId="0" fontId="4" fillId="0" borderId="0" xfId="1" applyFont="1" applyFill="1" applyProtection="1"/>
    <xf numFmtId="0" fontId="16" fillId="0" borderId="8" xfId="0" applyFont="1" applyBorder="1" applyAlignment="1" applyProtection="1">
      <alignment horizontal="left" vertical="center" wrapText="1" indent="1"/>
    </xf>
    <xf numFmtId="0" fontId="19" fillId="0" borderId="9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21" fillId="0" borderId="0" xfId="1" applyNumberFormat="1" applyFont="1" applyFill="1" applyAlignment="1" applyProtection="1">
      <alignment horizontal="right" vertical="center" indent="1"/>
    </xf>
    <xf numFmtId="0" fontId="21" fillId="0" borderId="0" xfId="1" applyFont="1" applyFill="1" applyProtection="1"/>
    <xf numFmtId="164" fontId="21" fillId="0" borderId="0" xfId="1" applyNumberFormat="1" applyFont="1" applyFill="1" applyProtection="1"/>
    <xf numFmtId="0" fontId="7" fillId="0" borderId="1" xfId="0" applyFont="1" applyFill="1" applyBorder="1" applyAlignment="1" applyProtection="1">
      <alignment horizontal="right" vertical="center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vertical="center" wrapText="1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39" xfId="1" applyNumberFormat="1" applyFont="1" applyFill="1" applyBorder="1" applyAlignment="1" applyProtection="1">
      <alignment horizontal="right" vertical="center" wrapText="1" indent="1"/>
    </xf>
    <xf numFmtId="49" fontId="13" fillId="0" borderId="40" xfId="1" applyNumberFormat="1" applyFont="1" applyFill="1" applyBorder="1" applyAlignment="1" applyProtection="1">
      <alignment horizontal="left" vertical="center" wrapText="1" indent="1"/>
    </xf>
    <xf numFmtId="0" fontId="13" fillId="0" borderId="5" xfId="1" applyFont="1" applyFill="1" applyBorder="1" applyAlignment="1" applyProtection="1">
      <alignment horizontal="left" vertical="center" wrapText="1" indent="1"/>
    </xf>
    <xf numFmtId="164" fontId="13" fillId="0" borderId="5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41" xfId="1" applyNumberFormat="1" applyFont="1" applyFill="1" applyBorder="1" applyAlignment="1" applyProtection="1">
      <alignment horizontal="right" vertical="center" wrapText="1" indent="1"/>
    </xf>
    <xf numFmtId="164" fontId="13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7" fillId="0" borderId="0" xfId="0" applyNumberFormat="1" applyFont="1" applyFill="1" applyAlignment="1" applyProtection="1">
      <alignment horizontal="right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center" vertical="center" wrapText="1"/>
    </xf>
    <xf numFmtId="164" fontId="9" fillId="0" borderId="16" xfId="0" applyNumberFormat="1" applyFont="1" applyBorder="1" applyAlignment="1" applyProtection="1">
      <alignment horizontal="center" vertical="center" wrapText="1"/>
    </xf>
    <xf numFmtId="164" fontId="9" fillId="0" borderId="35" xfId="0" applyNumberFormat="1" applyFont="1" applyBorder="1" applyAlignment="1" applyProtection="1">
      <alignment horizontal="center" vertical="center" wrapText="1"/>
    </xf>
    <xf numFmtId="164" fontId="9" fillId="0" borderId="17" xfId="0" applyNumberFormat="1" applyFont="1" applyBorder="1" applyAlignment="1" applyProtection="1">
      <alignment horizontal="center" vertical="center" wrapText="1"/>
    </xf>
    <xf numFmtId="164" fontId="22" fillId="0" borderId="0" xfId="0" applyNumberFormat="1" applyFont="1" applyFill="1" applyAlignment="1">
      <alignment horizontal="center" vertical="center" wrapText="1"/>
    </xf>
    <xf numFmtId="164" fontId="11" fillId="0" borderId="8" xfId="0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164" fontId="12" fillId="0" borderId="9" xfId="0" applyNumberFormat="1" applyFont="1" applyFill="1" applyBorder="1" applyAlignment="1" applyProtection="1">
      <alignment horizontal="center" vertical="center" wrapText="1"/>
    </xf>
    <xf numFmtId="164" fontId="12" fillId="0" borderId="4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3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2" xfId="0" applyNumberFormat="1" applyFont="1" applyFill="1" applyBorder="1" applyAlignment="1" applyProtection="1">
      <alignment vertical="center" wrapText="1"/>
      <protection locked="0"/>
    </xf>
    <xf numFmtId="49" fontId="2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</xf>
    <xf numFmtId="164" fontId="23" fillId="0" borderId="43" xfId="0" applyNumberFormat="1" applyFon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left" vertical="center" wrapText="1"/>
      <protection locked="0"/>
    </xf>
    <xf numFmtId="49" fontId="1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2" xfId="0" applyNumberFormat="1" applyFont="1" applyFill="1" applyBorder="1" applyAlignment="1" applyProtection="1">
      <alignment vertical="center" wrapText="1"/>
    </xf>
    <xf numFmtId="164" fontId="13" fillId="0" borderId="43" xfId="0" applyNumberFormat="1" applyFont="1" applyFill="1" applyBorder="1" applyAlignment="1" applyProtection="1">
      <alignment vertical="center" wrapText="1"/>
    </xf>
    <xf numFmtId="164" fontId="13" fillId="0" borderId="21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4" xfId="0" applyNumberFormat="1" applyFont="1" applyFill="1" applyBorder="1" applyAlignment="1" applyProtection="1">
      <alignment vertical="center" wrapTex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4" xfId="0" applyNumberFormat="1" applyFont="1" applyFill="1" applyBorder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/>
    </xf>
    <xf numFmtId="164" fontId="8" fillId="0" borderId="16" xfId="0" applyNumberFormat="1" applyFont="1" applyFill="1" applyBorder="1" applyAlignment="1" applyProtection="1">
      <alignment vertical="center" wrapText="1"/>
    </xf>
    <xf numFmtId="164" fontId="8" fillId="2" borderId="16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vertical="center" wrapText="1"/>
    </xf>
    <xf numFmtId="164" fontId="24" fillId="0" borderId="0" xfId="0" applyNumberFormat="1" applyFont="1" applyFill="1" applyAlignment="1" applyProtection="1">
      <alignment horizontal="left" vertical="center" wrapText="1" readingOrder="2"/>
      <protection locked="0"/>
    </xf>
    <xf numFmtId="164" fontId="24" fillId="0" borderId="0" xfId="0" applyNumberFormat="1" applyFont="1" applyFill="1" applyAlignment="1">
      <alignment vertical="center" wrapText="1" readingOrder="2"/>
    </xf>
    <xf numFmtId="0" fontId="8" fillId="0" borderId="45" xfId="0" applyFont="1" applyFill="1" applyBorder="1" applyAlignment="1" applyProtection="1">
      <alignment horizontal="center" vertical="center" wrapText="1" readingOrder="2"/>
      <protection locked="0"/>
    </xf>
    <xf numFmtId="0" fontId="8" fillId="0" borderId="45" xfId="0" applyFont="1" applyFill="1" applyBorder="1" applyAlignment="1" applyProtection="1">
      <alignment horizontal="right" vertical="center" readingOrder="2"/>
      <protection locked="0"/>
    </xf>
    <xf numFmtId="0" fontId="5" fillId="0" borderId="0" xfId="0" applyFont="1" applyFill="1" applyAlignment="1">
      <alignment vertical="center" readingOrder="2"/>
    </xf>
    <xf numFmtId="49" fontId="8" fillId="0" borderId="45" xfId="0" applyNumberFormat="1" applyFont="1" applyFill="1" applyBorder="1" applyAlignment="1" applyProtection="1">
      <alignment horizontal="right" vertical="center" readingOrder="2"/>
      <protection locked="0"/>
    </xf>
    <xf numFmtId="0" fontId="8" fillId="0" borderId="0" xfId="0" applyFont="1" applyFill="1" applyAlignment="1" applyProtection="1">
      <alignment vertical="center" readingOrder="2"/>
      <protection locked="0"/>
    </xf>
    <xf numFmtId="0" fontId="7" fillId="0" borderId="0" xfId="0" applyFont="1" applyFill="1" applyAlignment="1" applyProtection="1">
      <alignment horizontal="right" readingOrder="2"/>
      <protection locked="0"/>
    </xf>
    <xf numFmtId="0" fontId="22" fillId="0" borderId="0" xfId="0" applyFont="1" applyFill="1" applyAlignment="1" applyProtection="1">
      <alignment vertical="center" readingOrder="2"/>
      <protection locked="0"/>
    </xf>
    <xf numFmtId="0" fontId="7" fillId="0" borderId="47" xfId="0" applyFont="1" applyFill="1" applyBorder="1" applyAlignment="1" applyProtection="1">
      <alignment horizontal="right"/>
      <protection locked="0"/>
    </xf>
    <xf numFmtId="0" fontId="22" fillId="0" borderId="0" xfId="0" applyFont="1" applyFill="1" applyAlignment="1">
      <alignment vertical="center" readingOrder="2"/>
    </xf>
    <xf numFmtId="0" fontId="8" fillId="0" borderId="46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3" xfId="1" applyFont="1" applyFill="1" applyBorder="1" applyAlignment="1" applyProtection="1">
      <alignment horizontal="center" vertical="center" wrapText="1"/>
      <protection locked="0"/>
    </xf>
    <xf numFmtId="164" fontId="12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164" fontId="11" fillId="0" borderId="14" xfId="1" applyNumberFormat="1" applyFont="1" applyFill="1" applyBorder="1" applyAlignment="1" applyProtection="1">
      <alignment horizontal="right" vertical="center" wrapText="1" inden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164" fontId="13" fillId="0" borderId="48" xfId="1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13" fillId="0" borderId="23" xfId="1" applyNumberFormat="1" applyFont="1" applyFill="1" applyBorder="1" applyAlignment="1" applyProtection="1">
      <alignment horizontal="center" vertical="center" wrapText="1"/>
    </xf>
    <xf numFmtId="164" fontId="13" fillId="0" borderId="4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</xf>
    <xf numFmtId="164" fontId="17" fillId="0" borderId="14" xfId="1" applyNumberFormat="1" applyFont="1" applyFill="1" applyBorder="1" applyAlignment="1" applyProtection="1">
      <alignment horizontal="right" vertical="center" wrapText="1" indent="1"/>
    </xf>
    <xf numFmtId="164" fontId="1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1" applyNumberFormat="1" applyFont="1" applyFill="1" applyBorder="1" applyAlignment="1" applyProtection="1">
      <alignment horizontal="right" vertical="center" wrapText="1" indent="1"/>
    </xf>
    <xf numFmtId="164" fontId="1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1" applyNumberFormat="1" applyFont="1" applyFill="1" applyBorder="1" applyAlignment="1" applyProtection="1">
      <alignment horizontal="right" vertical="center" wrapText="1" indent="1"/>
    </xf>
    <xf numFmtId="164" fontId="18" fillId="0" borderId="44" xfId="1" applyNumberFormat="1" applyFont="1" applyFill="1" applyBorder="1" applyAlignment="1" applyProtection="1">
      <alignment horizontal="right" vertical="center" wrapText="1" indent="1"/>
    </xf>
    <xf numFmtId="49" fontId="13" fillId="0" borderId="40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 indent="1"/>
    </xf>
    <xf numFmtId="164" fontId="1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left" wrapText="1" indent="1"/>
    </xf>
    <xf numFmtId="164" fontId="1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wrapText="1"/>
    </xf>
    <xf numFmtId="0" fontId="15" fillId="0" borderId="24" xfId="0" applyFont="1" applyBorder="1" applyAlignment="1">
      <alignment horizontal="left" vertical="center" wrapText="1" indent="1"/>
    </xf>
    <xf numFmtId="0" fontId="15" fillId="0" borderId="18" xfId="0" applyFont="1" applyBorder="1" applyAlignment="1" applyProtection="1">
      <alignment horizontal="center" wrapText="1"/>
    </xf>
    <xf numFmtId="0" fontId="15" fillId="0" borderId="21" xfId="0" applyFont="1" applyBorder="1" applyAlignment="1" applyProtection="1">
      <alignment horizontal="center" wrapText="1"/>
    </xf>
    <xf numFmtId="0" fontId="15" fillId="0" borderId="23" xfId="0" applyFont="1" applyBorder="1" applyAlignment="1" applyProtection="1">
      <alignment horizontal="center" wrapText="1"/>
    </xf>
    <xf numFmtId="0" fontId="16" fillId="0" borderId="8" xfId="0" applyFont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>
      <alignment vertical="center" wrapText="1"/>
    </xf>
    <xf numFmtId="164" fontId="13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1" xfId="1" applyNumberFormat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6"/>
    </xf>
    <xf numFmtId="164" fontId="13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4" xfId="0" applyNumberFormat="1" applyFont="1" applyBorder="1" applyAlignment="1" applyProtection="1">
      <alignment horizontal="right" vertical="center" wrapText="1" indent="1"/>
    </xf>
    <xf numFmtId="49" fontId="17" fillId="0" borderId="15" xfId="1" applyNumberFormat="1" applyFont="1" applyFill="1" applyBorder="1" applyAlignment="1" applyProtection="1">
      <alignment horizontal="center" vertical="center" wrapText="1"/>
    </xf>
    <xf numFmtId="164" fontId="19" fillId="0" borderId="14" xfId="0" quotePrefix="1" applyNumberFormat="1" applyFont="1" applyBorder="1" applyAlignment="1" applyProtection="1">
      <alignment horizontal="right" vertical="center" wrapText="1" indent="1"/>
    </xf>
    <xf numFmtId="0" fontId="16" fillId="0" borderId="8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horizontal="right" vertical="center" wrapText="1" indent="1"/>
    </xf>
    <xf numFmtId="0" fontId="29" fillId="0" borderId="0" xfId="0" applyFont="1" applyFill="1" applyAlignment="1" applyProtection="1">
      <alignment horizontal="right" vertical="center" wrapText="1" indent="1"/>
    </xf>
    <xf numFmtId="0" fontId="29" fillId="0" borderId="38" xfId="0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0" fontId="22" fillId="0" borderId="15" xfId="0" applyFont="1" applyFill="1" applyBorder="1" applyAlignment="1" applyProtection="1">
      <alignment horizontal="left" vertical="center"/>
    </xf>
    <xf numFmtId="0" fontId="22" fillId="0" borderId="35" xfId="0" applyFont="1" applyFill="1" applyBorder="1" applyAlignment="1" applyProtection="1">
      <alignment vertical="center" wrapText="1"/>
    </xf>
    <xf numFmtId="3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0" applyNumberFormat="1" applyFont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 indent="1"/>
    </xf>
    <xf numFmtId="0" fontId="8" fillId="0" borderId="45" xfId="0" quotePrefix="1" applyFont="1" applyFill="1" applyBorder="1" applyAlignment="1" applyProtection="1">
      <alignment horizontal="right" vertical="center" readingOrder="2"/>
      <protection locked="0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35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164" fontId="1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8" xfId="1" applyNumberFormat="1" applyFont="1" applyFill="1" applyBorder="1" applyAlignment="1" applyProtection="1">
      <alignment horizontal="right" vertical="center" wrapText="1" indent="1"/>
    </xf>
    <xf numFmtId="164" fontId="11" fillId="0" borderId="50" xfId="1" applyNumberFormat="1" applyFont="1" applyFill="1" applyBorder="1" applyAlignment="1" applyProtection="1">
      <alignment horizontal="right" vertical="center" wrapText="1" indent="1"/>
    </xf>
    <xf numFmtId="164" fontId="11" fillId="0" borderId="51" xfId="1" applyNumberFormat="1" applyFont="1" applyFill="1" applyBorder="1" applyAlignment="1" applyProtection="1">
      <alignment horizontal="right" vertical="center" wrapText="1" indent="1"/>
    </xf>
    <xf numFmtId="164" fontId="13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1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47" xfId="0" applyFont="1" applyFill="1" applyBorder="1" applyAlignment="1" applyProtection="1">
      <alignment horizontal="right" vertical="center" wrapText="1" indent="1"/>
    </xf>
    <xf numFmtId="164" fontId="29" fillId="0" borderId="47" xfId="0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Alignment="1" applyProtection="1">
      <alignment horizontal="left" vertical="center" wrapText="1"/>
      <protection locked="0"/>
    </xf>
    <xf numFmtId="164" fontId="23" fillId="0" borderId="0" xfId="0" applyNumberFormat="1" applyFont="1" applyFill="1" applyAlignment="1" applyProtection="1">
      <alignment vertical="center" wrapText="1"/>
      <protection locked="0"/>
    </xf>
    <xf numFmtId="0" fontId="32" fillId="0" borderId="0" xfId="0" applyFont="1" applyAlignment="1" applyProtection="1">
      <alignment horizontal="right" vertical="top"/>
      <protection locked="0"/>
    </xf>
    <xf numFmtId="164" fontId="24" fillId="0" borderId="0" xfId="0" applyNumberFormat="1" applyFont="1" applyFill="1" applyAlignment="1" applyProtection="1">
      <alignment vertical="center" wrapText="1"/>
    </xf>
    <xf numFmtId="0" fontId="8" fillId="0" borderId="52" xfId="0" applyFont="1" applyFill="1" applyBorder="1" applyAlignment="1" applyProtection="1">
      <alignment horizontal="center" vertical="center" wrapText="1"/>
      <protection locked="0"/>
    </xf>
    <xf numFmtId="49" fontId="8" fillId="0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vertical="center"/>
    </xf>
    <xf numFmtId="0" fontId="8" fillId="0" borderId="54" xfId="0" applyFont="1" applyFill="1" applyBorder="1" applyAlignment="1" applyProtection="1">
      <alignment horizontal="center" vertical="center" wrapText="1"/>
      <protection locked="0"/>
    </xf>
    <xf numFmtId="49" fontId="8" fillId="0" borderId="42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4" fillId="0" borderId="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lef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49" fontId="18" fillId="0" borderId="40" xfId="0" applyNumberFormat="1" applyFont="1" applyFill="1" applyBorder="1" applyAlignment="1" applyProtection="1">
      <alignment horizontal="center" vertical="center" wrapText="1"/>
    </xf>
    <xf numFmtId="3" fontId="13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49" fontId="18" fillId="0" borderId="21" xfId="0" applyNumberFormat="1" applyFont="1" applyFill="1" applyBorder="1" applyAlignment="1" applyProtection="1">
      <alignment horizontal="center" vertical="center" wrapText="1"/>
    </xf>
    <xf numFmtId="3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</xf>
    <xf numFmtId="0" fontId="27" fillId="0" borderId="0" xfId="0" applyFont="1" applyFill="1" applyAlignment="1" applyProtection="1">
      <alignment vertical="center" wrapText="1"/>
    </xf>
    <xf numFmtId="49" fontId="18" fillId="0" borderId="23" xfId="0" applyNumberFormat="1" applyFont="1" applyFill="1" applyBorder="1" applyAlignment="1" applyProtection="1">
      <alignment horizontal="center" vertical="center" wrapText="1"/>
    </xf>
    <xf numFmtId="3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49" fontId="18" fillId="0" borderId="18" xfId="0" applyNumberFormat="1" applyFont="1" applyFill="1" applyBorder="1" applyAlignment="1" applyProtection="1">
      <alignment horizontal="center" vertical="center" wrapText="1"/>
    </xf>
    <xf numFmtId="3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7" fillId="0" borderId="44" xfId="0" applyNumberFormat="1" applyFont="1" applyFill="1" applyBorder="1" applyAlignment="1" applyProtection="1">
      <alignment horizontal="right" vertical="center" wrapText="1" indent="1"/>
    </xf>
    <xf numFmtId="0" fontId="17" fillId="0" borderId="15" xfId="0" applyFont="1" applyFill="1" applyBorder="1" applyAlignment="1" applyProtection="1">
      <alignment horizontal="center" vertical="center" wrapText="1"/>
    </xf>
    <xf numFmtId="3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0" fontId="18" fillId="0" borderId="19" xfId="1" applyFont="1" applyFill="1" applyBorder="1" applyAlignment="1" applyProtection="1">
      <alignment horizontal="left" vertical="center" wrapText="1" indent="1"/>
    </xf>
    <xf numFmtId="3" fontId="1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2" xfId="1" applyFont="1" applyFill="1" applyBorder="1" applyAlignment="1" applyProtection="1">
      <alignment horizontal="left" vertical="center" wrapText="1" indent="1"/>
    </xf>
    <xf numFmtId="0" fontId="18" fillId="0" borderId="25" xfId="1" applyFont="1" applyFill="1" applyBorder="1" applyAlignment="1" applyProtection="1">
      <alignment horizontal="left" vertical="center" wrapText="1" indent="1"/>
    </xf>
    <xf numFmtId="3" fontId="1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16" fillId="0" borderId="15" xfId="0" applyFont="1" applyBorder="1" applyAlignment="1" applyProtection="1">
      <alignment horizontal="center" vertical="center" wrapText="1"/>
    </xf>
    <xf numFmtId="0" fontId="18" fillId="0" borderId="9" xfId="1" applyFont="1" applyFill="1" applyBorder="1" applyAlignment="1" applyProtection="1">
      <alignment horizontal="left" vertical="center" wrapText="1" indent="1"/>
    </xf>
    <xf numFmtId="3" fontId="1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35" xfId="0" applyFont="1" applyBorder="1" applyAlignment="1" applyProtection="1">
      <alignment horizontal="left" wrapText="1" indent="1"/>
    </xf>
    <xf numFmtId="164" fontId="17" fillId="0" borderId="37" xfId="1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3" fontId="13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4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9" xfId="1" applyFont="1" applyFill="1" applyBorder="1" applyAlignment="1" applyProtection="1">
      <alignment horizontal="right" vertical="center" wrapText="1" indent="1"/>
      <protection locked="0"/>
    </xf>
    <xf numFmtId="164" fontId="13" fillId="0" borderId="49" xfId="1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3" fontId="13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59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59" xfId="1" applyFont="1" applyFill="1" applyBorder="1" applyAlignment="1" applyProtection="1">
      <alignment horizontal="right" vertical="center" wrapText="1" indent="1"/>
      <protection locked="0"/>
    </xf>
    <xf numFmtId="164" fontId="13" fillId="0" borderId="59" xfId="1" applyNumberFormat="1" applyFont="1" applyFill="1" applyBorder="1" applyAlignment="1" applyProtection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right" vertical="center" wrapText="1" indent="1"/>
    </xf>
    <xf numFmtId="0" fontId="17" fillId="0" borderId="37" xfId="1" applyFont="1" applyFill="1" applyBorder="1" applyAlignment="1" applyProtection="1">
      <alignment horizontal="right" vertical="center" wrapText="1" indent="1"/>
      <protection locked="0"/>
    </xf>
    <xf numFmtId="0" fontId="8" fillId="0" borderId="16" xfId="0" applyFont="1" applyFill="1" applyBorder="1" applyAlignment="1" applyProtection="1">
      <alignment horizontal="lef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9" fillId="0" borderId="0" xfId="0" applyNumberFormat="1" applyFont="1" applyFill="1" applyAlignment="1" applyProtection="1">
      <alignment horizontal="right" vertical="center" wrapText="1"/>
    </xf>
    <xf numFmtId="0" fontId="29" fillId="0" borderId="0" xfId="0" applyFont="1" applyFill="1" applyAlignment="1" applyProtection="1">
      <alignment horizontal="right" vertical="center" wrapText="1"/>
    </xf>
    <xf numFmtId="0" fontId="22" fillId="0" borderId="16" xfId="0" applyFont="1" applyFill="1" applyBorder="1" applyAlignment="1" applyProtection="1">
      <alignment horizontal="right" vertical="center" wrapTex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4" fillId="0" borderId="0" xfId="1" applyFont="1" applyFill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 vertical="center"/>
      <protection locked="0"/>
    </xf>
    <xf numFmtId="164" fontId="5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left"/>
    </xf>
    <xf numFmtId="0" fontId="4" fillId="0" borderId="0" xfId="1" applyFont="1" applyFill="1" applyAlignment="1" applyProtection="1">
      <alignment horizontal="center"/>
    </xf>
    <xf numFmtId="164" fontId="2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64" fontId="4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24" fillId="0" borderId="47" xfId="0" applyFont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5" fillId="0" borderId="46" xfId="0" applyFont="1" applyFill="1" applyBorder="1" applyAlignment="1" applyProtection="1">
      <alignment horizontal="center" vertical="center" readingOrder="2"/>
      <protection locked="0"/>
    </xf>
    <xf numFmtId="0" fontId="5" fillId="0" borderId="47" xfId="0" applyFont="1" applyFill="1" applyBorder="1" applyAlignment="1" applyProtection="1">
      <alignment horizontal="center" vertical="center" readingOrder="2"/>
      <protection locked="0"/>
    </xf>
    <xf numFmtId="0" fontId="24" fillId="0" borderId="47" xfId="0" applyFont="1" applyBorder="1" applyAlignment="1" applyProtection="1">
      <alignment horizontal="center" vertical="center" readingOrder="2"/>
      <protection locked="0"/>
    </xf>
    <xf numFmtId="0" fontId="24" fillId="0" borderId="17" xfId="0" applyFont="1" applyBorder="1" applyAlignment="1" applyProtection="1">
      <alignment horizontal="center" vertical="center" readingOrder="2"/>
      <protection locked="0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24" fillId="0" borderId="53" xfId="0" applyFont="1" applyBorder="1" applyAlignment="1" applyProtection="1">
      <alignment horizontal="center" vertical="center"/>
      <protection locked="0"/>
    </xf>
    <xf numFmtId="0" fontId="5" fillId="0" borderId="55" xfId="0" applyFont="1" applyFill="1" applyBorder="1" applyAlignment="1" applyProtection="1">
      <alignment horizontal="center" vertical="center"/>
      <protection locked="0"/>
    </xf>
    <xf numFmtId="0" fontId="24" fillId="0" borderId="56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8" fillId="0" borderId="25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35" fillId="0" borderId="51" xfId="0" applyFont="1" applyFill="1" applyBorder="1" applyAlignment="1" applyProtection="1">
      <alignment horizontal="center" wrapText="1"/>
      <protection locked="0"/>
    </xf>
    <xf numFmtId="0" fontId="35" fillId="0" borderId="57" xfId="0" applyFont="1" applyFill="1" applyBorder="1" applyAlignment="1" applyProtection="1">
      <alignment horizontal="center"/>
      <protection locked="0"/>
    </xf>
    <xf numFmtId="0" fontId="35" fillId="0" borderId="42" xfId="0" applyFont="1" applyFill="1" applyBorder="1" applyAlignment="1" applyProtection="1">
      <alignment horizontal="center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3">
    <cellStyle name="Ezres 2" xfId="2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est&#252;leti%20anyagok/02.27/Egys&#233;ges%202020.02.%20mell&#233;klet%20%20-%20RENDMOD_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1.3.sz.mell (2)"/>
      <sheetName val="RM_5.1.3.sz.mell (3)"/>
      <sheetName val="RM_5.1.3.sz.mell (4)"/>
      <sheetName val="RM_5.1.3.sz.mell (5)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3.sz.mell"/>
      <sheetName val="RM_5.4.sz.mell"/>
      <sheetName val="RM_5.4.1.sz.mell"/>
      <sheetName val="RM_5.4.2.sz.mell"/>
      <sheetName val="RM_5.4.3.sz.mell"/>
      <sheetName val="RM_6.sz.mell"/>
      <sheetName val="Munka2"/>
      <sheetName val="Munka1"/>
    </sheetNames>
    <sheetDataSet>
      <sheetData sheetId="0" refreshError="1"/>
      <sheetData sheetId="1"/>
      <sheetData sheetId="2">
        <row r="6">
          <cell r="A6" t="str">
            <v>2019. évi eredeti előirányzat BEVÉTELEK</v>
          </cell>
        </row>
      </sheetData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2.számú módosítás utáni előirányzat</v>
          </cell>
        </row>
      </sheetData>
      <sheetData sheetId="4">
        <row r="12">
          <cell r="C12">
            <v>118740915</v>
          </cell>
          <cell r="D12">
            <v>0</v>
          </cell>
          <cell r="E12">
            <v>2752274</v>
          </cell>
          <cell r="F12">
            <v>353599</v>
          </cell>
        </row>
        <row r="13">
          <cell r="C13">
            <v>77535718</v>
          </cell>
          <cell r="D13">
            <v>0</v>
          </cell>
          <cell r="E13">
            <v>1755000</v>
          </cell>
          <cell r="F13">
            <v>2283916</v>
          </cell>
        </row>
        <row r="14">
          <cell r="C14">
            <v>79019229</v>
          </cell>
          <cell r="D14">
            <v>0</v>
          </cell>
          <cell r="E14">
            <v>-8502138</v>
          </cell>
          <cell r="F14">
            <v>-464908</v>
          </cell>
        </row>
        <row r="15">
          <cell r="C15">
            <v>5709990</v>
          </cell>
          <cell r="D15">
            <v>0</v>
          </cell>
          <cell r="E15">
            <v>359344</v>
          </cell>
          <cell r="F15">
            <v>164024</v>
          </cell>
        </row>
        <row r="16">
          <cell r="C16">
            <v>0</v>
          </cell>
          <cell r="D16">
            <v>13946000</v>
          </cell>
          <cell r="E16">
            <v>3022600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56836000</v>
          </cell>
          <cell r="D23">
            <v>1933162</v>
          </cell>
          <cell r="E23">
            <v>1554260</v>
          </cell>
          <cell r="F23">
            <v>10754543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954078268</v>
          </cell>
          <cell r="D30">
            <v>-618577448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9000000</v>
          </cell>
          <cell r="D33">
            <v>0</v>
          </cell>
          <cell r="E33">
            <v>0</v>
          </cell>
        </row>
        <row r="34">
          <cell r="C34">
            <v>400000</v>
          </cell>
          <cell r="D34">
            <v>0</v>
          </cell>
          <cell r="E34">
            <v>0</v>
          </cell>
        </row>
        <row r="35">
          <cell r="C35">
            <v>95000000</v>
          </cell>
          <cell r="D35">
            <v>0</v>
          </cell>
          <cell r="E35">
            <v>0</v>
          </cell>
        </row>
        <row r="36">
          <cell r="C36">
            <v>1000000</v>
          </cell>
          <cell r="D36">
            <v>2000000</v>
          </cell>
          <cell r="E36">
            <v>0</v>
          </cell>
        </row>
        <row r="37">
          <cell r="C37">
            <v>10000000</v>
          </cell>
          <cell r="D37">
            <v>0</v>
          </cell>
          <cell r="E37">
            <v>0</v>
          </cell>
        </row>
        <row r="38">
          <cell r="C38">
            <v>25000000</v>
          </cell>
          <cell r="D38">
            <v>0</v>
          </cell>
          <cell r="E38">
            <v>0</v>
          </cell>
        </row>
        <row r="39">
          <cell r="C39">
            <v>500000</v>
          </cell>
          <cell r="D39">
            <v>0</v>
          </cell>
          <cell r="E39">
            <v>0</v>
          </cell>
        </row>
        <row r="41">
          <cell r="C41">
            <v>6218000</v>
          </cell>
          <cell r="D41">
            <v>0</v>
          </cell>
          <cell r="E41">
            <v>0</v>
          </cell>
        </row>
        <row r="42">
          <cell r="C42">
            <v>6930000</v>
          </cell>
          <cell r="D42">
            <v>0</v>
          </cell>
          <cell r="E42">
            <v>0</v>
          </cell>
        </row>
        <row r="43">
          <cell r="C43">
            <v>4124000</v>
          </cell>
          <cell r="D43">
            <v>0</v>
          </cell>
          <cell r="E43">
            <v>0</v>
          </cell>
        </row>
        <row r="44">
          <cell r="C44">
            <v>400000</v>
          </cell>
          <cell r="D44">
            <v>0</v>
          </cell>
          <cell r="E44">
            <v>0</v>
          </cell>
        </row>
        <row r="45">
          <cell r="C45">
            <v>13481000</v>
          </cell>
          <cell r="D45">
            <v>0</v>
          </cell>
          <cell r="E45">
            <v>0</v>
          </cell>
        </row>
        <row r="46">
          <cell r="C46">
            <v>7281000</v>
          </cell>
          <cell r="D46">
            <v>0</v>
          </cell>
          <cell r="E46">
            <v>0</v>
          </cell>
        </row>
        <row r="47">
          <cell r="C47">
            <v>12000000</v>
          </cell>
          <cell r="D47">
            <v>0</v>
          </cell>
          <cell r="E47">
            <v>0</v>
          </cell>
        </row>
        <row r="48">
          <cell r="C48">
            <v>700000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50</v>
          </cell>
          <cell r="D51">
            <v>182036</v>
          </cell>
          <cell r="E51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556000</v>
          </cell>
          <cell r="D65">
            <v>1000000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79">
          <cell r="C79">
            <v>63412000</v>
          </cell>
          <cell r="D79">
            <v>618053975</v>
          </cell>
          <cell r="E79">
            <v>0</v>
          </cell>
        </row>
        <row r="80">
          <cell r="D80">
            <v>642275</v>
          </cell>
          <cell r="E80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101">
          <cell r="C101">
            <v>229183000</v>
          </cell>
          <cell r="D101">
            <v>1720000</v>
          </cell>
          <cell r="E101">
            <v>5049458</v>
          </cell>
          <cell r="F101">
            <v>11630056</v>
          </cell>
        </row>
        <row r="102">
          <cell r="C102">
            <v>44182000</v>
          </cell>
          <cell r="D102">
            <v>359000</v>
          </cell>
          <cell r="E102">
            <v>918802</v>
          </cell>
          <cell r="F102">
            <v>1842825</v>
          </cell>
        </row>
        <row r="103">
          <cell r="C103">
            <v>378781000</v>
          </cell>
          <cell r="D103">
            <v>9471000</v>
          </cell>
          <cell r="E103">
            <v>-7527690</v>
          </cell>
          <cell r="F103">
            <v>-3433923</v>
          </cell>
        </row>
        <row r="104">
          <cell r="C104">
            <v>6400000</v>
          </cell>
          <cell r="D104">
            <v>6012000</v>
          </cell>
          <cell r="E104">
            <v>0</v>
          </cell>
        </row>
        <row r="105">
          <cell r="C105">
            <v>93718000</v>
          </cell>
          <cell r="D105">
            <v>1554000</v>
          </cell>
          <cell r="E105">
            <v>0</v>
          </cell>
          <cell r="F105">
            <v>151000</v>
          </cell>
        </row>
        <row r="106">
          <cell r="C106">
            <v>0</v>
          </cell>
          <cell r="D106">
            <v>542000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93718000</v>
          </cell>
          <cell r="D117">
            <v>0</v>
          </cell>
          <cell r="E117">
            <v>0</v>
          </cell>
        </row>
        <row r="118">
          <cell r="C118">
            <v>5000000</v>
          </cell>
          <cell r="D118">
            <v>-3843000</v>
          </cell>
          <cell r="E118">
            <v>-799230</v>
          </cell>
          <cell r="F118">
            <v>1406220</v>
          </cell>
        </row>
        <row r="119">
          <cell r="C119">
            <v>5000000</v>
          </cell>
          <cell r="D119">
            <v>-3843000</v>
          </cell>
          <cell r="E119">
            <v>-799230</v>
          </cell>
          <cell r="F119">
            <v>1406220</v>
          </cell>
        </row>
        <row r="122">
          <cell r="C122">
            <v>762650000</v>
          </cell>
          <cell r="D122">
            <v>907000</v>
          </cell>
          <cell r="E122">
            <v>0</v>
          </cell>
          <cell r="F122">
            <v>119835</v>
          </cell>
        </row>
        <row r="123">
          <cell r="C123">
            <v>751602000</v>
          </cell>
          <cell r="E123">
            <v>0</v>
          </cell>
        </row>
        <row r="124">
          <cell r="C124">
            <v>19135000</v>
          </cell>
          <cell r="E124">
            <v>3300000</v>
          </cell>
          <cell r="F124">
            <v>1375161</v>
          </cell>
        </row>
        <row r="125">
          <cell r="C125">
            <v>18500000</v>
          </cell>
          <cell r="E125">
            <v>0</v>
          </cell>
        </row>
        <row r="126">
          <cell r="C126">
            <v>0</v>
          </cell>
          <cell r="D126">
            <v>3000000</v>
          </cell>
          <cell r="E126">
            <v>0</v>
          </cell>
        </row>
        <row r="149">
          <cell r="C149">
            <v>9956170</v>
          </cell>
        </row>
      </sheetData>
      <sheetData sheetId="5">
        <row r="23">
          <cell r="C23">
            <v>2070000</v>
          </cell>
        </row>
        <row r="41">
          <cell r="C41">
            <v>1970000</v>
          </cell>
        </row>
        <row r="46">
          <cell r="C46">
            <v>532000</v>
          </cell>
        </row>
        <row r="101">
          <cell r="C101">
            <v>725000</v>
          </cell>
        </row>
        <row r="102">
          <cell r="C102">
            <v>160000</v>
          </cell>
        </row>
        <row r="103">
          <cell r="C103">
            <v>2604000</v>
          </cell>
        </row>
      </sheetData>
      <sheetData sheetId="6" refreshError="1"/>
      <sheetData sheetId="7">
        <row r="2">
          <cell r="I2" t="str">
            <v>Forintban!</v>
          </cell>
        </row>
      </sheetData>
      <sheetData sheetId="8" refreshError="1"/>
      <sheetData sheetId="9">
        <row r="5">
          <cell r="F5" t="str">
            <v>Eddigi módosítások összege 2019-ben</v>
          </cell>
          <cell r="G5" t="str">
            <v>2. sz. módosítás</v>
          </cell>
          <cell r="I5" t="str">
            <v>Módosítások összesen 2019. 12.31-ig</v>
          </cell>
          <cell r="J5" t="str">
            <v>3. számú módosítás utáni előirányzat</v>
          </cell>
        </row>
      </sheetData>
      <sheetData sheetId="10" refreshError="1"/>
      <sheetData sheetId="11">
        <row r="5">
          <cell r="D5" t="str">
            <v xml:space="preserve">1. sz. módosítás </v>
          </cell>
          <cell r="E5" t="str">
            <v xml:space="preserve">.2.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.5. sz. módosítás </v>
          </cell>
          <cell r="I5" t="str">
            <v xml:space="preserve">6. sz. módosítás </v>
          </cell>
          <cell r="K5" t="str">
            <v>3.számú módosítás utáni előirányzat</v>
          </cell>
        </row>
      </sheetData>
      <sheetData sheetId="12">
        <row r="9">
          <cell r="C9">
            <v>118740915</v>
          </cell>
          <cell r="D9">
            <v>0</v>
          </cell>
          <cell r="E9">
            <v>2752274</v>
          </cell>
          <cell r="F9">
            <v>353599</v>
          </cell>
        </row>
        <row r="10">
          <cell r="C10">
            <v>77535718</v>
          </cell>
          <cell r="D10">
            <v>0</v>
          </cell>
          <cell r="E10">
            <v>1755000</v>
          </cell>
          <cell r="F10">
            <v>2283916</v>
          </cell>
        </row>
        <row r="11">
          <cell r="C11">
            <v>79019229</v>
          </cell>
          <cell r="D11">
            <v>0</v>
          </cell>
          <cell r="E11">
            <v>-8502138</v>
          </cell>
          <cell r="F11">
            <v>-464908</v>
          </cell>
        </row>
        <row r="12">
          <cell r="C12">
            <v>5709990</v>
          </cell>
          <cell r="D12">
            <v>0</v>
          </cell>
          <cell r="E12">
            <v>359344</v>
          </cell>
          <cell r="F12">
            <v>164024</v>
          </cell>
        </row>
        <row r="13">
          <cell r="C13">
            <v>0</v>
          </cell>
          <cell r="D13">
            <v>13946000</v>
          </cell>
          <cell r="E13">
            <v>3022600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56836000</v>
          </cell>
          <cell r="D20">
            <v>566000</v>
          </cell>
          <cell r="E20">
            <v>0</v>
          </cell>
          <cell r="F20">
            <v>10702681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954078268</v>
          </cell>
          <cell r="D27">
            <v>-618577448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30">
          <cell r="C30">
            <v>9000000</v>
          </cell>
          <cell r="D30">
            <v>0</v>
          </cell>
          <cell r="E30">
            <v>0</v>
          </cell>
        </row>
        <row r="31">
          <cell r="C31">
            <v>400000</v>
          </cell>
          <cell r="D31">
            <v>0</v>
          </cell>
          <cell r="E31">
            <v>0</v>
          </cell>
        </row>
        <row r="32">
          <cell r="C32">
            <v>95000000</v>
          </cell>
          <cell r="D32">
            <v>0</v>
          </cell>
          <cell r="E32">
            <v>0</v>
          </cell>
        </row>
        <row r="33">
          <cell r="C33">
            <v>1000000</v>
          </cell>
          <cell r="D33">
            <v>2000000</v>
          </cell>
          <cell r="E33">
            <v>0</v>
          </cell>
        </row>
        <row r="34">
          <cell r="C34">
            <v>10000000</v>
          </cell>
          <cell r="D34">
            <v>0</v>
          </cell>
          <cell r="E34">
            <v>0</v>
          </cell>
        </row>
        <row r="35">
          <cell r="C35">
            <v>25000000</v>
          </cell>
          <cell r="D35">
            <v>0</v>
          </cell>
          <cell r="E35">
            <v>0</v>
          </cell>
        </row>
        <row r="36">
          <cell r="C36">
            <v>500000</v>
          </cell>
          <cell r="D36">
            <v>0</v>
          </cell>
          <cell r="E36">
            <v>0</v>
          </cell>
        </row>
        <row r="38">
          <cell r="C38">
            <v>5518000</v>
          </cell>
          <cell r="D38">
            <v>0</v>
          </cell>
          <cell r="E38">
            <v>0</v>
          </cell>
        </row>
        <row r="39">
          <cell r="C39">
            <v>6590000</v>
          </cell>
          <cell r="D39">
            <v>0</v>
          </cell>
          <cell r="E39">
            <v>0</v>
          </cell>
        </row>
        <row r="40">
          <cell r="C40">
            <v>3974000</v>
          </cell>
          <cell r="D40">
            <v>0</v>
          </cell>
          <cell r="E40">
            <v>0</v>
          </cell>
        </row>
        <row r="41">
          <cell r="C41">
            <v>400000</v>
          </cell>
          <cell r="D41">
            <v>0</v>
          </cell>
          <cell r="E41">
            <v>0</v>
          </cell>
        </row>
        <row r="42">
          <cell r="C42">
            <v>13481000</v>
          </cell>
          <cell r="D42">
            <v>0</v>
          </cell>
          <cell r="E42">
            <v>0</v>
          </cell>
        </row>
        <row r="43">
          <cell r="C43">
            <v>7241000</v>
          </cell>
          <cell r="D43">
            <v>0</v>
          </cell>
          <cell r="E43">
            <v>0</v>
          </cell>
        </row>
        <row r="44">
          <cell r="C44">
            <v>12000000</v>
          </cell>
          <cell r="D44">
            <v>0</v>
          </cell>
          <cell r="E44">
            <v>0</v>
          </cell>
        </row>
        <row r="45">
          <cell r="C45">
            <v>700000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50</v>
          </cell>
          <cell r="D48">
            <v>182036</v>
          </cell>
          <cell r="E48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556000</v>
          </cell>
          <cell r="D62">
            <v>1000000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76">
          <cell r="C76">
            <v>63130000</v>
          </cell>
          <cell r="D76">
            <v>617935173</v>
          </cell>
          <cell r="E76">
            <v>0</v>
          </cell>
        </row>
        <row r="77">
          <cell r="C77">
            <v>0</v>
          </cell>
          <cell r="D77">
            <v>642275</v>
          </cell>
          <cell r="E77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94">
          <cell r="C94">
            <v>99067000</v>
          </cell>
          <cell r="D94">
            <v>27000</v>
          </cell>
          <cell r="E94">
            <v>1333458</v>
          </cell>
          <cell r="F94">
            <v>9121056</v>
          </cell>
        </row>
        <row r="95">
          <cell r="C95">
            <v>18850000</v>
          </cell>
          <cell r="D95">
            <v>0</v>
          </cell>
          <cell r="E95">
            <v>246752</v>
          </cell>
          <cell r="F95">
            <v>985875</v>
          </cell>
        </row>
        <row r="96">
          <cell r="C96">
            <v>345095000</v>
          </cell>
          <cell r="D96">
            <v>10285000</v>
          </cell>
          <cell r="E96">
            <v>-9732400</v>
          </cell>
          <cell r="F96">
            <v>0</v>
          </cell>
        </row>
        <row r="97">
          <cell r="C97">
            <v>6400000</v>
          </cell>
          <cell r="D97">
            <v>6012000</v>
          </cell>
          <cell r="E97">
            <v>0</v>
          </cell>
        </row>
        <row r="98">
          <cell r="C98">
            <v>93718000</v>
          </cell>
          <cell r="D98">
            <v>1454000</v>
          </cell>
          <cell r="E98">
            <v>0</v>
          </cell>
          <cell r="F98">
            <v>151000</v>
          </cell>
        </row>
        <row r="99">
          <cell r="C99">
            <v>0</v>
          </cell>
          <cell r="D99">
            <v>542000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0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93718000</v>
          </cell>
          <cell r="D110">
            <v>0</v>
          </cell>
          <cell r="E110">
            <v>0</v>
          </cell>
          <cell r="F110">
            <v>151000</v>
          </cell>
        </row>
        <row r="111">
          <cell r="C111">
            <v>5000000</v>
          </cell>
          <cell r="D111">
            <v>-3843000</v>
          </cell>
          <cell r="E111">
            <v>-799230</v>
          </cell>
          <cell r="F111">
            <v>1406220</v>
          </cell>
        </row>
        <row r="112">
          <cell r="C112">
            <v>5000000</v>
          </cell>
          <cell r="D112">
            <v>-3843000</v>
          </cell>
          <cell r="E112">
            <v>-799230</v>
          </cell>
          <cell r="F112">
            <v>1406220</v>
          </cell>
        </row>
        <row r="115">
          <cell r="C115">
            <v>760626000</v>
          </cell>
          <cell r="D115">
            <v>0</v>
          </cell>
          <cell r="E115">
            <v>0</v>
          </cell>
          <cell r="F115">
            <v>0</v>
          </cell>
        </row>
        <row r="116">
          <cell r="C116">
            <v>751602000</v>
          </cell>
          <cell r="D116">
            <v>0</v>
          </cell>
          <cell r="E116">
            <v>0</v>
          </cell>
        </row>
        <row r="117">
          <cell r="C117">
            <v>19135000</v>
          </cell>
          <cell r="D117">
            <v>0</v>
          </cell>
          <cell r="E117">
            <v>3300000</v>
          </cell>
          <cell r="F117">
            <v>1375161</v>
          </cell>
        </row>
        <row r="118">
          <cell r="C118">
            <v>18500000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3000000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3000000</v>
          </cell>
          <cell r="E126">
            <v>0</v>
          </cell>
        </row>
        <row r="127">
          <cell r="C127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9956170</v>
          </cell>
          <cell r="D142">
            <v>0</v>
          </cell>
          <cell r="E142">
            <v>0</v>
          </cell>
        </row>
        <row r="143">
          <cell r="C143">
            <v>189646000</v>
          </cell>
          <cell r="D143">
            <v>759036</v>
          </cell>
          <cell r="E143">
            <v>2141000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</row>
        <row r="157">
          <cell r="C157">
            <v>14</v>
          </cell>
        </row>
      </sheetData>
      <sheetData sheetId="13">
        <row r="5">
          <cell r="K5" t="str">
            <v>3.számú módosítás utáni előirányzat</v>
          </cell>
        </row>
        <row r="20">
          <cell r="C20">
            <v>2070000</v>
          </cell>
        </row>
        <row r="38">
          <cell r="C38">
            <v>1970000</v>
          </cell>
        </row>
        <row r="43">
          <cell r="C43">
            <v>532000</v>
          </cell>
        </row>
        <row r="94">
          <cell r="C94">
            <v>725000</v>
          </cell>
        </row>
        <row r="95">
          <cell r="C95">
            <v>160000</v>
          </cell>
        </row>
        <row r="96">
          <cell r="C96">
            <v>2604000</v>
          </cell>
        </row>
      </sheetData>
      <sheetData sheetId="14">
        <row r="5">
          <cell r="K5" t="str">
            <v>3.számú módosítás utáni előirányzat</v>
          </cell>
        </row>
        <row r="9">
          <cell r="C9">
            <v>118740915</v>
          </cell>
          <cell r="E9">
            <v>2752274</v>
          </cell>
          <cell r="F9">
            <v>353599</v>
          </cell>
        </row>
        <row r="10">
          <cell r="C10">
            <v>77535718</v>
          </cell>
          <cell r="E10">
            <v>1755000</v>
          </cell>
          <cell r="F10">
            <v>2283916</v>
          </cell>
        </row>
        <row r="11">
          <cell r="C11">
            <v>79019229</v>
          </cell>
          <cell r="E11">
            <v>-8502138</v>
          </cell>
          <cell r="F11">
            <v>-464908</v>
          </cell>
        </row>
        <row r="12">
          <cell r="C12">
            <v>5709990</v>
          </cell>
          <cell r="E12">
            <v>359344</v>
          </cell>
          <cell r="F12">
            <v>164024</v>
          </cell>
        </row>
        <row r="13">
          <cell r="D13">
            <v>13946000</v>
          </cell>
          <cell r="E13">
            <v>3022600</v>
          </cell>
        </row>
        <row r="20">
          <cell r="D20">
            <v>566000</v>
          </cell>
          <cell r="F20">
            <v>6442825</v>
          </cell>
        </row>
        <row r="27">
          <cell r="C27">
            <v>954078268</v>
          </cell>
          <cell r="D27">
            <v>-618577448</v>
          </cell>
        </row>
        <row r="30">
          <cell r="C30">
            <v>9000000</v>
          </cell>
        </row>
        <row r="31">
          <cell r="C31">
            <v>400000</v>
          </cell>
        </row>
        <row r="32">
          <cell r="C32">
            <v>95000000</v>
          </cell>
        </row>
        <row r="33">
          <cell r="C33">
            <v>1000000</v>
          </cell>
          <cell r="D33">
            <v>2000000</v>
          </cell>
        </row>
        <row r="34">
          <cell r="C34">
            <v>10000000</v>
          </cell>
        </row>
        <row r="35">
          <cell r="C35">
            <v>25000000</v>
          </cell>
        </row>
        <row r="36">
          <cell r="C36">
            <v>500000</v>
          </cell>
        </row>
        <row r="38">
          <cell r="C38">
            <v>5518000</v>
          </cell>
        </row>
        <row r="41">
          <cell r="C41">
            <v>400000</v>
          </cell>
        </row>
        <row r="43">
          <cell r="C43">
            <v>1490000</v>
          </cell>
        </row>
        <row r="44">
          <cell r="C44">
            <v>12000000</v>
          </cell>
        </row>
        <row r="45">
          <cell r="C45">
            <v>700000</v>
          </cell>
        </row>
        <row r="62">
          <cell r="C62">
            <v>556000</v>
          </cell>
          <cell r="D62">
            <v>1000000</v>
          </cell>
        </row>
        <row r="76">
          <cell r="C76">
            <v>63130000</v>
          </cell>
          <cell r="D76">
            <v>617935173</v>
          </cell>
        </row>
        <row r="77">
          <cell r="D77">
            <v>642275</v>
          </cell>
        </row>
        <row r="94">
          <cell r="C94">
            <v>14024000</v>
          </cell>
          <cell r="E94">
            <v>802800</v>
          </cell>
          <cell r="F94">
            <v>6029594</v>
          </cell>
        </row>
        <row r="95">
          <cell r="C95">
            <v>3645000</v>
          </cell>
          <cell r="E95">
            <v>143274</v>
          </cell>
          <cell r="F95">
            <v>426255</v>
          </cell>
        </row>
        <row r="96">
          <cell r="C96">
            <v>7305000</v>
          </cell>
          <cell r="D96">
            <v>10285000</v>
          </cell>
          <cell r="E96">
            <v>880000</v>
          </cell>
        </row>
        <row r="98">
          <cell r="C98">
            <v>93718000</v>
          </cell>
          <cell r="D98">
            <v>1454000</v>
          </cell>
          <cell r="F98">
            <v>151000</v>
          </cell>
        </row>
        <row r="99">
          <cell r="D99">
            <v>542000</v>
          </cell>
        </row>
        <row r="110">
          <cell r="C110">
            <v>93718000</v>
          </cell>
          <cell r="F110">
            <v>151000</v>
          </cell>
        </row>
        <row r="111">
          <cell r="C111">
            <v>5000000</v>
          </cell>
        </row>
        <row r="112">
          <cell r="C112">
            <v>5000000</v>
          </cell>
          <cell r="D112">
            <v>-3843000</v>
          </cell>
          <cell r="E112">
            <v>-799230</v>
          </cell>
          <cell r="F112">
            <v>1406220</v>
          </cell>
        </row>
        <row r="117">
          <cell r="F117">
            <v>1375161</v>
          </cell>
        </row>
        <row r="119">
          <cell r="D119">
            <v>3000000</v>
          </cell>
        </row>
        <row r="126">
          <cell r="D126">
            <v>3000000</v>
          </cell>
        </row>
        <row r="142">
          <cell r="C142">
            <v>9956170</v>
          </cell>
        </row>
        <row r="143">
          <cell r="C143">
            <v>189646000</v>
          </cell>
          <cell r="D143">
            <v>759036</v>
          </cell>
          <cell r="E143">
            <v>2141000</v>
          </cell>
        </row>
        <row r="157">
          <cell r="C157">
            <v>1</v>
          </cell>
        </row>
      </sheetData>
      <sheetData sheetId="15">
        <row r="20">
          <cell r="C20">
            <v>17000000</v>
          </cell>
        </row>
        <row r="39">
          <cell r="C39">
            <v>6590000</v>
          </cell>
        </row>
        <row r="40">
          <cell r="C40">
            <v>3800000</v>
          </cell>
        </row>
        <row r="43">
          <cell r="C43">
            <v>2063000</v>
          </cell>
        </row>
        <row r="48">
          <cell r="C48">
            <v>50</v>
          </cell>
          <cell r="D48">
            <v>182036</v>
          </cell>
        </row>
        <row r="94">
          <cell r="C94">
            <v>52320000</v>
          </cell>
          <cell r="E94">
            <v>188514</v>
          </cell>
        </row>
        <row r="95">
          <cell r="C95">
            <v>9015000</v>
          </cell>
          <cell r="E95">
            <v>36760</v>
          </cell>
        </row>
        <row r="96">
          <cell r="C96">
            <v>241095000</v>
          </cell>
        </row>
        <row r="115">
          <cell r="C115">
            <v>760121000</v>
          </cell>
        </row>
        <row r="116">
          <cell r="C116">
            <v>751602000</v>
          </cell>
        </row>
        <row r="117">
          <cell r="C117">
            <v>19135000</v>
          </cell>
          <cell r="E117">
            <v>3300000</v>
          </cell>
        </row>
        <row r="118">
          <cell r="C118">
            <v>18500000</v>
          </cell>
        </row>
        <row r="157">
          <cell r="C157">
            <v>5</v>
          </cell>
        </row>
        <row r="158">
          <cell r="C158">
            <v>12</v>
          </cell>
        </row>
      </sheetData>
      <sheetData sheetId="16">
        <row r="42">
          <cell r="C42">
            <v>7331000</v>
          </cell>
        </row>
        <row r="43">
          <cell r="C43">
            <v>1979000</v>
          </cell>
        </row>
        <row r="94">
          <cell r="C94">
            <v>6809000</v>
          </cell>
          <cell r="E94">
            <v>342144</v>
          </cell>
          <cell r="F94">
            <v>555052</v>
          </cell>
        </row>
        <row r="95">
          <cell r="C95">
            <v>1325000</v>
          </cell>
          <cell r="E95">
            <v>66718</v>
          </cell>
          <cell r="F95">
            <v>98233</v>
          </cell>
        </row>
        <row r="96">
          <cell r="C96">
            <v>23286000</v>
          </cell>
          <cell r="E96">
            <v>-13635000</v>
          </cell>
        </row>
        <row r="157">
          <cell r="C157">
            <v>3</v>
          </cell>
        </row>
      </sheetData>
      <sheetData sheetId="17">
        <row r="20">
          <cell r="C20">
            <v>39836000</v>
          </cell>
          <cell r="F20">
            <v>4259856</v>
          </cell>
        </row>
        <row r="40">
          <cell r="C40">
            <v>174000</v>
          </cell>
        </row>
        <row r="43">
          <cell r="C43">
            <v>47000</v>
          </cell>
        </row>
        <row r="94">
          <cell r="C94">
            <v>25914000</v>
          </cell>
          <cell r="D94">
            <v>27000</v>
          </cell>
          <cell r="F94">
            <v>2536410</v>
          </cell>
        </row>
        <row r="95">
          <cell r="C95">
            <v>4865000</v>
          </cell>
          <cell r="F95">
            <v>461387</v>
          </cell>
        </row>
        <row r="96">
          <cell r="C96">
            <v>26902000</v>
          </cell>
        </row>
        <row r="115">
          <cell r="C115">
            <v>505000</v>
          </cell>
        </row>
        <row r="157">
          <cell r="C157">
            <v>5</v>
          </cell>
        </row>
      </sheetData>
      <sheetData sheetId="18">
        <row r="42">
          <cell r="C42">
            <v>6150000</v>
          </cell>
        </row>
        <row r="43">
          <cell r="C43">
            <v>1662000</v>
          </cell>
        </row>
        <row r="96">
          <cell r="C96">
            <v>46507000</v>
          </cell>
          <cell r="E96">
            <v>3022600</v>
          </cell>
        </row>
        <row r="97">
          <cell r="C97">
            <v>6400000</v>
          </cell>
          <cell r="D97">
            <v>6012000</v>
          </cell>
        </row>
      </sheetData>
      <sheetData sheetId="19">
        <row r="13">
          <cell r="C13">
            <v>150000</v>
          </cell>
        </row>
        <row r="16">
          <cell r="C16">
            <v>40000</v>
          </cell>
        </row>
        <row r="25">
          <cell r="D25">
            <v>1367162</v>
          </cell>
          <cell r="E25">
            <v>1554260</v>
          </cell>
          <cell r="F25">
            <v>51862</v>
          </cell>
        </row>
        <row r="41">
          <cell r="C41">
            <v>20000</v>
          </cell>
          <cell r="D41">
            <v>119628</v>
          </cell>
        </row>
        <row r="47">
          <cell r="C47">
            <v>60794000</v>
          </cell>
          <cell r="D47">
            <v>1649000</v>
          </cell>
          <cell r="E47">
            <v>3598000</v>
          </cell>
          <cell r="F47">
            <v>2509000</v>
          </cell>
        </row>
        <row r="48">
          <cell r="C48">
            <v>11685000</v>
          </cell>
          <cell r="D48">
            <v>359000</v>
          </cell>
          <cell r="E48">
            <v>649050</v>
          </cell>
          <cell r="F48">
            <v>856950</v>
          </cell>
        </row>
        <row r="49">
          <cell r="C49">
            <v>15446000</v>
          </cell>
          <cell r="D49">
            <v>137000</v>
          </cell>
          <cell r="E49">
            <v>204710</v>
          </cell>
          <cell r="F49">
            <v>-3314088</v>
          </cell>
        </row>
        <row r="53">
          <cell r="C53">
            <v>1524000</v>
          </cell>
        </row>
      </sheetData>
      <sheetData sheetId="20" refreshError="1"/>
      <sheetData sheetId="21" refreshError="1"/>
      <sheetData sheetId="22">
        <row r="5">
          <cell r="K5" t="str">
            <v>3.számú módosítás utáni előirányzat</v>
          </cell>
        </row>
      </sheetData>
      <sheetData sheetId="23">
        <row r="40">
          <cell r="C40">
            <v>30000</v>
          </cell>
          <cell r="D40">
            <v>-425</v>
          </cell>
        </row>
        <row r="46">
          <cell r="C46">
            <v>64679000</v>
          </cell>
          <cell r="D46">
            <v>44000</v>
          </cell>
          <cell r="E46">
            <v>118000</v>
          </cell>
        </row>
        <row r="47">
          <cell r="C47">
            <v>12662000</v>
          </cell>
          <cell r="E47">
            <v>23000</v>
          </cell>
        </row>
        <row r="48">
          <cell r="C48">
            <v>5500000</v>
          </cell>
          <cell r="D48">
            <v>-130000</v>
          </cell>
          <cell r="F48">
            <v>-119835</v>
          </cell>
        </row>
        <row r="52">
          <cell r="D52">
            <v>86000</v>
          </cell>
          <cell r="F52">
            <v>119835</v>
          </cell>
        </row>
      </sheetData>
      <sheetData sheetId="24" refreshError="1"/>
      <sheetData sheetId="25" refreshError="1"/>
      <sheetData sheetId="26">
        <row r="11">
          <cell r="C11">
            <v>700000</v>
          </cell>
        </row>
        <row r="12">
          <cell r="C12">
            <v>340000</v>
          </cell>
        </row>
        <row r="40">
          <cell r="C40">
            <v>232000</v>
          </cell>
          <cell r="D40">
            <v>-401</v>
          </cell>
        </row>
        <row r="46">
          <cell r="C46">
            <v>4643000</v>
          </cell>
        </row>
        <row r="47">
          <cell r="C47">
            <v>985000</v>
          </cell>
        </row>
        <row r="48">
          <cell r="C48">
            <v>12740000</v>
          </cell>
          <cell r="D48">
            <v>-821000</v>
          </cell>
          <cell r="E48">
            <v>2000000</v>
          </cell>
        </row>
        <row r="50">
          <cell r="D50">
            <v>100000</v>
          </cell>
        </row>
        <row r="52">
          <cell r="C52">
            <v>500000</v>
          </cell>
          <cell r="D52">
            <v>821000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abSelected="1" zoomScale="120" zoomScaleNormal="120" zoomScaleSheetLayoutView="100" workbookViewId="0">
      <selection activeCell="B161" sqref="B161"/>
    </sheetView>
  </sheetViews>
  <sheetFormatPr defaultRowHeight="15.75" x14ac:dyDescent="0.25"/>
  <cols>
    <col min="1" max="1" width="7.5" style="120" customWidth="1"/>
    <col min="2" max="2" width="59.6640625" style="120" customWidth="1"/>
    <col min="3" max="3" width="14.83203125" style="126" customWidth="1"/>
    <col min="4" max="11" width="14.83203125" style="2" customWidth="1"/>
    <col min="12" max="16384" width="9.33203125" style="2"/>
  </cols>
  <sheetData>
    <row r="1" spans="1:11" x14ac:dyDescent="0.25">
      <c r="A1" s="1"/>
      <c r="B1" s="359" t="s">
        <v>383</v>
      </c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25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25">
      <c r="A3" s="361" t="str">
        <f>CONCATENATE([1]RM_ALAPADATOK!A4)</f>
        <v/>
      </c>
      <c r="B3" s="361"/>
      <c r="C3" s="362"/>
      <c r="D3" s="361"/>
      <c r="E3" s="361"/>
      <c r="F3" s="361"/>
      <c r="G3" s="361"/>
      <c r="H3" s="361"/>
      <c r="I3" s="361"/>
      <c r="J3" s="361"/>
      <c r="K3" s="361"/>
    </row>
    <row r="4" spans="1:11" x14ac:dyDescent="0.25">
      <c r="A4" s="361" t="s">
        <v>0</v>
      </c>
      <c r="B4" s="361"/>
      <c r="C4" s="362"/>
      <c r="D4" s="361"/>
      <c r="E4" s="361"/>
      <c r="F4" s="361"/>
      <c r="G4" s="361"/>
      <c r="H4" s="361"/>
      <c r="I4" s="361"/>
      <c r="J4" s="361"/>
      <c r="K4" s="361"/>
    </row>
    <row r="5" spans="1:11" x14ac:dyDescent="0.25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5" customHeight="1" x14ac:dyDescent="0.25">
      <c r="A6" s="363" t="s">
        <v>1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</row>
    <row r="7" spans="1:11" ht="15.95" customHeight="1" thickBot="1" x14ac:dyDescent="0.3">
      <c r="A7" s="364" t="s">
        <v>2</v>
      </c>
      <c r="B7" s="364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25">
      <c r="A8" s="351" t="s">
        <v>4</v>
      </c>
      <c r="B8" s="353" t="s">
        <v>5</v>
      </c>
      <c r="C8" s="355" t="str">
        <f>+CONCATENATE(LEFT([1]RM_ÖSSZEFÜGGÉSEK!A6,4),". évi")</f>
        <v>2019. évi</v>
      </c>
      <c r="D8" s="356"/>
      <c r="E8" s="357"/>
      <c r="F8" s="357"/>
      <c r="G8" s="357"/>
      <c r="H8" s="357"/>
      <c r="I8" s="357"/>
      <c r="J8" s="357"/>
      <c r="K8" s="358"/>
    </row>
    <row r="9" spans="1:11" ht="48.75" thickBot="1" x14ac:dyDescent="0.3">
      <c r="A9" s="352"/>
      <c r="B9" s="354"/>
      <c r="C9" s="6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8" t="s">
        <v>13</v>
      </c>
      <c r="K9" s="9" t="s">
        <v>14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25">
      <c r="A11" s="16" t="s">
        <v>26</v>
      </c>
      <c r="B11" s="17" t="s">
        <v>27</v>
      </c>
      <c r="C11" s="18">
        <f>+C12+C13+C14+C15+C16+C17</f>
        <v>281005852</v>
      </c>
      <c r="D11" s="18">
        <f t="shared" ref="D11:K11" si="0">+D12+D13+D14+D15+D16+D17</f>
        <v>13946000</v>
      </c>
      <c r="E11" s="18">
        <f>+E12+E13+E14+E15+E16+E17</f>
        <v>-612920</v>
      </c>
      <c r="F11" s="18">
        <f t="shared" si="0"/>
        <v>2336631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15669711</v>
      </c>
      <c r="K11" s="19">
        <f t="shared" si="0"/>
        <v>296675563</v>
      </c>
    </row>
    <row r="12" spans="1:11" s="20" customFormat="1" ht="12" customHeight="1" x14ac:dyDescent="0.2">
      <c r="A12" s="21" t="s">
        <v>28</v>
      </c>
      <c r="B12" s="22" t="s">
        <v>29</v>
      </c>
      <c r="C12" s="23">
        <f>SUM('[1]RM_1.2.sz.mell'!C12,'[1]RM_1.3.sz.mell.'!C12)</f>
        <v>118740915</v>
      </c>
      <c r="D12" s="23">
        <f>SUM('[1]RM_1.2.sz.mell'!D12,'[1]RM_1.3.sz.mell.'!D12)</f>
        <v>0</v>
      </c>
      <c r="E12" s="23">
        <f>SUM('[1]RM_1.2.sz.mell'!E12,'[1]RM_1.3.sz.mell.'!E12)</f>
        <v>2752274</v>
      </c>
      <c r="F12" s="23">
        <f>SUM('[1]RM_1.2.sz.mell'!F12,'[1]RM_1.3.sz.mell.'!F12)</f>
        <v>353599</v>
      </c>
      <c r="G12" s="23"/>
      <c r="H12" s="23"/>
      <c r="I12" s="23"/>
      <c r="J12" s="24">
        <f t="shared" ref="J12:J17" si="1">D12+E12+F12+G12+H12+I12</f>
        <v>3105873</v>
      </c>
      <c r="K12" s="25">
        <f t="shared" ref="K12:K17" si="2">C12+J12</f>
        <v>121846788</v>
      </c>
    </row>
    <row r="13" spans="1:11" s="20" customFormat="1" ht="12" customHeight="1" x14ac:dyDescent="0.2">
      <c r="A13" s="26" t="s">
        <v>30</v>
      </c>
      <c r="B13" s="27" t="s">
        <v>31</v>
      </c>
      <c r="C13" s="23">
        <f>SUM('[1]RM_1.2.sz.mell'!C13,'[1]RM_1.3.sz.mell.'!C13)</f>
        <v>77535718</v>
      </c>
      <c r="D13" s="23">
        <f>SUM('[1]RM_1.2.sz.mell'!D13,'[1]RM_1.3.sz.mell.'!D13)</f>
        <v>0</v>
      </c>
      <c r="E13" s="23">
        <f>SUM('[1]RM_1.2.sz.mell'!E13,'[1]RM_1.3.sz.mell.'!E13)</f>
        <v>1755000</v>
      </c>
      <c r="F13" s="23">
        <f>SUM('[1]RM_1.2.sz.mell'!F13,'[1]RM_1.3.sz.mell.'!F13)</f>
        <v>2283916</v>
      </c>
      <c r="G13" s="23"/>
      <c r="H13" s="23"/>
      <c r="I13" s="23"/>
      <c r="J13" s="24">
        <f t="shared" si="1"/>
        <v>4038916</v>
      </c>
      <c r="K13" s="25">
        <f t="shared" si="2"/>
        <v>81574634</v>
      </c>
    </row>
    <row r="14" spans="1:11" s="20" customFormat="1" ht="12" customHeight="1" x14ac:dyDescent="0.2">
      <c r="A14" s="26" t="s">
        <v>32</v>
      </c>
      <c r="B14" s="27" t="s">
        <v>33</v>
      </c>
      <c r="C14" s="23">
        <f>SUM('[1]RM_1.2.sz.mell'!C14,'[1]RM_1.3.sz.mell.'!C14)</f>
        <v>79019229</v>
      </c>
      <c r="D14" s="23">
        <f>SUM('[1]RM_1.2.sz.mell'!D14,'[1]RM_1.3.sz.mell.'!D14)</f>
        <v>0</v>
      </c>
      <c r="E14" s="23">
        <f>SUM('[1]RM_1.2.sz.mell'!E14,'[1]RM_1.3.sz.mell.'!E14)</f>
        <v>-8502138</v>
      </c>
      <c r="F14" s="23">
        <f>SUM('[1]RM_1.2.sz.mell'!F14,'[1]RM_1.3.sz.mell.'!F14)</f>
        <v>-464908</v>
      </c>
      <c r="G14" s="23"/>
      <c r="H14" s="23"/>
      <c r="I14" s="23"/>
      <c r="J14" s="24">
        <f t="shared" si="1"/>
        <v>-8967046</v>
      </c>
      <c r="K14" s="25">
        <f t="shared" si="2"/>
        <v>70052183</v>
      </c>
    </row>
    <row r="15" spans="1:11" s="20" customFormat="1" ht="12" customHeight="1" x14ac:dyDescent="0.2">
      <c r="A15" s="26" t="s">
        <v>34</v>
      </c>
      <c r="B15" s="27" t="s">
        <v>35</v>
      </c>
      <c r="C15" s="23">
        <f>SUM('[1]RM_1.2.sz.mell'!C15,'[1]RM_1.3.sz.mell.'!C15)</f>
        <v>5709990</v>
      </c>
      <c r="D15" s="23">
        <f>SUM('[1]RM_1.2.sz.mell'!D15,'[1]RM_1.3.sz.mell.'!D15)</f>
        <v>0</v>
      </c>
      <c r="E15" s="23">
        <f>SUM('[1]RM_1.2.sz.mell'!E15,'[1]RM_1.3.sz.mell.'!E15)</f>
        <v>359344</v>
      </c>
      <c r="F15" s="23">
        <f>SUM('[1]RM_1.2.sz.mell'!F15,'[1]RM_1.3.sz.mell.'!F15)</f>
        <v>164024</v>
      </c>
      <c r="G15" s="23"/>
      <c r="H15" s="23"/>
      <c r="I15" s="23"/>
      <c r="J15" s="24">
        <f t="shared" si="1"/>
        <v>523368</v>
      </c>
      <c r="K15" s="25">
        <f t="shared" si="2"/>
        <v>6233358</v>
      </c>
    </row>
    <row r="16" spans="1:11" s="20" customFormat="1" ht="12" customHeight="1" x14ac:dyDescent="0.2">
      <c r="A16" s="26" t="s">
        <v>36</v>
      </c>
      <c r="B16" s="28" t="s">
        <v>37</v>
      </c>
      <c r="C16" s="23">
        <f>SUM('[1]RM_1.2.sz.mell'!C16,'[1]RM_1.3.sz.mell.'!C16)</f>
        <v>0</v>
      </c>
      <c r="D16" s="23">
        <f>SUM('[1]RM_1.2.sz.mell'!D16,'[1]RM_1.3.sz.mell.'!D16)</f>
        <v>13946000</v>
      </c>
      <c r="E16" s="23">
        <f>SUM('[1]RM_1.2.sz.mell'!E16,'[1]RM_1.3.sz.mell.'!E16)</f>
        <v>3022600</v>
      </c>
      <c r="F16" s="23">
        <f>SUM('[1]RM_1.2.sz.mell'!F16,'[1]RM_1.3.sz.mell.'!F16)</f>
        <v>0</v>
      </c>
      <c r="G16" s="23"/>
      <c r="H16" s="23"/>
      <c r="I16" s="23"/>
      <c r="J16" s="24">
        <f t="shared" si="1"/>
        <v>16968600</v>
      </c>
      <c r="K16" s="25">
        <f t="shared" si="2"/>
        <v>16968600</v>
      </c>
    </row>
    <row r="17" spans="1:11" s="20" customFormat="1" ht="12" customHeight="1" thickBot="1" x14ac:dyDescent="0.25">
      <c r="A17" s="29" t="s">
        <v>38</v>
      </c>
      <c r="B17" s="30" t="s">
        <v>39</v>
      </c>
      <c r="C17" s="23">
        <f>SUM('[1]RM_1.2.sz.mell'!C17,'[1]RM_1.3.sz.mell.'!C17)</f>
        <v>0</v>
      </c>
      <c r="D17" s="23">
        <f>SUM('[1]RM_1.2.sz.mell'!D17,'[1]RM_1.3.sz.mell.'!D17)</f>
        <v>0</v>
      </c>
      <c r="E17" s="23">
        <f>SUM('[1]RM_1.2.sz.mell'!E17,'[1]RM_1.3.sz.mell.'!E17)</f>
        <v>0</v>
      </c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25">
      <c r="A18" s="16" t="s">
        <v>40</v>
      </c>
      <c r="B18" s="31" t="s">
        <v>41</v>
      </c>
      <c r="C18" s="18">
        <f>+C19+C20+C21+C22+C23</f>
        <v>58906000</v>
      </c>
      <c r="D18" s="18">
        <f t="shared" ref="D18:K18" si="3">+D19+D20+D21+D22+D23</f>
        <v>1933162</v>
      </c>
      <c r="E18" s="18">
        <f>+E19+E20+E21+E22+E23</f>
        <v>1554260</v>
      </c>
      <c r="F18" s="18">
        <f t="shared" si="3"/>
        <v>10754543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14241965</v>
      </c>
      <c r="K18" s="19">
        <f t="shared" si="3"/>
        <v>73147965</v>
      </c>
    </row>
    <row r="19" spans="1:11" s="20" customFormat="1" ht="12" customHeight="1" x14ac:dyDescent="0.2">
      <c r="A19" s="21" t="s">
        <v>42</v>
      </c>
      <c r="B19" s="22" t="s">
        <v>43</v>
      </c>
      <c r="C19" s="23">
        <f>SUM('[1]RM_1.2.sz.mell'!C19,'[1]RM_1.3.sz.mell.'!C19)</f>
        <v>0</v>
      </c>
      <c r="D19" s="23">
        <f>SUM('[1]RM_1.2.sz.mell'!D19,'[1]RM_1.3.sz.mell.'!D19)</f>
        <v>0</v>
      </c>
      <c r="E19" s="23">
        <f>SUM('[1]RM_1.2.sz.mell'!E19,'[1]RM_1.3.sz.mell.'!E19)</f>
        <v>0</v>
      </c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">
      <c r="A20" s="26" t="s">
        <v>44</v>
      </c>
      <c r="B20" s="27" t="s">
        <v>45</v>
      </c>
      <c r="C20" s="23">
        <f>SUM('[1]RM_1.2.sz.mell'!C20,'[1]RM_1.3.sz.mell.'!C20)</f>
        <v>0</v>
      </c>
      <c r="D20" s="23">
        <f>SUM('[1]RM_1.2.sz.mell'!D20,'[1]RM_1.3.sz.mell.'!D20)</f>
        <v>0</v>
      </c>
      <c r="E20" s="23">
        <f>SUM('[1]RM_1.2.sz.mell'!E20,'[1]RM_1.3.sz.mell.'!E20)</f>
        <v>0</v>
      </c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">
      <c r="A21" s="26" t="s">
        <v>46</v>
      </c>
      <c r="B21" s="27" t="s">
        <v>47</v>
      </c>
      <c r="C21" s="23">
        <f>SUM('[1]RM_1.2.sz.mell'!C21,'[1]RM_1.3.sz.mell.'!C21)</f>
        <v>0</v>
      </c>
      <c r="D21" s="23">
        <f>SUM('[1]RM_1.2.sz.mell'!D21,'[1]RM_1.3.sz.mell.'!D21)</f>
        <v>0</v>
      </c>
      <c r="E21" s="23">
        <f>SUM('[1]RM_1.2.sz.mell'!E21,'[1]RM_1.3.sz.mell.'!E21)</f>
        <v>0</v>
      </c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">
      <c r="A22" s="26" t="s">
        <v>48</v>
      </c>
      <c r="B22" s="27" t="s">
        <v>49</v>
      </c>
      <c r="C22" s="23">
        <f>SUM('[1]RM_1.2.sz.mell'!C22,'[1]RM_1.3.sz.mell.'!C22)</f>
        <v>0</v>
      </c>
      <c r="D22" s="23">
        <f>SUM('[1]RM_1.2.sz.mell'!D22,'[1]RM_1.3.sz.mell.'!D22)</f>
        <v>0</v>
      </c>
      <c r="E22" s="23">
        <f>SUM('[1]RM_1.2.sz.mell'!E22,'[1]RM_1.3.sz.mell.'!E22)</f>
        <v>0</v>
      </c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">
      <c r="A23" s="26" t="s">
        <v>50</v>
      </c>
      <c r="B23" s="27" t="s">
        <v>51</v>
      </c>
      <c r="C23" s="23">
        <f>SUM('[1]RM_1.2.sz.mell'!C23,'[1]RM_1.3.sz.mell.'!C23)</f>
        <v>58906000</v>
      </c>
      <c r="D23" s="23">
        <f>SUM('[1]RM_1.2.sz.mell'!D23,'[1]RM_1.3.sz.mell.'!D23)</f>
        <v>1933162</v>
      </c>
      <c r="E23" s="23">
        <f>SUM('[1]RM_1.2.sz.mell'!E23,'[1]RM_1.3.sz.mell.'!E23)</f>
        <v>1554260</v>
      </c>
      <c r="F23" s="23">
        <f>SUM('[1]RM_1.2.sz.mell'!F23,'[1]RM_1.3.sz.mell.'!F23)</f>
        <v>10754543</v>
      </c>
      <c r="G23" s="23"/>
      <c r="H23" s="23"/>
      <c r="I23" s="23"/>
      <c r="J23" s="24">
        <f t="shared" si="4"/>
        <v>14241965</v>
      </c>
      <c r="K23" s="25">
        <f t="shared" si="5"/>
        <v>73147965</v>
      </c>
    </row>
    <row r="24" spans="1:11" s="20" customFormat="1" ht="12" customHeight="1" thickBot="1" x14ac:dyDescent="0.25">
      <c r="A24" s="29" t="s">
        <v>52</v>
      </c>
      <c r="B24" s="30" t="s">
        <v>53</v>
      </c>
      <c r="C24" s="23">
        <f>SUM('[1]RM_1.2.sz.mell'!C24,'[1]RM_1.3.sz.mell.'!C24)</f>
        <v>0</v>
      </c>
      <c r="D24" s="23">
        <f>SUM('[1]RM_1.2.sz.mell'!D24,'[1]RM_1.3.sz.mell.'!D24)</f>
        <v>0</v>
      </c>
      <c r="E24" s="32">
        <f>SUM('[1]RM_1.2.sz.mell'!E24,'[1]RM_1.3.sz.mell.'!E24)</f>
        <v>0</v>
      </c>
      <c r="F24" s="32"/>
      <c r="G24" s="32"/>
      <c r="H24" s="32"/>
      <c r="I24" s="32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25">
      <c r="A25" s="16" t="s">
        <v>54</v>
      </c>
      <c r="B25" s="17" t="s">
        <v>55</v>
      </c>
      <c r="C25" s="18">
        <f>+C26+C27+C28+C29+C30</f>
        <v>954078268</v>
      </c>
      <c r="D25" s="18">
        <f t="shared" ref="D25:K25" si="6">+D26+D27+D28+D29+D30</f>
        <v>-618577448</v>
      </c>
      <c r="E25" s="18">
        <f>+E26+E27+E28+E29+E30</f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-618577448</v>
      </c>
      <c r="K25" s="19">
        <f t="shared" si="6"/>
        <v>335500820</v>
      </c>
    </row>
    <row r="26" spans="1:11" s="20" customFormat="1" ht="12" customHeight="1" x14ac:dyDescent="0.2">
      <c r="A26" s="21" t="s">
        <v>56</v>
      </c>
      <c r="B26" s="22" t="s">
        <v>57</v>
      </c>
      <c r="C26" s="23">
        <f>SUM('[1]RM_1.2.sz.mell'!C26,'[1]RM_1.3.sz.mell.'!C26)</f>
        <v>0</v>
      </c>
      <c r="D26" s="23">
        <f>SUM('[1]RM_1.2.sz.mell'!D26,'[1]RM_1.3.sz.mell.'!D26)</f>
        <v>0</v>
      </c>
      <c r="E26" s="23">
        <f>SUM('[1]RM_1.2.sz.mell'!E26,'[1]RM_1.3.sz.mell.'!E26)</f>
        <v>0</v>
      </c>
      <c r="F26" s="23"/>
      <c r="G26" s="23"/>
      <c r="H26" s="23"/>
      <c r="I26" s="23"/>
      <c r="J26" s="24">
        <f t="shared" ref="J26:J31" si="7">D26+E26+F26+G26+H26+I26</f>
        <v>0</v>
      </c>
      <c r="K26" s="25">
        <f t="shared" ref="K26:K31" si="8">C26+J26</f>
        <v>0</v>
      </c>
    </row>
    <row r="27" spans="1:11" s="20" customFormat="1" ht="12" customHeight="1" x14ac:dyDescent="0.2">
      <c r="A27" s="26" t="s">
        <v>58</v>
      </c>
      <c r="B27" s="27" t="s">
        <v>59</v>
      </c>
      <c r="C27" s="23">
        <f>SUM('[1]RM_1.2.sz.mell'!C27,'[1]RM_1.3.sz.mell.'!C27)</f>
        <v>0</v>
      </c>
      <c r="D27" s="23">
        <f>SUM('[1]RM_1.2.sz.mell'!D27,'[1]RM_1.3.sz.mell.'!D27)</f>
        <v>0</v>
      </c>
      <c r="E27" s="23">
        <f>SUM('[1]RM_1.2.sz.mell'!E27,'[1]RM_1.3.sz.mell.'!E27)</f>
        <v>0</v>
      </c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">
      <c r="A28" s="26" t="s">
        <v>60</v>
      </c>
      <c r="B28" s="27" t="s">
        <v>61</v>
      </c>
      <c r="C28" s="23">
        <f>SUM('[1]RM_1.2.sz.mell'!C28,'[1]RM_1.3.sz.mell.'!C28)</f>
        <v>0</v>
      </c>
      <c r="D28" s="23">
        <f>SUM('[1]RM_1.2.sz.mell'!D28,'[1]RM_1.3.sz.mell.'!D28)</f>
        <v>0</v>
      </c>
      <c r="E28" s="23">
        <f>SUM('[1]RM_1.2.sz.mell'!E28,'[1]RM_1.3.sz.mell.'!E28)</f>
        <v>0</v>
      </c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">
      <c r="A29" s="26" t="s">
        <v>62</v>
      </c>
      <c r="B29" s="27" t="s">
        <v>63</v>
      </c>
      <c r="C29" s="23">
        <f>SUM('[1]RM_1.2.sz.mell'!C29,'[1]RM_1.3.sz.mell.'!C29)</f>
        <v>0</v>
      </c>
      <c r="D29" s="23">
        <f>SUM('[1]RM_1.2.sz.mell'!D29,'[1]RM_1.3.sz.mell.'!D29)</f>
        <v>0</v>
      </c>
      <c r="E29" s="23">
        <f>SUM('[1]RM_1.2.sz.mell'!E29,'[1]RM_1.3.sz.mell.'!E29)</f>
        <v>0</v>
      </c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">
      <c r="A30" s="26" t="s">
        <v>64</v>
      </c>
      <c r="B30" s="27" t="s">
        <v>65</v>
      </c>
      <c r="C30" s="23">
        <f>SUM('[1]RM_1.2.sz.mell'!C30,'[1]RM_1.3.sz.mell.'!C30)</f>
        <v>954078268</v>
      </c>
      <c r="D30" s="23">
        <f>SUM('[1]RM_1.2.sz.mell'!D30,'[1]RM_1.3.sz.mell.'!D30)</f>
        <v>-618577448</v>
      </c>
      <c r="E30" s="23">
        <f>SUM('[1]RM_1.2.sz.mell'!E30,'[1]RM_1.3.sz.mell.'!E30)</f>
        <v>0</v>
      </c>
      <c r="F30" s="23"/>
      <c r="G30" s="23"/>
      <c r="H30" s="23"/>
      <c r="I30" s="23"/>
      <c r="J30" s="24">
        <f t="shared" si="7"/>
        <v>-618577448</v>
      </c>
      <c r="K30" s="25">
        <f t="shared" si="8"/>
        <v>335500820</v>
      </c>
    </row>
    <row r="31" spans="1:11" s="20" customFormat="1" ht="12" customHeight="1" thickBot="1" x14ac:dyDescent="0.25">
      <c r="A31" s="29" t="s">
        <v>66</v>
      </c>
      <c r="B31" s="33" t="s">
        <v>67</v>
      </c>
      <c r="C31" s="23">
        <f>SUM('[1]RM_1.2.sz.mell'!C31,'[1]RM_1.3.sz.mell.'!C31)</f>
        <v>0</v>
      </c>
      <c r="D31" s="23">
        <f>SUM('[1]RM_1.2.sz.mell'!D31,'[1]RM_1.3.sz.mell.'!D31)</f>
        <v>0</v>
      </c>
      <c r="E31" s="32">
        <f>SUM('[1]RM_1.2.sz.mell'!E31,'[1]RM_1.3.sz.mell.'!E31)</f>
        <v>0</v>
      </c>
      <c r="F31" s="32"/>
      <c r="G31" s="32"/>
      <c r="H31" s="32"/>
      <c r="I31" s="32"/>
      <c r="J31" s="34">
        <f t="shared" si="7"/>
        <v>0</v>
      </c>
      <c r="K31" s="25">
        <f t="shared" si="8"/>
        <v>0</v>
      </c>
    </row>
    <row r="32" spans="1:11" s="20" customFormat="1" ht="12" customHeight="1" thickBot="1" x14ac:dyDescent="0.25">
      <c r="A32" s="16" t="s">
        <v>68</v>
      </c>
      <c r="B32" s="17" t="s">
        <v>69</v>
      </c>
      <c r="C32" s="35">
        <f>+C33+C34+C35+C36+C37+C38+C39</f>
        <v>140900000</v>
      </c>
      <c r="D32" s="35">
        <f t="shared" ref="D32:K32" si="9">+D33+D34+D35+D36+D37+D38+D39</f>
        <v>2000000</v>
      </c>
      <c r="E32" s="35">
        <f>+E33+E34+E35+E36+E37+E38+E39</f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  <c r="I32" s="35">
        <f t="shared" si="9"/>
        <v>0</v>
      </c>
      <c r="J32" s="35">
        <f t="shared" si="9"/>
        <v>2000000</v>
      </c>
      <c r="K32" s="36">
        <f t="shared" si="9"/>
        <v>142900000</v>
      </c>
    </row>
    <row r="33" spans="1:11" s="20" customFormat="1" ht="12" customHeight="1" x14ac:dyDescent="0.2">
      <c r="A33" s="21" t="s">
        <v>70</v>
      </c>
      <c r="B33" s="22" t="s">
        <v>71</v>
      </c>
      <c r="C33" s="23">
        <f>SUM('[1]RM_1.2.sz.mell'!C33,'[1]RM_1.3.sz.mell.'!C33)</f>
        <v>9000000</v>
      </c>
      <c r="D33" s="23">
        <f>SUM('[1]RM_1.2.sz.mell'!D33,'[1]RM_1.3.sz.mell.'!D33)</f>
        <v>0</v>
      </c>
      <c r="E33" s="24">
        <f>SUM('[1]RM_1.2.sz.mell'!E33,'[1]RM_1.3.sz.mell.'!E33)</f>
        <v>0</v>
      </c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9000000</v>
      </c>
    </row>
    <row r="34" spans="1:11" s="20" customFormat="1" ht="12" customHeight="1" x14ac:dyDescent="0.2">
      <c r="A34" s="26" t="s">
        <v>72</v>
      </c>
      <c r="B34" s="27" t="s">
        <v>73</v>
      </c>
      <c r="C34" s="23">
        <f>SUM('[1]RM_1.2.sz.mell'!C34,'[1]RM_1.3.sz.mell.'!C34)</f>
        <v>400000</v>
      </c>
      <c r="D34" s="23">
        <f>SUM('[1]RM_1.2.sz.mell'!D34,'[1]RM_1.3.sz.mell.'!D34)</f>
        <v>0</v>
      </c>
      <c r="E34" s="23">
        <f>SUM('[1]RM_1.2.sz.mell'!E34,'[1]RM_1.3.sz.mell.'!E34)</f>
        <v>0</v>
      </c>
      <c r="F34" s="23"/>
      <c r="G34" s="23"/>
      <c r="H34" s="23"/>
      <c r="I34" s="23"/>
      <c r="J34" s="24">
        <f t="shared" si="10"/>
        <v>0</v>
      </c>
      <c r="K34" s="25">
        <f t="shared" si="11"/>
        <v>400000</v>
      </c>
    </row>
    <row r="35" spans="1:11" s="20" customFormat="1" ht="12" customHeight="1" x14ac:dyDescent="0.2">
      <c r="A35" s="26" t="s">
        <v>74</v>
      </c>
      <c r="B35" s="27" t="s">
        <v>75</v>
      </c>
      <c r="C35" s="23">
        <f>SUM('[1]RM_1.2.sz.mell'!C35,'[1]RM_1.3.sz.mell.'!C35)</f>
        <v>95000000</v>
      </c>
      <c r="D35" s="23">
        <f>SUM('[1]RM_1.2.sz.mell'!D35,'[1]RM_1.3.sz.mell.'!D35)</f>
        <v>0</v>
      </c>
      <c r="E35" s="23">
        <f>SUM('[1]RM_1.2.sz.mell'!E35,'[1]RM_1.3.sz.mell.'!E35)</f>
        <v>0</v>
      </c>
      <c r="F35" s="23"/>
      <c r="G35" s="23"/>
      <c r="H35" s="23"/>
      <c r="I35" s="23"/>
      <c r="J35" s="24">
        <f t="shared" si="10"/>
        <v>0</v>
      </c>
      <c r="K35" s="25">
        <f t="shared" si="11"/>
        <v>95000000</v>
      </c>
    </row>
    <row r="36" spans="1:11" s="20" customFormat="1" ht="12" customHeight="1" x14ac:dyDescent="0.2">
      <c r="A36" s="26" t="s">
        <v>76</v>
      </c>
      <c r="B36" s="27" t="s">
        <v>77</v>
      </c>
      <c r="C36" s="23">
        <f>SUM('[1]RM_1.2.sz.mell'!C36,'[1]RM_1.3.sz.mell.'!C36)</f>
        <v>1000000</v>
      </c>
      <c r="D36" s="23">
        <f>SUM('[1]RM_1.2.sz.mell'!D36,'[1]RM_1.3.sz.mell.'!D36)</f>
        <v>2000000</v>
      </c>
      <c r="E36" s="23">
        <f>SUM('[1]RM_1.2.sz.mell'!E36,'[1]RM_1.3.sz.mell.'!E36)</f>
        <v>0</v>
      </c>
      <c r="F36" s="23"/>
      <c r="G36" s="23"/>
      <c r="H36" s="23"/>
      <c r="I36" s="23"/>
      <c r="J36" s="24">
        <f t="shared" si="10"/>
        <v>2000000</v>
      </c>
      <c r="K36" s="25">
        <f t="shared" si="11"/>
        <v>3000000</v>
      </c>
    </row>
    <row r="37" spans="1:11" s="20" customFormat="1" ht="12" customHeight="1" x14ac:dyDescent="0.2">
      <c r="A37" s="26" t="s">
        <v>78</v>
      </c>
      <c r="B37" s="27" t="s">
        <v>79</v>
      </c>
      <c r="C37" s="23">
        <f>SUM('[1]RM_1.2.sz.mell'!C37,'[1]RM_1.3.sz.mell.'!C37)</f>
        <v>10000000</v>
      </c>
      <c r="D37" s="23">
        <f>SUM('[1]RM_1.2.sz.mell'!D37,'[1]RM_1.3.sz.mell.'!D37)</f>
        <v>0</v>
      </c>
      <c r="E37" s="23">
        <f>SUM('[1]RM_1.2.sz.mell'!E37,'[1]RM_1.3.sz.mell.'!E37)</f>
        <v>0</v>
      </c>
      <c r="F37" s="23"/>
      <c r="G37" s="23"/>
      <c r="H37" s="23"/>
      <c r="I37" s="23"/>
      <c r="J37" s="24">
        <f t="shared" si="10"/>
        <v>0</v>
      </c>
      <c r="K37" s="25">
        <f t="shared" si="11"/>
        <v>10000000</v>
      </c>
    </row>
    <row r="38" spans="1:11" s="20" customFormat="1" ht="12" customHeight="1" x14ac:dyDescent="0.2">
      <c r="A38" s="26" t="s">
        <v>80</v>
      </c>
      <c r="B38" s="27" t="s">
        <v>81</v>
      </c>
      <c r="C38" s="23">
        <f>SUM('[1]RM_1.2.sz.mell'!C38,'[1]RM_1.3.sz.mell.'!C38)</f>
        <v>25000000</v>
      </c>
      <c r="D38" s="23">
        <f>SUM('[1]RM_1.2.sz.mell'!D38,'[1]RM_1.3.sz.mell.'!D38)</f>
        <v>0</v>
      </c>
      <c r="E38" s="23">
        <f>SUM('[1]RM_1.2.sz.mell'!E38,'[1]RM_1.3.sz.mell.'!E38)</f>
        <v>0</v>
      </c>
      <c r="F38" s="23"/>
      <c r="G38" s="23"/>
      <c r="H38" s="23"/>
      <c r="I38" s="23"/>
      <c r="J38" s="24">
        <f t="shared" si="10"/>
        <v>0</v>
      </c>
      <c r="K38" s="25">
        <f t="shared" si="11"/>
        <v>25000000</v>
      </c>
    </row>
    <row r="39" spans="1:11" s="20" customFormat="1" ht="12" customHeight="1" thickBot="1" x14ac:dyDescent="0.25">
      <c r="A39" s="29" t="s">
        <v>82</v>
      </c>
      <c r="B39" s="33" t="s">
        <v>83</v>
      </c>
      <c r="C39" s="23">
        <f>SUM('[1]RM_1.2.sz.mell'!C39,'[1]RM_1.3.sz.mell.'!C39)</f>
        <v>500000</v>
      </c>
      <c r="D39" s="23">
        <f>SUM('[1]RM_1.2.sz.mell'!D39,'[1]RM_1.3.sz.mell.'!D39)</f>
        <v>0</v>
      </c>
      <c r="E39" s="32">
        <f>SUM('[1]RM_1.2.sz.mell'!E39,'[1]RM_1.3.sz.mell.'!E39)</f>
        <v>0</v>
      </c>
      <c r="F39" s="32"/>
      <c r="G39" s="32"/>
      <c r="H39" s="32"/>
      <c r="I39" s="32"/>
      <c r="J39" s="34">
        <f t="shared" si="10"/>
        <v>0</v>
      </c>
      <c r="K39" s="25">
        <f t="shared" si="11"/>
        <v>500000</v>
      </c>
    </row>
    <row r="40" spans="1:11" s="20" customFormat="1" ht="12" customHeight="1" thickBot="1" x14ac:dyDescent="0.25">
      <c r="A40" s="16" t="s">
        <v>84</v>
      </c>
      <c r="B40" s="17" t="s">
        <v>85</v>
      </c>
      <c r="C40" s="18">
        <f>SUM(C41:C51)</f>
        <v>53636050</v>
      </c>
      <c r="D40" s="18">
        <f t="shared" ref="D40:K40" si="12">SUM(D41:D51)</f>
        <v>182036</v>
      </c>
      <c r="E40" s="18">
        <f>SUM(E41:E51)</f>
        <v>0</v>
      </c>
      <c r="F40" s="18">
        <f t="shared" si="12"/>
        <v>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182036</v>
      </c>
      <c r="K40" s="19">
        <f t="shared" si="12"/>
        <v>53818086</v>
      </c>
    </row>
    <row r="41" spans="1:11" s="20" customFormat="1" ht="12" customHeight="1" x14ac:dyDescent="0.2">
      <c r="A41" s="21" t="s">
        <v>86</v>
      </c>
      <c r="B41" s="22" t="s">
        <v>87</v>
      </c>
      <c r="C41" s="23">
        <f>SUM('[1]RM_1.2.sz.mell'!C41,'[1]RM_1.3.sz.mell.'!C41)</f>
        <v>8188000</v>
      </c>
      <c r="D41" s="23">
        <f>SUM('[1]RM_1.2.sz.mell'!D41,'[1]RM_1.3.sz.mell.'!D41)</f>
        <v>0</v>
      </c>
      <c r="E41" s="23">
        <f>SUM('[1]RM_1.2.sz.mell'!E41,'[1]RM_1.3.sz.mell.'!E41)</f>
        <v>0</v>
      </c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8188000</v>
      </c>
    </row>
    <row r="42" spans="1:11" s="20" customFormat="1" ht="12" customHeight="1" x14ac:dyDescent="0.2">
      <c r="A42" s="26" t="s">
        <v>88</v>
      </c>
      <c r="B42" s="27" t="s">
        <v>89</v>
      </c>
      <c r="C42" s="23">
        <f>SUM('[1]RM_1.2.sz.mell'!C42,'[1]RM_1.3.sz.mell.'!C42)</f>
        <v>6930000</v>
      </c>
      <c r="D42" s="23">
        <f>SUM('[1]RM_1.2.sz.mell'!D42,'[1]RM_1.3.sz.mell.'!D42)</f>
        <v>0</v>
      </c>
      <c r="E42" s="23">
        <f>SUM('[1]RM_1.2.sz.mell'!E42,'[1]RM_1.3.sz.mell.'!E42)</f>
        <v>0</v>
      </c>
      <c r="F42" s="23"/>
      <c r="G42" s="23"/>
      <c r="H42" s="23"/>
      <c r="I42" s="23"/>
      <c r="J42" s="24">
        <f t="shared" si="13"/>
        <v>0</v>
      </c>
      <c r="K42" s="25">
        <f t="shared" si="14"/>
        <v>6930000</v>
      </c>
    </row>
    <row r="43" spans="1:11" s="20" customFormat="1" ht="12" customHeight="1" x14ac:dyDescent="0.2">
      <c r="A43" s="26" t="s">
        <v>90</v>
      </c>
      <c r="B43" s="27" t="s">
        <v>91</v>
      </c>
      <c r="C43" s="23">
        <f>SUM('[1]RM_1.2.sz.mell'!C43,'[1]RM_1.3.sz.mell.'!C43)</f>
        <v>4124000</v>
      </c>
      <c r="D43" s="23">
        <f>SUM('[1]RM_1.2.sz.mell'!D43,'[1]RM_1.3.sz.mell.'!D43)</f>
        <v>0</v>
      </c>
      <c r="E43" s="23">
        <f>SUM('[1]RM_1.2.sz.mell'!E43,'[1]RM_1.3.sz.mell.'!E43)</f>
        <v>0</v>
      </c>
      <c r="F43" s="23"/>
      <c r="G43" s="23"/>
      <c r="H43" s="23"/>
      <c r="I43" s="23"/>
      <c r="J43" s="24">
        <f t="shared" si="13"/>
        <v>0</v>
      </c>
      <c r="K43" s="25">
        <f t="shared" si="14"/>
        <v>4124000</v>
      </c>
    </row>
    <row r="44" spans="1:11" s="20" customFormat="1" ht="12" customHeight="1" x14ac:dyDescent="0.2">
      <c r="A44" s="26" t="s">
        <v>92</v>
      </c>
      <c r="B44" s="27" t="s">
        <v>93</v>
      </c>
      <c r="C44" s="23">
        <f>SUM('[1]RM_1.2.sz.mell'!C44,'[1]RM_1.3.sz.mell.'!C44)</f>
        <v>400000</v>
      </c>
      <c r="D44" s="23">
        <f>SUM('[1]RM_1.2.sz.mell'!D44,'[1]RM_1.3.sz.mell.'!D44)</f>
        <v>0</v>
      </c>
      <c r="E44" s="23">
        <f>SUM('[1]RM_1.2.sz.mell'!E44,'[1]RM_1.3.sz.mell.'!E44)</f>
        <v>0</v>
      </c>
      <c r="F44" s="23"/>
      <c r="G44" s="23"/>
      <c r="H44" s="23"/>
      <c r="I44" s="23"/>
      <c r="J44" s="24">
        <f t="shared" si="13"/>
        <v>0</v>
      </c>
      <c r="K44" s="25">
        <f t="shared" si="14"/>
        <v>400000</v>
      </c>
    </row>
    <row r="45" spans="1:11" s="20" customFormat="1" ht="12" customHeight="1" x14ac:dyDescent="0.2">
      <c r="A45" s="26" t="s">
        <v>94</v>
      </c>
      <c r="B45" s="27" t="s">
        <v>95</v>
      </c>
      <c r="C45" s="23">
        <f>SUM('[1]RM_1.2.sz.mell'!C45,'[1]RM_1.3.sz.mell.'!C45)</f>
        <v>13481000</v>
      </c>
      <c r="D45" s="23">
        <f>SUM('[1]RM_1.2.sz.mell'!D45,'[1]RM_1.3.sz.mell.'!D45)</f>
        <v>0</v>
      </c>
      <c r="E45" s="23">
        <f>SUM('[1]RM_1.2.sz.mell'!E45,'[1]RM_1.3.sz.mell.'!E45)</f>
        <v>0</v>
      </c>
      <c r="F45" s="23"/>
      <c r="G45" s="23"/>
      <c r="H45" s="23"/>
      <c r="I45" s="23"/>
      <c r="J45" s="24">
        <f t="shared" si="13"/>
        <v>0</v>
      </c>
      <c r="K45" s="25">
        <f t="shared" si="14"/>
        <v>13481000</v>
      </c>
    </row>
    <row r="46" spans="1:11" s="20" customFormat="1" ht="12" customHeight="1" x14ac:dyDescent="0.2">
      <c r="A46" s="26" t="s">
        <v>96</v>
      </c>
      <c r="B46" s="27" t="s">
        <v>97</v>
      </c>
      <c r="C46" s="23">
        <f>SUM('[1]RM_1.2.sz.mell'!C46,'[1]RM_1.3.sz.mell.'!C46)</f>
        <v>7813000</v>
      </c>
      <c r="D46" s="23">
        <f>SUM('[1]RM_1.2.sz.mell'!D46,'[1]RM_1.3.sz.mell.'!D46)</f>
        <v>0</v>
      </c>
      <c r="E46" s="23">
        <f>SUM('[1]RM_1.2.sz.mell'!E46,'[1]RM_1.3.sz.mell.'!E46)</f>
        <v>0</v>
      </c>
      <c r="F46" s="23"/>
      <c r="G46" s="23"/>
      <c r="H46" s="23"/>
      <c r="I46" s="23"/>
      <c r="J46" s="24">
        <f t="shared" si="13"/>
        <v>0</v>
      </c>
      <c r="K46" s="25">
        <f t="shared" si="14"/>
        <v>7813000</v>
      </c>
    </row>
    <row r="47" spans="1:11" s="20" customFormat="1" ht="12" customHeight="1" x14ac:dyDescent="0.2">
      <c r="A47" s="26" t="s">
        <v>98</v>
      </c>
      <c r="B47" s="27" t="s">
        <v>99</v>
      </c>
      <c r="C47" s="23">
        <f>SUM('[1]RM_1.2.sz.mell'!C47,'[1]RM_1.3.sz.mell.'!C47)</f>
        <v>12000000</v>
      </c>
      <c r="D47" s="23">
        <f>SUM('[1]RM_1.2.sz.mell'!D47,'[1]RM_1.3.sz.mell.'!D47)</f>
        <v>0</v>
      </c>
      <c r="E47" s="23">
        <f>SUM('[1]RM_1.2.sz.mell'!E47,'[1]RM_1.3.sz.mell.'!E47)</f>
        <v>0</v>
      </c>
      <c r="F47" s="23"/>
      <c r="G47" s="23"/>
      <c r="H47" s="23"/>
      <c r="I47" s="23"/>
      <c r="J47" s="24">
        <f t="shared" si="13"/>
        <v>0</v>
      </c>
      <c r="K47" s="25">
        <f t="shared" si="14"/>
        <v>12000000</v>
      </c>
    </row>
    <row r="48" spans="1:11" s="20" customFormat="1" ht="12" customHeight="1" x14ac:dyDescent="0.2">
      <c r="A48" s="26" t="s">
        <v>100</v>
      </c>
      <c r="B48" s="27" t="s">
        <v>101</v>
      </c>
      <c r="C48" s="23">
        <f>SUM('[1]RM_1.2.sz.mell'!C48,'[1]RM_1.3.sz.mell.'!C48)</f>
        <v>700000</v>
      </c>
      <c r="D48" s="23">
        <f>SUM('[1]RM_1.2.sz.mell'!D48,'[1]RM_1.3.sz.mell.'!D48)</f>
        <v>0</v>
      </c>
      <c r="E48" s="23">
        <f>SUM('[1]RM_1.2.sz.mell'!E48,'[1]RM_1.3.sz.mell.'!E48)</f>
        <v>0</v>
      </c>
      <c r="F48" s="23"/>
      <c r="G48" s="23"/>
      <c r="H48" s="23"/>
      <c r="I48" s="23"/>
      <c r="J48" s="24">
        <f t="shared" si="13"/>
        <v>0</v>
      </c>
      <c r="K48" s="25">
        <f t="shared" si="14"/>
        <v>700000</v>
      </c>
    </row>
    <row r="49" spans="1:11" s="20" customFormat="1" ht="12" customHeight="1" x14ac:dyDescent="0.2">
      <c r="A49" s="26" t="s">
        <v>102</v>
      </c>
      <c r="B49" s="27" t="s">
        <v>103</v>
      </c>
      <c r="C49" s="23">
        <f>SUM('[1]RM_1.2.sz.mell'!C49,'[1]RM_1.3.sz.mell.'!C49)</f>
        <v>0</v>
      </c>
      <c r="D49" s="23">
        <f>SUM('[1]RM_1.2.sz.mell'!D49,'[1]RM_1.3.sz.mell.'!D49)</f>
        <v>0</v>
      </c>
      <c r="E49" s="37">
        <f>SUM('[1]RM_1.2.sz.mell'!E49,'[1]RM_1.3.sz.mell.'!E49)</f>
        <v>0</v>
      </c>
      <c r="F49" s="37"/>
      <c r="G49" s="37"/>
      <c r="H49" s="37"/>
      <c r="I49" s="37"/>
      <c r="J49" s="38">
        <f t="shared" si="13"/>
        <v>0</v>
      </c>
      <c r="K49" s="25">
        <f t="shared" si="14"/>
        <v>0</v>
      </c>
    </row>
    <row r="50" spans="1:11" s="20" customFormat="1" ht="12" customHeight="1" x14ac:dyDescent="0.2">
      <c r="A50" s="29" t="s">
        <v>104</v>
      </c>
      <c r="B50" s="33" t="s">
        <v>105</v>
      </c>
      <c r="C50" s="23">
        <f>SUM('[1]RM_1.2.sz.mell'!C50,'[1]RM_1.3.sz.mell.'!C50)</f>
        <v>0</v>
      </c>
      <c r="D50" s="23">
        <f>SUM('[1]RM_1.2.sz.mell'!D50,'[1]RM_1.3.sz.mell.'!D50)</f>
        <v>0</v>
      </c>
      <c r="E50" s="39">
        <f>SUM('[1]RM_1.2.sz.mell'!E50,'[1]RM_1.3.sz.mell.'!E50)</f>
        <v>0</v>
      </c>
      <c r="F50" s="39"/>
      <c r="G50" s="39"/>
      <c r="H50" s="39"/>
      <c r="I50" s="39"/>
      <c r="J50" s="40">
        <f t="shared" si="13"/>
        <v>0</v>
      </c>
      <c r="K50" s="25">
        <f t="shared" si="14"/>
        <v>0</v>
      </c>
    </row>
    <row r="51" spans="1:11" s="20" customFormat="1" ht="12" customHeight="1" thickBot="1" x14ac:dyDescent="0.25">
      <c r="A51" s="41" t="s">
        <v>106</v>
      </c>
      <c r="B51" s="42" t="s">
        <v>107</v>
      </c>
      <c r="C51" s="23">
        <f>SUM('[1]RM_1.2.sz.mell'!C51,'[1]RM_1.3.sz.mell.'!C51)</f>
        <v>50</v>
      </c>
      <c r="D51" s="23">
        <f>SUM('[1]RM_1.2.sz.mell'!D51,'[1]RM_1.3.sz.mell.'!D51)</f>
        <v>182036</v>
      </c>
      <c r="E51" s="43">
        <f>SUM('[1]RM_1.2.sz.mell'!E51,'[1]RM_1.3.sz.mell.'!E51)</f>
        <v>0</v>
      </c>
      <c r="F51" s="43"/>
      <c r="G51" s="43"/>
      <c r="H51" s="43"/>
      <c r="I51" s="43"/>
      <c r="J51" s="44">
        <f t="shared" si="13"/>
        <v>182036</v>
      </c>
      <c r="K51" s="45">
        <f t="shared" si="14"/>
        <v>182086</v>
      </c>
    </row>
    <row r="52" spans="1:11" s="20" customFormat="1" ht="12" customHeight="1" thickBot="1" x14ac:dyDescent="0.25">
      <c r="A52" s="16" t="s">
        <v>108</v>
      </c>
      <c r="B52" s="17" t="s">
        <v>109</v>
      </c>
      <c r="C52" s="18">
        <f>SUM(C53:C57)</f>
        <v>0</v>
      </c>
      <c r="D52" s="18">
        <f t="shared" ref="D52:K52" si="15">SUM(D53:D57)</f>
        <v>0</v>
      </c>
      <c r="E52" s="18">
        <f>SUM(E53:E57)</f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0</v>
      </c>
    </row>
    <row r="53" spans="1:11" s="20" customFormat="1" ht="12" customHeight="1" x14ac:dyDescent="0.2">
      <c r="A53" s="21" t="s">
        <v>110</v>
      </c>
      <c r="B53" s="22" t="s">
        <v>111</v>
      </c>
      <c r="C53" s="23">
        <f>SUM('[1]RM_1.2.sz.mell'!C53,'[1]RM_1.3.sz.mell.'!C53)</f>
        <v>0</v>
      </c>
      <c r="D53" s="23">
        <f>SUM('[1]RM_1.2.sz.mell'!D53,'[1]RM_1.3.sz.mell.'!D53)</f>
        <v>0</v>
      </c>
      <c r="E53" s="37">
        <f>SUM('[1]RM_1.2.sz.mell'!E53,'[1]RM_1.3.sz.mell.'!E53)</f>
        <v>0</v>
      </c>
      <c r="F53" s="37"/>
      <c r="G53" s="37"/>
      <c r="H53" s="37"/>
      <c r="I53" s="37"/>
      <c r="J53" s="38">
        <f>D53+E53+F53+G53+H53+I53</f>
        <v>0</v>
      </c>
      <c r="K53" s="46">
        <f>C53+J53</f>
        <v>0</v>
      </c>
    </row>
    <row r="54" spans="1:11" s="20" customFormat="1" ht="12" customHeight="1" x14ac:dyDescent="0.2">
      <c r="A54" s="26" t="s">
        <v>112</v>
      </c>
      <c r="B54" s="27" t="s">
        <v>113</v>
      </c>
      <c r="C54" s="23">
        <f>SUM('[1]RM_1.2.sz.mell'!C54,'[1]RM_1.3.sz.mell.'!C54)</f>
        <v>0</v>
      </c>
      <c r="D54" s="23">
        <f>SUM('[1]RM_1.2.sz.mell'!D54,'[1]RM_1.3.sz.mell.'!D54)</f>
        <v>0</v>
      </c>
      <c r="E54" s="37">
        <f>SUM('[1]RM_1.2.sz.mell'!E54,'[1]RM_1.3.sz.mell.'!E54)</f>
        <v>0</v>
      </c>
      <c r="F54" s="37"/>
      <c r="G54" s="37"/>
      <c r="H54" s="37"/>
      <c r="I54" s="37"/>
      <c r="J54" s="38">
        <f>D54+E54+F54+G54+H54+I54</f>
        <v>0</v>
      </c>
      <c r="K54" s="46">
        <f>C54+J54</f>
        <v>0</v>
      </c>
    </row>
    <row r="55" spans="1:11" s="20" customFormat="1" ht="12" customHeight="1" x14ac:dyDescent="0.2">
      <c r="A55" s="26" t="s">
        <v>114</v>
      </c>
      <c r="B55" s="27" t="s">
        <v>115</v>
      </c>
      <c r="C55" s="23">
        <f>SUM('[1]RM_1.2.sz.mell'!C55,'[1]RM_1.3.sz.mell.'!C55)</f>
        <v>0</v>
      </c>
      <c r="D55" s="23">
        <f>SUM('[1]RM_1.2.sz.mell'!D55,'[1]RM_1.3.sz.mell.'!D55)</f>
        <v>0</v>
      </c>
      <c r="E55" s="37">
        <f>SUM('[1]RM_1.2.sz.mell'!E55,'[1]RM_1.3.sz.mell.'!E55)</f>
        <v>0</v>
      </c>
      <c r="F55" s="37"/>
      <c r="G55" s="37"/>
      <c r="H55" s="37"/>
      <c r="I55" s="37"/>
      <c r="J55" s="38">
        <f>D55+E55+F55+G55+H55+I55</f>
        <v>0</v>
      </c>
      <c r="K55" s="46">
        <f>C55+J55</f>
        <v>0</v>
      </c>
    </row>
    <row r="56" spans="1:11" s="20" customFormat="1" ht="12" customHeight="1" x14ac:dyDescent="0.2">
      <c r="A56" s="26" t="s">
        <v>116</v>
      </c>
      <c r="B56" s="27" t="s">
        <v>117</v>
      </c>
      <c r="C56" s="23">
        <f>SUM('[1]RM_1.2.sz.mell'!C56,'[1]RM_1.3.sz.mell.'!C56)</f>
        <v>0</v>
      </c>
      <c r="D56" s="23">
        <f>SUM('[1]RM_1.2.sz.mell'!D56,'[1]RM_1.3.sz.mell.'!D56)</f>
        <v>0</v>
      </c>
      <c r="E56" s="37">
        <f>SUM('[1]RM_1.2.sz.mell'!E56,'[1]RM_1.3.sz.mell.'!E56)</f>
        <v>0</v>
      </c>
      <c r="F56" s="37"/>
      <c r="G56" s="37"/>
      <c r="H56" s="37"/>
      <c r="I56" s="37"/>
      <c r="J56" s="38">
        <f>D56+E56+F56+G56+H56+I56</f>
        <v>0</v>
      </c>
      <c r="K56" s="46">
        <f>C56+J56</f>
        <v>0</v>
      </c>
    </row>
    <row r="57" spans="1:11" s="20" customFormat="1" ht="12" customHeight="1" thickBot="1" x14ac:dyDescent="0.25">
      <c r="A57" s="29" t="s">
        <v>118</v>
      </c>
      <c r="B57" s="30" t="s">
        <v>119</v>
      </c>
      <c r="C57" s="23">
        <f>SUM('[1]RM_1.2.sz.mell'!C57,'[1]RM_1.3.sz.mell.'!C57)</f>
        <v>0</v>
      </c>
      <c r="D57" s="23">
        <f>SUM('[1]RM_1.2.sz.mell'!D57,'[1]RM_1.3.sz.mell.'!D57)</f>
        <v>0</v>
      </c>
      <c r="E57" s="39">
        <f>SUM('[1]RM_1.2.sz.mell'!E57,'[1]RM_1.3.sz.mell.'!E57)</f>
        <v>0</v>
      </c>
      <c r="F57" s="39"/>
      <c r="G57" s="39"/>
      <c r="H57" s="39"/>
      <c r="I57" s="39"/>
      <c r="J57" s="40">
        <f>D57+E57+F57+G57+H57+I57</f>
        <v>0</v>
      </c>
      <c r="K57" s="46">
        <f>C57+J57</f>
        <v>0</v>
      </c>
    </row>
    <row r="58" spans="1:11" s="20" customFormat="1" ht="12" customHeight="1" thickBot="1" x14ac:dyDescent="0.25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>SUM(E59:E61)</f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">
      <c r="A59" s="21" t="s">
        <v>122</v>
      </c>
      <c r="B59" s="22" t="s">
        <v>123</v>
      </c>
      <c r="C59" s="23">
        <f>SUM('[1]RM_1.2.sz.mell'!C59,'[1]RM_1.3.sz.mell.'!C59)</f>
        <v>0</v>
      </c>
      <c r="D59" s="23">
        <f>SUM('[1]RM_1.2.sz.mell'!D59,'[1]RM_1.3.sz.mell.'!D59)</f>
        <v>0</v>
      </c>
      <c r="E59" s="23">
        <f>SUM('[1]RM_1.2.sz.mell'!E59,'[1]RM_1.3.sz.mell.'!E59)</f>
        <v>0</v>
      </c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">
      <c r="A60" s="26" t="s">
        <v>124</v>
      </c>
      <c r="B60" s="27" t="s">
        <v>125</v>
      </c>
      <c r="C60" s="23">
        <f>SUM('[1]RM_1.2.sz.mell'!C60,'[1]RM_1.3.sz.mell.'!C60)</f>
        <v>0</v>
      </c>
      <c r="D60" s="23">
        <f>SUM('[1]RM_1.2.sz.mell'!D60,'[1]RM_1.3.sz.mell.'!D60)</f>
        <v>0</v>
      </c>
      <c r="E60" s="23">
        <f>SUM('[1]RM_1.2.sz.mell'!E60,'[1]RM_1.3.sz.mell.'!E60)</f>
        <v>0</v>
      </c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">
      <c r="A61" s="26" t="s">
        <v>126</v>
      </c>
      <c r="B61" s="27" t="s">
        <v>127</v>
      </c>
      <c r="C61" s="23">
        <f>SUM('[1]RM_1.2.sz.mell'!C61,'[1]RM_1.3.sz.mell.'!C61)</f>
        <v>0</v>
      </c>
      <c r="D61" s="23">
        <f>SUM('[1]RM_1.2.sz.mell'!D61,'[1]RM_1.3.sz.mell.'!D61)</f>
        <v>0</v>
      </c>
      <c r="E61" s="23">
        <f>SUM('[1]RM_1.2.sz.mell'!E61,'[1]RM_1.3.sz.mell.'!E61)</f>
        <v>0</v>
      </c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25">
      <c r="A62" s="29" t="s">
        <v>128</v>
      </c>
      <c r="B62" s="30" t="s">
        <v>129</v>
      </c>
      <c r="C62" s="23">
        <f>SUM('[1]RM_1.2.sz.mell'!C62,'[1]RM_1.3.sz.mell.'!C62)</f>
        <v>0</v>
      </c>
      <c r="D62" s="23">
        <f>SUM('[1]RM_1.2.sz.mell'!D62,'[1]RM_1.3.sz.mell.'!D62)</f>
        <v>0</v>
      </c>
      <c r="E62" s="32">
        <f>SUM('[1]RM_1.2.sz.mell'!E62,'[1]RM_1.3.sz.mell.'!E62)</f>
        <v>0</v>
      </c>
      <c r="F62" s="32"/>
      <c r="G62" s="32"/>
      <c r="H62" s="32"/>
      <c r="I62" s="32"/>
      <c r="J62" s="34">
        <f>D62+E62+F62+G62+H62+I62</f>
        <v>0</v>
      </c>
      <c r="K62" s="25">
        <f>C62+J62</f>
        <v>0</v>
      </c>
    </row>
    <row r="63" spans="1:11" s="20" customFormat="1" ht="12" customHeight="1" thickBot="1" x14ac:dyDescent="0.25">
      <c r="A63" s="16" t="s">
        <v>130</v>
      </c>
      <c r="B63" s="31" t="s">
        <v>131</v>
      </c>
      <c r="C63" s="18">
        <f>SUM(C64:C66)</f>
        <v>556000</v>
      </c>
      <c r="D63" s="18">
        <f t="shared" ref="D63:K63" si="17">SUM(D64:D66)</f>
        <v>1000000</v>
      </c>
      <c r="E63" s="18">
        <f>SUM(E64:E66)</f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1000000</v>
      </c>
      <c r="K63" s="19">
        <f t="shared" si="17"/>
        <v>1556000</v>
      </c>
    </row>
    <row r="64" spans="1:11" s="20" customFormat="1" ht="12" customHeight="1" x14ac:dyDescent="0.2">
      <c r="A64" s="21" t="s">
        <v>132</v>
      </c>
      <c r="B64" s="22" t="s">
        <v>133</v>
      </c>
      <c r="C64" s="23">
        <f>SUM('[1]RM_1.2.sz.mell'!C64,'[1]RM_1.3.sz.mell.'!C64)</f>
        <v>0</v>
      </c>
      <c r="D64" s="23">
        <f>SUM('[1]RM_1.2.sz.mell'!D64,'[1]RM_1.3.sz.mell.'!D64)</f>
        <v>0</v>
      </c>
      <c r="E64" s="47">
        <f>SUM('[1]RM_1.2.sz.mell'!E64,'[1]RM_1.3.sz.mell.'!E64)</f>
        <v>0</v>
      </c>
      <c r="F64" s="47"/>
      <c r="G64" s="47"/>
      <c r="H64" s="47"/>
      <c r="I64" s="47"/>
      <c r="J64" s="48">
        <f>D64+E64+F64+G64+H64+I64</f>
        <v>0</v>
      </c>
      <c r="K64" s="49">
        <f>C64+J64</f>
        <v>0</v>
      </c>
    </row>
    <row r="65" spans="1:11" s="20" customFormat="1" ht="12" customHeight="1" x14ac:dyDescent="0.2">
      <c r="A65" s="26" t="s">
        <v>134</v>
      </c>
      <c r="B65" s="27" t="s">
        <v>135</v>
      </c>
      <c r="C65" s="23">
        <f>SUM('[1]RM_1.2.sz.mell'!C65,'[1]RM_1.3.sz.mell.'!C65)</f>
        <v>556000</v>
      </c>
      <c r="D65" s="23">
        <f>SUM('[1]RM_1.2.sz.mell'!D65,'[1]RM_1.3.sz.mell.'!D65)</f>
        <v>1000000</v>
      </c>
      <c r="E65" s="47">
        <f>SUM('[1]RM_1.2.sz.mell'!E65,'[1]RM_1.3.sz.mell.'!E65)</f>
        <v>0</v>
      </c>
      <c r="F65" s="47"/>
      <c r="G65" s="47"/>
      <c r="H65" s="47"/>
      <c r="I65" s="47"/>
      <c r="J65" s="48">
        <f>D65+E65+F65+G65+H65+I65</f>
        <v>1000000</v>
      </c>
      <c r="K65" s="49">
        <f>C65+J65</f>
        <v>1556000</v>
      </c>
    </row>
    <row r="66" spans="1:11" s="20" customFormat="1" ht="12" customHeight="1" x14ac:dyDescent="0.2">
      <c r="A66" s="26" t="s">
        <v>136</v>
      </c>
      <c r="B66" s="27" t="s">
        <v>137</v>
      </c>
      <c r="C66" s="23">
        <f>SUM('[1]RM_1.2.sz.mell'!C66,'[1]RM_1.3.sz.mell.'!C66)</f>
        <v>0</v>
      </c>
      <c r="D66" s="23">
        <f>SUM('[1]RM_1.2.sz.mell'!D66,'[1]RM_1.3.sz.mell.'!D66)</f>
        <v>0</v>
      </c>
      <c r="E66" s="47">
        <f>SUM('[1]RM_1.2.sz.mell'!E66,'[1]RM_1.3.sz.mell.'!E66)</f>
        <v>0</v>
      </c>
      <c r="F66" s="47"/>
      <c r="G66" s="47"/>
      <c r="H66" s="47"/>
      <c r="I66" s="47"/>
      <c r="J66" s="48">
        <f>D66+E66+F66+G66+H66+I66</f>
        <v>0</v>
      </c>
      <c r="K66" s="49">
        <f>C66+J66</f>
        <v>0</v>
      </c>
    </row>
    <row r="67" spans="1:11" s="20" customFormat="1" ht="12" customHeight="1" thickBot="1" x14ac:dyDescent="0.25">
      <c r="A67" s="29" t="s">
        <v>138</v>
      </c>
      <c r="B67" s="30" t="s">
        <v>139</v>
      </c>
      <c r="C67" s="23">
        <f>SUM('[1]RM_1.2.sz.mell'!C67,'[1]RM_1.3.sz.mell.'!C67)</f>
        <v>0</v>
      </c>
      <c r="D67" s="23">
        <f>SUM('[1]RM_1.2.sz.mell'!D67,'[1]RM_1.3.sz.mell.'!D67)</f>
        <v>0</v>
      </c>
      <c r="E67" s="47">
        <f>SUM('[1]RM_1.2.sz.mell'!E67,'[1]RM_1.3.sz.mell.'!E67)</f>
        <v>0</v>
      </c>
      <c r="F67" s="47"/>
      <c r="G67" s="47"/>
      <c r="H67" s="47"/>
      <c r="I67" s="47"/>
      <c r="J67" s="48">
        <f>D67+E67+F67+G67+H67+I67</f>
        <v>0</v>
      </c>
      <c r="K67" s="49">
        <f>C67+J67</f>
        <v>0</v>
      </c>
    </row>
    <row r="68" spans="1:11" s="20" customFormat="1" ht="12" customHeight="1" thickBot="1" x14ac:dyDescent="0.25">
      <c r="A68" s="50" t="s">
        <v>140</v>
      </c>
      <c r="B68" s="17" t="s">
        <v>141</v>
      </c>
      <c r="C68" s="35">
        <f>+C11+C18+C25+C32+C40+C52+C58+C63</f>
        <v>1489082170</v>
      </c>
      <c r="D68" s="35">
        <f t="shared" ref="D68:K68" si="18">+D11+D18+D25+D32+D40+D52+D58+D63</f>
        <v>-599516250</v>
      </c>
      <c r="E68" s="35">
        <f>+E11+E18+E25+E32+E40+E52+E58+E63</f>
        <v>941340</v>
      </c>
      <c r="F68" s="35">
        <f t="shared" si="18"/>
        <v>13091174</v>
      </c>
      <c r="G68" s="35">
        <f t="shared" si="18"/>
        <v>0</v>
      </c>
      <c r="H68" s="35">
        <f t="shared" si="18"/>
        <v>0</v>
      </c>
      <c r="I68" s="35">
        <f t="shared" si="18"/>
        <v>0</v>
      </c>
      <c r="J68" s="35">
        <f t="shared" si="18"/>
        <v>-585483736</v>
      </c>
      <c r="K68" s="36">
        <f t="shared" si="18"/>
        <v>903598434</v>
      </c>
    </row>
    <row r="69" spans="1:11" s="20" customFormat="1" ht="12" customHeight="1" thickBot="1" x14ac:dyDescent="0.25">
      <c r="A69" s="51" t="s">
        <v>142</v>
      </c>
      <c r="B69" s="31" t="s">
        <v>143</v>
      </c>
      <c r="C69" s="18">
        <f>SUM(C70:C72)</f>
        <v>0</v>
      </c>
      <c r="D69" s="18">
        <f t="shared" ref="D69:K69" si="19">SUM(D70:D72)</f>
        <v>0</v>
      </c>
      <c r="E69" s="18">
        <f>SUM(E70:E72)</f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">
      <c r="A70" s="21" t="s">
        <v>144</v>
      </c>
      <c r="B70" s="22" t="s">
        <v>145</v>
      </c>
      <c r="C70" s="47"/>
      <c r="D70" s="47"/>
      <c r="E70" s="47"/>
      <c r="F70" s="47"/>
      <c r="G70" s="47"/>
      <c r="H70" s="47"/>
      <c r="I70" s="47"/>
      <c r="J70" s="48">
        <f>D70+E70+F70+G70+H70+I70</f>
        <v>0</v>
      </c>
      <c r="K70" s="49">
        <f>C70+J70</f>
        <v>0</v>
      </c>
    </row>
    <row r="71" spans="1:11" s="20" customFormat="1" ht="12" customHeight="1" x14ac:dyDescent="0.2">
      <c r="A71" s="26" t="s">
        <v>146</v>
      </c>
      <c r="B71" s="27" t="s">
        <v>147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49">
        <f>C71+J71</f>
        <v>0</v>
      </c>
    </row>
    <row r="72" spans="1:11" s="20" customFormat="1" ht="12" customHeight="1" thickBot="1" x14ac:dyDescent="0.25">
      <c r="A72" s="41" t="s">
        <v>148</v>
      </c>
      <c r="B72" s="52" t="s">
        <v>149</v>
      </c>
      <c r="C72" s="43"/>
      <c r="D72" s="43"/>
      <c r="E72" s="43"/>
      <c r="F72" s="43"/>
      <c r="G72" s="43"/>
      <c r="H72" s="43"/>
      <c r="I72" s="43"/>
      <c r="J72" s="44">
        <f>D72+E72+F72+G72+H72+I72</f>
        <v>0</v>
      </c>
      <c r="K72" s="53">
        <f>C72+J72</f>
        <v>0</v>
      </c>
    </row>
    <row r="73" spans="1:11" s="20" customFormat="1" ht="12" customHeight="1" thickBot="1" x14ac:dyDescent="0.25">
      <c r="A73" s="51" t="s">
        <v>150</v>
      </c>
      <c r="B73" s="31" t="s">
        <v>151</v>
      </c>
      <c r="C73" s="18">
        <f>SUM(C74:C77)</f>
        <v>0</v>
      </c>
      <c r="D73" s="18">
        <f t="shared" ref="D73:K73" si="20">SUM(D74:D77)</f>
        <v>0</v>
      </c>
      <c r="E73" s="18">
        <f>SUM(E74:E77)</f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">
      <c r="A74" s="21" t="s">
        <v>152</v>
      </c>
      <c r="B74" s="54" t="s">
        <v>153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49">
        <f>C74+J74</f>
        <v>0</v>
      </c>
    </row>
    <row r="75" spans="1:11" s="20" customFormat="1" ht="12" customHeight="1" x14ac:dyDescent="0.2">
      <c r="A75" s="26" t="s">
        <v>154</v>
      </c>
      <c r="B75" s="54" t="s">
        <v>155</v>
      </c>
      <c r="C75" s="47"/>
      <c r="D75" s="47"/>
      <c r="E75" s="47"/>
      <c r="F75" s="47"/>
      <c r="G75" s="47"/>
      <c r="H75" s="47"/>
      <c r="I75" s="47"/>
      <c r="J75" s="48">
        <f>D75+E75+F75+G75+H75+I75</f>
        <v>0</v>
      </c>
      <c r="K75" s="49">
        <f>C75+J75</f>
        <v>0</v>
      </c>
    </row>
    <row r="76" spans="1:11" s="20" customFormat="1" ht="12" customHeight="1" x14ac:dyDescent="0.2">
      <c r="A76" s="26" t="s">
        <v>156</v>
      </c>
      <c r="B76" s="54" t="s">
        <v>157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49">
        <f>C76+J76</f>
        <v>0</v>
      </c>
    </row>
    <row r="77" spans="1:11" s="20" customFormat="1" ht="12" customHeight="1" thickBot="1" x14ac:dyDescent="0.25">
      <c r="A77" s="29" t="s">
        <v>158</v>
      </c>
      <c r="B77" s="55" t="s">
        <v>159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49">
        <f>C77+J77</f>
        <v>0</v>
      </c>
    </row>
    <row r="78" spans="1:11" s="20" customFormat="1" ht="12" customHeight="1" thickBot="1" x14ac:dyDescent="0.25">
      <c r="A78" s="51" t="s">
        <v>160</v>
      </c>
      <c r="B78" s="31" t="s">
        <v>161</v>
      </c>
      <c r="C78" s="18">
        <f>SUM(C79:C80)</f>
        <v>63412000</v>
      </c>
      <c r="D78" s="18">
        <f t="shared" ref="D78:K78" si="21">SUM(D79:D80)</f>
        <v>618696250</v>
      </c>
      <c r="E78" s="18">
        <f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618696250</v>
      </c>
      <c r="K78" s="19">
        <f t="shared" si="21"/>
        <v>682108250</v>
      </c>
    </row>
    <row r="79" spans="1:11" s="20" customFormat="1" ht="12" customHeight="1" x14ac:dyDescent="0.2">
      <c r="A79" s="21" t="s">
        <v>162</v>
      </c>
      <c r="B79" s="22" t="s">
        <v>163</v>
      </c>
      <c r="C79" s="23">
        <f>SUM('[1]RM_1.2.sz.mell'!C79,'[1]RM_1.3.sz.mell.'!C79)</f>
        <v>63412000</v>
      </c>
      <c r="D79" s="23">
        <f>SUM('[1]RM_1.2.sz.mell'!D79,'[1]RM_1.3.sz.mell.'!D79)</f>
        <v>618053975</v>
      </c>
      <c r="E79" s="47">
        <f>SUM('[1]RM_1.2.sz.mell'!E79,'[1]RM_1.3.sz.mell.'!E79)</f>
        <v>0</v>
      </c>
      <c r="F79" s="47"/>
      <c r="G79" s="47"/>
      <c r="H79" s="47"/>
      <c r="I79" s="47"/>
      <c r="J79" s="48">
        <f>D79+E79+F79+G79+H79+I79</f>
        <v>618053975</v>
      </c>
      <c r="K79" s="49">
        <f>C79+J79</f>
        <v>681465975</v>
      </c>
    </row>
    <row r="80" spans="1:11" s="20" customFormat="1" ht="12" customHeight="1" thickBot="1" x14ac:dyDescent="0.25">
      <c r="A80" s="29" t="s">
        <v>164</v>
      </c>
      <c r="B80" s="30" t="s">
        <v>165</v>
      </c>
      <c r="C80" s="23">
        <f>SUM('[1]RM_1.2.sz.mell'!C80,'[1]RM_1.3.sz.mell.'!C80)</f>
        <v>0</v>
      </c>
      <c r="D80" s="23">
        <f>SUM('[1]RM_1.2.sz.mell'!D80,'[1]RM_1.3.sz.mell.'!D80)</f>
        <v>642275</v>
      </c>
      <c r="E80" s="47">
        <f>SUM('[1]RM_1.2.sz.mell'!E80,'[1]RM_1.3.sz.mell.'!E80)</f>
        <v>0</v>
      </c>
      <c r="F80" s="47"/>
      <c r="G80" s="47"/>
      <c r="H80" s="47"/>
      <c r="I80" s="47"/>
      <c r="J80" s="48">
        <f>D80+E80+F80+G80+H80+I80</f>
        <v>642275</v>
      </c>
      <c r="K80" s="49">
        <f>C80+J80</f>
        <v>642275</v>
      </c>
    </row>
    <row r="81" spans="1:11" s="20" customFormat="1" ht="12" customHeight="1" thickBot="1" x14ac:dyDescent="0.25">
      <c r="A81" s="51" t="s">
        <v>166</v>
      </c>
      <c r="B81" s="31" t="s">
        <v>167</v>
      </c>
      <c r="C81" s="18">
        <f>SUM(C82:C84)</f>
        <v>0</v>
      </c>
      <c r="D81" s="18">
        <f t="shared" ref="D81:K81" si="22">SUM(D82:D84)</f>
        <v>0</v>
      </c>
      <c r="E81" s="18">
        <f>SUM(E82:E84)</f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">
      <c r="A82" s="21" t="s">
        <v>168</v>
      </c>
      <c r="B82" s="22" t="s">
        <v>169</v>
      </c>
      <c r="C82" s="23">
        <f>SUM('[1]RM_1.2.sz.mell'!C82,'[1]RM_1.3.sz.mell.'!C82)</f>
        <v>0</v>
      </c>
      <c r="D82" s="23">
        <f>SUM('[1]RM_1.2.sz.mell'!D82,'[1]RM_1.3.sz.mell.'!D82)</f>
        <v>0</v>
      </c>
      <c r="E82" s="47">
        <f>SUM('[1]RM_1.2.sz.mell'!E82,'[1]RM_1.3.sz.mell.'!E82)</f>
        <v>0</v>
      </c>
      <c r="F82" s="47"/>
      <c r="G82" s="47"/>
      <c r="H82" s="47"/>
      <c r="I82" s="47"/>
      <c r="J82" s="48">
        <f>D82+E82+F82+G82+H82+I82</f>
        <v>0</v>
      </c>
      <c r="K82" s="49">
        <f>C82+J82</f>
        <v>0</v>
      </c>
    </row>
    <row r="83" spans="1:11" s="20" customFormat="1" ht="12" customHeight="1" x14ac:dyDescent="0.2">
      <c r="A83" s="26" t="s">
        <v>170</v>
      </c>
      <c r="B83" s="27" t="s">
        <v>171</v>
      </c>
      <c r="C83" s="23">
        <f>SUM('[1]RM_1.2.sz.mell'!C83,'[1]RM_1.3.sz.mell.'!C83)</f>
        <v>0</v>
      </c>
      <c r="D83" s="23">
        <f>SUM('[1]RM_1.2.sz.mell'!D83,'[1]RM_1.3.sz.mell.'!D83)</f>
        <v>0</v>
      </c>
      <c r="E83" s="47">
        <f>SUM('[1]RM_1.2.sz.mell'!E83,'[1]RM_1.3.sz.mell.'!E83)</f>
        <v>0</v>
      </c>
      <c r="F83" s="47"/>
      <c r="G83" s="47"/>
      <c r="H83" s="47"/>
      <c r="I83" s="47"/>
      <c r="J83" s="48">
        <f>D83+E83+F83+G83+H83+I83</f>
        <v>0</v>
      </c>
      <c r="K83" s="49">
        <f>C83+J83</f>
        <v>0</v>
      </c>
    </row>
    <row r="84" spans="1:11" s="20" customFormat="1" ht="12" customHeight="1" thickBot="1" x14ac:dyDescent="0.25">
      <c r="A84" s="29" t="s">
        <v>172</v>
      </c>
      <c r="B84" s="30" t="s">
        <v>173</v>
      </c>
      <c r="C84" s="23">
        <f>SUM('[1]RM_1.2.sz.mell'!C84,'[1]RM_1.3.sz.mell.'!C84)</f>
        <v>0</v>
      </c>
      <c r="D84" s="23">
        <f>SUM('[1]RM_1.2.sz.mell'!D84,'[1]RM_1.3.sz.mell.'!D84)</f>
        <v>0</v>
      </c>
      <c r="E84" s="47">
        <f>SUM('[1]RM_1.2.sz.mell'!E84,'[1]RM_1.3.sz.mell.'!E84)</f>
        <v>0</v>
      </c>
      <c r="F84" s="47"/>
      <c r="G84" s="47"/>
      <c r="H84" s="47"/>
      <c r="I84" s="47"/>
      <c r="J84" s="48">
        <f>D84+E84+F84+G84+H84+I84</f>
        <v>0</v>
      </c>
      <c r="K84" s="49">
        <f>C84+J84</f>
        <v>0</v>
      </c>
    </row>
    <row r="85" spans="1:11" s="20" customFormat="1" ht="12" customHeight="1" thickBot="1" x14ac:dyDescent="0.25">
      <c r="A85" s="51" t="s">
        <v>174</v>
      </c>
      <c r="B85" s="31" t="s">
        <v>175</v>
      </c>
      <c r="C85" s="18">
        <f>SUM(C86:C89)</f>
        <v>0</v>
      </c>
      <c r="D85" s="18">
        <f t="shared" ref="D85:K85" si="23">SUM(D86:D89)</f>
        <v>0</v>
      </c>
      <c r="E85" s="18">
        <f>SUM(E86:E89)</f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">
      <c r="A86" s="56" t="s">
        <v>176</v>
      </c>
      <c r="B86" s="22" t="s">
        <v>177</v>
      </c>
      <c r="C86" s="47"/>
      <c r="D86" s="47"/>
      <c r="E86" s="47"/>
      <c r="F86" s="47"/>
      <c r="G86" s="47"/>
      <c r="H86" s="47"/>
      <c r="I86" s="47"/>
      <c r="J86" s="48">
        <f t="shared" ref="J86:J91" si="24">D86+E86+F86+G86+H86+I86</f>
        <v>0</v>
      </c>
      <c r="K86" s="49">
        <f t="shared" ref="K86:K91" si="25">C86+J86</f>
        <v>0</v>
      </c>
    </row>
    <row r="87" spans="1:11" s="20" customFormat="1" ht="12" customHeight="1" x14ac:dyDescent="0.2">
      <c r="A87" s="57" t="s">
        <v>178</v>
      </c>
      <c r="B87" s="27" t="s">
        <v>179</v>
      </c>
      <c r="C87" s="47"/>
      <c r="D87" s="47"/>
      <c r="E87" s="47"/>
      <c r="F87" s="47"/>
      <c r="G87" s="47"/>
      <c r="H87" s="47"/>
      <c r="I87" s="47"/>
      <c r="J87" s="48">
        <f t="shared" si="24"/>
        <v>0</v>
      </c>
      <c r="K87" s="49">
        <f t="shared" si="25"/>
        <v>0</v>
      </c>
    </row>
    <row r="88" spans="1:11" s="20" customFormat="1" ht="12" customHeight="1" x14ac:dyDescent="0.2">
      <c r="A88" s="57" t="s">
        <v>180</v>
      </c>
      <c r="B88" s="27" t="s">
        <v>181</v>
      </c>
      <c r="C88" s="47"/>
      <c r="D88" s="47"/>
      <c r="E88" s="47"/>
      <c r="F88" s="47"/>
      <c r="G88" s="47"/>
      <c r="H88" s="47"/>
      <c r="I88" s="47"/>
      <c r="J88" s="48">
        <f t="shared" si="24"/>
        <v>0</v>
      </c>
      <c r="K88" s="49">
        <f t="shared" si="25"/>
        <v>0</v>
      </c>
    </row>
    <row r="89" spans="1:11" s="20" customFormat="1" ht="12" customHeight="1" thickBot="1" x14ac:dyDescent="0.25">
      <c r="A89" s="58" t="s">
        <v>182</v>
      </c>
      <c r="B89" s="30" t="s">
        <v>183</v>
      </c>
      <c r="C89" s="47"/>
      <c r="D89" s="47"/>
      <c r="E89" s="47"/>
      <c r="F89" s="47"/>
      <c r="G89" s="47"/>
      <c r="H89" s="47"/>
      <c r="I89" s="47"/>
      <c r="J89" s="48">
        <f t="shared" si="24"/>
        <v>0</v>
      </c>
      <c r="K89" s="49">
        <f t="shared" si="25"/>
        <v>0</v>
      </c>
    </row>
    <row r="90" spans="1:11" s="20" customFormat="1" ht="12" customHeight="1" thickBot="1" x14ac:dyDescent="0.25">
      <c r="A90" s="51" t="s">
        <v>184</v>
      </c>
      <c r="B90" s="31" t="s">
        <v>185</v>
      </c>
      <c r="C90" s="59"/>
      <c r="D90" s="59"/>
      <c r="E90" s="59"/>
      <c r="F90" s="59"/>
      <c r="G90" s="59"/>
      <c r="H90" s="59"/>
      <c r="I90" s="59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25">
      <c r="A91" s="51" t="s">
        <v>186</v>
      </c>
      <c r="B91" s="31" t="s">
        <v>187</v>
      </c>
      <c r="C91" s="59"/>
      <c r="D91" s="59"/>
      <c r="E91" s="59"/>
      <c r="F91" s="59"/>
      <c r="G91" s="59"/>
      <c r="H91" s="59"/>
      <c r="I91" s="59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25">
      <c r="A92" s="51" t="s">
        <v>188</v>
      </c>
      <c r="B92" s="31" t="s">
        <v>189</v>
      </c>
      <c r="C92" s="35">
        <f>+C69+C73+C78+C81+C85+C91+C90</f>
        <v>63412000</v>
      </c>
      <c r="D92" s="35">
        <f t="shared" ref="D92:K92" si="26">+D69+D73+D78+D81+D85+D91+D90</f>
        <v>618696250</v>
      </c>
      <c r="E92" s="35">
        <f>+E69+E73+E78+E81+E85+E91+E90</f>
        <v>0</v>
      </c>
      <c r="F92" s="35">
        <f t="shared" si="26"/>
        <v>0</v>
      </c>
      <c r="G92" s="35">
        <f t="shared" si="26"/>
        <v>0</v>
      </c>
      <c r="H92" s="35">
        <f t="shared" si="26"/>
        <v>0</v>
      </c>
      <c r="I92" s="35">
        <f t="shared" si="26"/>
        <v>0</v>
      </c>
      <c r="J92" s="35">
        <f t="shared" si="26"/>
        <v>618696250</v>
      </c>
      <c r="K92" s="36">
        <f t="shared" si="26"/>
        <v>682108250</v>
      </c>
    </row>
    <row r="93" spans="1:11" s="20" customFormat="1" ht="25.5" customHeight="1" thickBot="1" x14ac:dyDescent="0.25">
      <c r="A93" s="60" t="s">
        <v>190</v>
      </c>
      <c r="B93" s="61" t="s">
        <v>191</v>
      </c>
      <c r="C93" s="35">
        <f>+C68+C92</f>
        <v>1552494170</v>
      </c>
      <c r="D93" s="35">
        <f t="shared" ref="D93:K93" si="27">+D68+D92</f>
        <v>19180000</v>
      </c>
      <c r="E93" s="35">
        <f>+E68+E92</f>
        <v>941340</v>
      </c>
      <c r="F93" s="35">
        <f t="shared" si="27"/>
        <v>13091174</v>
      </c>
      <c r="G93" s="35">
        <f t="shared" si="27"/>
        <v>0</v>
      </c>
      <c r="H93" s="35">
        <f t="shared" si="27"/>
        <v>0</v>
      </c>
      <c r="I93" s="35">
        <f t="shared" si="27"/>
        <v>0</v>
      </c>
      <c r="J93" s="35">
        <f t="shared" si="27"/>
        <v>33212514</v>
      </c>
      <c r="K93" s="36">
        <f t="shared" si="27"/>
        <v>1585706684</v>
      </c>
    </row>
    <row r="94" spans="1:11" s="20" customFormat="1" ht="30.75" customHeight="1" x14ac:dyDescent="0.2">
      <c r="A94" s="62"/>
      <c r="B94" s="63"/>
      <c r="C94" s="64"/>
    </row>
    <row r="95" spans="1:11" ht="16.5" customHeight="1" x14ac:dyDescent="0.25">
      <c r="A95" s="366" t="s">
        <v>192</v>
      </c>
      <c r="B95" s="366"/>
      <c r="C95" s="366"/>
      <c r="D95" s="366"/>
      <c r="E95" s="366"/>
      <c r="F95" s="366"/>
      <c r="G95" s="366"/>
      <c r="H95" s="366"/>
      <c r="I95" s="366"/>
      <c r="J95" s="366"/>
      <c r="K95" s="366"/>
    </row>
    <row r="96" spans="1:11" s="66" customFormat="1" ht="16.5" customHeight="1" thickBot="1" x14ac:dyDescent="0.3">
      <c r="A96" s="367" t="s">
        <v>193</v>
      </c>
      <c r="B96" s="367"/>
      <c r="C96" s="65"/>
      <c r="K96" s="65" t="str">
        <f>K7</f>
        <v>Forintban!</v>
      </c>
    </row>
    <row r="97" spans="1:11" x14ac:dyDescent="0.25">
      <c r="A97" s="351" t="s">
        <v>4</v>
      </c>
      <c r="B97" s="353" t="s">
        <v>194</v>
      </c>
      <c r="C97" s="355" t="str">
        <f>+CONCATENATE(LEFT([1]RM_ÖSSZEFÜGGÉSEK!A6,4),". évi")</f>
        <v>2019. évi</v>
      </c>
      <c r="D97" s="356"/>
      <c r="E97" s="357"/>
      <c r="F97" s="357"/>
      <c r="G97" s="357"/>
      <c r="H97" s="357"/>
      <c r="I97" s="357"/>
      <c r="J97" s="357"/>
      <c r="K97" s="358"/>
    </row>
    <row r="98" spans="1:11" ht="48.75" thickBot="1" x14ac:dyDescent="0.3">
      <c r="A98" s="352"/>
      <c r="B98" s="354"/>
      <c r="C98" s="67" t="s">
        <v>6</v>
      </c>
      <c r="D98" s="68" t="str">
        <f t="shared" ref="D98:I98" si="28">D9</f>
        <v xml:space="preserve">1. sz. módosítás </v>
      </c>
      <c r="E98" s="68" t="str">
        <f t="shared" si="28"/>
        <v xml:space="preserve">.2. sz. módosítás </v>
      </c>
      <c r="F98" s="68" t="str">
        <f t="shared" si="28"/>
        <v xml:space="preserve">3. sz. módosítás </v>
      </c>
      <c r="G98" s="68" t="str">
        <f t="shared" si="28"/>
        <v xml:space="preserve">4. sz. módosítás </v>
      </c>
      <c r="H98" s="68" t="str">
        <f t="shared" si="28"/>
        <v xml:space="preserve">.5. sz. módosítás </v>
      </c>
      <c r="I98" s="68" t="str">
        <f t="shared" si="28"/>
        <v xml:space="preserve">6. sz. módosítás </v>
      </c>
      <c r="J98" s="69" t="s">
        <v>13</v>
      </c>
      <c r="K98" s="70" t="str">
        <f>K9</f>
        <v>2.számú módosítás utáni előirányzat</v>
      </c>
    </row>
    <row r="99" spans="1:11" s="15" customFormat="1" ht="12" customHeight="1" thickBot="1" x14ac:dyDescent="0.25">
      <c r="A99" s="71" t="s">
        <v>15</v>
      </c>
      <c r="B99" s="72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">
      <c r="A100" s="16" t="s">
        <v>26</v>
      </c>
      <c r="B100" s="73" t="s">
        <v>195</v>
      </c>
      <c r="C100" s="18">
        <f>C101+C102+C103+C104+C105+C118</f>
        <v>760753000</v>
      </c>
      <c r="D100" s="18">
        <f t="shared" ref="D100:K100" si="29">D101+D102+D103+D104+D105+D118</f>
        <v>15273000</v>
      </c>
      <c r="E100" s="18">
        <f>E101+E102+E103+E104+E105+E118</f>
        <v>-2358660</v>
      </c>
      <c r="F100" s="18">
        <f t="shared" si="29"/>
        <v>11596178</v>
      </c>
      <c r="G100" s="18">
        <f t="shared" si="29"/>
        <v>0</v>
      </c>
      <c r="H100" s="18">
        <f t="shared" si="29"/>
        <v>0</v>
      </c>
      <c r="I100" s="18">
        <f t="shared" si="29"/>
        <v>0</v>
      </c>
      <c r="J100" s="18">
        <f t="shared" si="29"/>
        <v>24510518</v>
      </c>
      <c r="K100" s="19">
        <f t="shared" si="29"/>
        <v>785263518</v>
      </c>
    </row>
    <row r="101" spans="1:11" ht="12" customHeight="1" x14ac:dyDescent="0.25">
      <c r="A101" s="21" t="s">
        <v>28</v>
      </c>
      <c r="B101" s="74" t="s">
        <v>196</v>
      </c>
      <c r="C101" s="23">
        <f>SUM('[1]RM_1.2.sz.mell'!C101,'[1]RM_1.3.sz.mell.'!C101)</f>
        <v>229908000</v>
      </c>
      <c r="D101" s="23">
        <f>SUM('[1]RM_1.2.sz.mell'!D101,'[1]RM_1.3.sz.mell.'!D101)</f>
        <v>1720000</v>
      </c>
      <c r="E101" s="23">
        <f>SUM('[1]RM_1.2.sz.mell'!E101,'[1]RM_1.3.sz.mell.'!E101)</f>
        <v>5049458</v>
      </c>
      <c r="F101" s="23">
        <f>SUM('[1]RM_1.2.sz.mell'!F101,'[1]RM_1.3.sz.mell.'!F101)</f>
        <v>11630056</v>
      </c>
      <c r="G101" s="23"/>
      <c r="H101" s="23"/>
      <c r="I101" s="23"/>
      <c r="J101" s="24">
        <f t="shared" ref="J101:J120" si="30">D101+E101+F101+G101+H101+I101</f>
        <v>18399514</v>
      </c>
      <c r="K101" s="25">
        <f t="shared" ref="K101:K120" si="31">C101+J101</f>
        <v>248307514</v>
      </c>
    </row>
    <row r="102" spans="1:11" ht="12" customHeight="1" x14ac:dyDescent="0.25">
      <c r="A102" s="26" t="s">
        <v>30</v>
      </c>
      <c r="B102" s="75" t="s">
        <v>197</v>
      </c>
      <c r="C102" s="23">
        <f>SUM('[1]RM_1.2.sz.mell'!C102,'[1]RM_1.3.sz.mell.'!C102)</f>
        <v>44342000</v>
      </c>
      <c r="D102" s="23">
        <f>SUM('[1]RM_1.2.sz.mell'!D102,'[1]RM_1.3.sz.mell.'!D102)</f>
        <v>359000</v>
      </c>
      <c r="E102" s="76">
        <f>SUM('[1]RM_1.2.sz.mell'!E102,'[1]RM_1.3.sz.mell.'!E102)</f>
        <v>918802</v>
      </c>
      <c r="F102" s="76">
        <f>SUM('[1]RM_1.2.sz.mell'!F102,'[1]RM_1.3.sz.mell.'!F102)</f>
        <v>1842825</v>
      </c>
      <c r="G102" s="76"/>
      <c r="H102" s="76"/>
      <c r="I102" s="76"/>
      <c r="J102" s="77">
        <f t="shared" si="30"/>
        <v>3120627</v>
      </c>
      <c r="K102" s="78">
        <f t="shared" si="31"/>
        <v>47462627</v>
      </c>
    </row>
    <row r="103" spans="1:11" ht="12" customHeight="1" x14ac:dyDescent="0.25">
      <c r="A103" s="26" t="s">
        <v>32</v>
      </c>
      <c r="B103" s="75" t="s">
        <v>198</v>
      </c>
      <c r="C103" s="23">
        <f>SUM('[1]RM_1.2.sz.mell'!C103,'[1]RM_1.3.sz.mell.'!C103)</f>
        <v>381385000</v>
      </c>
      <c r="D103" s="23">
        <f>SUM('[1]RM_1.2.sz.mell'!D103,'[1]RM_1.3.sz.mell.'!D103)</f>
        <v>9471000</v>
      </c>
      <c r="E103" s="79">
        <f>SUM('[1]RM_1.2.sz.mell'!E103,'[1]RM_1.3.sz.mell.'!E103)</f>
        <v>-7527690</v>
      </c>
      <c r="F103" s="79">
        <f>SUM('[1]RM_1.2.sz.mell'!F103,'[1]RM_1.3.sz.mell.'!F103)</f>
        <v>-3433923</v>
      </c>
      <c r="G103" s="79"/>
      <c r="H103" s="79"/>
      <c r="I103" s="79"/>
      <c r="J103" s="80">
        <f t="shared" si="30"/>
        <v>-1490613</v>
      </c>
      <c r="K103" s="81">
        <f t="shared" si="31"/>
        <v>379894387</v>
      </c>
    </row>
    <row r="104" spans="1:11" ht="12" customHeight="1" x14ac:dyDescent="0.25">
      <c r="A104" s="26" t="s">
        <v>34</v>
      </c>
      <c r="B104" s="82" t="s">
        <v>199</v>
      </c>
      <c r="C104" s="23">
        <f>SUM('[1]RM_1.2.sz.mell'!C104,'[1]RM_1.3.sz.mell.'!C104)</f>
        <v>6400000</v>
      </c>
      <c r="D104" s="23">
        <f>SUM('[1]RM_1.2.sz.mell'!D104,'[1]RM_1.3.sz.mell.'!D104)</f>
        <v>6012000</v>
      </c>
      <c r="E104" s="79">
        <f>SUM('[1]RM_1.2.sz.mell'!E104,'[1]RM_1.3.sz.mell.'!E104)</f>
        <v>0</v>
      </c>
      <c r="F104" s="79"/>
      <c r="G104" s="79"/>
      <c r="H104" s="79"/>
      <c r="I104" s="79"/>
      <c r="J104" s="80">
        <f t="shared" si="30"/>
        <v>6012000</v>
      </c>
      <c r="K104" s="81">
        <f t="shared" si="31"/>
        <v>12412000</v>
      </c>
    </row>
    <row r="105" spans="1:11" ht="12" customHeight="1" x14ac:dyDescent="0.25">
      <c r="A105" s="26" t="s">
        <v>200</v>
      </c>
      <c r="B105" s="83" t="s">
        <v>201</v>
      </c>
      <c r="C105" s="23">
        <f>SUM('[1]RM_1.2.sz.mell'!C105,'[1]RM_1.3.sz.mell.'!C105)</f>
        <v>93718000</v>
      </c>
      <c r="D105" s="23">
        <f>SUM('[1]RM_1.2.sz.mell'!D105,'[1]RM_1.3.sz.mell.'!D105)</f>
        <v>1554000</v>
      </c>
      <c r="E105" s="79">
        <f>SUM('[1]RM_1.2.sz.mell'!E105,'[1]RM_1.3.sz.mell.'!E105)</f>
        <v>0</v>
      </c>
      <c r="F105" s="79">
        <f>SUM('[1]RM_1.2.sz.mell'!F105,'[1]RM_1.3.sz.mell.'!F105)</f>
        <v>151000</v>
      </c>
      <c r="G105" s="79"/>
      <c r="H105" s="79"/>
      <c r="I105" s="79"/>
      <c r="J105" s="80">
        <f t="shared" si="30"/>
        <v>1705000</v>
      </c>
      <c r="K105" s="81">
        <f t="shared" si="31"/>
        <v>95423000</v>
      </c>
    </row>
    <row r="106" spans="1:11" ht="12" customHeight="1" x14ac:dyDescent="0.25">
      <c r="A106" s="26" t="s">
        <v>38</v>
      </c>
      <c r="B106" s="75" t="s">
        <v>202</v>
      </c>
      <c r="C106" s="23">
        <f>SUM('[1]RM_1.2.sz.mell'!C106,'[1]RM_1.3.sz.mell.'!C106)</f>
        <v>0</v>
      </c>
      <c r="D106" s="23">
        <f>SUM('[1]RM_1.2.sz.mell'!D106,'[1]RM_1.3.sz.mell.'!D106)</f>
        <v>542000</v>
      </c>
      <c r="E106" s="79">
        <f>SUM('[1]RM_1.2.sz.mell'!E106,'[1]RM_1.3.sz.mell.'!E106)</f>
        <v>0</v>
      </c>
      <c r="F106" s="79"/>
      <c r="G106" s="79"/>
      <c r="H106" s="79"/>
      <c r="I106" s="79"/>
      <c r="J106" s="80">
        <f t="shared" si="30"/>
        <v>542000</v>
      </c>
      <c r="K106" s="81">
        <f t="shared" si="31"/>
        <v>542000</v>
      </c>
    </row>
    <row r="107" spans="1:11" ht="12" customHeight="1" x14ac:dyDescent="0.25">
      <c r="A107" s="26" t="s">
        <v>203</v>
      </c>
      <c r="B107" s="84" t="s">
        <v>204</v>
      </c>
      <c r="C107" s="23">
        <f>SUM('[1]RM_1.2.sz.mell'!C107,'[1]RM_1.3.sz.mell.'!C107)</f>
        <v>0</v>
      </c>
      <c r="D107" s="23">
        <f>SUM('[1]RM_1.2.sz.mell'!D107,'[1]RM_1.3.sz.mell.'!D107)</f>
        <v>0</v>
      </c>
      <c r="E107" s="79">
        <f>SUM('[1]RM_1.2.sz.mell'!E107,'[1]RM_1.3.sz.mell.'!E107)</f>
        <v>0</v>
      </c>
      <c r="F107" s="79"/>
      <c r="G107" s="79"/>
      <c r="H107" s="79"/>
      <c r="I107" s="79"/>
      <c r="J107" s="80">
        <f t="shared" si="30"/>
        <v>0</v>
      </c>
      <c r="K107" s="81">
        <f t="shared" si="31"/>
        <v>0</v>
      </c>
    </row>
    <row r="108" spans="1:11" ht="12" customHeight="1" x14ac:dyDescent="0.25">
      <c r="A108" s="26" t="s">
        <v>205</v>
      </c>
      <c r="B108" s="84" t="s">
        <v>206</v>
      </c>
      <c r="C108" s="23">
        <f>SUM('[1]RM_1.2.sz.mell'!C108,'[1]RM_1.3.sz.mell.'!C108)</f>
        <v>0</v>
      </c>
      <c r="D108" s="23">
        <f>SUM('[1]RM_1.2.sz.mell'!D108,'[1]RM_1.3.sz.mell.'!D108)</f>
        <v>0</v>
      </c>
      <c r="E108" s="79">
        <f>SUM('[1]RM_1.2.sz.mell'!E108,'[1]RM_1.3.sz.mell.'!E108)</f>
        <v>0</v>
      </c>
      <c r="F108" s="79"/>
      <c r="G108" s="79"/>
      <c r="H108" s="79"/>
      <c r="I108" s="79"/>
      <c r="J108" s="80">
        <f t="shared" si="30"/>
        <v>0</v>
      </c>
      <c r="K108" s="81">
        <f t="shared" si="31"/>
        <v>0</v>
      </c>
    </row>
    <row r="109" spans="1:11" ht="12" customHeight="1" x14ac:dyDescent="0.25">
      <c r="A109" s="26" t="s">
        <v>207</v>
      </c>
      <c r="B109" s="85" t="s">
        <v>208</v>
      </c>
      <c r="C109" s="23">
        <f>SUM('[1]RM_1.2.sz.mell'!C109,'[1]RM_1.3.sz.mell.'!C109)</f>
        <v>0</v>
      </c>
      <c r="D109" s="23">
        <f>SUM('[1]RM_1.2.sz.mell'!D109,'[1]RM_1.3.sz.mell.'!D109)</f>
        <v>0</v>
      </c>
      <c r="E109" s="79">
        <f>SUM('[1]RM_1.2.sz.mell'!E109,'[1]RM_1.3.sz.mell.'!E109)</f>
        <v>0</v>
      </c>
      <c r="F109" s="79"/>
      <c r="G109" s="79"/>
      <c r="H109" s="79"/>
      <c r="I109" s="79"/>
      <c r="J109" s="80">
        <f t="shared" si="30"/>
        <v>0</v>
      </c>
      <c r="K109" s="81">
        <f t="shared" si="31"/>
        <v>0</v>
      </c>
    </row>
    <row r="110" spans="1:11" ht="12" customHeight="1" x14ac:dyDescent="0.25">
      <c r="A110" s="26" t="s">
        <v>209</v>
      </c>
      <c r="B110" s="86" t="s">
        <v>210</v>
      </c>
      <c r="C110" s="23">
        <f>SUM('[1]RM_1.2.sz.mell'!C110,'[1]RM_1.3.sz.mell.'!C110)</f>
        <v>0</v>
      </c>
      <c r="D110" s="23">
        <f>SUM('[1]RM_1.2.sz.mell'!D110,'[1]RM_1.3.sz.mell.'!D110)</f>
        <v>0</v>
      </c>
      <c r="E110" s="79">
        <f>SUM('[1]RM_1.2.sz.mell'!E110,'[1]RM_1.3.sz.mell.'!E110)</f>
        <v>0</v>
      </c>
      <c r="F110" s="79"/>
      <c r="G110" s="79"/>
      <c r="H110" s="79"/>
      <c r="I110" s="79"/>
      <c r="J110" s="80">
        <f t="shared" si="30"/>
        <v>0</v>
      </c>
      <c r="K110" s="81">
        <f t="shared" si="31"/>
        <v>0</v>
      </c>
    </row>
    <row r="111" spans="1:11" ht="12" customHeight="1" x14ac:dyDescent="0.25">
      <c r="A111" s="26" t="s">
        <v>211</v>
      </c>
      <c r="B111" s="86" t="s">
        <v>212</v>
      </c>
      <c r="C111" s="23">
        <f>SUM('[1]RM_1.2.sz.mell'!C111,'[1]RM_1.3.sz.mell.'!C111)</f>
        <v>0</v>
      </c>
      <c r="D111" s="23">
        <f>SUM('[1]RM_1.2.sz.mell'!D111,'[1]RM_1.3.sz.mell.'!D111)</f>
        <v>0</v>
      </c>
      <c r="E111" s="79">
        <f>SUM('[1]RM_1.2.sz.mell'!E111,'[1]RM_1.3.sz.mell.'!E111)</f>
        <v>0</v>
      </c>
      <c r="F111" s="79"/>
      <c r="G111" s="79"/>
      <c r="H111" s="79"/>
      <c r="I111" s="79"/>
      <c r="J111" s="80">
        <f t="shared" si="30"/>
        <v>0</v>
      </c>
      <c r="K111" s="81">
        <f t="shared" si="31"/>
        <v>0</v>
      </c>
    </row>
    <row r="112" spans="1:11" ht="12" customHeight="1" x14ac:dyDescent="0.25">
      <c r="A112" s="26" t="s">
        <v>213</v>
      </c>
      <c r="B112" s="85" t="s">
        <v>214</v>
      </c>
      <c r="C112" s="23">
        <f>SUM('[1]RM_1.2.sz.mell'!C112,'[1]RM_1.3.sz.mell.'!C112)</f>
        <v>0</v>
      </c>
      <c r="D112" s="23">
        <f>SUM('[1]RM_1.2.sz.mell'!D112,'[1]RM_1.3.sz.mell.'!D112)</f>
        <v>0</v>
      </c>
      <c r="E112" s="79">
        <f>SUM('[1]RM_1.2.sz.mell'!E112,'[1]RM_1.3.sz.mell.'!E112)</f>
        <v>0</v>
      </c>
      <c r="F112" s="79"/>
      <c r="G112" s="79"/>
      <c r="H112" s="79"/>
      <c r="I112" s="79"/>
      <c r="J112" s="80">
        <f t="shared" si="30"/>
        <v>0</v>
      </c>
      <c r="K112" s="81">
        <f t="shared" si="31"/>
        <v>0</v>
      </c>
    </row>
    <row r="113" spans="1:11" ht="12" customHeight="1" x14ac:dyDescent="0.25">
      <c r="A113" s="26" t="s">
        <v>215</v>
      </c>
      <c r="B113" s="85" t="s">
        <v>216</v>
      </c>
      <c r="C113" s="23">
        <f>SUM('[1]RM_1.2.sz.mell'!C113,'[1]RM_1.3.sz.mell.'!C113)</f>
        <v>0</v>
      </c>
      <c r="D113" s="23">
        <f>SUM('[1]RM_1.2.sz.mell'!D113,'[1]RM_1.3.sz.mell.'!D113)</f>
        <v>0</v>
      </c>
      <c r="E113" s="79">
        <f>SUM('[1]RM_1.2.sz.mell'!E113,'[1]RM_1.3.sz.mell.'!E113)</f>
        <v>0</v>
      </c>
      <c r="F113" s="79"/>
      <c r="G113" s="79"/>
      <c r="H113" s="79"/>
      <c r="I113" s="79"/>
      <c r="J113" s="80">
        <f t="shared" si="30"/>
        <v>0</v>
      </c>
      <c r="K113" s="81">
        <f t="shared" si="31"/>
        <v>0</v>
      </c>
    </row>
    <row r="114" spans="1:11" ht="12" customHeight="1" x14ac:dyDescent="0.25">
      <c r="A114" s="26" t="s">
        <v>217</v>
      </c>
      <c r="B114" s="86" t="s">
        <v>218</v>
      </c>
      <c r="C114" s="23">
        <f>SUM('[1]RM_1.2.sz.mell'!C114,'[1]RM_1.3.sz.mell.'!C114)</f>
        <v>0</v>
      </c>
      <c r="D114" s="23">
        <f>SUM('[1]RM_1.2.sz.mell'!D114,'[1]RM_1.3.sz.mell.'!D114)</f>
        <v>0</v>
      </c>
      <c r="E114" s="79">
        <f>SUM('[1]RM_1.2.sz.mell'!E114,'[1]RM_1.3.sz.mell.'!E114)</f>
        <v>0</v>
      </c>
      <c r="F114" s="79"/>
      <c r="G114" s="79"/>
      <c r="H114" s="79"/>
      <c r="I114" s="79"/>
      <c r="J114" s="80">
        <f t="shared" si="30"/>
        <v>0</v>
      </c>
      <c r="K114" s="81">
        <f t="shared" si="31"/>
        <v>0</v>
      </c>
    </row>
    <row r="115" spans="1:11" ht="12" customHeight="1" x14ac:dyDescent="0.25">
      <c r="A115" s="87" t="s">
        <v>219</v>
      </c>
      <c r="B115" s="84" t="s">
        <v>220</v>
      </c>
      <c r="C115" s="23">
        <f>SUM('[1]RM_1.2.sz.mell'!C115,'[1]RM_1.3.sz.mell.'!C115)</f>
        <v>0</v>
      </c>
      <c r="D115" s="23">
        <f>SUM('[1]RM_1.2.sz.mell'!D115,'[1]RM_1.3.sz.mell.'!D115)</f>
        <v>0</v>
      </c>
      <c r="E115" s="79">
        <f>SUM('[1]RM_1.2.sz.mell'!E115,'[1]RM_1.3.sz.mell.'!E115)</f>
        <v>0</v>
      </c>
      <c r="F115" s="79"/>
      <c r="G115" s="79"/>
      <c r="H115" s="79"/>
      <c r="I115" s="79"/>
      <c r="J115" s="80">
        <f t="shared" si="30"/>
        <v>0</v>
      </c>
      <c r="K115" s="81">
        <f t="shared" si="31"/>
        <v>0</v>
      </c>
    </row>
    <row r="116" spans="1:11" ht="12" customHeight="1" x14ac:dyDescent="0.25">
      <c r="A116" s="26" t="s">
        <v>221</v>
      </c>
      <c r="B116" s="84" t="s">
        <v>222</v>
      </c>
      <c r="C116" s="23">
        <f>SUM('[1]RM_1.2.sz.mell'!C116,'[1]RM_1.3.sz.mell.'!C116)</f>
        <v>0</v>
      </c>
      <c r="D116" s="23">
        <f>SUM('[1]RM_1.2.sz.mell'!D116,'[1]RM_1.3.sz.mell.'!D116)</f>
        <v>0</v>
      </c>
      <c r="E116" s="79">
        <f>SUM('[1]RM_1.2.sz.mell'!E116,'[1]RM_1.3.sz.mell.'!E116)</f>
        <v>0</v>
      </c>
      <c r="F116" s="79"/>
      <c r="G116" s="79"/>
      <c r="H116" s="79"/>
      <c r="I116" s="79"/>
      <c r="J116" s="80">
        <f t="shared" si="30"/>
        <v>0</v>
      </c>
      <c r="K116" s="81">
        <f t="shared" si="31"/>
        <v>0</v>
      </c>
    </row>
    <row r="117" spans="1:11" ht="12" customHeight="1" x14ac:dyDescent="0.25">
      <c r="A117" s="29" t="s">
        <v>223</v>
      </c>
      <c r="B117" s="84" t="s">
        <v>224</v>
      </c>
      <c r="C117" s="23">
        <f>SUM('[1]RM_1.2.sz.mell'!C117,'[1]RM_1.3.sz.mell.'!C117)</f>
        <v>93718000</v>
      </c>
      <c r="D117" s="23">
        <f>SUM('[1]RM_1.2.sz.mell'!D117,'[1]RM_1.3.sz.mell.'!D117)</f>
        <v>0</v>
      </c>
      <c r="E117" s="79">
        <f>SUM('[1]RM_1.2.sz.mell'!E117,'[1]RM_1.3.sz.mell.'!E117)</f>
        <v>0</v>
      </c>
      <c r="F117" s="79"/>
      <c r="G117" s="79"/>
      <c r="H117" s="79"/>
      <c r="I117" s="79"/>
      <c r="J117" s="80">
        <f t="shared" si="30"/>
        <v>0</v>
      </c>
      <c r="K117" s="81">
        <f t="shared" si="31"/>
        <v>93718000</v>
      </c>
    </row>
    <row r="118" spans="1:11" ht="12" customHeight="1" x14ac:dyDescent="0.25">
      <c r="A118" s="26" t="s">
        <v>225</v>
      </c>
      <c r="B118" s="82" t="s">
        <v>226</v>
      </c>
      <c r="C118" s="23">
        <f>SUM('[1]RM_1.2.sz.mell'!C118,'[1]RM_1.3.sz.mell.'!C118)</f>
        <v>5000000</v>
      </c>
      <c r="D118" s="23">
        <f>SUM('[1]RM_1.2.sz.mell'!D118,'[1]RM_1.3.sz.mell.'!D118)</f>
        <v>-3843000</v>
      </c>
      <c r="E118" s="76">
        <f>SUM('[1]RM_1.2.sz.mell'!E118,'[1]RM_1.3.sz.mell.'!E118)</f>
        <v>-799230</v>
      </c>
      <c r="F118" s="76">
        <f>SUM('[1]RM_1.2.sz.mell'!F118,'[1]RM_1.3.sz.mell.'!F118)</f>
        <v>1406220</v>
      </c>
      <c r="G118" s="76"/>
      <c r="H118" s="76"/>
      <c r="I118" s="76"/>
      <c r="J118" s="77">
        <f t="shared" si="30"/>
        <v>-3236010</v>
      </c>
      <c r="K118" s="78">
        <f t="shared" si="31"/>
        <v>1763990</v>
      </c>
    </row>
    <row r="119" spans="1:11" ht="12" customHeight="1" x14ac:dyDescent="0.25">
      <c r="A119" s="26" t="s">
        <v>227</v>
      </c>
      <c r="B119" s="75" t="s">
        <v>228</v>
      </c>
      <c r="C119" s="23">
        <f>SUM('[1]RM_1.2.sz.mell'!C119,'[1]RM_1.3.sz.mell.'!C119)</f>
        <v>5000000</v>
      </c>
      <c r="D119" s="23">
        <f>SUM('[1]RM_1.2.sz.mell'!D119,'[1]RM_1.3.sz.mell.'!D119)</f>
        <v>-3843000</v>
      </c>
      <c r="E119" s="76">
        <f>SUM('[1]RM_1.2.sz.mell'!E119,'[1]RM_1.3.sz.mell.'!E119)</f>
        <v>-799230</v>
      </c>
      <c r="F119" s="76">
        <f>SUM('[1]RM_1.2.sz.mell'!F119,'[1]RM_1.3.sz.mell.'!F119)</f>
        <v>1406220</v>
      </c>
      <c r="G119" s="76"/>
      <c r="H119" s="76"/>
      <c r="I119" s="76"/>
      <c r="J119" s="77">
        <f t="shared" si="30"/>
        <v>-3236010</v>
      </c>
      <c r="K119" s="78">
        <f t="shared" si="31"/>
        <v>1763990</v>
      </c>
    </row>
    <row r="120" spans="1:11" ht="12" customHeight="1" thickBot="1" x14ac:dyDescent="0.3">
      <c r="A120" s="41" t="s">
        <v>229</v>
      </c>
      <c r="B120" s="88" t="s">
        <v>230</v>
      </c>
      <c r="C120" s="89"/>
      <c r="D120" s="89"/>
      <c r="E120" s="89"/>
      <c r="F120" s="89"/>
      <c r="G120" s="89"/>
      <c r="H120" s="89"/>
      <c r="I120" s="89"/>
      <c r="J120" s="90">
        <f t="shared" si="30"/>
        <v>0</v>
      </c>
      <c r="K120" s="45">
        <f t="shared" si="31"/>
        <v>0</v>
      </c>
    </row>
    <row r="121" spans="1:11" ht="12" customHeight="1" thickBot="1" x14ac:dyDescent="0.3">
      <c r="A121" s="91" t="s">
        <v>40</v>
      </c>
      <c r="B121" s="92" t="s">
        <v>231</v>
      </c>
      <c r="C121" s="93">
        <f>+C122+C124+C126</f>
        <v>781785000</v>
      </c>
      <c r="D121" s="18">
        <f t="shared" ref="D121:K121" si="32">+D122+D124+D126</f>
        <v>3907000</v>
      </c>
      <c r="E121" s="93">
        <f>+E122+E124+E126</f>
        <v>3300000</v>
      </c>
      <c r="F121" s="93">
        <f t="shared" si="32"/>
        <v>1494996</v>
      </c>
      <c r="G121" s="93">
        <f t="shared" si="32"/>
        <v>0</v>
      </c>
      <c r="H121" s="93">
        <f t="shared" si="32"/>
        <v>0</v>
      </c>
      <c r="I121" s="93">
        <f t="shared" si="32"/>
        <v>0</v>
      </c>
      <c r="J121" s="93">
        <f t="shared" si="32"/>
        <v>8701996</v>
      </c>
      <c r="K121" s="94">
        <f t="shared" si="32"/>
        <v>790486996</v>
      </c>
    </row>
    <row r="122" spans="1:11" ht="12" customHeight="1" x14ac:dyDescent="0.25">
      <c r="A122" s="21" t="s">
        <v>42</v>
      </c>
      <c r="B122" s="75" t="s">
        <v>232</v>
      </c>
      <c r="C122" s="23">
        <f>SUM('[1]RM_1.2.sz.mell'!C122,'[1]RM_1.3.sz.mell.'!C122)</f>
        <v>762650000</v>
      </c>
      <c r="D122" s="23">
        <f>SUM('[1]RM_1.2.sz.mell'!D122,'[1]RM_1.3.sz.mell.'!D122)</f>
        <v>907000</v>
      </c>
      <c r="E122" s="95">
        <f>SUM('[1]RM_1.2.sz.mell'!E122,'[1]RM_1.3.sz.mell.'!E122)</f>
        <v>0</v>
      </c>
      <c r="F122" s="95">
        <f>SUM('[1]RM_1.2.sz.mell'!F122,'[1]RM_1.3.sz.mell.'!F122)</f>
        <v>119835</v>
      </c>
      <c r="G122" s="95"/>
      <c r="H122" s="95"/>
      <c r="I122" s="23"/>
      <c r="J122" s="24">
        <f t="shared" ref="J122:J134" si="33">D122+E122+F122+G122+H122+I122</f>
        <v>1026835</v>
      </c>
      <c r="K122" s="25">
        <f t="shared" ref="K122:K134" si="34">C122+J122</f>
        <v>763676835</v>
      </c>
    </row>
    <row r="123" spans="1:11" ht="12" customHeight="1" x14ac:dyDescent="0.25">
      <c r="A123" s="21" t="s">
        <v>44</v>
      </c>
      <c r="B123" s="96" t="s">
        <v>233</v>
      </c>
      <c r="C123" s="23">
        <f>SUM('[1]RM_1.2.sz.mell'!C123,'[1]RM_1.3.sz.mell.'!C123)</f>
        <v>751602000</v>
      </c>
      <c r="D123" s="23">
        <f>SUM('[1]RM_1.2.sz.mell'!D123,'[1]RM_1.3.sz.mell.'!D123)</f>
        <v>0</v>
      </c>
      <c r="E123" s="95">
        <f>SUM('[1]RM_1.2.sz.mell'!E123,'[1]RM_1.3.sz.mell.'!E123)</f>
        <v>0</v>
      </c>
      <c r="F123" s="95"/>
      <c r="G123" s="95"/>
      <c r="H123" s="95"/>
      <c r="I123" s="23"/>
      <c r="J123" s="24">
        <f t="shared" si="33"/>
        <v>0</v>
      </c>
      <c r="K123" s="25">
        <f t="shared" si="34"/>
        <v>751602000</v>
      </c>
    </row>
    <row r="124" spans="1:11" ht="12" customHeight="1" x14ac:dyDescent="0.25">
      <c r="A124" s="21" t="s">
        <v>46</v>
      </c>
      <c r="B124" s="96" t="s">
        <v>234</v>
      </c>
      <c r="C124" s="23">
        <f>SUM('[1]RM_1.2.sz.mell'!C124,'[1]RM_1.3.sz.mell.'!C124)</f>
        <v>19135000</v>
      </c>
      <c r="D124" s="23">
        <f>SUM('[1]RM_1.2.sz.mell'!D124,'[1]RM_1.3.sz.mell.'!D124)</f>
        <v>0</v>
      </c>
      <c r="E124" s="97">
        <f>SUM('[1]RM_1.2.sz.mell'!E124,'[1]RM_1.3.sz.mell.'!E124)</f>
        <v>3300000</v>
      </c>
      <c r="F124" s="97">
        <f>SUM('[1]RM_1.2.sz.mell'!F124,'[1]RM_1.3.sz.mell.'!F124)</f>
        <v>1375161</v>
      </c>
      <c r="G124" s="97"/>
      <c r="H124" s="97"/>
      <c r="I124" s="76"/>
      <c r="J124" s="77">
        <f t="shared" si="33"/>
        <v>4675161</v>
      </c>
      <c r="K124" s="78">
        <f t="shared" si="34"/>
        <v>23810161</v>
      </c>
    </row>
    <row r="125" spans="1:11" ht="12" customHeight="1" x14ac:dyDescent="0.25">
      <c r="A125" s="21" t="s">
        <v>48</v>
      </c>
      <c r="B125" s="96" t="s">
        <v>235</v>
      </c>
      <c r="C125" s="23">
        <f>SUM('[1]RM_1.2.sz.mell'!C125,'[1]RM_1.3.sz.mell.'!C125)</f>
        <v>18500000</v>
      </c>
      <c r="D125" s="23">
        <f>SUM('[1]RM_1.2.sz.mell'!D125,'[1]RM_1.3.sz.mell.'!D125)</f>
        <v>0</v>
      </c>
      <c r="E125" s="97">
        <f>SUM('[1]RM_1.2.sz.mell'!E125,'[1]RM_1.3.sz.mell.'!E125)</f>
        <v>0</v>
      </c>
      <c r="F125" s="97"/>
      <c r="G125" s="97"/>
      <c r="H125" s="97"/>
      <c r="I125" s="76"/>
      <c r="J125" s="77">
        <f t="shared" si="33"/>
        <v>0</v>
      </c>
      <c r="K125" s="78">
        <f t="shared" si="34"/>
        <v>18500000</v>
      </c>
    </row>
    <row r="126" spans="1:11" ht="12" customHeight="1" x14ac:dyDescent="0.25">
      <c r="A126" s="21" t="s">
        <v>50</v>
      </c>
      <c r="B126" s="30" t="s">
        <v>236</v>
      </c>
      <c r="C126" s="23">
        <f>SUM('[1]RM_1.2.sz.mell'!C126,'[1]RM_1.3.sz.mell.'!C126)</f>
        <v>0</v>
      </c>
      <c r="D126" s="23">
        <f>SUM('[1]RM_1.2.sz.mell'!D126,'[1]RM_1.3.sz.mell.'!D126)</f>
        <v>3000000</v>
      </c>
      <c r="E126" s="97">
        <f>SUM('[1]RM_1.2.sz.mell'!E126,'[1]RM_1.3.sz.mell.'!E126)</f>
        <v>0</v>
      </c>
      <c r="F126" s="97"/>
      <c r="G126" s="97"/>
      <c r="H126" s="97"/>
      <c r="I126" s="76"/>
      <c r="J126" s="77">
        <f t="shared" si="33"/>
        <v>3000000</v>
      </c>
      <c r="K126" s="78">
        <f t="shared" si="34"/>
        <v>3000000</v>
      </c>
    </row>
    <row r="127" spans="1:11" ht="12" customHeight="1" x14ac:dyDescent="0.25">
      <c r="A127" s="21" t="s">
        <v>52</v>
      </c>
      <c r="B127" s="28" t="s">
        <v>237</v>
      </c>
      <c r="C127" s="23">
        <f>SUM('[1]RM_1.2.sz.mell'!C127,'[1]RM_1.3.sz.mell.'!C127)</f>
        <v>0</v>
      </c>
      <c r="D127" s="23">
        <f>SUM('[1]RM_1.2.sz.mell'!D127,'[1]RM_1.3.sz.mell.'!D127)</f>
        <v>0</v>
      </c>
      <c r="E127" s="97">
        <f>SUM('[1]RM_1.2.sz.mell'!E127,'[1]RM_1.3.sz.mell.'!E127)</f>
        <v>0</v>
      </c>
      <c r="F127" s="97"/>
      <c r="G127" s="97"/>
      <c r="H127" s="97"/>
      <c r="I127" s="76"/>
      <c r="J127" s="77">
        <f t="shared" si="33"/>
        <v>0</v>
      </c>
      <c r="K127" s="78">
        <f t="shared" si="34"/>
        <v>0</v>
      </c>
    </row>
    <row r="128" spans="1:11" ht="12" customHeight="1" x14ac:dyDescent="0.25">
      <c r="A128" s="21" t="s">
        <v>238</v>
      </c>
      <c r="B128" s="98" t="s">
        <v>239</v>
      </c>
      <c r="C128" s="23">
        <f>SUM('[1]RM_1.2.sz.mell'!C128,'[1]RM_1.3.sz.mell.'!C128)</f>
        <v>0</v>
      </c>
      <c r="D128" s="23">
        <f>SUM('[1]RM_1.2.sz.mell'!D128,'[1]RM_1.3.sz.mell.'!D128)</f>
        <v>0</v>
      </c>
      <c r="E128" s="97">
        <f>SUM('[1]RM_1.2.sz.mell'!E128,'[1]RM_1.3.sz.mell.'!E128)</f>
        <v>0</v>
      </c>
      <c r="F128" s="97"/>
      <c r="G128" s="97"/>
      <c r="H128" s="97"/>
      <c r="I128" s="76"/>
      <c r="J128" s="77">
        <f t="shared" si="33"/>
        <v>0</v>
      </c>
      <c r="K128" s="78">
        <f t="shared" si="34"/>
        <v>0</v>
      </c>
    </row>
    <row r="129" spans="1:11" ht="22.5" x14ac:dyDescent="0.25">
      <c r="A129" s="21" t="s">
        <v>240</v>
      </c>
      <c r="B129" s="86" t="s">
        <v>212</v>
      </c>
      <c r="C129" s="23">
        <f>SUM('[1]RM_1.2.sz.mell'!C129,'[1]RM_1.3.sz.mell.'!C129)</f>
        <v>0</v>
      </c>
      <c r="D129" s="23">
        <f>SUM('[1]RM_1.2.sz.mell'!D129,'[1]RM_1.3.sz.mell.'!D129)</f>
        <v>0</v>
      </c>
      <c r="E129" s="97">
        <f>SUM('[1]RM_1.2.sz.mell'!E129,'[1]RM_1.3.sz.mell.'!E129)</f>
        <v>0</v>
      </c>
      <c r="F129" s="97"/>
      <c r="G129" s="97"/>
      <c r="H129" s="97"/>
      <c r="I129" s="76"/>
      <c r="J129" s="77">
        <f t="shared" si="33"/>
        <v>0</v>
      </c>
      <c r="K129" s="78">
        <f t="shared" si="34"/>
        <v>0</v>
      </c>
    </row>
    <row r="130" spans="1:11" ht="12" customHeight="1" x14ac:dyDescent="0.25">
      <c r="A130" s="21" t="s">
        <v>241</v>
      </c>
      <c r="B130" s="86" t="s">
        <v>242</v>
      </c>
      <c r="C130" s="23">
        <f>SUM('[1]RM_1.2.sz.mell'!C130,'[1]RM_1.3.sz.mell.'!C130)</f>
        <v>0</v>
      </c>
      <c r="D130" s="23">
        <f>SUM('[1]RM_1.2.sz.mell'!D130,'[1]RM_1.3.sz.mell.'!D130)</f>
        <v>0</v>
      </c>
      <c r="E130" s="97">
        <f>SUM('[1]RM_1.2.sz.mell'!E130,'[1]RM_1.3.sz.mell.'!E130)</f>
        <v>0</v>
      </c>
      <c r="F130" s="97"/>
      <c r="G130" s="97"/>
      <c r="H130" s="97"/>
      <c r="I130" s="76"/>
      <c r="J130" s="77">
        <f t="shared" si="33"/>
        <v>0</v>
      </c>
      <c r="K130" s="78">
        <f t="shared" si="34"/>
        <v>0</v>
      </c>
    </row>
    <row r="131" spans="1:11" ht="12" customHeight="1" x14ac:dyDescent="0.25">
      <c r="A131" s="21" t="s">
        <v>243</v>
      </c>
      <c r="B131" s="86" t="s">
        <v>244</v>
      </c>
      <c r="C131" s="23">
        <f>SUM('[1]RM_1.2.sz.mell'!C131,'[1]RM_1.3.sz.mell.'!C131)</f>
        <v>0</v>
      </c>
      <c r="D131" s="23">
        <f>SUM('[1]RM_1.2.sz.mell'!D131,'[1]RM_1.3.sz.mell.'!D131)</f>
        <v>0</v>
      </c>
      <c r="E131" s="97">
        <f>SUM('[1]RM_1.2.sz.mell'!E131,'[1]RM_1.3.sz.mell.'!E131)</f>
        <v>0</v>
      </c>
      <c r="F131" s="97"/>
      <c r="G131" s="97"/>
      <c r="H131" s="97"/>
      <c r="I131" s="76"/>
      <c r="J131" s="77">
        <f t="shared" si="33"/>
        <v>0</v>
      </c>
      <c r="K131" s="78">
        <f t="shared" si="34"/>
        <v>0</v>
      </c>
    </row>
    <row r="132" spans="1:11" ht="12" customHeight="1" x14ac:dyDescent="0.25">
      <c r="A132" s="21" t="s">
        <v>245</v>
      </c>
      <c r="B132" s="86" t="s">
        <v>218</v>
      </c>
      <c r="C132" s="23">
        <f>SUM('[1]RM_1.2.sz.mell'!C132,'[1]RM_1.3.sz.mell.'!C132)</f>
        <v>0</v>
      </c>
      <c r="D132" s="23">
        <f>SUM('[1]RM_1.2.sz.mell'!D132,'[1]RM_1.3.sz.mell.'!D132)</f>
        <v>0</v>
      </c>
      <c r="E132" s="97">
        <f>SUM('[1]RM_1.2.sz.mell'!E132,'[1]RM_1.3.sz.mell.'!E132)</f>
        <v>0</v>
      </c>
      <c r="F132" s="97"/>
      <c r="G132" s="97"/>
      <c r="H132" s="97"/>
      <c r="I132" s="76"/>
      <c r="J132" s="77">
        <f t="shared" si="33"/>
        <v>0</v>
      </c>
      <c r="K132" s="78">
        <f t="shared" si="34"/>
        <v>0</v>
      </c>
    </row>
    <row r="133" spans="1:11" ht="12" customHeight="1" x14ac:dyDescent="0.25">
      <c r="A133" s="21" t="s">
        <v>246</v>
      </c>
      <c r="B133" s="86" t="s">
        <v>247</v>
      </c>
      <c r="C133" s="23">
        <f>SUM('[1]RM_1.2.sz.mell'!C133,'[1]RM_1.3.sz.mell.'!C133)</f>
        <v>0</v>
      </c>
      <c r="D133" s="23">
        <f>SUM('[1]RM_1.2.sz.mell'!D133,'[1]RM_1.3.sz.mell.'!D133)</f>
        <v>0</v>
      </c>
      <c r="E133" s="97">
        <f>SUM('[1]RM_1.2.sz.mell'!E133,'[1]RM_1.3.sz.mell.'!E133)</f>
        <v>0</v>
      </c>
      <c r="F133" s="97"/>
      <c r="G133" s="97"/>
      <c r="H133" s="97"/>
      <c r="I133" s="76"/>
      <c r="J133" s="77">
        <f t="shared" si="33"/>
        <v>0</v>
      </c>
      <c r="K133" s="78">
        <f t="shared" si="34"/>
        <v>0</v>
      </c>
    </row>
    <row r="134" spans="1:11" ht="23.25" thickBot="1" x14ac:dyDescent="0.3">
      <c r="A134" s="87" t="s">
        <v>248</v>
      </c>
      <c r="B134" s="86" t="s">
        <v>249</v>
      </c>
      <c r="C134" s="23">
        <f>SUM('[1]RM_1.2.sz.mell'!C134,'[1]RM_1.3.sz.mell.'!C134)</f>
        <v>0</v>
      </c>
      <c r="D134" s="23">
        <f>SUM('[1]RM_1.2.sz.mell'!D134,'[1]RM_1.3.sz.mell.'!D134)</f>
        <v>0</v>
      </c>
      <c r="E134" s="99">
        <f>SUM('[1]RM_1.2.sz.mell'!E134,'[1]RM_1.3.sz.mell.'!E134)</f>
        <v>0</v>
      </c>
      <c r="F134" s="99"/>
      <c r="G134" s="99"/>
      <c r="H134" s="99"/>
      <c r="I134" s="79"/>
      <c r="J134" s="80">
        <f t="shared" si="33"/>
        <v>0</v>
      </c>
      <c r="K134" s="81">
        <f t="shared" si="34"/>
        <v>0</v>
      </c>
    </row>
    <row r="135" spans="1:11" ht="12" customHeight="1" thickBot="1" x14ac:dyDescent="0.3">
      <c r="A135" s="16" t="s">
        <v>54</v>
      </c>
      <c r="B135" s="100" t="s">
        <v>250</v>
      </c>
      <c r="C135" s="18">
        <f>+C100+C121</f>
        <v>1542538000</v>
      </c>
      <c r="D135" s="101">
        <f t="shared" ref="D135:K135" si="35">+D100+D121</f>
        <v>19180000</v>
      </c>
      <c r="E135" s="101">
        <f>+E100+E121</f>
        <v>941340</v>
      </c>
      <c r="F135" s="101">
        <f t="shared" si="35"/>
        <v>13091174</v>
      </c>
      <c r="G135" s="101">
        <f t="shared" si="35"/>
        <v>0</v>
      </c>
      <c r="H135" s="101">
        <f t="shared" si="35"/>
        <v>0</v>
      </c>
      <c r="I135" s="18">
        <f t="shared" si="35"/>
        <v>0</v>
      </c>
      <c r="J135" s="18">
        <f t="shared" si="35"/>
        <v>33212514</v>
      </c>
      <c r="K135" s="19">
        <f t="shared" si="35"/>
        <v>1575750514</v>
      </c>
    </row>
    <row r="136" spans="1:11" ht="12" customHeight="1" thickBot="1" x14ac:dyDescent="0.3">
      <c r="A136" s="16" t="s">
        <v>251</v>
      </c>
      <c r="B136" s="100" t="s">
        <v>252</v>
      </c>
      <c r="C136" s="18">
        <f>+C137+C138+C139</f>
        <v>0</v>
      </c>
      <c r="D136" s="101">
        <f t="shared" ref="D136:K136" si="36">+D137+D138+D139</f>
        <v>0</v>
      </c>
      <c r="E136" s="101">
        <f>+E137+E138+E139</f>
        <v>0</v>
      </c>
      <c r="F136" s="101">
        <f t="shared" si="36"/>
        <v>0</v>
      </c>
      <c r="G136" s="101">
        <f t="shared" si="36"/>
        <v>0</v>
      </c>
      <c r="H136" s="101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25">
      <c r="A137" s="21" t="s">
        <v>70</v>
      </c>
      <c r="B137" s="96" t="s">
        <v>253</v>
      </c>
      <c r="C137" s="76"/>
      <c r="D137" s="97"/>
      <c r="E137" s="97"/>
      <c r="F137" s="97"/>
      <c r="G137" s="97"/>
      <c r="H137" s="97"/>
      <c r="I137" s="76"/>
      <c r="J137" s="24">
        <f>D137+E137+F137+G137+H137+I137</f>
        <v>0</v>
      </c>
      <c r="K137" s="78">
        <f>C137+J137</f>
        <v>0</v>
      </c>
    </row>
    <row r="138" spans="1:11" ht="12" customHeight="1" x14ac:dyDescent="0.25">
      <c r="A138" s="21" t="s">
        <v>72</v>
      </c>
      <c r="B138" s="96" t="s">
        <v>254</v>
      </c>
      <c r="C138" s="76"/>
      <c r="D138" s="97"/>
      <c r="E138" s="97"/>
      <c r="F138" s="97"/>
      <c r="G138" s="97"/>
      <c r="H138" s="97"/>
      <c r="I138" s="76"/>
      <c r="J138" s="24">
        <f>D138+E138+F138+G138+H138+I138</f>
        <v>0</v>
      </c>
      <c r="K138" s="78">
        <f>C138+J138</f>
        <v>0</v>
      </c>
    </row>
    <row r="139" spans="1:11" ht="12" customHeight="1" thickBot="1" x14ac:dyDescent="0.3">
      <c r="A139" s="87" t="s">
        <v>74</v>
      </c>
      <c r="B139" s="96" t="s">
        <v>255</v>
      </c>
      <c r="C139" s="76"/>
      <c r="D139" s="97"/>
      <c r="E139" s="97"/>
      <c r="F139" s="97"/>
      <c r="G139" s="97"/>
      <c r="H139" s="97"/>
      <c r="I139" s="76"/>
      <c r="J139" s="24">
        <f>D139+E139+F139+G139+H139+I139</f>
        <v>0</v>
      </c>
      <c r="K139" s="78">
        <f>C139+J139</f>
        <v>0</v>
      </c>
    </row>
    <row r="140" spans="1:11" ht="12" customHeight="1" thickBot="1" x14ac:dyDescent="0.3">
      <c r="A140" s="16" t="s">
        <v>84</v>
      </c>
      <c r="B140" s="100" t="s">
        <v>256</v>
      </c>
      <c r="C140" s="18">
        <f>SUM(C141:C146)</f>
        <v>0</v>
      </c>
      <c r="D140" s="101">
        <f t="shared" ref="D140:K140" si="37">SUM(D141:D146)</f>
        <v>0</v>
      </c>
      <c r="E140" s="101">
        <f>SUM(E141:E146)</f>
        <v>0</v>
      </c>
      <c r="F140" s="101">
        <f t="shared" si="37"/>
        <v>0</v>
      </c>
      <c r="G140" s="101">
        <f t="shared" si="37"/>
        <v>0</v>
      </c>
      <c r="H140" s="101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25">
      <c r="A141" s="21" t="s">
        <v>86</v>
      </c>
      <c r="B141" s="74" t="s">
        <v>257</v>
      </c>
      <c r="C141" s="76"/>
      <c r="D141" s="97"/>
      <c r="E141" s="97"/>
      <c r="F141" s="97"/>
      <c r="G141" s="97"/>
      <c r="H141" s="97"/>
      <c r="I141" s="76"/>
      <c r="J141" s="77">
        <f t="shared" ref="J141:J146" si="38">D141+E141+F141+G141+H141+I141</f>
        <v>0</v>
      </c>
      <c r="K141" s="78">
        <f t="shared" ref="K141:K146" si="39">C141+J141</f>
        <v>0</v>
      </c>
    </row>
    <row r="142" spans="1:11" ht="12" customHeight="1" x14ac:dyDescent="0.25">
      <c r="A142" s="21" t="s">
        <v>88</v>
      </c>
      <c r="B142" s="74" t="s">
        <v>258</v>
      </c>
      <c r="C142" s="76"/>
      <c r="D142" s="97"/>
      <c r="E142" s="97"/>
      <c r="F142" s="97"/>
      <c r="G142" s="97"/>
      <c r="H142" s="97"/>
      <c r="I142" s="76"/>
      <c r="J142" s="77">
        <f t="shared" si="38"/>
        <v>0</v>
      </c>
      <c r="K142" s="78">
        <f t="shared" si="39"/>
        <v>0</v>
      </c>
    </row>
    <row r="143" spans="1:11" ht="12" customHeight="1" x14ac:dyDescent="0.25">
      <c r="A143" s="21" t="s">
        <v>90</v>
      </c>
      <c r="B143" s="74" t="s">
        <v>259</v>
      </c>
      <c r="C143" s="76"/>
      <c r="D143" s="97"/>
      <c r="E143" s="97"/>
      <c r="F143" s="97"/>
      <c r="G143" s="97"/>
      <c r="H143" s="97"/>
      <c r="I143" s="76"/>
      <c r="J143" s="77">
        <f t="shared" si="38"/>
        <v>0</v>
      </c>
      <c r="K143" s="78">
        <f t="shared" si="39"/>
        <v>0</v>
      </c>
    </row>
    <row r="144" spans="1:11" ht="12" customHeight="1" x14ac:dyDescent="0.25">
      <c r="A144" s="21" t="s">
        <v>92</v>
      </c>
      <c r="B144" s="74" t="s">
        <v>260</v>
      </c>
      <c r="C144" s="76"/>
      <c r="D144" s="97"/>
      <c r="E144" s="97"/>
      <c r="F144" s="97"/>
      <c r="G144" s="97"/>
      <c r="H144" s="97"/>
      <c r="I144" s="76"/>
      <c r="J144" s="77">
        <f t="shared" si="38"/>
        <v>0</v>
      </c>
      <c r="K144" s="78">
        <f t="shared" si="39"/>
        <v>0</v>
      </c>
    </row>
    <row r="145" spans="1:15" ht="12" customHeight="1" x14ac:dyDescent="0.25">
      <c r="A145" s="21" t="s">
        <v>94</v>
      </c>
      <c r="B145" s="74" t="s">
        <v>261</v>
      </c>
      <c r="C145" s="76"/>
      <c r="D145" s="97"/>
      <c r="E145" s="97"/>
      <c r="F145" s="97"/>
      <c r="G145" s="97"/>
      <c r="H145" s="97"/>
      <c r="I145" s="76"/>
      <c r="J145" s="77">
        <f t="shared" si="38"/>
        <v>0</v>
      </c>
      <c r="K145" s="78">
        <f t="shared" si="39"/>
        <v>0</v>
      </c>
    </row>
    <row r="146" spans="1:15" ht="12" customHeight="1" thickBot="1" x14ac:dyDescent="0.3">
      <c r="A146" s="87" t="s">
        <v>96</v>
      </c>
      <c r="B146" s="74" t="s">
        <v>262</v>
      </c>
      <c r="C146" s="76"/>
      <c r="D146" s="97"/>
      <c r="E146" s="97"/>
      <c r="F146" s="97"/>
      <c r="G146" s="97"/>
      <c r="H146" s="97"/>
      <c r="I146" s="76"/>
      <c r="J146" s="77">
        <f t="shared" si="38"/>
        <v>0</v>
      </c>
      <c r="K146" s="78">
        <f t="shared" si="39"/>
        <v>0</v>
      </c>
    </row>
    <row r="147" spans="1:15" ht="12" customHeight="1" thickBot="1" x14ac:dyDescent="0.3">
      <c r="A147" s="16" t="s">
        <v>108</v>
      </c>
      <c r="B147" s="100" t="s">
        <v>263</v>
      </c>
      <c r="C147" s="35">
        <f>+C148+C149+C150+C151</f>
        <v>9956170</v>
      </c>
      <c r="D147" s="102">
        <f t="shared" ref="D147:K147" si="40">+D148+D149+D150+D151</f>
        <v>0</v>
      </c>
      <c r="E147" s="102">
        <f>+E148+E149+E150+E151</f>
        <v>0</v>
      </c>
      <c r="F147" s="102">
        <f t="shared" si="40"/>
        <v>0</v>
      </c>
      <c r="G147" s="102">
        <f t="shared" si="40"/>
        <v>0</v>
      </c>
      <c r="H147" s="102">
        <f t="shared" si="40"/>
        <v>0</v>
      </c>
      <c r="I147" s="35">
        <f t="shared" si="40"/>
        <v>0</v>
      </c>
      <c r="J147" s="35">
        <f t="shared" si="40"/>
        <v>0</v>
      </c>
      <c r="K147" s="36">
        <f t="shared" si="40"/>
        <v>9956170</v>
      </c>
    </row>
    <row r="148" spans="1:15" ht="12" customHeight="1" x14ac:dyDescent="0.25">
      <c r="A148" s="21" t="s">
        <v>110</v>
      </c>
      <c r="B148" s="74" t="s">
        <v>264</v>
      </c>
      <c r="C148" s="23">
        <f>SUM('[1]RM_1.2.sz.mell'!C148,'[1]RM_1.3.sz.mell.'!C148)</f>
        <v>0</v>
      </c>
      <c r="D148" s="23">
        <f>SUM('[1]RM_1.2.sz.mell'!D148,'[1]RM_1.3.sz.mell.'!D148)</f>
        <v>0</v>
      </c>
      <c r="E148" s="97">
        <f>SUM('[1]RM_1.2.sz.mell'!E148,'[1]RM_1.3.sz.mell.'!E148)</f>
        <v>0</v>
      </c>
      <c r="F148" s="97"/>
      <c r="G148" s="97"/>
      <c r="H148" s="97"/>
      <c r="I148" s="76"/>
      <c r="J148" s="77">
        <f>D148+E148+F148+G148+H148+I148</f>
        <v>0</v>
      </c>
      <c r="K148" s="78">
        <f>C148+J148</f>
        <v>0</v>
      </c>
    </row>
    <row r="149" spans="1:15" ht="12" customHeight="1" x14ac:dyDescent="0.25">
      <c r="A149" s="21" t="s">
        <v>112</v>
      </c>
      <c r="B149" s="74" t="s">
        <v>265</v>
      </c>
      <c r="C149" s="23">
        <f>SUM('[1]RM_1.2.sz.mell'!C149,'[1]RM_1.3.sz.mell.'!C149)</f>
        <v>9956170</v>
      </c>
      <c r="D149" s="23">
        <f>SUM('[1]RM_1.2.sz.mell'!D149,'[1]RM_1.3.sz.mell.'!D149)</f>
        <v>0</v>
      </c>
      <c r="E149" s="97">
        <f>SUM('[1]RM_1.2.sz.mell'!E149,'[1]RM_1.3.sz.mell.'!E149)</f>
        <v>0</v>
      </c>
      <c r="F149" s="97"/>
      <c r="G149" s="97"/>
      <c r="H149" s="97"/>
      <c r="I149" s="76"/>
      <c r="J149" s="77">
        <f>D149+E149+F149+G149+H149+I149</f>
        <v>0</v>
      </c>
      <c r="K149" s="78">
        <f>C149+J149</f>
        <v>9956170</v>
      </c>
    </row>
    <row r="150" spans="1:15" ht="12" customHeight="1" x14ac:dyDescent="0.25">
      <c r="A150" s="21" t="s">
        <v>114</v>
      </c>
      <c r="B150" s="74" t="s">
        <v>266</v>
      </c>
      <c r="C150" s="23">
        <f>SUM('[1]RM_1.2.sz.mell'!C150,'[1]RM_1.3.sz.mell.'!C150)</f>
        <v>0</v>
      </c>
      <c r="D150" s="23">
        <f>SUM('[1]RM_1.2.sz.mell'!D150,'[1]RM_1.3.sz.mell.'!D150)</f>
        <v>0</v>
      </c>
      <c r="E150" s="97">
        <f>SUM('[1]RM_1.2.sz.mell'!E150,'[1]RM_1.3.sz.mell.'!E150)</f>
        <v>0</v>
      </c>
      <c r="F150" s="97"/>
      <c r="G150" s="97"/>
      <c r="H150" s="97"/>
      <c r="I150" s="76"/>
      <c r="J150" s="77">
        <f>D150+E150+F150+G150+H150+I150</f>
        <v>0</v>
      </c>
      <c r="K150" s="78">
        <f>C150+J150</f>
        <v>0</v>
      </c>
    </row>
    <row r="151" spans="1:15" ht="12" customHeight="1" thickBot="1" x14ac:dyDescent="0.3">
      <c r="A151" s="87" t="s">
        <v>116</v>
      </c>
      <c r="B151" s="103" t="s">
        <v>267</v>
      </c>
      <c r="C151" s="23">
        <f>SUM('[1]RM_1.2.sz.mell'!C151,'[1]RM_1.3.sz.mell.'!C151)</f>
        <v>0</v>
      </c>
      <c r="D151" s="23">
        <f>SUM('[1]RM_1.2.sz.mell'!D151,'[1]RM_1.3.sz.mell.'!D151)</f>
        <v>0</v>
      </c>
      <c r="E151" s="97">
        <f>SUM('[1]RM_1.2.sz.mell'!E151,'[1]RM_1.3.sz.mell.'!E151)</f>
        <v>0</v>
      </c>
      <c r="F151" s="97"/>
      <c r="G151" s="97"/>
      <c r="H151" s="97"/>
      <c r="I151" s="76"/>
      <c r="J151" s="77">
        <f>D151+E151+F151+G151+H151+I151</f>
        <v>0</v>
      </c>
      <c r="K151" s="78">
        <f>C151+J151</f>
        <v>0</v>
      </c>
    </row>
    <row r="152" spans="1:15" ht="12" customHeight="1" thickBot="1" x14ac:dyDescent="0.3">
      <c r="A152" s="16" t="s">
        <v>268</v>
      </c>
      <c r="B152" s="100" t="s">
        <v>269</v>
      </c>
      <c r="C152" s="104">
        <f>SUM(C153:C157)</f>
        <v>0</v>
      </c>
      <c r="D152" s="105">
        <f t="shared" ref="D152:K152" si="41">SUM(D153:D157)</f>
        <v>0</v>
      </c>
      <c r="E152" s="105">
        <f>SUM(E153:E157)</f>
        <v>0</v>
      </c>
      <c r="F152" s="105">
        <f t="shared" si="41"/>
        <v>0</v>
      </c>
      <c r="G152" s="105">
        <f t="shared" si="41"/>
        <v>0</v>
      </c>
      <c r="H152" s="105">
        <f t="shared" si="41"/>
        <v>0</v>
      </c>
      <c r="I152" s="104">
        <f t="shared" si="41"/>
        <v>0</v>
      </c>
      <c r="J152" s="104">
        <f t="shared" si="41"/>
        <v>0</v>
      </c>
      <c r="K152" s="106">
        <f t="shared" si="41"/>
        <v>0</v>
      </c>
    </row>
    <row r="153" spans="1:15" ht="12" customHeight="1" x14ac:dyDescent="0.25">
      <c r="A153" s="21" t="s">
        <v>122</v>
      </c>
      <c r="B153" s="74" t="s">
        <v>270</v>
      </c>
      <c r="C153" s="76"/>
      <c r="D153" s="97"/>
      <c r="E153" s="97"/>
      <c r="F153" s="97"/>
      <c r="G153" s="97"/>
      <c r="H153" s="97"/>
      <c r="I153" s="76"/>
      <c r="J153" s="77">
        <f t="shared" ref="J153:J159" si="42">D153+E153+F153+G153+H153+I153</f>
        <v>0</v>
      </c>
      <c r="K153" s="78">
        <f t="shared" ref="K153:K159" si="43">C153+J153</f>
        <v>0</v>
      </c>
    </row>
    <row r="154" spans="1:15" ht="12" customHeight="1" x14ac:dyDescent="0.25">
      <c r="A154" s="21" t="s">
        <v>124</v>
      </c>
      <c r="B154" s="74" t="s">
        <v>271</v>
      </c>
      <c r="C154" s="76"/>
      <c r="D154" s="97"/>
      <c r="E154" s="97"/>
      <c r="F154" s="97"/>
      <c r="G154" s="97"/>
      <c r="H154" s="97"/>
      <c r="I154" s="76"/>
      <c r="J154" s="77">
        <f t="shared" si="42"/>
        <v>0</v>
      </c>
      <c r="K154" s="78">
        <f t="shared" si="43"/>
        <v>0</v>
      </c>
    </row>
    <row r="155" spans="1:15" ht="12" customHeight="1" x14ac:dyDescent="0.25">
      <c r="A155" s="21" t="s">
        <v>126</v>
      </c>
      <c r="B155" s="74" t="s">
        <v>272</v>
      </c>
      <c r="C155" s="76"/>
      <c r="D155" s="97"/>
      <c r="E155" s="97"/>
      <c r="F155" s="97"/>
      <c r="G155" s="97"/>
      <c r="H155" s="97"/>
      <c r="I155" s="76"/>
      <c r="J155" s="77">
        <f t="shared" si="42"/>
        <v>0</v>
      </c>
      <c r="K155" s="78">
        <f t="shared" si="43"/>
        <v>0</v>
      </c>
    </row>
    <row r="156" spans="1:15" ht="12" customHeight="1" x14ac:dyDescent="0.25">
      <c r="A156" s="21" t="s">
        <v>128</v>
      </c>
      <c r="B156" s="74" t="s">
        <v>273</v>
      </c>
      <c r="C156" s="76"/>
      <c r="D156" s="97"/>
      <c r="E156" s="97"/>
      <c r="F156" s="97"/>
      <c r="G156" s="97"/>
      <c r="H156" s="97"/>
      <c r="I156" s="76"/>
      <c r="J156" s="77">
        <f t="shared" si="42"/>
        <v>0</v>
      </c>
      <c r="K156" s="78">
        <f t="shared" si="43"/>
        <v>0</v>
      </c>
    </row>
    <row r="157" spans="1:15" ht="12" customHeight="1" thickBot="1" x14ac:dyDescent="0.3">
      <c r="A157" s="21" t="s">
        <v>274</v>
      </c>
      <c r="B157" s="74" t="s">
        <v>275</v>
      </c>
      <c r="C157" s="76"/>
      <c r="D157" s="97"/>
      <c r="E157" s="99"/>
      <c r="F157" s="99"/>
      <c r="G157" s="99"/>
      <c r="H157" s="99"/>
      <c r="I157" s="79"/>
      <c r="J157" s="80">
        <f t="shared" si="42"/>
        <v>0</v>
      </c>
      <c r="K157" s="81">
        <f t="shared" si="43"/>
        <v>0</v>
      </c>
    </row>
    <row r="158" spans="1:15" ht="12" customHeight="1" thickBot="1" x14ac:dyDescent="0.3">
      <c r="A158" s="16" t="s">
        <v>130</v>
      </c>
      <c r="B158" s="100" t="s">
        <v>276</v>
      </c>
      <c r="C158" s="107"/>
      <c r="D158" s="108"/>
      <c r="E158" s="108"/>
      <c r="F158" s="108"/>
      <c r="G158" s="108"/>
      <c r="H158" s="108"/>
      <c r="I158" s="107"/>
      <c r="J158" s="104">
        <f t="shared" si="42"/>
        <v>0</v>
      </c>
      <c r="K158" s="109">
        <f t="shared" si="43"/>
        <v>0</v>
      </c>
    </row>
    <row r="159" spans="1:15" ht="12" customHeight="1" thickBot="1" x14ac:dyDescent="0.3">
      <c r="A159" s="16" t="s">
        <v>277</v>
      </c>
      <c r="B159" s="100" t="s">
        <v>278</v>
      </c>
      <c r="C159" s="107"/>
      <c r="D159" s="108"/>
      <c r="E159" s="110"/>
      <c r="F159" s="110"/>
      <c r="G159" s="110"/>
      <c r="H159" s="110"/>
      <c r="I159" s="111"/>
      <c r="J159" s="112">
        <f t="shared" si="42"/>
        <v>0</v>
      </c>
      <c r="K159" s="25">
        <f t="shared" si="43"/>
        <v>0</v>
      </c>
    </row>
    <row r="160" spans="1:15" ht="15.2" customHeight="1" thickBot="1" x14ac:dyDescent="0.3">
      <c r="A160" s="16" t="s">
        <v>279</v>
      </c>
      <c r="B160" s="100" t="s">
        <v>280</v>
      </c>
      <c r="C160" s="113">
        <f>+C136+C140+C147+C152+C158+C159</f>
        <v>9956170</v>
      </c>
      <c r="D160" s="114">
        <f t="shared" ref="D160:K160" si="44">+D136+D140+D147+D152+D158+D159</f>
        <v>0</v>
      </c>
      <c r="E160" s="114">
        <f>+E136+E140+E147+E152+E158+E159</f>
        <v>0</v>
      </c>
      <c r="F160" s="114">
        <f t="shared" si="44"/>
        <v>0</v>
      </c>
      <c r="G160" s="114">
        <f t="shared" si="44"/>
        <v>0</v>
      </c>
      <c r="H160" s="114">
        <f t="shared" si="44"/>
        <v>0</v>
      </c>
      <c r="I160" s="113">
        <f t="shared" si="44"/>
        <v>0</v>
      </c>
      <c r="J160" s="113">
        <f t="shared" si="44"/>
        <v>0</v>
      </c>
      <c r="K160" s="115">
        <f t="shared" si="44"/>
        <v>9956170</v>
      </c>
      <c r="L160" s="116"/>
      <c r="M160" s="117"/>
      <c r="N160" s="117"/>
      <c r="O160" s="117"/>
    </row>
    <row r="161" spans="1:11" s="20" customFormat="1" ht="12.95" customHeight="1" thickBot="1" x14ac:dyDescent="0.25">
      <c r="A161" s="118" t="s">
        <v>281</v>
      </c>
      <c r="B161" s="119" t="s">
        <v>282</v>
      </c>
      <c r="C161" s="113">
        <f>+C135+C160</f>
        <v>1552494170</v>
      </c>
      <c r="D161" s="114">
        <f t="shared" ref="D161:K161" si="45">+D135+D160</f>
        <v>19180000</v>
      </c>
      <c r="E161" s="114">
        <f>+E135+E160</f>
        <v>941340</v>
      </c>
      <c r="F161" s="114">
        <f t="shared" si="45"/>
        <v>13091174</v>
      </c>
      <c r="G161" s="114">
        <f t="shared" si="45"/>
        <v>0</v>
      </c>
      <c r="H161" s="114">
        <f t="shared" si="45"/>
        <v>0</v>
      </c>
      <c r="I161" s="113">
        <f t="shared" si="45"/>
        <v>0</v>
      </c>
      <c r="J161" s="113">
        <f t="shared" si="45"/>
        <v>33212514</v>
      </c>
      <c r="K161" s="115">
        <f t="shared" si="45"/>
        <v>1585706684</v>
      </c>
    </row>
    <row r="162" spans="1:11" ht="14.1" customHeight="1" x14ac:dyDescent="0.25">
      <c r="C162" s="121">
        <f>C93-C161</f>
        <v>0</v>
      </c>
      <c r="D162" s="122"/>
      <c r="E162" s="122"/>
      <c r="F162" s="122"/>
      <c r="G162" s="122"/>
      <c r="H162" s="122"/>
      <c r="I162" s="122"/>
      <c r="J162" s="122"/>
      <c r="K162" s="123">
        <f>K93-K161</f>
        <v>0</v>
      </c>
    </row>
    <row r="163" spans="1:11" x14ac:dyDescent="0.25">
      <c r="A163" s="368" t="s">
        <v>283</v>
      </c>
      <c r="B163" s="368"/>
      <c r="C163" s="368"/>
      <c r="D163" s="368"/>
      <c r="E163" s="368"/>
      <c r="F163" s="368"/>
      <c r="G163" s="368"/>
      <c r="H163" s="368"/>
      <c r="I163" s="368"/>
      <c r="J163" s="368"/>
      <c r="K163" s="368"/>
    </row>
    <row r="164" spans="1:11" ht="15.2" customHeight="1" thickBot="1" x14ac:dyDescent="0.3">
      <c r="A164" s="365" t="s">
        <v>284</v>
      </c>
      <c r="B164" s="365"/>
      <c r="C164" s="124"/>
      <c r="K164" s="124" t="str">
        <f>K96</f>
        <v>Forintban!</v>
      </c>
    </row>
    <row r="165" spans="1:11" ht="25.5" customHeight="1" thickBot="1" x14ac:dyDescent="0.3">
      <c r="A165" s="16">
        <v>1</v>
      </c>
      <c r="B165" s="73" t="s">
        <v>285</v>
      </c>
      <c r="C165" s="125">
        <f>+C68-C135</f>
        <v>-53455830</v>
      </c>
      <c r="D165" s="18">
        <f t="shared" ref="D165:K165" si="46">+D68-D135</f>
        <v>-618696250</v>
      </c>
      <c r="E165" s="18">
        <f>+E68-E135</f>
        <v>0</v>
      </c>
      <c r="F165" s="18">
        <f t="shared" si="46"/>
        <v>0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-618696250</v>
      </c>
      <c r="K165" s="19">
        <f t="shared" si="46"/>
        <v>-672152080</v>
      </c>
    </row>
    <row r="166" spans="1:11" ht="32.450000000000003" customHeight="1" thickBot="1" x14ac:dyDescent="0.3">
      <c r="A166" s="16" t="s">
        <v>40</v>
      </c>
      <c r="B166" s="73" t="s">
        <v>286</v>
      </c>
      <c r="C166" s="18">
        <f>+C92-C160</f>
        <v>53455830</v>
      </c>
      <c r="D166" s="18">
        <f t="shared" ref="D166:K166" si="47">+D92-D160</f>
        <v>618696250</v>
      </c>
      <c r="E166" s="18">
        <f>+E92-E160</f>
        <v>0</v>
      </c>
      <c r="F166" s="18">
        <f t="shared" si="47"/>
        <v>0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618696250</v>
      </c>
      <c r="K166" s="19">
        <f t="shared" si="47"/>
        <v>672152080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A33" zoomScale="120" zoomScaleNormal="120" workbookViewId="0">
      <selection activeCell="F21" sqref="F21"/>
    </sheetView>
  </sheetViews>
  <sheetFormatPr defaultRowHeight="12.75" x14ac:dyDescent="0.2"/>
  <cols>
    <col min="1" max="1" width="13.83203125" style="345" customWidth="1"/>
    <col min="2" max="2" width="60.6640625" style="286" customWidth="1"/>
    <col min="3" max="3" width="15.83203125" style="286" customWidth="1"/>
    <col min="4" max="10" width="13.83203125" style="286" customWidth="1"/>
    <col min="11" max="11" width="15.83203125" style="286" customWidth="1"/>
    <col min="12" max="16384" width="9.33203125" style="286"/>
  </cols>
  <sheetData>
    <row r="1" spans="1:11" s="275" customFormat="1" ht="15.95" customHeight="1" thickBot="1" x14ac:dyDescent="0.25">
      <c r="A1" s="272"/>
      <c r="B1" s="273"/>
      <c r="C1" s="273"/>
      <c r="D1" s="273"/>
      <c r="E1" s="273"/>
      <c r="F1" s="273"/>
      <c r="G1" s="273"/>
      <c r="H1" s="273"/>
      <c r="I1" s="273"/>
      <c r="J1" s="273"/>
      <c r="K1" s="274" t="s">
        <v>382</v>
      </c>
    </row>
    <row r="2" spans="1:11" s="278" customFormat="1" ht="36" x14ac:dyDescent="0.2">
      <c r="A2" s="276" t="s">
        <v>343</v>
      </c>
      <c r="B2" s="385" t="s">
        <v>378</v>
      </c>
      <c r="C2" s="386"/>
      <c r="D2" s="386"/>
      <c r="E2" s="386"/>
      <c r="F2" s="386"/>
      <c r="G2" s="386"/>
      <c r="H2" s="386"/>
      <c r="I2" s="386"/>
      <c r="J2" s="386"/>
      <c r="K2" s="277" t="s">
        <v>379</v>
      </c>
    </row>
    <row r="3" spans="1:11" s="278" customFormat="1" ht="23.1" customHeight="1" thickBot="1" x14ac:dyDescent="0.25">
      <c r="A3" s="279" t="s">
        <v>306</v>
      </c>
      <c r="B3" s="387" t="s">
        <v>345</v>
      </c>
      <c r="C3" s="388"/>
      <c r="D3" s="388"/>
      <c r="E3" s="388"/>
      <c r="F3" s="388"/>
      <c r="G3" s="388"/>
      <c r="H3" s="388"/>
      <c r="I3" s="388"/>
      <c r="J3" s="388"/>
      <c r="K3" s="280" t="s">
        <v>308</v>
      </c>
    </row>
    <row r="4" spans="1:11" s="278" customFormat="1" ht="12.95" customHeight="1" thickBot="1" x14ac:dyDescent="0.25">
      <c r="A4" s="281"/>
      <c r="B4" s="282"/>
      <c r="C4" s="283"/>
      <c r="D4" s="283"/>
      <c r="E4" s="283"/>
      <c r="F4" s="283"/>
      <c r="G4" s="283"/>
      <c r="H4" s="283"/>
      <c r="I4" s="283"/>
      <c r="J4" s="283"/>
      <c r="K4" s="284" t="s">
        <v>3</v>
      </c>
    </row>
    <row r="5" spans="1:11" s="285" customFormat="1" ht="14.1" customHeight="1" x14ac:dyDescent="0.2">
      <c r="A5" s="389" t="s">
        <v>4</v>
      </c>
      <c r="B5" s="392" t="s">
        <v>5</v>
      </c>
      <c r="C5" s="392" t="s">
        <v>346</v>
      </c>
      <c r="D5" s="392" t="str">
        <f>CONCATENATE('[1]RM_5.1.sz.mell'!D5:I5)</f>
        <v xml:space="preserve">1. sz. módosítás </v>
      </c>
      <c r="E5" s="392" t="str">
        <f>CONCATENATE('[1]RM_5.1.sz.mell'!E5)</f>
        <v xml:space="preserve">.2. sz. módosítás </v>
      </c>
      <c r="F5" s="392" t="str">
        <f>CONCATENATE('[1]RM_5.1.sz.mell'!F5)</f>
        <v xml:space="preserve">3. sz. módosítás </v>
      </c>
      <c r="G5" s="392" t="str">
        <f>CONCATENATE('[1]RM_5.1.sz.mell'!G5)</f>
        <v xml:space="preserve">4. sz. módosítás </v>
      </c>
      <c r="H5" s="392" t="str">
        <f>CONCATENATE('[1]RM_5.1.sz.mell'!H5)</f>
        <v xml:space="preserve">.5. sz. módosítás </v>
      </c>
      <c r="I5" s="392" t="str">
        <f>CONCATENATE('[1]RM_5.1.sz.mell'!I5)</f>
        <v xml:space="preserve">6. sz. módosítás </v>
      </c>
      <c r="J5" s="392" t="s">
        <v>347</v>
      </c>
      <c r="K5" s="397" t="str">
        <f>CONCATENATE('[1]RM_5.2.3.sz.mell'!K5)</f>
        <v>3.számú módosítás utáni előirányzat</v>
      </c>
    </row>
    <row r="6" spans="1:11" ht="12.75" customHeight="1" x14ac:dyDescent="0.2">
      <c r="A6" s="390"/>
      <c r="B6" s="393"/>
      <c r="C6" s="395"/>
      <c r="D6" s="395"/>
      <c r="E6" s="395"/>
      <c r="F6" s="395"/>
      <c r="G6" s="395"/>
      <c r="H6" s="395"/>
      <c r="I6" s="395"/>
      <c r="J6" s="395"/>
      <c r="K6" s="398"/>
    </row>
    <row r="7" spans="1:11" s="287" customFormat="1" ht="9.9499999999999993" customHeight="1" thickBot="1" x14ac:dyDescent="0.25">
      <c r="A7" s="391"/>
      <c r="B7" s="394"/>
      <c r="C7" s="396"/>
      <c r="D7" s="396"/>
      <c r="E7" s="396"/>
      <c r="F7" s="396"/>
      <c r="G7" s="396"/>
      <c r="H7" s="396"/>
      <c r="I7" s="396"/>
      <c r="J7" s="396"/>
      <c r="K7" s="399"/>
    </row>
    <row r="8" spans="1:11" s="289" customFormat="1" ht="10.5" customHeight="1" thickBot="1" x14ac:dyDescent="0.25">
      <c r="A8" s="193" t="s">
        <v>15</v>
      </c>
      <c r="B8" s="194" t="s">
        <v>16</v>
      </c>
      <c r="C8" s="194" t="s">
        <v>17</v>
      </c>
      <c r="D8" s="194" t="s">
        <v>18</v>
      </c>
      <c r="E8" s="194" t="s">
        <v>19</v>
      </c>
      <c r="F8" s="194" t="s">
        <v>348</v>
      </c>
      <c r="G8" s="194" t="s">
        <v>21</v>
      </c>
      <c r="H8" s="194" t="s">
        <v>22</v>
      </c>
      <c r="I8" s="194" t="s">
        <v>23</v>
      </c>
      <c r="J8" s="288" t="s">
        <v>24</v>
      </c>
      <c r="K8" s="197" t="s">
        <v>25</v>
      </c>
    </row>
    <row r="9" spans="1:11" s="289" customFormat="1" ht="10.5" customHeight="1" thickBot="1" x14ac:dyDescent="0.25">
      <c r="A9" s="400" t="s">
        <v>312</v>
      </c>
      <c r="B9" s="401"/>
      <c r="C9" s="401"/>
      <c r="D9" s="401"/>
      <c r="E9" s="401"/>
      <c r="F9" s="401"/>
      <c r="G9" s="401"/>
      <c r="H9" s="401"/>
      <c r="I9" s="401"/>
      <c r="J9" s="401"/>
      <c r="K9" s="402"/>
    </row>
    <row r="10" spans="1:11" s="293" customFormat="1" ht="12" customHeight="1" thickBot="1" x14ac:dyDescent="0.25">
      <c r="A10" s="290" t="s">
        <v>26</v>
      </c>
      <c r="B10" s="291" t="s">
        <v>349</v>
      </c>
      <c r="C10" s="292">
        <f>SUM(C11:C21)</f>
        <v>0</v>
      </c>
      <c r="D10" s="292">
        <f t="shared" ref="D10:K10" si="0">SUM(D11:D21)</f>
        <v>0</v>
      </c>
      <c r="E10" s="292">
        <f t="shared" si="0"/>
        <v>0</v>
      </c>
      <c r="F10" s="292">
        <f t="shared" si="0"/>
        <v>0</v>
      </c>
      <c r="G10" s="292">
        <f t="shared" si="0"/>
        <v>0</v>
      </c>
      <c r="H10" s="292">
        <f t="shared" si="0"/>
        <v>0</v>
      </c>
      <c r="I10" s="292">
        <f t="shared" si="0"/>
        <v>0</v>
      </c>
      <c r="J10" s="292">
        <f t="shared" si="0"/>
        <v>0</v>
      </c>
      <c r="K10" s="292">
        <f t="shared" si="0"/>
        <v>0</v>
      </c>
    </row>
    <row r="11" spans="1:11" s="293" customFormat="1" ht="12" customHeight="1" x14ac:dyDescent="0.2">
      <c r="A11" s="294" t="s">
        <v>28</v>
      </c>
      <c r="B11" s="132" t="s">
        <v>87</v>
      </c>
      <c r="C11" s="295"/>
      <c r="D11" s="295"/>
      <c r="E11" s="295"/>
      <c r="F11" s="295"/>
      <c r="G11" s="295"/>
      <c r="H11" s="295"/>
      <c r="I11" s="295"/>
      <c r="J11" s="296">
        <f>D11+E11+F11+G11+H11+I11</f>
        <v>0</v>
      </c>
      <c r="K11" s="297">
        <f>C11+J11</f>
        <v>0</v>
      </c>
    </row>
    <row r="12" spans="1:11" s="293" customFormat="1" ht="12" customHeight="1" x14ac:dyDescent="0.2">
      <c r="A12" s="298" t="s">
        <v>30</v>
      </c>
      <c r="B12" s="75" t="s">
        <v>89</v>
      </c>
      <c r="C12" s="299"/>
      <c r="D12" s="299"/>
      <c r="E12" s="299"/>
      <c r="F12" s="299"/>
      <c r="G12" s="299"/>
      <c r="H12" s="299"/>
      <c r="I12" s="299"/>
      <c r="J12" s="300">
        <f t="shared" ref="J12:J21" si="1">D12+E12+F12+G12+H12+I12</f>
        <v>0</v>
      </c>
      <c r="K12" s="297">
        <f t="shared" ref="K12:K21" si="2">C12+J12</f>
        <v>0</v>
      </c>
    </row>
    <row r="13" spans="1:11" s="293" customFormat="1" ht="12" customHeight="1" x14ac:dyDescent="0.2">
      <c r="A13" s="298" t="s">
        <v>32</v>
      </c>
      <c r="B13" s="75" t="s">
        <v>91</v>
      </c>
      <c r="C13" s="299"/>
      <c r="D13" s="299"/>
      <c r="E13" s="299"/>
      <c r="F13" s="299"/>
      <c r="G13" s="299"/>
      <c r="H13" s="299"/>
      <c r="I13" s="299"/>
      <c r="J13" s="300">
        <f t="shared" si="1"/>
        <v>0</v>
      </c>
      <c r="K13" s="297">
        <f t="shared" si="2"/>
        <v>0</v>
      </c>
    </row>
    <row r="14" spans="1:11" s="293" customFormat="1" ht="12" customHeight="1" x14ac:dyDescent="0.2">
      <c r="A14" s="298" t="s">
        <v>34</v>
      </c>
      <c r="B14" s="75" t="s">
        <v>93</v>
      </c>
      <c r="C14" s="299"/>
      <c r="D14" s="299"/>
      <c r="E14" s="299"/>
      <c r="F14" s="299"/>
      <c r="G14" s="299"/>
      <c r="H14" s="299"/>
      <c r="I14" s="299"/>
      <c r="J14" s="300">
        <f t="shared" si="1"/>
        <v>0</v>
      </c>
      <c r="K14" s="297">
        <f t="shared" si="2"/>
        <v>0</v>
      </c>
    </row>
    <row r="15" spans="1:11" s="293" customFormat="1" ht="12" customHeight="1" x14ac:dyDescent="0.2">
      <c r="A15" s="298" t="s">
        <v>36</v>
      </c>
      <c r="B15" s="75" t="s">
        <v>95</v>
      </c>
      <c r="C15" s="299"/>
      <c r="D15" s="299"/>
      <c r="E15" s="299"/>
      <c r="F15" s="299"/>
      <c r="G15" s="299"/>
      <c r="H15" s="299"/>
      <c r="I15" s="299"/>
      <c r="J15" s="300">
        <f t="shared" si="1"/>
        <v>0</v>
      </c>
      <c r="K15" s="297">
        <f t="shared" si="2"/>
        <v>0</v>
      </c>
    </row>
    <row r="16" spans="1:11" s="293" customFormat="1" ht="12" customHeight="1" x14ac:dyDescent="0.2">
      <c r="A16" s="298" t="s">
        <v>38</v>
      </c>
      <c r="B16" s="75" t="s">
        <v>350</v>
      </c>
      <c r="C16" s="299"/>
      <c r="D16" s="299"/>
      <c r="E16" s="299"/>
      <c r="F16" s="299"/>
      <c r="G16" s="299"/>
      <c r="H16" s="299"/>
      <c r="I16" s="299"/>
      <c r="J16" s="300">
        <f t="shared" si="1"/>
        <v>0</v>
      </c>
      <c r="K16" s="297">
        <f t="shared" si="2"/>
        <v>0</v>
      </c>
    </row>
    <row r="17" spans="1:11" s="293" customFormat="1" ht="12" customHeight="1" x14ac:dyDescent="0.2">
      <c r="A17" s="298" t="s">
        <v>203</v>
      </c>
      <c r="B17" s="103" t="s">
        <v>351</v>
      </c>
      <c r="C17" s="299"/>
      <c r="D17" s="299"/>
      <c r="E17" s="299"/>
      <c r="F17" s="299"/>
      <c r="G17" s="299"/>
      <c r="H17" s="299"/>
      <c r="I17" s="299"/>
      <c r="J17" s="300">
        <f t="shared" si="1"/>
        <v>0</v>
      </c>
      <c r="K17" s="297">
        <f t="shared" si="2"/>
        <v>0</v>
      </c>
    </row>
    <row r="18" spans="1:11" s="293" customFormat="1" ht="12" customHeight="1" x14ac:dyDescent="0.2">
      <c r="A18" s="298" t="s">
        <v>205</v>
      </c>
      <c r="B18" s="75" t="s">
        <v>314</v>
      </c>
      <c r="C18" s="299"/>
      <c r="D18" s="299"/>
      <c r="E18" s="299"/>
      <c r="F18" s="299"/>
      <c r="G18" s="299"/>
      <c r="H18" s="299"/>
      <c r="I18" s="299"/>
      <c r="J18" s="300">
        <f t="shared" si="1"/>
        <v>0</v>
      </c>
      <c r="K18" s="297">
        <f t="shared" si="2"/>
        <v>0</v>
      </c>
    </row>
    <row r="19" spans="1:11" s="301" customFormat="1" ht="12" customHeight="1" x14ac:dyDescent="0.2">
      <c r="A19" s="298" t="s">
        <v>207</v>
      </c>
      <c r="B19" s="75" t="s">
        <v>103</v>
      </c>
      <c r="C19" s="299"/>
      <c r="D19" s="299"/>
      <c r="E19" s="299"/>
      <c r="F19" s="299"/>
      <c r="G19" s="299"/>
      <c r="H19" s="299"/>
      <c r="I19" s="299"/>
      <c r="J19" s="300">
        <f t="shared" si="1"/>
        <v>0</v>
      </c>
      <c r="K19" s="297">
        <f t="shared" si="2"/>
        <v>0</v>
      </c>
    </row>
    <row r="20" spans="1:11" s="301" customFormat="1" ht="12" customHeight="1" x14ac:dyDescent="0.2">
      <c r="A20" s="298" t="s">
        <v>209</v>
      </c>
      <c r="B20" s="75" t="s">
        <v>105</v>
      </c>
      <c r="C20" s="299"/>
      <c r="D20" s="299"/>
      <c r="E20" s="299"/>
      <c r="F20" s="299"/>
      <c r="G20" s="299"/>
      <c r="H20" s="299"/>
      <c r="I20" s="299"/>
      <c r="J20" s="300">
        <f t="shared" si="1"/>
        <v>0</v>
      </c>
      <c r="K20" s="297">
        <f t="shared" si="2"/>
        <v>0</v>
      </c>
    </row>
    <row r="21" spans="1:11" s="301" customFormat="1" ht="12" customHeight="1" thickBot="1" x14ac:dyDescent="0.25">
      <c r="A21" s="302" t="s">
        <v>211</v>
      </c>
      <c r="B21" s="103" t="s">
        <v>107</v>
      </c>
      <c r="C21" s="303"/>
      <c r="D21" s="303"/>
      <c r="E21" s="303"/>
      <c r="F21" s="303"/>
      <c r="G21" s="303"/>
      <c r="H21" s="303"/>
      <c r="I21" s="303"/>
      <c r="J21" s="304">
        <f t="shared" si="1"/>
        <v>0</v>
      </c>
      <c r="K21" s="297">
        <f t="shared" si="2"/>
        <v>0</v>
      </c>
    </row>
    <row r="22" spans="1:11" s="293" customFormat="1" ht="12" customHeight="1" thickBot="1" x14ac:dyDescent="0.25">
      <c r="A22" s="290" t="s">
        <v>40</v>
      </c>
      <c r="B22" s="291" t="s">
        <v>352</v>
      </c>
      <c r="C22" s="292">
        <f t="shared" ref="C22:J22" si="3">SUM(C23:C25)</f>
        <v>0</v>
      </c>
      <c r="D22" s="292">
        <f t="shared" si="3"/>
        <v>0</v>
      </c>
      <c r="E22" s="292">
        <f t="shared" si="3"/>
        <v>0</v>
      </c>
      <c r="F22" s="292">
        <f t="shared" si="3"/>
        <v>0</v>
      </c>
      <c r="G22" s="292">
        <f t="shared" si="3"/>
        <v>0</v>
      </c>
      <c r="H22" s="292">
        <f t="shared" si="3"/>
        <v>0</v>
      </c>
      <c r="I22" s="292">
        <f t="shared" si="3"/>
        <v>0</v>
      </c>
      <c r="J22" s="292">
        <f t="shared" si="3"/>
        <v>0</v>
      </c>
      <c r="K22" s="305">
        <f>SUM(K23:K25)</f>
        <v>0</v>
      </c>
    </row>
    <row r="23" spans="1:11" s="301" customFormat="1" ht="12" customHeight="1" x14ac:dyDescent="0.2">
      <c r="A23" s="306" t="s">
        <v>42</v>
      </c>
      <c r="B23" s="74" t="s">
        <v>43</v>
      </c>
      <c r="C23" s="307"/>
      <c r="D23" s="307"/>
      <c r="E23" s="307"/>
      <c r="F23" s="307"/>
      <c r="G23" s="307"/>
      <c r="H23" s="307"/>
      <c r="I23" s="307"/>
      <c r="J23" s="308">
        <f>D23+E23+F23+G23+H23+I23</f>
        <v>0</v>
      </c>
      <c r="K23" s="297">
        <f>C23+J23</f>
        <v>0</v>
      </c>
    </row>
    <row r="24" spans="1:11" s="301" customFormat="1" ht="12" customHeight="1" x14ac:dyDescent="0.2">
      <c r="A24" s="298" t="s">
        <v>44</v>
      </c>
      <c r="B24" s="75" t="s">
        <v>353</v>
      </c>
      <c r="C24" s="299"/>
      <c r="D24" s="299"/>
      <c r="E24" s="299"/>
      <c r="F24" s="299"/>
      <c r="G24" s="299"/>
      <c r="H24" s="299"/>
      <c r="I24" s="299"/>
      <c r="J24" s="300">
        <f>D24+E24+F24+G24+H24+I24</f>
        <v>0</v>
      </c>
      <c r="K24" s="309">
        <f>C24+J24</f>
        <v>0</v>
      </c>
    </row>
    <row r="25" spans="1:11" s="301" customFormat="1" ht="12" customHeight="1" x14ac:dyDescent="0.2">
      <c r="A25" s="298" t="s">
        <v>46</v>
      </c>
      <c r="B25" s="75" t="s">
        <v>354</v>
      </c>
      <c r="C25" s="299"/>
      <c r="D25" s="299"/>
      <c r="E25" s="299"/>
      <c r="F25" s="299"/>
      <c r="G25" s="299"/>
      <c r="H25" s="299"/>
      <c r="I25" s="299"/>
      <c r="J25" s="300">
        <f>D25+E25+F25+G25+H25+I25</f>
        <v>0</v>
      </c>
      <c r="K25" s="309">
        <f>C25+J25</f>
        <v>0</v>
      </c>
    </row>
    <row r="26" spans="1:11" s="301" customFormat="1" ht="12" customHeight="1" thickBot="1" x14ac:dyDescent="0.25">
      <c r="A26" s="298" t="s">
        <v>48</v>
      </c>
      <c r="B26" s="96" t="s">
        <v>355</v>
      </c>
      <c r="C26" s="303"/>
      <c r="D26" s="303"/>
      <c r="E26" s="303"/>
      <c r="F26" s="303"/>
      <c r="G26" s="303"/>
      <c r="H26" s="303"/>
      <c r="I26" s="303"/>
      <c r="J26" s="310">
        <f>D26+E26+F26+G26+H26+I26</f>
        <v>0</v>
      </c>
      <c r="K26" s="311">
        <f>C26+J26</f>
        <v>0</v>
      </c>
    </row>
    <row r="27" spans="1:11" s="301" customFormat="1" ht="12" customHeight="1" thickBot="1" x14ac:dyDescent="0.25">
      <c r="A27" s="312" t="s">
        <v>54</v>
      </c>
      <c r="B27" s="100" t="s">
        <v>356</v>
      </c>
      <c r="C27" s="313"/>
      <c r="D27" s="313"/>
      <c r="E27" s="313"/>
      <c r="F27" s="313"/>
      <c r="G27" s="313"/>
      <c r="H27" s="313"/>
      <c r="I27" s="313"/>
      <c r="J27" s="314"/>
      <c r="K27" s="315"/>
    </row>
    <row r="28" spans="1:11" s="301" customFormat="1" ht="12" customHeight="1" thickBot="1" x14ac:dyDescent="0.25">
      <c r="A28" s="312" t="s">
        <v>251</v>
      </c>
      <c r="B28" s="100" t="s">
        <v>357</v>
      </c>
      <c r="C28" s="316">
        <f>C29+C30</f>
        <v>0</v>
      </c>
      <c r="D28" s="292">
        <f t="shared" ref="D28:K28" si="4">D29+D30</f>
        <v>0</v>
      </c>
      <c r="E28" s="292">
        <f t="shared" si="4"/>
        <v>0</v>
      </c>
      <c r="F28" s="292">
        <f t="shared" si="4"/>
        <v>0</v>
      </c>
      <c r="G28" s="292">
        <f t="shared" si="4"/>
        <v>0</v>
      </c>
      <c r="H28" s="292">
        <f t="shared" si="4"/>
        <v>0</v>
      </c>
      <c r="I28" s="292">
        <f t="shared" si="4"/>
        <v>0</v>
      </c>
      <c r="J28" s="292">
        <f t="shared" si="4"/>
        <v>0</v>
      </c>
      <c r="K28" s="305">
        <f t="shared" si="4"/>
        <v>0</v>
      </c>
    </row>
    <row r="29" spans="1:11" s="301" customFormat="1" ht="12" customHeight="1" x14ac:dyDescent="0.2">
      <c r="A29" s="306" t="s">
        <v>70</v>
      </c>
      <c r="B29" s="317" t="s">
        <v>353</v>
      </c>
      <c r="C29" s="319"/>
      <c r="D29" s="319"/>
      <c r="E29" s="319"/>
      <c r="F29" s="319"/>
      <c r="G29" s="319"/>
      <c r="H29" s="319"/>
      <c r="I29" s="319"/>
      <c r="J29" s="308">
        <f>D29+E29+F29+G29+H29+I29</f>
        <v>0</v>
      </c>
      <c r="K29" s="297">
        <f>C29+J29</f>
        <v>0</v>
      </c>
    </row>
    <row r="30" spans="1:11" s="301" customFormat="1" ht="12" customHeight="1" x14ac:dyDescent="0.2">
      <c r="A30" s="306" t="s">
        <v>72</v>
      </c>
      <c r="B30" s="320" t="s">
        <v>358</v>
      </c>
      <c r="C30" s="319"/>
      <c r="D30" s="319"/>
      <c r="E30" s="319"/>
      <c r="F30" s="319"/>
      <c r="G30" s="319"/>
      <c r="H30" s="319"/>
      <c r="I30" s="319"/>
      <c r="J30" s="308">
        <f>D30+E30+F30+G30+H30+I30</f>
        <v>0</v>
      </c>
      <c r="K30" s="297">
        <f>C30+J30</f>
        <v>0</v>
      </c>
    </row>
    <row r="31" spans="1:11" s="301" customFormat="1" ht="12" customHeight="1" thickBot="1" x14ac:dyDescent="0.25">
      <c r="A31" s="298" t="s">
        <v>74</v>
      </c>
      <c r="B31" s="321" t="s">
        <v>359</v>
      </c>
      <c r="C31" s="322"/>
      <c r="D31" s="322"/>
      <c r="E31" s="322"/>
      <c r="F31" s="322"/>
      <c r="G31" s="322"/>
      <c r="H31" s="322"/>
      <c r="I31" s="322"/>
      <c r="J31" s="308">
        <f>D31+E31+F31+G31+H31+I31</f>
        <v>0</v>
      </c>
      <c r="K31" s="297">
        <f>C31+J31</f>
        <v>0</v>
      </c>
    </row>
    <row r="32" spans="1:11" s="301" customFormat="1" ht="12" customHeight="1" thickBot="1" x14ac:dyDescent="0.25">
      <c r="A32" s="312" t="s">
        <v>84</v>
      </c>
      <c r="B32" s="100" t="s">
        <v>360</v>
      </c>
      <c r="C32" s="316">
        <f t="shared" ref="C32:J32" si="5">+C33+C34+C35</f>
        <v>0</v>
      </c>
      <c r="D32" s="292">
        <f t="shared" si="5"/>
        <v>0</v>
      </c>
      <c r="E32" s="292">
        <f t="shared" si="5"/>
        <v>0</v>
      </c>
      <c r="F32" s="292">
        <f t="shared" si="5"/>
        <v>0</v>
      </c>
      <c r="G32" s="292">
        <f t="shared" si="5"/>
        <v>0</v>
      </c>
      <c r="H32" s="292">
        <f t="shared" si="5"/>
        <v>0</v>
      </c>
      <c r="I32" s="292">
        <f t="shared" si="5"/>
        <v>0</v>
      </c>
      <c r="J32" s="292">
        <f t="shared" si="5"/>
        <v>0</v>
      </c>
      <c r="K32" s="305">
        <f>+K33+K34+K35</f>
        <v>0</v>
      </c>
    </row>
    <row r="33" spans="1:11" s="301" customFormat="1" ht="12" customHeight="1" x14ac:dyDescent="0.2">
      <c r="A33" s="306" t="s">
        <v>86</v>
      </c>
      <c r="B33" s="317" t="s">
        <v>111</v>
      </c>
      <c r="C33" s="318"/>
      <c r="D33" s="318"/>
      <c r="E33" s="318"/>
      <c r="F33" s="318"/>
      <c r="G33" s="318"/>
      <c r="H33" s="318"/>
      <c r="I33" s="318"/>
      <c r="J33" s="308">
        <f>D33+E33+F33+G33+H33+I33</f>
        <v>0</v>
      </c>
      <c r="K33" s="297">
        <f>C33+J33</f>
        <v>0</v>
      </c>
    </row>
    <row r="34" spans="1:11" s="301" customFormat="1" ht="12" customHeight="1" x14ac:dyDescent="0.2">
      <c r="A34" s="306" t="s">
        <v>88</v>
      </c>
      <c r="B34" s="320" t="s">
        <v>113</v>
      </c>
      <c r="C34" s="319"/>
      <c r="D34" s="319"/>
      <c r="E34" s="319"/>
      <c r="F34" s="319"/>
      <c r="G34" s="319"/>
      <c r="H34" s="319"/>
      <c r="I34" s="319"/>
      <c r="J34" s="308">
        <f>D34+E34+F34+G34+H34+I34</f>
        <v>0</v>
      </c>
      <c r="K34" s="297">
        <f>C34+J34</f>
        <v>0</v>
      </c>
    </row>
    <row r="35" spans="1:11" s="301" customFormat="1" ht="12" customHeight="1" thickBot="1" x14ac:dyDescent="0.25">
      <c r="A35" s="298" t="s">
        <v>90</v>
      </c>
      <c r="B35" s="321" t="s">
        <v>115</v>
      </c>
      <c r="C35" s="322"/>
      <c r="D35" s="322"/>
      <c r="E35" s="322"/>
      <c r="F35" s="322"/>
      <c r="G35" s="322"/>
      <c r="H35" s="322"/>
      <c r="I35" s="322"/>
      <c r="J35" s="308">
        <f>D35+E35+F35+G35+H35+I35</f>
        <v>0</v>
      </c>
      <c r="K35" s="323">
        <f>C35+J35</f>
        <v>0</v>
      </c>
    </row>
    <row r="36" spans="1:11" s="293" customFormat="1" ht="12" customHeight="1" thickBot="1" x14ac:dyDescent="0.25">
      <c r="A36" s="312" t="s">
        <v>108</v>
      </c>
      <c r="B36" s="100" t="s">
        <v>361</v>
      </c>
      <c r="C36" s="313"/>
      <c r="D36" s="313"/>
      <c r="E36" s="313"/>
      <c r="F36" s="313"/>
      <c r="G36" s="313"/>
      <c r="H36" s="313"/>
      <c r="I36" s="313"/>
      <c r="J36" s="292">
        <f>D36+E36+F36+G36+H36+I36</f>
        <v>0</v>
      </c>
      <c r="K36" s="315">
        <f>C36+J36</f>
        <v>0</v>
      </c>
    </row>
    <row r="37" spans="1:11" s="293" customFormat="1" ht="12" customHeight="1" thickBot="1" x14ac:dyDescent="0.25">
      <c r="A37" s="312" t="s">
        <v>268</v>
      </c>
      <c r="B37" s="100" t="s">
        <v>362</v>
      </c>
      <c r="C37" s="313"/>
      <c r="D37" s="313"/>
      <c r="E37" s="313"/>
      <c r="F37" s="313"/>
      <c r="G37" s="313"/>
      <c r="H37" s="313"/>
      <c r="I37" s="313"/>
      <c r="J37" s="324">
        <f>D37+E37+F37+G37+H37+I37</f>
        <v>0</v>
      </c>
      <c r="K37" s="297">
        <f>C37+J37</f>
        <v>0</v>
      </c>
    </row>
    <row r="38" spans="1:11" s="293" customFormat="1" ht="12" customHeight="1" thickBot="1" x14ac:dyDescent="0.25">
      <c r="A38" s="290" t="s">
        <v>130</v>
      </c>
      <c r="B38" s="100" t="s">
        <v>363</v>
      </c>
      <c r="C38" s="316">
        <f t="shared" ref="C38:K38" si="6">+C10+C22+C27+C28+C32+C36+C37</f>
        <v>0</v>
      </c>
      <c r="D38" s="292">
        <f t="shared" si="6"/>
        <v>0</v>
      </c>
      <c r="E38" s="292">
        <f t="shared" si="6"/>
        <v>0</v>
      </c>
      <c r="F38" s="292">
        <f t="shared" si="6"/>
        <v>0</v>
      </c>
      <c r="G38" s="292">
        <f t="shared" si="6"/>
        <v>0</v>
      </c>
      <c r="H38" s="292">
        <f t="shared" si="6"/>
        <v>0</v>
      </c>
      <c r="I38" s="292">
        <f t="shared" si="6"/>
        <v>0</v>
      </c>
      <c r="J38" s="292">
        <f t="shared" si="6"/>
        <v>0</v>
      </c>
      <c r="K38" s="305">
        <f t="shared" si="6"/>
        <v>0</v>
      </c>
    </row>
    <row r="39" spans="1:11" s="293" customFormat="1" ht="12" customHeight="1" thickBot="1" x14ac:dyDescent="0.25">
      <c r="A39" s="325" t="s">
        <v>277</v>
      </c>
      <c r="B39" s="100" t="s">
        <v>364</v>
      </c>
      <c r="C39" s="316">
        <f t="shared" ref="C39:J39" si="7">+C40+C41+C42</f>
        <v>82841000</v>
      </c>
      <c r="D39" s="292">
        <f t="shared" si="7"/>
        <v>0</v>
      </c>
      <c r="E39" s="292">
        <f t="shared" si="7"/>
        <v>141000</v>
      </c>
      <c r="F39" s="292">
        <f t="shared" si="7"/>
        <v>0</v>
      </c>
      <c r="G39" s="292">
        <f t="shared" si="7"/>
        <v>0</v>
      </c>
      <c r="H39" s="292">
        <f t="shared" si="7"/>
        <v>0</v>
      </c>
      <c r="I39" s="292">
        <f t="shared" si="7"/>
        <v>0</v>
      </c>
      <c r="J39" s="292">
        <f t="shared" si="7"/>
        <v>141000</v>
      </c>
      <c r="K39" s="305">
        <f>+K40+K41+K42</f>
        <v>82982000</v>
      </c>
    </row>
    <row r="40" spans="1:11" s="293" customFormat="1" ht="12" customHeight="1" x14ac:dyDescent="0.2">
      <c r="A40" s="306" t="s">
        <v>365</v>
      </c>
      <c r="B40" s="317" t="s">
        <v>366</v>
      </c>
      <c r="C40" s="318">
        <v>30000</v>
      </c>
      <c r="D40" s="318">
        <v>-425</v>
      </c>
      <c r="E40" s="318"/>
      <c r="F40" s="318"/>
      <c r="G40" s="318"/>
      <c r="H40" s="318"/>
      <c r="I40" s="318"/>
      <c r="J40" s="308">
        <f>D40+E40+F40+G40+H40+I40</f>
        <v>-425</v>
      </c>
      <c r="K40" s="297">
        <f>C40+J40</f>
        <v>29575</v>
      </c>
    </row>
    <row r="41" spans="1:11" s="293" customFormat="1" ht="12" customHeight="1" x14ac:dyDescent="0.2">
      <c r="A41" s="306" t="s">
        <v>367</v>
      </c>
      <c r="B41" s="320" t="s">
        <v>368</v>
      </c>
      <c r="C41" s="319"/>
      <c r="D41" s="319"/>
      <c r="E41" s="319"/>
      <c r="F41" s="319"/>
      <c r="G41" s="319"/>
      <c r="H41" s="319"/>
      <c r="I41" s="319"/>
      <c r="J41" s="308">
        <f>D41+E41+F41+G41+H41+I41</f>
        <v>0</v>
      </c>
      <c r="K41" s="309">
        <f>C41+J41</f>
        <v>0</v>
      </c>
    </row>
    <row r="42" spans="1:11" s="301" customFormat="1" ht="12" customHeight="1" thickBot="1" x14ac:dyDescent="0.25">
      <c r="A42" s="298" t="s">
        <v>369</v>
      </c>
      <c r="B42" s="326" t="s">
        <v>370</v>
      </c>
      <c r="C42" s="327">
        <v>82811000</v>
      </c>
      <c r="D42" s="327">
        <v>425</v>
      </c>
      <c r="E42" s="327">
        <v>141000</v>
      </c>
      <c r="F42" s="327"/>
      <c r="G42" s="327"/>
      <c r="H42" s="327"/>
      <c r="I42" s="327"/>
      <c r="J42" s="308">
        <f>D42+E42+F42+G42+H42+I42</f>
        <v>141425</v>
      </c>
      <c r="K42" s="311">
        <f>C42+J42</f>
        <v>82952425</v>
      </c>
    </row>
    <row r="43" spans="1:11" s="301" customFormat="1" ht="12.95" customHeight="1" thickBot="1" x14ac:dyDescent="0.25">
      <c r="A43" s="325" t="s">
        <v>279</v>
      </c>
      <c r="B43" s="328" t="s">
        <v>371</v>
      </c>
      <c r="C43" s="316">
        <f t="shared" ref="C43:J43" si="8">+C38+C39</f>
        <v>82841000</v>
      </c>
      <c r="D43" s="292">
        <f t="shared" si="8"/>
        <v>0</v>
      </c>
      <c r="E43" s="292">
        <f t="shared" si="8"/>
        <v>141000</v>
      </c>
      <c r="F43" s="292">
        <f t="shared" si="8"/>
        <v>0</v>
      </c>
      <c r="G43" s="292">
        <f t="shared" si="8"/>
        <v>0</v>
      </c>
      <c r="H43" s="292">
        <f t="shared" si="8"/>
        <v>0</v>
      </c>
      <c r="I43" s="292">
        <f t="shared" si="8"/>
        <v>0</v>
      </c>
      <c r="J43" s="292">
        <f t="shared" si="8"/>
        <v>141000</v>
      </c>
      <c r="K43" s="305">
        <f>+K38+K39</f>
        <v>82982000</v>
      </c>
    </row>
    <row r="44" spans="1:11" s="287" customFormat="1" ht="14.1" customHeight="1" thickBot="1" x14ac:dyDescent="0.25">
      <c r="A44" s="382" t="s">
        <v>321</v>
      </c>
      <c r="B44" s="403"/>
      <c r="C44" s="403"/>
      <c r="D44" s="403"/>
      <c r="E44" s="403"/>
      <c r="F44" s="403"/>
      <c r="G44" s="403"/>
      <c r="H44" s="403"/>
      <c r="I44" s="403"/>
      <c r="J44" s="403"/>
      <c r="K44" s="404"/>
    </row>
    <row r="45" spans="1:11" s="330" customFormat="1" ht="12" customHeight="1" thickBot="1" x14ac:dyDescent="0.25">
      <c r="A45" s="312" t="s">
        <v>26</v>
      </c>
      <c r="B45" s="100" t="s">
        <v>372</v>
      </c>
      <c r="C45" s="329">
        <f t="shared" ref="C45:J45" si="9">SUM(C46:C50)</f>
        <v>82841000</v>
      </c>
      <c r="D45" s="329">
        <f t="shared" si="9"/>
        <v>-86000</v>
      </c>
      <c r="E45" s="329">
        <f t="shared" si="9"/>
        <v>141000</v>
      </c>
      <c r="F45" s="329">
        <f t="shared" si="9"/>
        <v>-119835</v>
      </c>
      <c r="G45" s="329">
        <f t="shared" si="9"/>
        <v>0</v>
      </c>
      <c r="H45" s="329">
        <f t="shared" si="9"/>
        <v>0</v>
      </c>
      <c r="I45" s="329">
        <f t="shared" si="9"/>
        <v>0</v>
      </c>
      <c r="J45" s="329">
        <f t="shared" si="9"/>
        <v>-64835</v>
      </c>
      <c r="K45" s="315">
        <f>SUM(K46:K50)</f>
        <v>82776165</v>
      </c>
    </row>
    <row r="46" spans="1:11" ht="12" customHeight="1" x14ac:dyDescent="0.2">
      <c r="A46" s="298" t="s">
        <v>28</v>
      </c>
      <c r="B46" s="74" t="s">
        <v>196</v>
      </c>
      <c r="C46" s="331">
        <v>64679000</v>
      </c>
      <c r="D46" s="331">
        <v>44000</v>
      </c>
      <c r="E46" s="333">
        <v>118000</v>
      </c>
      <c r="F46" s="333"/>
      <c r="G46" s="333"/>
      <c r="H46" s="333"/>
      <c r="I46" s="333"/>
      <c r="J46" s="334">
        <f>D46+E46+F46+G46+H46+I46</f>
        <v>162000</v>
      </c>
      <c r="K46" s="335">
        <f>C46+J46</f>
        <v>64841000</v>
      </c>
    </row>
    <row r="47" spans="1:11" ht="12" customHeight="1" x14ac:dyDescent="0.2">
      <c r="A47" s="298" t="s">
        <v>30</v>
      </c>
      <c r="B47" s="75" t="s">
        <v>197</v>
      </c>
      <c r="C47" s="336">
        <v>12662000</v>
      </c>
      <c r="D47" s="338"/>
      <c r="E47" s="338">
        <v>23000</v>
      </c>
      <c r="F47" s="338"/>
      <c r="G47" s="338"/>
      <c r="H47" s="338"/>
      <c r="I47" s="338"/>
      <c r="J47" s="339">
        <f>D47+E47+F47+G47+H47+I47</f>
        <v>23000</v>
      </c>
      <c r="K47" s="340">
        <f>C47+J47</f>
        <v>12685000</v>
      </c>
    </row>
    <row r="48" spans="1:11" ht="12" customHeight="1" x14ac:dyDescent="0.2">
      <c r="A48" s="298" t="s">
        <v>32</v>
      </c>
      <c r="B48" s="75" t="s">
        <v>198</v>
      </c>
      <c r="C48" s="336">
        <v>5500000</v>
      </c>
      <c r="D48" s="336">
        <v>-130000</v>
      </c>
      <c r="E48" s="338"/>
      <c r="F48" s="337">
        <v>-119835</v>
      </c>
      <c r="G48" s="338"/>
      <c r="H48" s="338"/>
      <c r="I48" s="338"/>
      <c r="J48" s="339">
        <f>D48+E48+F48+G48+H48+I48</f>
        <v>-249835</v>
      </c>
      <c r="K48" s="340">
        <f>C48+J48</f>
        <v>5250165</v>
      </c>
    </row>
    <row r="49" spans="1:11" ht="12" customHeight="1" x14ac:dyDescent="0.2">
      <c r="A49" s="298" t="s">
        <v>34</v>
      </c>
      <c r="B49" s="75" t="s">
        <v>199</v>
      </c>
      <c r="C49" s="338"/>
      <c r="D49" s="338"/>
      <c r="E49" s="338"/>
      <c r="F49" s="338"/>
      <c r="G49" s="338"/>
      <c r="H49" s="338"/>
      <c r="I49" s="338"/>
      <c r="J49" s="339">
        <f>D49+E49+F49+G49+H49+I49</f>
        <v>0</v>
      </c>
      <c r="K49" s="340">
        <f>C49+J49</f>
        <v>0</v>
      </c>
    </row>
    <row r="50" spans="1:11" ht="12" customHeight="1" thickBot="1" x14ac:dyDescent="0.25">
      <c r="A50" s="298" t="s">
        <v>36</v>
      </c>
      <c r="B50" s="75" t="s">
        <v>201</v>
      </c>
      <c r="C50" s="338"/>
      <c r="D50" s="338"/>
      <c r="E50" s="338"/>
      <c r="F50" s="338"/>
      <c r="G50" s="338"/>
      <c r="H50" s="338"/>
      <c r="I50" s="338"/>
      <c r="J50" s="339">
        <f>D50+E50+F50+G50+H50+I50</f>
        <v>0</v>
      </c>
      <c r="K50" s="340">
        <f>C50+J50</f>
        <v>0</v>
      </c>
    </row>
    <row r="51" spans="1:11" ht="12" customHeight="1" thickBot="1" x14ac:dyDescent="0.25">
      <c r="A51" s="312" t="s">
        <v>40</v>
      </c>
      <c r="B51" s="100" t="s">
        <v>373</v>
      </c>
      <c r="C51" s="329">
        <f t="shared" ref="C51:J51" si="10">SUM(C52:C54)</f>
        <v>0</v>
      </c>
      <c r="D51" s="329">
        <f t="shared" si="10"/>
        <v>86000</v>
      </c>
      <c r="E51" s="329">
        <f t="shared" si="10"/>
        <v>0</v>
      </c>
      <c r="F51" s="329">
        <f t="shared" si="10"/>
        <v>119835</v>
      </c>
      <c r="G51" s="329">
        <f t="shared" si="10"/>
        <v>0</v>
      </c>
      <c r="H51" s="329">
        <f t="shared" si="10"/>
        <v>0</v>
      </c>
      <c r="I51" s="329">
        <f t="shared" si="10"/>
        <v>0</v>
      </c>
      <c r="J51" s="329">
        <f t="shared" si="10"/>
        <v>205835</v>
      </c>
      <c r="K51" s="315">
        <f>SUM(K52:K54)</f>
        <v>205835</v>
      </c>
    </row>
    <row r="52" spans="1:11" s="330" customFormat="1" ht="12" customHeight="1" x14ac:dyDescent="0.2">
      <c r="A52" s="298" t="s">
        <v>42</v>
      </c>
      <c r="B52" s="74" t="s">
        <v>232</v>
      </c>
      <c r="C52" s="333"/>
      <c r="D52" s="331">
        <v>86000</v>
      </c>
      <c r="E52" s="333"/>
      <c r="F52" s="332">
        <v>119835</v>
      </c>
      <c r="G52" s="333"/>
      <c r="H52" s="333"/>
      <c r="I52" s="333"/>
      <c r="J52" s="334">
        <f>D52+E52+F52+G52+H52+I52</f>
        <v>205835</v>
      </c>
      <c r="K52" s="335">
        <f>C52+J52</f>
        <v>205835</v>
      </c>
    </row>
    <row r="53" spans="1:11" ht="12" customHeight="1" x14ac:dyDescent="0.2">
      <c r="A53" s="298" t="s">
        <v>44</v>
      </c>
      <c r="B53" s="75" t="s">
        <v>234</v>
      </c>
      <c r="C53" s="338"/>
      <c r="D53" s="338"/>
      <c r="E53" s="338"/>
      <c r="F53" s="338"/>
      <c r="G53" s="338"/>
      <c r="H53" s="338"/>
      <c r="I53" s="338"/>
      <c r="J53" s="339">
        <f>D53+E53+F53+G53+H53+I53</f>
        <v>0</v>
      </c>
      <c r="K53" s="340">
        <f>C53+J53</f>
        <v>0</v>
      </c>
    </row>
    <row r="54" spans="1:11" ht="12" customHeight="1" x14ac:dyDescent="0.2">
      <c r="A54" s="298" t="s">
        <v>46</v>
      </c>
      <c r="B54" s="75" t="s">
        <v>374</v>
      </c>
      <c r="C54" s="338"/>
      <c r="D54" s="338"/>
      <c r="E54" s="338"/>
      <c r="F54" s="338"/>
      <c r="G54" s="338"/>
      <c r="H54" s="338"/>
      <c r="I54" s="338"/>
      <c r="J54" s="339">
        <f>D54+E54+F54+G54+H54+I54</f>
        <v>0</v>
      </c>
      <c r="K54" s="340">
        <f>C54+J54</f>
        <v>0</v>
      </c>
    </row>
    <row r="55" spans="1:11" ht="12" customHeight="1" thickBot="1" x14ac:dyDescent="0.25">
      <c r="A55" s="298" t="s">
        <v>48</v>
      </c>
      <c r="B55" s="75" t="s">
        <v>375</v>
      </c>
      <c r="C55" s="338"/>
      <c r="D55" s="338"/>
      <c r="E55" s="338"/>
      <c r="F55" s="338"/>
      <c r="G55" s="338"/>
      <c r="H55" s="338"/>
      <c r="I55" s="338"/>
      <c r="J55" s="339">
        <f>D55+E55+F55+G55+H55+I55</f>
        <v>0</v>
      </c>
      <c r="K55" s="340">
        <f>C55+J55</f>
        <v>0</v>
      </c>
    </row>
    <row r="56" spans="1:11" ht="12" customHeight="1" thickBot="1" x14ac:dyDescent="0.25">
      <c r="A56" s="312" t="s">
        <v>54</v>
      </c>
      <c r="B56" s="100" t="s">
        <v>376</v>
      </c>
      <c r="C56" s="341"/>
      <c r="D56" s="341"/>
      <c r="E56" s="341"/>
      <c r="F56" s="341"/>
      <c r="G56" s="341"/>
      <c r="H56" s="341"/>
      <c r="I56" s="341"/>
      <c r="J56" s="329">
        <f>D56+E56+F56+G56+H56+I56</f>
        <v>0</v>
      </c>
      <c r="K56" s="315">
        <f>C56+J56</f>
        <v>0</v>
      </c>
    </row>
    <row r="57" spans="1:11" ht="12.95" customHeight="1" thickBot="1" x14ac:dyDescent="0.25">
      <c r="A57" s="312" t="s">
        <v>251</v>
      </c>
      <c r="B57" s="342" t="s">
        <v>377</v>
      </c>
      <c r="C57" s="343">
        <f t="shared" ref="C57:J57" si="11">+C45+C51+C56</f>
        <v>82841000</v>
      </c>
      <c r="D57" s="343">
        <f t="shared" si="11"/>
        <v>0</v>
      </c>
      <c r="E57" s="343">
        <f t="shared" si="11"/>
        <v>141000</v>
      </c>
      <c r="F57" s="343">
        <f t="shared" si="11"/>
        <v>0</v>
      </c>
      <c r="G57" s="343">
        <f t="shared" si="11"/>
        <v>0</v>
      </c>
      <c r="H57" s="343">
        <f t="shared" si="11"/>
        <v>0</v>
      </c>
      <c r="I57" s="343">
        <f t="shared" si="11"/>
        <v>0</v>
      </c>
      <c r="J57" s="343">
        <f t="shared" si="11"/>
        <v>141000</v>
      </c>
      <c r="K57" s="344">
        <f>+K45+K51+K56</f>
        <v>82982000</v>
      </c>
    </row>
    <row r="58" spans="1:11" ht="14.1" customHeight="1" thickBot="1" x14ac:dyDescent="0.25">
      <c r="C58" s="346">
        <f>C43-C57</f>
        <v>0</v>
      </c>
      <c r="D58" s="347"/>
      <c r="E58" s="347"/>
      <c r="F58" s="347"/>
      <c r="G58" s="347"/>
      <c r="H58" s="347"/>
      <c r="I58" s="347"/>
      <c r="J58" s="347"/>
      <c r="K58" s="248">
        <f>K43-K57</f>
        <v>0</v>
      </c>
    </row>
    <row r="59" spans="1:11" ht="12.95" customHeight="1" thickBot="1" x14ac:dyDescent="0.25">
      <c r="A59" s="252" t="s">
        <v>333</v>
      </c>
      <c r="B59" s="253"/>
      <c r="C59" s="348">
        <v>19</v>
      </c>
      <c r="D59" s="348"/>
      <c r="E59" s="348"/>
      <c r="F59" s="348"/>
      <c r="G59" s="348"/>
      <c r="H59" s="348"/>
      <c r="I59" s="348"/>
      <c r="J59" s="349">
        <f>D59+E59+F59+G59+H59+I59</f>
        <v>0</v>
      </c>
      <c r="K59" s="350">
        <f>C59+J59</f>
        <v>19</v>
      </c>
    </row>
    <row r="60" spans="1:11" ht="12.95" customHeight="1" thickBot="1" x14ac:dyDescent="0.25">
      <c r="A60" s="252" t="s">
        <v>334</v>
      </c>
      <c r="B60" s="253"/>
      <c r="C60" s="348"/>
      <c r="D60" s="348"/>
      <c r="E60" s="348"/>
      <c r="F60" s="348"/>
      <c r="G60" s="348"/>
      <c r="H60" s="348"/>
      <c r="I60" s="348"/>
      <c r="J60" s="349">
        <f>D60+E60+F60+G60+H60+I60</f>
        <v>0</v>
      </c>
      <c r="K60" s="350">
        <f>C60+J60</f>
        <v>0</v>
      </c>
    </row>
  </sheetData>
  <sheetProtection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58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A132" zoomScale="120" zoomScaleNormal="120" zoomScaleSheetLayoutView="100" workbookViewId="0">
      <selection activeCell="B134" sqref="B134"/>
    </sheetView>
  </sheetViews>
  <sheetFormatPr defaultRowHeight="15.75" x14ac:dyDescent="0.25"/>
  <cols>
    <col min="1" max="1" width="7.5" style="120" customWidth="1"/>
    <col min="2" max="2" width="59.6640625" style="120" customWidth="1"/>
    <col min="3" max="3" width="14.83203125" style="126" customWidth="1"/>
    <col min="4" max="11" width="14.83203125" style="2" customWidth="1"/>
    <col min="12" max="16384" width="9.33203125" style="2"/>
  </cols>
  <sheetData>
    <row r="1" spans="1:11" x14ac:dyDescent="0.25">
      <c r="A1" s="1"/>
      <c r="B1" s="359" t="s">
        <v>384</v>
      </c>
      <c r="C1" s="360"/>
      <c r="D1" s="360"/>
      <c r="E1" s="360"/>
      <c r="F1" s="360"/>
      <c r="G1" s="360"/>
      <c r="H1" s="360"/>
      <c r="I1" s="360"/>
      <c r="J1" s="360"/>
      <c r="K1" s="360"/>
    </row>
    <row r="2" spans="1:11" x14ac:dyDescent="0.25">
      <c r="A2" s="1"/>
      <c r="B2" s="1"/>
      <c r="C2" s="3"/>
      <c r="D2" s="4"/>
      <c r="E2" s="4"/>
      <c r="F2" s="4"/>
      <c r="G2" s="4"/>
      <c r="H2" s="4"/>
      <c r="I2" s="4"/>
      <c r="J2" s="4"/>
      <c r="K2" s="4"/>
    </row>
    <row r="3" spans="1:11" x14ac:dyDescent="0.25">
      <c r="A3" s="361" t="str">
        <f>CONCATENATE([1]RM_ALAPADATOK!A4)</f>
        <v/>
      </c>
      <c r="B3" s="361"/>
      <c r="C3" s="362"/>
      <c r="D3" s="361"/>
      <c r="E3" s="361"/>
      <c r="F3" s="361"/>
      <c r="G3" s="361"/>
      <c r="H3" s="361"/>
      <c r="I3" s="361"/>
      <c r="J3" s="361"/>
      <c r="K3" s="361"/>
    </row>
    <row r="4" spans="1:11" x14ac:dyDescent="0.25">
      <c r="A4" s="361" t="s">
        <v>287</v>
      </c>
      <c r="B4" s="361"/>
      <c r="C4" s="362"/>
      <c r="D4" s="361"/>
      <c r="E4" s="361"/>
      <c r="F4" s="361"/>
      <c r="G4" s="361"/>
      <c r="H4" s="361"/>
      <c r="I4" s="361"/>
      <c r="J4" s="361"/>
      <c r="K4" s="361"/>
    </row>
    <row r="5" spans="1:11" x14ac:dyDescent="0.25">
      <c r="A5" s="1"/>
      <c r="B5" s="1"/>
      <c r="C5" s="3"/>
      <c r="D5" s="4"/>
      <c r="E5" s="4"/>
      <c r="F5" s="4"/>
      <c r="G5" s="4"/>
      <c r="H5" s="4"/>
      <c r="I5" s="4"/>
      <c r="J5" s="4"/>
      <c r="K5" s="4"/>
    </row>
    <row r="6" spans="1:11" ht="15.95" customHeight="1" x14ac:dyDescent="0.25">
      <c r="A6" s="363" t="s">
        <v>1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</row>
    <row r="7" spans="1:11" ht="15.95" customHeight="1" thickBot="1" x14ac:dyDescent="0.3">
      <c r="A7" s="364" t="s">
        <v>2</v>
      </c>
      <c r="B7" s="364"/>
      <c r="C7" s="5"/>
      <c r="D7" s="4"/>
      <c r="E7" s="4"/>
      <c r="F7" s="4"/>
      <c r="G7" s="4"/>
      <c r="H7" s="4"/>
      <c r="I7" s="4"/>
      <c r="J7" s="4"/>
      <c r="K7" s="5" t="s">
        <v>3</v>
      </c>
    </row>
    <row r="8" spans="1:11" x14ac:dyDescent="0.25">
      <c r="A8" s="351" t="s">
        <v>4</v>
      </c>
      <c r="B8" s="353" t="s">
        <v>5</v>
      </c>
      <c r="C8" s="355" t="str">
        <f>+CONCATENATE(LEFT([1]RM_ÖSSZEFÜGGÉSEK!A6,4),". évi")</f>
        <v>2019. évi</v>
      </c>
      <c r="D8" s="356"/>
      <c r="E8" s="357"/>
      <c r="F8" s="357"/>
      <c r="G8" s="357"/>
      <c r="H8" s="357"/>
      <c r="I8" s="357"/>
      <c r="J8" s="357"/>
      <c r="K8" s="358"/>
    </row>
    <row r="9" spans="1:11" ht="39" customHeight="1" thickBot="1" x14ac:dyDescent="0.3">
      <c r="A9" s="352"/>
      <c r="B9" s="354"/>
      <c r="C9" s="6" t="s">
        <v>6</v>
      </c>
      <c r="D9" s="7" t="str">
        <f>CONCATENATE('[1]RM_1.1.sz.mell.'!D9)</f>
        <v xml:space="preserve">1. sz. módosítás </v>
      </c>
      <c r="E9" s="7" t="str">
        <f>CONCATENATE('[1]RM_1.1.sz.mell.'!E9)</f>
        <v xml:space="preserve">.2. sz. módosítás </v>
      </c>
      <c r="F9" s="7" t="str">
        <f>CONCATENATE('[1]RM_1.1.sz.mell.'!F9)</f>
        <v xml:space="preserve">3. sz. módosítás </v>
      </c>
      <c r="G9" s="7" t="str">
        <f>CONCATENATE('[1]RM_1.1.sz.mell.'!G9)</f>
        <v xml:space="preserve">4. sz. módosítás </v>
      </c>
      <c r="H9" s="7" t="str">
        <f>CONCATENATE('[1]RM_1.1.sz.mell.'!H9)</f>
        <v xml:space="preserve">.5. sz. módosítás </v>
      </c>
      <c r="I9" s="7" t="str">
        <f>CONCATENATE('[1]RM_1.1.sz.mell.'!I9)</f>
        <v xml:space="preserve">6. sz. módosítás </v>
      </c>
      <c r="J9" s="8" t="s">
        <v>13</v>
      </c>
      <c r="K9" s="9" t="str">
        <f>CONCATENATE('[1]RM_1.1.sz.mell.'!K9)</f>
        <v>2.számú módosítás utáni előirányzat</v>
      </c>
    </row>
    <row r="10" spans="1:11" s="15" customFormat="1" ht="12" customHeight="1" thickBot="1" x14ac:dyDescent="0.25">
      <c r="A10" s="10" t="s">
        <v>15</v>
      </c>
      <c r="B10" s="11" t="s">
        <v>16</v>
      </c>
      <c r="C10" s="12" t="s">
        <v>17</v>
      </c>
      <c r="D10" s="12" t="s">
        <v>18</v>
      </c>
      <c r="E10" s="13" t="s">
        <v>19</v>
      </c>
      <c r="F10" s="13" t="s">
        <v>20</v>
      </c>
      <c r="G10" s="13" t="s">
        <v>21</v>
      </c>
      <c r="H10" s="13" t="s">
        <v>22</v>
      </c>
      <c r="I10" s="13" t="s">
        <v>23</v>
      </c>
      <c r="J10" s="13" t="s">
        <v>24</v>
      </c>
      <c r="K10" s="14" t="s">
        <v>25</v>
      </c>
    </row>
    <row r="11" spans="1:11" s="20" customFormat="1" ht="12" customHeight="1" thickBot="1" x14ac:dyDescent="0.25">
      <c r="A11" s="16" t="s">
        <v>26</v>
      </c>
      <c r="B11" s="17" t="s">
        <v>27</v>
      </c>
      <c r="C11" s="18">
        <f>+C12+C13+C14+C15+C16+C17</f>
        <v>281005852</v>
      </c>
      <c r="D11" s="18">
        <f t="shared" ref="D11:K11" si="0">+D12+D13+D14+D15+D16+D17</f>
        <v>13946000</v>
      </c>
      <c r="E11" s="18">
        <f>+E12+E13+E14+E15+E16+E17</f>
        <v>-612920</v>
      </c>
      <c r="F11" s="18">
        <f t="shared" si="0"/>
        <v>2336631</v>
      </c>
      <c r="G11" s="18">
        <f t="shared" si="0"/>
        <v>0</v>
      </c>
      <c r="H11" s="18">
        <f t="shared" si="0"/>
        <v>0</v>
      </c>
      <c r="I11" s="18">
        <f t="shared" si="0"/>
        <v>0</v>
      </c>
      <c r="J11" s="18">
        <f t="shared" si="0"/>
        <v>15669711</v>
      </c>
      <c r="K11" s="19">
        <f t="shared" si="0"/>
        <v>296675563</v>
      </c>
    </row>
    <row r="12" spans="1:11" s="20" customFormat="1" ht="12" customHeight="1" x14ac:dyDescent="0.2">
      <c r="A12" s="21" t="s">
        <v>28</v>
      </c>
      <c r="B12" s="22" t="s">
        <v>29</v>
      </c>
      <c r="C12" s="23">
        <f>SUM('[1]RM_5.1.1.sz.mell'!C9)</f>
        <v>118740915</v>
      </c>
      <c r="D12" s="23">
        <f>SUM('[1]RM_5.1.1.sz.mell'!D9)</f>
        <v>0</v>
      </c>
      <c r="E12" s="23">
        <f>SUM('[1]RM_5.1.1.sz.mell'!E9)</f>
        <v>2752274</v>
      </c>
      <c r="F12" s="23">
        <f>SUM('[1]RM_5.1.1.sz.mell'!F9)</f>
        <v>353599</v>
      </c>
      <c r="G12" s="23"/>
      <c r="H12" s="23"/>
      <c r="I12" s="23"/>
      <c r="J12" s="24">
        <f t="shared" ref="J12:J17" si="1">D12+E12+F12+G12+H12+I12</f>
        <v>3105873</v>
      </c>
      <c r="K12" s="25">
        <f t="shared" ref="K12:K17" si="2">C12+J12</f>
        <v>121846788</v>
      </c>
    </row>
    <row r="13" spans="1:11" s="20" customFormat="1" ht="12" customHeight="1" x14ac:dyDescent="0.2">
      <c r="A13" s="26" t="s">
        <v>30</v>
      </c>
      <c r="B13" s="27" t="s">
        <v>31</v>
      </c>
      <c r="C13" s="23">
        <f>SUM('[1]RM_5.1.1.sz.mell'!C10)</f>
        <v>77535718</v>
      </c>
      <c r="D13" s="23">
        <f>SUM('[1]RM_5.1.1.sz.mell'!D10)</f>
        <v>0</v>
      </c>
      <c r="E13" s="23">
        <f>SUM('[1]RM_5.1.1.sz.mell'!E10)</f>
        <v>1755000</v>
      </c>
      <c r="F13" s="23">
        <f>SUM('[1]RM_5.1.1.sz.mell'!F10)</f>
        <v>2283916</v>
      </c>
      <c r="G13" s="23"/>
      <c r="H13" s="23"/>
      <c r="I13" s="23"/>
      <c r="J13" s="24">
        <f t="shared" si="1"/>
        <v>4038916</v>
      </c>
      <c r="K13" s="25">
        <f t="shared" si="2"/>
        <v>81574634</v>
      </c>
    </row>
    <row r="14" spans="1:11" s="20" customFormat="1" ht="12" customHeight="1" x14ac:dyDescent="0.2">
      <c r="A14" s="26" t="s">
        <v>32</v>
      </c>
      <c r="B14" s="27" t="s">
        <v>33</v>
      </c>
      <c r="C14" s="23">
        <f>SUM('[1]RM_5.1.1.sz.mell'!C11)</f>
        <v>79019229</v>
      </c>
      <c r="D14" s="23">
        <f>SUM('[1]RM_5.1.1.sz.mell'!D11)</f>
        <v>0</v>
      </c>
      <c r="E14" s="23">
        <f>SUM('[1]RM_5.1.1.sz.mell'!E11)</f>
        <v>-8502138</v>
      </c>
      <c r="F14" s="23">
        <f>SUM('[1]RM_5.1.1.sz.mell'!F11)</f>
        <v>-464908</v>
      </c>
      <c r="G14" s="23"/>
      <c r="H14" s="23"/>
      <c r="I14" s="23"/>
      <c r="J14" s="24">
        <f t="shared" si="1"/>
        <v>-8967046</v>
      </c>
      <c r="K14" s="25">
        <f t="shared" si="2"/>
        <v>70052183</v>
      </c>
    </row>
    <row r="15" spans="1:11" s="20" customFormat="1" ht="12" customHeight="1" x14ac:dyDescent="0.2">
      <c r="A15" s="26" t="s">
        <v>34</v>
      </c>
      <c r="B15" s="27" t="s">
        <v>35</v>
      </c>
      <c r="C15" s="23">
        <f>SUM('[1]RM_5.1.1.sz.mell'!C12)</f>
        <v>5709990</v>
      </c>
      <c r="D15" s="23">
        <f>SUM('[1]RM_5.1.1.sz.mell'!D12)</f>
        <v>0</v>
      </c>
      <c r="E15" s="23">
        <f>SUM('[1]RM_5.1.1.sz.mell'!E12)</f>
        <v>359344</v>
      </c>
      <c r="F15" s="23">
        <f>SUM('[1]RM_5.1.1.sz.mell'!F12)</f>
        <v>164024</v>
      </c>
      <c r="G15" s="23"/>
      <c r="H15" s="23"/>
      <c r="I15" s="23"/>
      <c r="J15" s="24">
        <f t="shared" si="1"/>
        <v>523368</v>
      </c>
      <c r="K15" s="25">
        <f t="shared" si="2"/>
        <v>6233358</v>
      </c>
    </row>
    <row r="16" spans="1:11" s="20" customFormat="1" ht="12" customHeight="1" x14ac:dyDescent="0.2">
      <c r="A16" s="26" t="s">
        <v>36</v>
      </c>
      <c r="B16" s="28" t="s">
        <v>37</v>
      </c>
      <c r="C16" s="23">
        <f>SUM('[1]RM_5.1.1.sz.mell'!C13)</f>
        <v>0</v>
      </c>
      <c r="D16" s="23">
        <f>SUM('[1]RM_5.1.1.sz.mell'!D13)</f>
        <v>13946000</v>
      </c>
      <c r="E16" s="23">
        <f>SUM('[1]RM_5.1.1.sz.mell'!E13)</f>
        <v>3022600</v>
      </c>
      <c r="F16" s="23">
        <f>SUM('[1]RM_5.1.1.sz.mell'!F13)</f>
        <v>0</v>
      </c>
      <c r="G16" s="23"/>
      <c r="H16" s="23"/>
      <c r="I16" s="23"/>
      <c r="J16" s="24">
        <f t="shared" si="1"/>
        <v>16968600</v>
      </c>
      <c r="K16" s="25">
        <f t="shared" si="2"/>
        <v>16968600</v>
      </c>
    </row>
    <row r="17" spans="1:11" s="20" customFormat="1" ht="12" customHeight="1" thickBot="1" x14ac:dyDescent="0.25">
      <c r="A17" s="29" t="s">
        <v>38</v>
      </c>
      <c r="B17" s="30" t="s">
        <v>39</v>
      </c>
      <c r="C17" s="23">
        <f>SUM('[1]RM_5.1.1.sz.mell'!C14)</f>
        <v>0</v>
      </c>
      <c r="D17" s="23">
        <f>SUM('[1]RM_5.1.1.sz.mell'!D14)</f>
        <v>0</v>
      </c>
      <c r="E17" s="23">
        <f>SUM('[1]RM_5.1.1.sz.mell'!E14)</f>
        <v>0</v>
      </c>
      <c r="F17" s="23"/>
      <c r="G17" s="23"/>
      <c r="H17" s="23"/>
      <c r="I17" s="23"/>
      <c r="J17" s="24">
        <f t="shared" si="1"/>
        <v>0</v>
      </c>
      <c r="K17" s="25">
        <f t="shared" si="2"/>
        <v>0</v>
      </c>
    </row>
    <row r="18" spans="1:11" s="20" customFormat="1" ht="12" customHeight="1" thickBot="1" x14ac:dyDescent="0.25">
      <c r="A18" s="16" t="s">
        <v>40</v>
      </c>
      <c r="B18" s="31" t="s">
        <v>41</v>
      </c>
      <c r="C18" s="18">
        <f>+C19+C20+C21+C22+C23</f>
        <v>56836000</v>
      </c>
      <c r="D18" s="18">
        <f t="shared" ref="D18:K18" si="3">+D19+D20+D21+D22+D23</f>
        <v>1933162</v>
      </c>
      <c r="E18" s="18">
        <f>+E19+E20+E21+E22+E23</f>
        <v>1554260</v>
      </c>
      <c r="F18" s="18">
        <f t="shared" si="3"/>
        <v>10754543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 t="shared" si="3"/>
        <v>14241965</v>
      </c>
      <c r="K18" s="19">
        <f t="shared" si="3"/>
        <v>71077965</v>
      </c>
    </row>
    <row r="19" spans="1:11" s="20" customFormat="1" ht="12" customHeight="1" x14ac:dyDescent="0.2">
      <c r="A19" s="21" t="s">
        <v>42</v>
      </c>
      <c r="B19" s="22" t="s">
        <v>43</v>
      </c>
      <c r="C19" s="23">
        <f>SUM('[1]RM_5.1.1.sz.mell'!C16)</f>
        <v>0</v>
      </c>
      <c r="D19" s="23">
        <f>SUM('[1]RM_5.1.1.sz.mell'!D16)</f>
        <v>0</v>
      </c>
      <c r="E19" s="23">
        <f>SUM('[1]RM_5.1.1.sz.mell'!E16)</f>
        <v>0</v>
      </c>
      <c r="F19" s="23"/>
      <c r="G19" s="23"/>
      <c r="H19" s="23"/>
      <c r="I19" s="23"/>
      <c r="J19" s="24">
        <f t="shared" ref="J19:J24" si="4">D19+E19+F19+G19+H19+I19</f>
        <v>0</v>
      </c>
      <c r="K19" s="25">
        <f t="shared" ref="K19:K24" si="5">C19+J19</f>
        <v>0</v>
      </c>
    </row>
    <row r="20" spans="1:11" s="20" customFormat="1" ht="12" customHeight="1" x14ac:dyDescent="0.2">
      <c r="A20" s="26" t="s">
        <v>44</v>
      </c>
      <c r="B20" s="27" t="s">
        <v>45</v>
      </c>
      <c r="C20" s="23">
        <f>SUM('[1]RM_5.1.1.sz.mell'!C17)</f>
        <v>0</v>
      </c>
      <c r="D20" s="23">
        <f>SUM('[1]RM_5.1.1.sz.mell'!D17)</f>
        <v>0</v>
      </c>
      <c r="E20" s="23">
        <f>SUM('[1]RM_5.1.1.sz.mell'!E17)</f>
        <v>0</v>
      </c>
      <c r="F20" s="23"/>
      <c r="G20" s="23"/>
      <c r="H20" s="23"/>
      <c r="I20" s="23"/>
      <c r="J20" s="24">
        <f t="shared" si="4"/>
        <v>0</v>
      </c>
      <c r="K20" s="25">
        <f t="shared" si="5"/>
        <v>0</v>
      </c>
    </row>
    <row r="21" spans="1:11" s="20" customFormat="1" ht="12" customHeight="1" x14ac:dyDescent="0.2">
      <c r="A21" s="26" t="s">
        <v>46</v>
      </c>
      <c r="B21" s="27" t="s">
        <v>47</v>
      </c>
      <c r="C21" s="23">
        <f>SUM('[1]RM_5.1.1.sz.mell'!C18)</f>
        <v>0</v>
      </c>
      <c r="D21" s="23">
        <f>SUM('[1]RM_5.1.1.sz.mell'!D18)</f>
        <v>0</v>
      </c>
      <c r="E21" s="23">
        <f>SUM('[1]RM_5.1.1.sz.mell'!E18)</f>
        <v>0</v>
      </c>
      <c r="F21" s="23"/>
      <c r="G21" s="23"/>
      <c r="H21" s="23"/>
      <c r="I21" s="23"/>
      <c r="J21" s="24">
        <f t="shared" si="4"/>
        <v>0</v>
      </c>
      <c r="K21" s="25">
        <f t="shared" si="5"/>
        <v>0</v>
      </c>
    </row>
    <row r="22" spans="1:11" s="20" customFormat="1" ht="12" customHeight="1" x14ac:dyDescent="0.2">
      <c r="A22" s="26" t="s">
        <v>48</v>
      </c>
      <c r="B22" s="27" t="s">
        <v>49</v>
      </c>
      <c r="C22" s="23">
        <f>SUM('[1]RM_5.1.1.sz.mell'!C19)</f>
        <v>0</v>
      </c>
      <c r="D22" s="23">
        <f>SUM('[1]RM_5.1.1.sz.mell'!D19)</f>
        <v>0</v>
      </c>
      <c r="E22" s="23">
        <f>SUM('[1]RM_5.1.1.sz.mell'!E19)</f>
        <v>0</v>
      </c>
      <c r="F22" s="23"/>
      <c r="G22" s="23"/>
      <c r="H22" s="23"/>
      <c r="I22" s="23"/>
      <c r="J22" s="24">
        <f t="shared" si="4"/>
        <v>0</v>
      </c>
      <c r="K22" s="25">
        <f t="shared" si="5"/>
        <v>0</v>
      </c>
    </row>
    <row r="23" spans="1:11" s="20" customFormat="1" ht="12" customHeight="1" x14ac:dyDescent="0.2">
      <c r="A23" s="26" t="s">
        <v>50</v>
      </c>
      <c r="B23" s="27" t="s">
        <v>51</v>
      </c>
      <c r="C23" s="23">
        <f>SUM('[1]RM_5.1.1.sz.mell'!C20)</f>
        <v>56836000</v>
      </c>
      <c r="D23" s="23">
        <f>SUM('[1]RM_5.1.1.sz.mell'!D20,'[1]RM_5.2.sz.mell'!D25)</f>
        <v>1933162</v>
      </c>
      <c r="E23" s="23">
        <f>SUM('[1]RM_5.1.1.sz.mell'!E20,'[1]RM_5.2.sz.mell'!E25)</f>
        <v>1554260</v>
      </c>
      <c r="F23" s="23">
        <f>SUM('[1]RM_5.1.1.sz.mell'!F20,'[1]RM_5.2.sz.mell'!F25)</f>
        <v>10754543</v>
      </c>
      <c r="G23" s="23"/>
      <c r="H23" s="23"/>
      <c r="I23" s="23"/>
      <c r="J23" s="24">
        <f t="shared" si="4"/>
        <v>14241965</v>
      </c>
      <c r="K23" s="25">
        <f t="shared" si="5"/>
        <v>71077965</v>
      </c>
    </row>
    <row r="24" spans="1:11" s="20" customFormat="1" ht="12" customHeight="1" thickBot="1" x14ac:dyDescent="0.25">
      <c r="A24" s="29" t="s">
        <v>52</v>
      </c>
      <c r="B24" s="30" t="s">
        <v>53</v>
      </c>
      <c r="C24" s="23">
        <f>SUM('[1]RM_5.1.1.sz.mell'!C21)</f>
        <v>0</v>
      </c>
      <c r="D24" s="23">
        <f>SUM('[1]RM_5.1.1.sz.mell'!D21)</f>
        <v>0</v>
      </c>
      <c r="E24" s="32">
        <f>SUM('[1]RM_5.1.1.sz.mell'!E21)</f>
        <v>0</v>
      </c>
      <c r="F24" s="32"/>
      <c r="G24" s="32"/>
      <c r="H24" s="32"/>
      <c r="I24" s="32"/>
      <c r="J24" s="24">
        <f t="shared" si="4"/>
        <v>0</v>
      </c>
      <c r="K24" s="25">
        <f t="shared" si="5"/>
        <v>0</v>
      </c>
    </row>
    <row r="25" spans="1:11" s="20" customFormat="1" ht="12" customHeight="1" thickBot="1" x14ac:dyDescent="0.25">
      <c r="A25" s="16" t="s">
        <v>54</v>
      </c>
      <c r="B25" s="17" t="s">
        <v>55</v>
      </c>
      <c r="C25" s="18">
        <f>+C26+C27+C28+C29+C30</f>
        <v>954078268</v>
      </c>
      <c r="D25" s="18">
        <f t="shared" ref="D25:K25" si="6">+D26+D27+D28+D29+D30</f>
        <v>-618577448</v>
      </c>
      <c r="E25" s="18">
        <f>+E26+E27+E28+E29+E30</f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-618577448</v>
      </c>
      <c r="K25" s="19">
        <f t="shared" si="6"/>
        <v>335500820</v>
      </c>
    </row>
    <row r="26" spans="1:11" s="20" customFormat="1" ht="12" customHeight="1" x14ac:dyDescent="0.2">
      <c r="A26" s="21" t="s">
        <v>56</v>
      </c>
      <c r="B26" s="22" t="s">
        <v>57</v>
      </c>
      <c r="C26" s="23">
        <f>SUM('[1]RM_5.1.1.sz.mell'!C23)</f>
        <v>0</v>
      </c>
      <c r="D26" s="23">
        <f>SUM('[1]RM_5.1.1.sz.mell'!D23)</f>
        <v>0</v>
      </c>
      <c r="E26" s="23">
        <f>SUM('[1]RM_5.1.1.sz.mell'!E23)</f>
        <v>0</v>
      </c>
      <c r="F26" s="23"/>
      <c r="G26" s="23"/>
      <c r="H26" s="23"/>
      <c r="I26" s="23"/>
      <c r="J26" s="24">
        <f t="shared" ref="J26:J31" si="7">D26+E26+F26+G26+H26+I26</f>
        <v>0</v>
      </c>
      <c r="K26" s="25">
        <f t="shared" ref="K26:K31" si="8">C26+J26</f>
        <v>0</v>
      </c>
    </row>
    <row r="27" spans="1:11" s="20" customFormat="1" ht="12" customHeight="1" x14ac:dyDescent="0.2">
      <c r="A27" s="26" t="s">
        <v>58</v>
      </c>
      <c r="B27" s="27" t="s">
        <v>59</v>
      </c>
      <c r="C27" s="23">
        <f>SUM('[1]RM_5.1.1.sz.mell'!C24)</f>
        <v>0</v>
      </c>
      <c r="D27" s="23">
        <f>SUM('[1]RM_5.1.1.sz.mell'!D24)</f>
        <v>0</v>
      </c>
      <c r="E27" s="23">
        <f>SUM('[1]RM_5.1.1.sz.mell'!E24)</f>
        <v>0</v>
      </c>
      <c r="F27" s="23"/>
      <c r="G27" s="23"/>
      <c r="H27" s="23"/>
      <c r="I27" s="23"/>
      <c r="J27" s="24">
        <f t="shared" si="7"/>
        <v>0</v>
      </c>
      <c r="K27" s="25">
        <f t="shared" si="8"/>
        <v>0</v>
      </c>
    </row>
    <row r="28" spans="1:11" s="20" customFormat="1" ht="12" customHeight="1" x14ac:dyDescent="0.2">
      <c r="A28" s="26" t="s">
        <v>60</v>
      </c>
      <c r="B28" s="27" t="s">
        <v>61</v>
      </c>
      <c r="C28" s="23">
        <f>SUM('[1]RM_5.1.1.sz.mell'!C25)</f>
        <v>0</v>
      </c>
      <c r="D28" s="23">
        <f>SUM('[1]RM_5.1.1.sz.mell'!D25)</f>
        <v>0</v>
      </c>
      <c r="E28" s="23">
        <f>SUM('[1]RM_5.1.1.sz.mell'!E25)</f>
        <v>0</v>
      </c>
      <c r="F28" s="23"/>
      <c r="G28" s="23"/>
      <c r="H28" s="23"/>
      <c r="I28" s="23"/>
      <c r="J28" s="24">
        <f t="shared" si="7"/>
        <v>0</v>
      </c>
      <c r="K28" s="25">
        <f t="shared" si="8"/>
        <v>0</v>
      </c>
    </row>
    <row r="29" spans="1:11" s="20" customFormat="1" ht="12" customHeight="1" x14ac:dyDescent="0.2">
      <c r="A29" s="26" t="s">
        <v>62</v>
      </c>
      <c r="B29" s="27" t="s">
        <v>63</v>
      </c>
      <c r="C29" s="23">
        <f>SUM('[1]RM_5.1.1.sz.mell'!C26)</f>
        <v>0</v>
      </c>
      <c r="D29" s="23">
        <f>SUM('[1]RM_5.1.1.sz.mell'!D26)</f>
        <v>0</v>
      </c>
      <c r="E29" s="23">
        <f>SUM('[1]RM_5.1.1.sz.mell'!E26)</f>
        <v>0</v>
      </c>
      <c r="F29" s="23"/>
      <c r="G29" s="23"/>
      <c r="H29" s="23"/>
      <c r="I29" s="23"/>
      <c r="J29" s="24">
        <f t="shared" si="7"/>
        <v>0</v>
      </c>
      <c r="K29" s="25">
        <f t="shared" si="8"/>
        <v>0</v>
      </c>
    </row>
    <row r="30" spans="1:11" s="20" customFormat="1" ht="12" customHeight="1" x14ac:dyDescent="0.2">
      <c r="A30" s="26" t="s">
        <v>64</v>
      </c>
      <c r="B30" s="27" t="s">
        <v>65</v>
      </c>
      <c r="C30" s="23">
        <f>SUM('[1]RM_5.1.1.sz.mell'!C27)</f>
        <v>954078268</v>
      </c>
      <c r="D30" s="23">
        <f>SUM('[1]RM_5.1.1.sz.mell'!D27)</f>
        <v>-618577448</v>
      </c>
      <c r="E30" s="23">
        <f>SUM('[1]RM_5.1.1.sz.mell'!E27)</f>
        <v>0</v>
      </c>
      <c r="F30" s="23"/>
      <c r="G30" s="23"/>
      <c r="H30" s="23"/>
      <c r="I30" s="23"/>
      <c r="J30" s="24">
        <f t="shared" si="7"/>
        <v>-618577448</v>
      </c>
      <c r="K30" s="25">
        <f t="shared" si="8"/>
        <v>335500820</v>
      </c>
    </row>
    <row r="31" spans="1:11" s="20" customFormat="1" ht="12" customHeight="1" thickBot="1" x14ac:dyDescent="0.25">
      <c r="A31" s="29" t="s">
        <v>66</v>
      </c>
      <c r="B31" s="33" t="s">
        <v>67</v>
      </c>
      <c r="C31" s="23">
        <f>SUM('[1]RM_5.1.1.sz.mell'!C28)</f>
        <v>0</v>
      </c>
      <c r="D31" s="23">
        <f>SUM('[1]RM_5.1.1.sz.mell'!D28)</f>
        <v>0</v>
      </c>
      <c r="E31" s="32">
        <f>SUM('[1]RM_5.1.1.sz.mell'!E28)</f>
        <v>0</v>
      </c>
      <c r="F31" s="32"/>
      <c r="G31" s="32"/>
      <c r="H31" s="32"/>
      <c r="I31" s="32"/>
      <c r="J31" s="34">
        <f t="shared" si="7"/>
        <v>0</v>
      </c>
      <c r="K31" s="25">
        <f t="shared" si="8"/>
        <v>0</v>
      </c>
    </row>
    <row r="32" spans="1:11" s="20" customFormat="1" ht="12" customHeight="1" thickBot="1" x14ac:dyDescent="0.25">
      <c r="A32" s="16" t="s">
        <v>68</v>
      </c>
      <c r="B32" s="17" t="s">
        <v>69</v>
      </c>
      <c r="C32" s="35">
        <f>+C33+C34+C35+C36+C37+C38+C39</f>
        <v>140900000</v>
      </c>
      <c r="D32" s="35">
        <f t="shared" ref="D32:K32" si="9">+D33+D34+D35+D36+D37+D38+D39</f>
        <v>2000000</v>
      </c>
      <c r="E32" s="35">
        <f>+E33+E34+E35+E36+E37+E38+E39</f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  <c r="I32" s="35">
        <f t="shared" si="9"/>
        <v>0</v>
      </c>
      <c r="J32" s="35">
        <f t="shared" si="9"/>
        <v>2000000</v>
      </c>
      <c r="K32" s="36">
        <f t="shared" si="9"/>
        <v>142900000</v>
      </c>
    </row>
    <row r="33" spans="1:11" s="20" customFormat="1" ht="12" customHeight="1" x14ac:dyDescent="0.2">
      <c r="A33" s="21" t="s">
        <v>70</v>
      </c>
      <c r="B33" s="22" t="s">
        <v>71</v>
      </c>
      <c r="C33" s="23">
        <f>SUM('[1]RM_5.1.1.sz.mell'!C30)</f>
        <v>9000000</v>
      </c>
      <c r="D33" s="23">
        <f>SUM('[1]RM_5.1.1.sz.mell'!D30)</f>
        <v>0</v>
      </c>
      <c r="E33" s="24">
        <f>SUM('[1]RM_5.1.1.sz.mell'!E30)</f>
        <v>0</v>
      </c>
      <c r="F33" s="24"/>
      <c r="G33" s="24"/>
      <c r="H33" s="24"/>
      <c r="I33" s="24"/>
      <c r="J33" s="24">
        <f t="shared" ref="J33:J39" si="10">D33+E33+F33+G33+H33+I33</f>
        <v>0</v>
      </c>
      <c r="K33" s="25">
        <f t="shared" ref="K33:K39" si="11">C33+J33</f>
        <v>9000000</v>
      </c>
    </row>
    <row r="34" spans="1:11" s="20" customFormat="1" ht="12" customHeight="1" x14ac:dyDescent="0.2">
      <c r="A34" s="26" t="s">
        <v>72</v>
      </c>
      <c r="B34" s="27" t="s">
        <v>73</v>
      </c>
      <c r="C34" s="23">
        <f>SUM('[1]RM_5.1.1.sz.mell'!C31)</f>
        <v>400000</v>
      </c>
      <c r="D34" s="23">
        <f>SUM('[1]RM_5.1.1.sz.mell'!D31)</f>
        <v>0</v>
      </c>
      <c r="E34" s="23">
        <f>SUM('[1]RM_5.1.1.sz.mell'!E31)</f>
        <v>0</v>
      </c>
      <c r="F34" s="23"/>
      <c r="G34" s="23"/>
      <c r="H34" s="23"/>
      <c r="I34" s="23"/>
      <c r="J34" s="24">
        <f t="shared" si="10"/>
        <v>0</v>
      </c>
      <c r="K34" s="25">
        <f t="shared" si="11"/>
        <v>400000</v>
      </c>
    </row>
    <row r="35" spans="1:11" s="20" customFormat="1" ht="12" customHeight="1" x14ac:dyDescent="0.2">
      <c r="A35" s="26" t="s">
        <v>74</v>
      </c>
      <c r="B35" s="27" t="s">
        <v>75</v>
      </c>
      <c r="C35" s="23">
        <f>SUM('[1]RM_5.1.1.sz.mell'!C32)</f>
        <v>95000000</v>
      </c>
      <c r="D35" s="23">
        <f>SUM('[1]RM_5.1.1.sz.mell'!D32)</f>
        <v>0</v>
      </c>
      <c r="E35" s="23">
        <f>SUM('[1]RM_5.1.1.sz.mell'!E32)</f>
        <v>0</v>
      </c>
      <c r="F35" s="23"/>
      <c r="G35" s="23"/>
      <c r="H35" s="23"/>
      <c r="I35" s="23"/>
      <c r="J35" s="24">
        <f t="shared" si="10"/>
        <v>0</v>
      </c>
      <c r="K35" s="25">
        <f t="shared" si="11"/>
        <v>95000000</v>
      </c>
    </row>
    <row r="36" spans="1:11" s="20" customFormat="1" ht="12" customHeight="1" x14ac:dyDescent="0.2">
      <c r="A36" s="26" t="s">
        <v>76</v>
      </c>
      <c r="B36" s="27" t="s">
        <v>77</v>
      </c>
      <c r="C36" s="23">
        <f>SUM('[1]RM_5.1.1.sz.mell'!C33)</f>
        <v>1000000</v>
      </c>
      <c r="D36" s="23">
        <f>SUM('[1]RM_5.1.1.sz.mell'!D33)</f>
        <v>2000000</v>
      </c>
      <c r="E36" s="23">
        <f>SUM('[1]RM_5.1.1.sz.mell'!E33)</f>
        <v>0</v>
      </c>
      <c r="F36" s="23"/>
      <c r="G36" s="23"/>
      <c r="H36" s="23"/>
      <c r="I36" s="23"/>
      <c r="J36" s="24">
        <f t="shared" si="10"/>
        <v>2000000</v>
      </c>
      <c r="K36" s="25">
        <f t="shared" si="11"/>
        <v>3000000</v>
      </c>
    </row>
    <row r="37" spans="1:11" s="20" customFormat="1" ht="12" customHeight="1" x14ac:dyDescent="0.2">
      <c r="A37" s="26" t="s">
        <v>78</v>
      </c>
      <c r="B37" s="27" t="s">
        <v>79</v>
      </c>
      <c r="C37" s="23">
        <f>SUM('[1]RM_5.1.1.sz.mell'!C34)</f>
        <v>10000000</v>
      </c>
      <c r="D37" s="23">
        <f>SUM('[1]RM_5.1.1.sz.mell'!D34)</f>
        <v>0</v>
      </c>
      <c r="E37" s="23">
        <f>SUM('[1]RM_5.1.1.sz.mell'!E34)</f>
        <v>0</v>
      </c>
      <c r="F37" s="23"/>
      <c r="G37" s="23"/>
      <c r="H37" s="23"/>
      <c r="I37" s="23"/>
      <c r="J37" s="24">
        <f t="shared" si="10"/>
        <v>0</v>
      </c>
      <c r="K37" s="25">
        <f t="shared" si="11"/>
        <v>10000000</v>
      </c>
    </row>
    <row r="38" spans="1:11" s="20" customFormat="1" ht="12" customHeight="1" x14ac:dyDescent="0.2">
      <c r="A38" s="26" t="s">
        <v>80</v>
      </c>
      <c r="B38" s="27" t="s">
        <v>81</v>
      </c>
      <c r="C38" s="23">
        <f>SUM('[1]RM_5.1.1.sz.mell'!C35)</f>
        <v>25000000</v>
      </c>
      <c r="D38" s="23">
        <f>SUM('[1]RM_5.1.1.sz.mell'!D35)</f>
        <v>0</v>
      </c>
      <c r="E38" s="23">
        <f>SUM('[1]RM_5.1.1.sz.mell'!E35)</f>
        <v>0</v>
      </c>
      <c r="F38" s="23"/>
      <c r="G38" s="23"/>
      <c r="H38" s="23"/>
      <c r="I38" s="23"/>
      <c r="J38" s="24">
        <f t="shared" si="10"/>
        <v>0</v>
      </c>
      <c r="K38" s="25">
        <f t="shared" si="11"/>
        <v>25000000</v>
      </c>
    </row>
    <row r="39" spans="1:11" s="20" customFormat="1" ht="12" customHeight="1" thickBot="1" x14ac:dyDescent="0.25">
      <c r="A39" s="29" t="s">
        <v>82</v>
      </c>
      <c r="B39" s="33" t="s">
        <v>83</v>
      </c>
      <c r="C39" s="23">
        <f>SUM('[1]RM_5.1.1.sz.mell'!C36)</f>
        <v>500000</v>
      </c>
      <c r="D39" s="23">
        <f>SUM('[1]RM_5.1.1.sz.mell'!D36)</f>
        <v>0</v>
      </c>
      <c r="E39" s="32">
        <f>SUM('[1]RM_5.1.1.sz.mell'!E36)</f>
        <v>0</v>
      </c>
      <c r="F39" s="32"/>
      <c r="G39" s="32"/>
      <c r="H39" s="32"/>
      <c r="I39" s="32"/>
      <c r="J39" s="34">
        <f t="shared" si="10"/>
        <v>0</v>
      </c>
      <c r="K39" s="25">
        <f t="shared" si="11"/>
        <v>500000</v>
      </c>
    </row>
    <row r="40" spans="1:11" s="20" customFormat="1" ht="12" customHeight="1" thickBot="1" x14ac:dyDescent="0.25">
      <c r="A40" s="16" t="s">
        <v>84</v>
      </c>
      <c r="B40" s="17" t="s">
        <v>85</v>
      </c>
      <c r="C40" s="18">
        <f>SUM(C41:C51)</f>
        <v>51134050</v>
      </c>
      <c r="D40" s="18">
        <f t="shared" ref="D40:K40" si="12">SUM(D41:D51)</f>
        <v>182036</v>
      </c>
      <c r="E40" s="18">
        <f>SUM(E41:E51)</f>
        <v>0</v>
      </c>
      <c r="F40" s="18">
        <f t="shared" si="12"/>
        <v>0</v>
      </c>
      <c r="G40" s="18">
        <f t="shared" si="12"/>
        <v>0</v>
      </c>
      <c r="H40" s="18">
        <f t="shared" si="12"/>
        <v>0</v>
      </c>
      <c r="I40" s="18">
        <f t="shared" si="12"/>
        <v>0</v>
      </c>
      <c r="J40" s="18">
        <f t="shared" si="12"/>
        <v>182036</v>
      </c>
      <c r="K40" s="19">
        <f t="shared" si="12"/>
        <v>51316086</v>
      </c>
    </row>
    <row r="41" spans="1:11" s="20" customFormat="1" ht="12" customHeight="1" x14ac:dyDescent="0.2">
      <c r="A41" s="21" t="s">
        <v>86</v>
      </c>
      <c r="B41" s="22" t="s">
        <v>87</v>
      </c>
      <c r="C41" s="23">
        <f>SUM('[1]RM_5.1.1.sz.mell'!C38,'[1]RM_5.2.sz.mell'!C11,'[1]RM_5.3.sz.mell'!C11,'[1]RM_5.4.sz.mell'!C11)</f>
        <v>6218000</v>
      </c>
      <c r="D41" s="23">
        <f>SUM('[1]RM_5.1.1.sz.mell'!D38,'[1]RM_5.2.sz.mell'!D11,'[1]RM_5.3.sz.mell'!D11,'[1]RM_5.4.sz.mell'!D11)</f>
        <v>0</v>
      </c>
      <c r="E41" s="23">
        <f>SUM('[1]RM_5.1.1.sz.mell'!E38,'[1]RM_5.2.sz.mell'!E11,'[1]RM_5.3.sz.mell'!E11,'[1]RM_5.4.sz.mell'!E11)</f>
        <v>0</v>
      </c>
      <c r="F41" s="23"/>
      <c r="G41" s="23"/>
      <c r="H41" s="23"/>
      <c r="I41" s="23"/>
      <c r="J41" s="24">
        <f t="shared" ref="J41:J51" si="13">D41+E41+F41+G41+H41+I41</f>
        <v>0</v>
      </c>
      <c r="K41" s="25">
        <f t="shared" ref="K41:K51" si="14">C41+J41</f>
        <v>6218000</v>
      </c>
    </row>
    <row r="42" spans="1:11" s="20" customFormat="1" ht="12" customHeight="1" x14ac:dyDescent="0.2">
      <c r="A42" s="26" t="s">
        <v>88</v>
      </c>
      <c r="B42" s="27" t="s">
        <v>89</v>
      </c>
      <c r="C42" s="23">
        <f>SUM('[1]RM_5.1.1.sz.mell'!C39,'[1]RM_5.2.sz.mell'!C12,'[1]RM_5.3.sz.mell'!C12,'[1]RM_5.4.sz.mell'!C12)</f>
        <v>6930000</v>
      </c>
      <c r="D42" s="23">
        <f>SUM('[1]RM_5.1.1.sz.mell'!D39,'[1]RM_5.2.sz.mell'!D12,'[1]RM_5.3.sz.mell'!D12,'[1]RM_5.4.sz.mell'!D12)</f>
        <v>0</v>
      </c>
      <c r="E42" s="23">
        <f>SUM('[1]RM_5.1.1.sz.mell'!E39,'[1]RM_5.2.sz.mell'!E12,'[1]RM_5.3.sz.mell'!E12,'[1]RM_5.4.sz.mell'!E12)</f>
        <v>0</v>
      </c>
      <c r="F42" s="23"/>
      <c r="G42" s="23"/>
      <c r="H42" s="23"/>
      <c r="I42" s="23"/>
      <c r="J42" s="24">
        <f t="shared" si="13"/>
        <v>0</v>
      </c>
      <c r="K42" s="25">
        <f t="shared" si="14"/>
        <v>6930000</v>
      </c>
    </row>
    <row r="43" spans="1:11" s="20" customFormat="1" ht="12" customHeight="1" x14ac:dyDescent="0.2">
      <c r="A43" s="26" t="s">
        <v>90</v>
      </c>
      <c r="B43" s="27" t="s">
        <v>91</v>
      </c>
      <c r="C43" s="23">
        <f>SUM('[1]RM_5.1.1.sz.mell'!C40,'[1]RM_5.2.sz.mell'!C13,'[1]RM_5.3.sz.mell'!C13,'[1]RM_5.4.sz.mell'!C13)</f>
        <v>4124000</v>
      </c>
      <c r="D43" s="23">
        <f>SUM('[1]RM_5.1.1.sz.mell'!D40,'[1]RM_5.2.sz.mell'!D13,'[1]RM_5.3.sz.mell'!D13,'[1]RM_5.4.sz.mell'!D13)</f>
        <v>0</v>
      </c>
      <c r="E43" s="23">
        <f>SUM('[1]RM_5.1.1.sz.mell'!E40,'[1]RM_5.2.sz.mell'!E13,'[1]RM_5.3.sz.mell'!E13,'[1]RM_5.4.sz.mell'!E13)</f>
        <v>0</v>
      </c>
      <c r="F43" s="23"/>
      <c r="G43" s="23"/>
      <c r="H43" s="23"/>
      <c r="I43" s="23"/>
      <c r="J43" s="24">
        <f t="shared" si="13"/>
        <v>0</v>
      </c>
      <c r="K43" s="25">
        <f t="shared" si="14"/>
        <v>4124000</v>
      </c>
    </row>
    <row r="44" spans="1:11" s="20" customFormat="1" ht="12" customHeight="1" x14ac:dyDescent="0.2">
      <c r="A44" s="26" t="s">
        <v>92</v>
      </c>
      <c r="B44" s="27" t="s">
        <v>93</v>
      </c>
      <c r="C44" s="23">
        <f>SUM('[1]RM_5.1.1.sz.mell'!C41,'[1]RM_5.2.sz.mell'!C14,'[1]RM_5.3.sz.mell'!C14,'[1]RM_5.4.sz.mell'!C14)</f>
        <v>400000</v>
      </c>
      <c r="D44" s="23">
        <f>SUM('[1]RM_5.1.1.sz.mell'!D41,'[1]RM_5.2.sz.mell'!D14,'[1]RM_5.3.sz.mell'!D14,'[1]RM_5.4.sz.mell'!D14)</f>
        <v>0</v>
      </c>
      <c r="E44" s="23">
        <f>SUM('[1]RM_5.1.1.sz.mell'!E41,'[1]RM_5.2.sz.mell'!E14,'[1]RM_5.3.sz.mell'!E14,'[1]RM_5.4.sz.mell'!E14)</f>
        <v>0</v>
      </c>
      <c r="F44" s="23"/>
      <c r="G44" s="23"/>
      <c r="H44" s="23"/>
      <c r="I44" s="23"/>
      <c r="J44" s="24">
        <f t="shared" si="13"/>
        <v>0</v>
      </c>
      <c r="K44" s="25">
        <f t="shared" si="14"/>
        <v>400000</v>
      </c>
    </row>
    <row r="45" spans="1:11" s="20" customFormat="1" ht="12" customHeight="1" x14ac:dyDescent="0.2">
      <c r="A45" s="26" t="s">
        <v>94</v>
      </c>
      <c r="B45" s="27" t="s">
        <v>95</v>
      </c>
      <c r="C45" s="23">
        <f>SUM('[1]RM_5.1.1.sz.mell'!C42,'[1]RM_5.2.sz.mell'!C15,'[1]RM_5.3.sz.mell'!C15,'[1]RM_5.4.sz.mell'!C15)</f>
        <v>13481000</v>
      </c>
      <c r="D45" s="23">
        <f>SUM('[1]RM_5.1.1.sz.mell'!D42,'[1]RM_5.2.sz.mell'!D15,'[1]RM_5.3.sz.mell'!D15,'[1]RM_5.4.sz.mell'!D15)</f>
        <v>0</v>
      </c>
      <c r="E45" s="23">
        <f>SUM('[1]RM_5.1.1.sz.mell'!E42,'[1]RM_5.2.sz.mell'!E15,'[1]RM_5.3.sz.mell'!E15,'[1]RM_5.4.sz.mell'!E15)</f>
        <v>0</v>
      </c>
      <c r="F45" s="23"/>
      <c r="G45" s="23"/>
      <c r="H45" s="23"/>
      <c r="I45" s="23"/>
      <c r="J45" s="24">
        <f t="shared" si="13"/>
        <v>0</v>
      </c>
      <c r="K45" s="25">
        <f t="shared" si="14"/>
        <v>13481000</v>
      </c>
    </row>
    <row r="46" spans="1:11" s="20" customFormat="1" ht="12" customHeight="1" x14ac:dyDescent="0.2">
      <c r="A46" s="26" t="s">
        <v>96</v>
      </c>
      <c r="B46" s="27" t="s">
        <v>97</v>
      </c>
      <c r="C46" s="23">
        <f>SUM('[1]RM_5.1.1.sz.mell'!C43,'[1]RM_5.2.sz.mell'!C16,'[1]RM_5.3.sz.mell'!C16,'[1]RM_5.4.sz.mell'!C16)</f>
        <v>7281000</v>
      </c>
      <c r="D46" s="23">
        <f>SUM('[1]RM_5.1.1.sz.mell'!D43,'[1]RM_5.2.sz.mell'!D16,'[1]RM_5.3.sz.mell'!D16,'[1]RM_5.4.sz.mell'!D16)</f>
        <v>0</v>
      </c>
      <c r="E46" s="23">
        <f>SUM('[1]RM_5.1.1.sz.mell'!E43,'[1]RM_5.2.sz.mell'!E16,'[1]RM_5.3.sz.mell'!E16,'[1]RM_5.4.sz.mell'!E16)</f>
        <v>0</v>
      </c>
      <c r="F46" s="23"/>
      <c r="G46" s="23"/>
      <c r="H46" s="23"/>
      <c r="I46" s="23"/>
      <c r="J46" s="24">
        <f t="shared" si="13"/>
        <v>0</v>
      </c>
      <c r="K46" s="25">
        <f t="shared" si="14"/>
        <v>7281000</v>
      </c>
    </row>
    <row r="47" spans="1:11" s="20" customFormat="1" ht="12" customHeight="1" x14ac:dyDescent="0.2">
      <c r="A47" s="26" t="s">
        <v>98</v>
      </c>
      <c r="B47" s="27" t="s">
        <v>99</v>
      </c>
      <c r="C47" s="23">
        <f>SUM('[1]RM_5.1.1.sz.mell'!C44,'[1]RM_5.2.sz.mell'!C17,'[1]RM_5.3.sz.mell'!C17,'[1]RM_5.4.sz.mell'!C17)</f>
        <v>12000000</v>
      </c>
      <c r="D47" s="23">
        <f>SUM('[1]RM_5.1.1.sz.mell'!D44,'[1]RM_5.2.sz.mell'!D17,'[1]RM_5.3.sz.mell'!D17,'[1]RM_5.4.sz.mell'!D17)</f>
        <v>0</v>
      </c>
      <c r="E47" s="23">
        <f>SUM('[1]RM_5.1.1.sz.mell'!E44,'[1]RM_5.2.sz.mell'!E17,'[1]RM_5.3.sz.mell'!E17,'[1]RM_5.4.sz.mell'!E17)</f>
        <v>0</v>
      </c>
      <c r="F47" s="23"/>
      <c r="G47" s="23"/>
      <c r="H47" s="23"/>
      <c r="I47" s="23"/>
      <c r="J47" s="24">
        <f t="shared" si="13"/>
        <v>0</v>
      </c>
      <c r="K47" s="25">
        <f t="shared" si="14"/>
        <v>12000000</v>
      </c>
    </row>
    <row r="48" spans="1:11" s="20" customFormat="1" ht="12" customHeight="1" x14ac:dyDescent="0.2">
      <c r="A48" s="26" t="s">
        <v>100</v>
      </c>
      <c r="B48" s="27" t="s">
        <v>101</v>
      </c>
      <c r="C48" s="23">
        <f>SUM('[1]RM_5.1.1.sz.mell'!C45,'[1]RM_5.2.sz.mell'!C18,'[1]RM_5.3.sz.mell'!C18,'[1]RM_5.4.sz.mell'!C18)</f>
        <v>700000</v>
      </c>
      <c r="D48" s="23">
        <f>SUM('[1]RM_5.1.1.sz.mell'!D45,'[1]RM_5.2.sz.mell'!D18,'[1]RM_5.3.sz.mell'!D18,'[1]RM_5.4.sz.mell'!D18)</f>
        <v>0</v>
      </c>
      <c r="E48" s="23">
        <f>SUM('[1]RM_5.1.1.sz.mell'!E45,'[1]RM_5.2.sz.mell'!E18,'[1]RM_5.3.sz.mell'!E18,'[1]RM_5.4.sz.mell'!E18)</f>
        <v>0</v>
      </c>
      <c r="F48" s="23"/>
      <c r="G48" s="23"/>
      <c r="H48" s="23"/>
      <c r="I48" s="23"/>
      <c r="J48" s="24">
        <f t="shared" si="13"/>
        <v>0</v>
      </c>
      <c r="K48" s="25">
        <f t="shared" si="14"/>
        <v>700000</v>
      </c>
    </row>
    <row r="49" spans="1:11" s="20" customFormat="1" ht="12" customHeight="1" x14ac:dyDescent="0.2">
      <c r="A49" s="26" t="s">
        <v>102</v>
      </c>
      <c r="B49" s="27" t="s">
        <v>103</v>
      </c>
      <c r="C49" s="23">
        <f>SUM('[1]RM_5.1.1.sz.mell'!C46,'[1]RM_5.2.sz.mell'!C19,'[1]RM_5.3.sz.mell'!C19,'[1]RM_5.4.sz.mell'!C19)</f>
        <v>0</v>
      </c>
      <c r="D49" s="23">
        <f>SUM('[1]RM_5.1.1.sz.mell'!D46,'[1]RM_5.2.sz.mell'!D19,'[1]RM_5.3.sz.mell'!D19,'[1]RM_5.4.sz.mell'!D19)</f>
        <v>0</v>
      </c>
      <c r="E49" s="37">
        <f>SUM('[1]RM_5.1.1.sz.mell'!E46,'[1]RM_5.2.sz.mell'!E19,'[1]RM_5.3.sz.mell'!E19,'[1]RM_5.4.sz.mell'!E19)</f>
        <v>0</v>
      </c>
      <c r="F49" s="37"/>
      <c r="G49" s="37"/>
      <c r="H49" s="37"/>
      <c r="I49" s="37"/>
      <c r="J49" s="38">
        <f t="shared" si="13"/>
        <v>0</v>
      </c>
      <c r="K49" s="25">
        <f t="shared" si="14"/>
        <v>0</v>
      </c>
    </row>
    <row r="50" spans="1:11" s="20" customFormat="1" ht="12" customHeight="1" x14ac:dyDescent="0.2">
      <c r="A50" s="29" t="s">
        <v>104</v>
      </c>
      <c r="B50" s="33" t="s">
        <v>105</v>
      </c>
      <c r="C50" s="23">
        <f>SUM('[1]RM_5.1.1.sz.mell'!C47,'[1]RM_5.2.sz.mell'!C20,'[1]RM_5.3.sz.mell'!C20,'[1]RM_5.4.sz.mell'!C20)</f>
        <v>0</v>
      </c>
      <c r="D50" s="23">
        <f>SUM('[1]RM_5.1.1.sz.mell'!D47,'[1]RM_5.2.sz.mell'!D20,'[1]RM_5.3.sz.mell'!D20,'[1]RM_5.4.sz.mell'!D20)</f>
        <v>0</v>
      </c>
      <c r="E50" s="39">
        <f>SUM('[1]RM_5.1.1.sz.mell'!E47,'[1]RM_5.2.sz.mell'!E20,'[1]RM_5.3.sz.mell'!E20,'[1]RM_5.4.sz.mell'!E20)</f>
        <v>0</v>
      </c>
      <c r="F50" s="39"/>
      <c r="G50" s="39"/>
      <c r="H50" s="39"/>
      <c r="I50" s="39"/>
      <c r="J50" s="40">
        <f t="shared" si="13"/>
        <v>0</v>
      </c>
      <c r="K50" s="25">
        <f t="shared" si="14"/>
        <v>0</v>
      </c>
    </row>
    <row r="51" spans="1:11" s="20" customFormat="1" ht="12" customHeight="1" thickBot="1" x14ac:dyDescent="0.25">
      <c r="A51" s="41" t="s">
        <v>106</v>
      </c>
      <c r="B51" s="42" t="s">
        <v>107</v>
      </c>
      <c r="C51" s="23">
        <f>SUM('[1]RM_5.1.1.sz.mell'!C48,'[1]RM_5.2.sz.mell'!C21,'[1]RM_5.3.sz.mell'!C21,'[1]RM_5.4.sz.mell'!C21)</f>
        <v>50</v>
      </c>
      <c r="D51" s="23">
        <f>SUM('[1]RM_5.1.1.sz.mell'!D48,'[1]RM_5.2.sz.mell'!D21,'[1]RM_5.3.sz.mell'!D21,'[1]RM_5.4.sz.mell'!D21)</f>
        <v>182036</v>
      </c>
      <c r="E51" s="43">
        <f>SUM('[1]RM_5.1.1.sz.mell'!E48,'[1]RM_5.2.sz.mell'!E21,'[1]RM_5.3.sz.mell'!E21,'[1]RM_5.4.sz.mell'!E21)</f>
        <v>0</v>
      </c>
      <c r="F51" s="43"/>
      <c r="G51" s="43"/>
      <c r="H51" s="43"/>
      <c r="I51" s="43"/>
      <c r="J51" s="44">
        <f t="shared" si="13"/>
        <v>182036</v>
      </c>
      <c r="K51" s="45">
        <f t="shared" si="14"/>
        <v>182086</v>
      </c>
    </row>
    <row r="52" spans="1:11" s="20" customFormat="1" ht="12" customHeight="1" thickBot="1" x14ac:dyDescent="0.25">
      <c r="A52" s="16" t="s">
        <v>108</v>
      </c>
      <c r="B52" s="17" t="s">
        <v>109</v>
      </c>
      <c r="C52" s="18">
        <f>SUM(C53:C57)</f>
        <v>0</v>
      </c>
      <c r="D52" s="18">
        <f t="shared" ref="D52:K52" si="15">SUM(D53:D57)</f>
        <v>0</v>
      </c>
      <c r="E52" s="18">
        <f>SUM(E53:E57)</f>
        <v>0</v>
      </c>
      <c r="F52" s="18">
        <f t="shared" si="15"/>
        <v>0</v>
      </c>
      <c r="G52" s="18">
        <f t="shared" si="15"/>
        <v>0</v>
      </c>
      <c r="H52" s="18">
        <f t="shared" si="15"/>
        <v>0</v>
      </c>
      <c r="I52" s="18">
        <f t="shared" si="15"/>
        <v>0</v>
      </c>
      <c r="J52" s="18">
        <f t="shared" si="15"/>
        <v>0</v>
      </c>
      <c r="K52" s="19">
        <f t="shared" si="15"/>
        <v>0</v>
      </c>
    </row>
    <row r="53" spans="1:11" s="20" customFormat="1" ht="12" customHeight="1" x14ac:dyDescent="0.2">
      <c r="A53" s="21" t="s">
        <v>110</v>
      </c>
      <c r="B53" s="22" t="s">
        <v>111</v>
      </c>
      <c r="C53" s="23">
        <f>SUM('[1]RM_5.1.1.sz.mell'!C50)</f>
        <v>0</v>
      </c>
      <c r="D53" s="23">
        <f>SUM('[1]RM_5.1.1.sz.mell'!D50)</f>
        <v>0</v>
      </c>
      <c r="E53" s="37">
        <f>SUM('[1]RM_5.1.1.sz.mell'!E50)</f>
        <v>0</v>
      </c>
      <c r="F53" s="37"/>
      <c r="G53" s="37"/>
      <c r="H53" s="37"/>
      <c r="I53" s="37"/>
      <c r="J53" s="38">
        <f>D53+E53+F53+G53+H53+I53</f>
        <v>0</v>
      </c>
      <c r="K53" s="46">
        <f>C53+J53</f>
        <v>0</v>
      </c>
    </row>
    <row r="54" spans="1:11" s="20" customFormat="1" ht="12" customHeight="1" x14ac:dyDescent="0.2">
      <c r="A54" s="26" t="s">
        <v>112</v>
      </c>
      <c r="B54" s="27" t="s">
        <v>113</v>
      </c>
      <c r="C54" s="23">
        <f>SUM('[1]RM_5.1.1.sz.mell'!C51)</f>
        <v>0</v>
      </c>
      <c r="D54" s="23">
        <f>SUM('[1]RM_5.1.1.sz.mell'!D51)</f>
        <v>0</v>
      </c>
      <c r="E54" s="37">
        <f>SUM('[1]RM_5.1.1.sz.mell'!E51)</f>
        <v>0</v>
      </c>
      <c r="F54" s="37"/>
      <c r="G54" s="37"/>
      <c r="H54" s="37"/>
      <c r="I54" s="37"/>
      <c r="J54" s="38">
        <f>D54+E54+F54+G54+H54+I54</f>
        <v>0</v>
      </c>
      <c r="K54" s="46">
        <f>C54+J54</f>
        <v>0</v>
      </c>
    </row>
    <row r="55" spans="1:11" s="20" customFormat="1" ht="12" customHeight="1" x14ac:dyDescent="0.2">
      <c r="A55" s="26" t="s">
        <v>114</v>
      </c>
      <c r="B55" s="27" t="s">
        <v>115</v>
      </c>
      <c r="C55" s="23">
        <f>SUM('[1]RM_5.1.1.sz.mell'!C52)</f>
        <v>0</v>
      </c>
      <c r="D55" s="23">
        <f>SUM('[1]RM_5.1.1.sz.mell'!D52)</f>
        <v>0</v>
      </c>
      <c r="E55" s="37">
        <f>SUM('[1]RM_5.1.1.sz.mell'!E52)</f>
        <v>0</v>
      </c>
      <c r="F55" s="37"/>
      <c r="G55" s="37"/>
      <c r="H55" s="37"/>
      <c r="I55" s="37"/>
      <c r="J55" s="38">
        <f>D55+E55+F55+G55+H55+I55</f>
        <v>0</v>
      </c>
      <c r="K55" s="46">
        <f>C55+J55</f>
        <v>0</v>
      </c>
    </row>
    <row r="56" spans="1:11" s="20" customFormat="1" ht="12" customHeight="1" x14ac:dyDescent="0.2">
      <c r="A56" s="26" t="s">
        <v>116</v>
      </c>
      <c r="B56" s="27" t="s">
        <v>117</v>
      </c>
      <c r="C56" s="23">
        <f>SUM('[1]RM_5.1.1.sz.mell'!C53)</f>
        <v>0</v>
      </c>
      <c r="D56" s="23">
        <f>SUM('[1]RM_5.1.1.sz.mell'!D53)</f>
        <v>0</v>
      </c>
      <c r="E56" s="37">
        <f>SUM('[1]RM_5.1.1.sz.mell'!E53)</f>
        <v>0</v>
      </c>
      <c r="F56" s="37"/>
      <c r="G56" s="37"/>
      <c r="H56" s="37"/>
      <c r="I56" s="37"/>
      <c r="J56" s="38">
        <f>D56+E56+F56+G56+H56+I56</f>
        <v>0</v>
      </c>
      <c r="K56" s="46">
        <f>C56+J56</f>
        <v>0</v>
      </c>
    </row>
    <row r="57" spans="1:11" s="20" customFormat="1" ht="12" customHeight="1" thickBot="1" x14ac:dyDescent="0.25">
      <c r="A57" s="29" t="s">
        <v>118</v>
      </c>
      <c r="B57" s="30" t="s">
        <v>119</v>
      </c>
      <c r="C57" s="23">
        <f>SUM('[1]RM_5.1.1.sz.mell'!C54)</f>
        <v>0</v>
      </c>
      <c r="D57" s="23">
        <f>SUM('[1]RM_5.1.1.sz.mell'!D54)</f>
        <v>0</v>
      </c>
      <c r="E57" s="39">
        <f>SUM('[1]RM_5.1.1.sz.mell'!E54)</f>
        <v>0</v>
      </c>
      <c r="F57" s="39"/>
      <c r="G57" s="39"/>
      <c r="H57" s="39"/>
      <c r="I57" s="39"/>
      <c r="J57" s="40">
        <f>D57+E57+F57+G57+H57+I57</f>
        <v>0</v>
      </c>
      <c r="K57" s="46">
        <f>C57+J57</f>
        <v>0</v>
      </c>
    </row>
    <row r="58" spans="1:11" s="20" customFormat="1" ht="12" customHeight="1" thickBot="1" x14ac:dyDescent="0.25">
      <c r="A58" s="16" t="s">
        <v>120</v>
      </c>
      <c r="B58" s="17" t="s">
        <v>121</v>
      </c>
      <c r="C58" s="18">
        <f>SUM(C59:C61)</f>
        <v>0</v>
      </c>
      <c r="D58" s="18">
        <f t="shared" ref="D58:K58" si="16">SUM(D59:D61)</f>
        <v>0</v>
      </c>
      <c r="E58" s="18">
        <f>SUM(E59:E61)</f>
        <v>0</v>
      </c>
      <c r="F58" s="18">
        <f t="shared" si="16"/>
        <v>0</v>
      </c>
      <c r="G58" s="18">
        <f t="shared" si="16"/>
        <v>0</v>
      </c>
      <c r="H58" s="18">
        <f t="shared" si="16"/>
        <v>0</v>
      </c>
      <c r="I58" s="18">
        <f t="shared" si="16"/>
        <v>0</v>
      </c>
      <c r="J58" s="18">
        <f t="shared" si="16"/>
        <v>0</v>
      </c>
      <c r="K58" s="19">
        <f t="shared" si="16"/>
        <v>0</v>
      </c>
    </row>
    <row r="59" spans="1:11" s="20" customFormat="1" ht="12" customHeight="1" x14ac:dyDescent="0.2">
      <c r="A59" s="21" t="s">
        <v>122</v>
      </c>
      <c r="B59" s="22" t="s">
        <v>123</v>
      </c>
      <c r="C59" s="23">
        <f>SUM('[1]RM_5.1.1.sz.mell'!C56)</f>
        <v>0</v>
      </c>
      <c r="D59" s="23">
        <f>SUM('[1]RM_5.1.1.sz.mell'!D56)</f>
        <v>0</v>
      </c>
      <c r="E59" s="23">
        <f>SUM('[1]RM_5.1.1.sz.mell'!E56)</f>
        <v>0</v>
      </c>
      <c r="F59" s="23"/>
      <c r="G59" s="23"/>
      <c r="H59" s="23"/>
      <c r="I59" s="23"/>
      <c r="J59" s="24">
        <f>D59+E59+F59+G59+H59+I59</f>
        <v>0</v>
      </c>
      <c r="K59" s="25">
        <f>C59+J59</f>
        <v>0</v>
      </c>
    </row>
    <row r="60" spans="1:11" s="20" customFormat="1" ht="12" customHeight="1" x14ac:dyDescent="0.2">
      <c r="A60" s="26" t="s">
        <v>124</v>
      </c>
      <c r="B60" s="27" t="s">
        <v>125</v>
      </c>
      <c r="C60" s="23">
        <f>SUM('[1]RM_5.1.1.sz.mell'!C57)</f>
        <v>0</v>
      </c>
      <c r="D60" s="23">
        <f>SUM('[1]RM_5.1.1.sz.mell'!D57)</f>
        <v>0</v>
      </c>
      <c r="E60" s="23">
        <f>SUM('[1]RM_5.1.1.sz.mell'!E57)</f>
        <v>0</v>
      </c>
      <c r="F60" s="23"/>
      <c r="G60" s="23"/>
      <c r="H60" s="23"/>
      <c r="I60" s="23"/>
      <c r="J60" s="24">
        <f>D60+E60+F60+G60+H60+I60</f>
        <v>0</v>
      </c>
      <c r="K60" s="25">
        <f>C60+J60</f>
        <v>0</v>
      </c>
    </row>
    <row r="61" spans="1:11" s="20" customFormat="1" ht="12" customHeight="1" x14ac:dyDescent="0.2">
      <c r="A61" s="26" t="s">
        <v>126</v>
      </c>
      <c r="B61" s="27" t="s">
        <v>127</v>
      </c>
      <c r="C61" s="23">
        <f>SUM('[1]RM_5.1.1.sz.mell'!C58)</f>
        <v>0</v>
      </c>
      <c r="D61" s="23">
        <f>SUM('[1]RM_5.1.1.sz.mell'!D58)</f>
        <v>0</v>
      </c>
      <c r="E61" s="23">
        <f>SUM('[1]RM_5.1.1.sz.mell'!E58)</f>
        <v>0</v>
      </c>
      <c r="F61" s="23"/>
      <c r="G61" s="23"/>
      <c r="H61" s="23"/>
      <c r="I61" s="23"/>
      <c r="J61" s="24">
        <f>D61+E61+F61+G61+H61+I61</f>
        <v>0</v>
      </c>
      <c r="K61" s="25">
        <f>C61+J61</f>
        <v>0</v>
      </c>
    </row>
    <row r="62" spans="1:11" s="20" customFormat="1" ht="12" customHeight="1" thickBot="1" x14ac:dyDescent="0.25">
      <c r="A62" s="29" t="s">
        <v>128</v>
      </c>
      <c r="B62" s="30" t="s">
        <v>129</v>
      </c>
      <c r="C62" s="23">
        <f>SUM('[1]RM_5.1.1.sz.mell'!C59)</f>
        <v>0</v>
      </c>
      <c r="D62" s="23">
        <f>SUM('[1]RM_5.1.1.sz.mell'!D59)</f>
        <v>0</v>
      </c>
      <c r="E62" s="32">
        <f>SUM('[1]RM_5.1.1.sz.mell'!E59)</f>
        <v>0</v>
      </c>
      <c r="F62" s="32"/>
      <c r="G62" s="32"/>
      <c r="H62" s="32"/>
      <c r="I62" s="32"/>
      <c r="J62" s="34">
        <f>D62+E62+F62+G62+H62+I62</f>
        <v>0</v>
      </c>
      <c r="K62" s="25">
        <f>C62+J62</f>
        <v>0</v>
      </c>
    </row>
    <row r="63" spans="1:11" s="20" customFormat="1" ht="12" customHeight="1" thickBot="1" x14ac:dyDescent="0.25">
      <c r="A63" s="16" t="s">
        <v>130</v>
      </c>
      <c r="B63" s="31" t="s">
        <v>131</v>
      </c>
      <c r="C63" s="18">
        <f>SUM(C64:C66)</f>
        <v>556000</v>
      </c>
      <c r="D63" s="18">
        <f t="shared" ref="D63:K63" si="17">SUM(D64:D66)</f>
        <v>1000000</v>
      </c>
      <c r="E63" s="18">
        <f>SUM(E64:E66)</f>
        <v>0</v>
      </c>
      <c r="F63" s="18">
        <f t="shared" si="17"/>
        <v>0</v>
      </c>
      <c r="G63" s="18">
        <f t="shared" si="17"/>
        <v>0</v>
      </c>
      <c r="H63" s="18">
        <f t="shared" si="17"/>
        <v>0</v>
      </c>
      <c r="I63" s="18">
        <f t="shared" si="17"/>
        <v>0</v>
      </c>
      <c r="J63" s="18">
        <f t="shared" si="17"/>
        <v>1000000</v>
      </c>
      <c r="K63" s="19">
        <f t="shared" si="17"/>
        <v>1556000</v>
      </c>
    </row>
    <row r="64" spans="1:11" s="20" customFormat="1" ht="12" customHeight="1" x14ac:dyDescent="0.2">
      <c r="A64" s="21" t="s">
        <v>132</v>
      </c>
      <c r="B64" s="22" t="s">
        <v>133</v>
      </c>
      <c r="C64" s="23">
        <f>SUM('[1]RM_5.1.1.sz.mell'!C61)</f>
        <v>0</v>
      </c>
      <c r="D64" s="23">
        <f>SUM('[1]RM_5.1.1.sz.mell'!D61)</f>
        <v>0</v>
      </c>
      <c r="E64" s="47">
        <f>SUM('[1]RM_5.1.1.sz.mell'!E61)</f>
        <v>0</v>
      </c>
      <c r="F64" s="47"/>
      <c r="G64" s="47"/>
      <c r="H64" s="47"/>
      <c r="I64" s="47"/>
      <c r="J64" s="48">
        <f>D64+E64+F64+G64+H64+I64</f>
        <v>0</v>
      </c>
      <c r="K64" s="49">
        <f>C64+J64</f>
        <v>0</v>
      </c>
    </row>
    <row r="65" spans="1:11" s="20" customFormat="1" ht="12" customHeight="1" x14ac:dyDescent="0.2">
      <c r="A65" s="26" t="s">
        <v>134</v>
      </c>
      <c r="B65" s="27" t="s">
        <v>135</v>
      </c>
      <c r="C65" s="23">
        <f>SUM('[1]RM_5.1.1.sz.mell'!C62)</f>
        <v>556000</v>
      </c>
      <c r="D65" s="23">
        <f>SUM('[1]RM_5.1.1.sz.mell'!D62)</f>
        <v>1000000</v>
      </c>
      <c r="E65" s="47">
        <f>SUM('[1]RM_5.1.1.sz.mell'!E62)</f>
        <v>0</v>
      </c>
      <c r="F65" s="47"/>
      <c r="G65" s="47"/>
      <c r="H65" s="47"/>
      <c r="I65" s="47"/>
      <c r="J65" s="48">
        <f>D65+E65+F65+G65+H65+I65</f>
        <v>1000000</v>
      </c>
      <c r="K65" s="49">
        <f>C65+J65</f>
        <v>1556000</v>
      </c>
    </row>
    <row r="66" spans="1:11" s="20" customFormat="1" ht="12" customHeight="1" x14ac:dyDescent="0.2">
      <c r="A66" s="26" t="s">
        <v>136</v>
      </c>
      <c r="B66" s="27" t="s">
        <v>137</v>
      </c>
      <c r="C66" s="23">
        <f>SUM('[1]RM_5.1.1.sz.mell'!C63)</f>
        <v>0</v>
      </c>
      <c r="D66" s="23">
        <f>SUM('[1]RM_5.1.1.sz.mell'!D63)</f>
        <v>0</v>
      </c>
      <c r="E66" s="47">
        <f>SUM('[1]RM_5.1.1.sz.mell'!E63)</f>
        <v>0</v>
      </c>
      <c r="F66" s="47"/>
      <c r="G66" s="47"/>
      <c r="H66" s="47"/>
      <c r="I66" s="47"/>
      <c r="J66" s="48">
        <f>D66+E66+F66+G66+H66+I66</f>
        <v>0</v>
      </c>
      <c r="K66" s="49">
        <f>C66+J66</f>
        <v>0</v>
      </c>
    </row>
    <row r="67" spans="1:11" s="20" customFormat="1" ht="12" customHeight="1" thickBot="1" x14ac:dyDescent="0.25">
      <c r="A67" s="29" t="s">
        <v>138</v>
      </c>
      <c r="B67" s="30" t="s">
        <v>139</v>
      </c>
      <c r="C67" s="23">
        <f>SUM('[1]RM_5.1.1.sz.mell'!C64)</f>
        <v>0</v>
      </c>
      <c r="D67" s="23">
        <f>SUM('[1]RM_5.1.1.sz.mell'!D64)</f>
        <v>0</v>
      </c>
      <c r="E67" s="47">
        <f>SUM('[1]RM_5.1.1.sz.mell'!E64)</f>
        <v>0</v>
      </c>
      <c r="F67" s="47"/>
      <c r="G67" s="47"/>
      <c r="H67" s="47"/>
      <c r="I67" s="47"/>
      <c r="J67" s="48">
        <f>D67+E67+F67+G67+H67+I67</f>
        <v>0</v>
      </c>
      <c r="K67" s="49">
        <f>C67+J67</f>
        <v>0</v>
      </c>
    </row>
    <row r="68" spans="1:11" s="20" customFormat="1" ht="12" customHeight="1" thickBot="1" x14ac:dyDescent="0.25">
      <c r="A68" s="50" t="s">
        <v>140</v>
      </c>
      <c r="B68" s="17" t="s">
        <v>141</v>
      </c>
      <c r="C68" s="35">
        <f>+C11+C18+C25+C32+C40+C52+C58+C63</f>
        <v>1484510170</v>
      </c>
      <c r="D68" s="35">
        <f t="shared" ref="D68:K68" si="18">+D11+D18+D25+D32+D40+D52+D58+D63</f>
        <v>-599516250</v>
      </c>
      <c r="E68" s="35">
        <f>+E11+E18+E25+E32+E40+E52+E58+E63</f>
        <v>941340</v>
      </c>
      <c r="F68" s="35">
        <f t="shared" si="18"/>
        <v>13091174</v>
      </c>
      <c r="G68" s="35">
        <f t="shared" si="18"/>
        <v>0</v>
      </c>
      <c r="H68" s="35">
        <f t="shared" si="18"/>
        <v>0</v>
      </c>
      <c r="I68" s="35">
        <f t="shared" si="18"/>
        <v>0</v>
      </c>
      <c r="J68" s="35">
        <f t="shared" si="18"/>
        <v>-585483736</v>
      </c>
      <c r="K68" s="36">
        <f t="shared" si="18"/>
        <v>899026434</v>
      </c>
    </row>
    <row r="69" spans="1:11" s="20" customFormat="1" ht="12" customHeight="1" thickBot="1" x14ac:dyDescent="0.25">
      <c r="A69" s="51" t="s">
        <v>142</v>
      </c>
      <c r="B69" s="31" t="s">
        <v>143</v>
      </c>
      <c r="C69" s="18">
        <f>SUM(C70:C72)</f>
        <v>0</v>
      </c>
      <c r="D69" s="18">
        <f t="shared" ref="D69:K69" si="19">SUM(D70:D72)</f>
        <v>0</v>
      </c>
      <c r="E69" s="18">
        <f>SUM(E70:E72)</f>
        <v>0</v>
      </c>
      <c r="F69" s="18">
        <f t="shared" si="19"/>
        <v>0</v>
      </c>
      <c r="G69" s="18">
        <f t="shared" si="19"/>
        <v>0</v>
      </c>
      <c r="H69" s="18">
        <f t="shared" si="19"/>
        <v>0</v>
      </c>
      <c r="I69" s="18">
        <f t="shared" si="19"/>
        <v>0</v>
      </c>
      <c r="J69" s="18">
        <f t="shared" si="19"/>
        <v>0</v>
      </c>
      <c r="K69" s="19">
        <f t="shared" si="19"/>
        <v>0</v>
      </c>
    </row>
    <row r="70" spans="1:11" s="20" customFormat="1" ht="12" customHeight="1" x14ac:dyDescent="0.2">
      <c r="A70" s="21" t="s">
        <v>144</v>
      </c>
      <c r="B70" s="22" t="s">
        <v>145</v>
      </c>
      <c r="C70" s="47"/>
      <c r="D70" s="47"/>
      <c r="E70" s="47"/>
      <c r="F70" s="47"/>
      <c r="G70" s="47"/>
      <c r="H70" s="47"/>
      <c r="I70" s="47"/>
      <c r="J70" s="48">
        <f>D70+E70+F70+G70+H70+I70</f>
        <v>0</v>
      </c>
      <c r="K70" s="49">
        <f>C70+J70</f>
        <v>0</v>
      </c>
    </row>
    <row r="71" spans="1:11" s="20" customFormat="1" ht="12" customHeight="1" x14ac:dyDescent="0.2">
      <c r="A71" s="26" t="s">
        <v>146</v>
      </c>
      <c r="B71" s="27" t="s">
        <v>147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49">
        <f>C71+J71</f>
        <v>0</v>
      </c>
    </row>
    <row r="72" spans="1:11" s="20" customFormat="1" ht="12" customHeight="1" thickBot="1" x14ac:dyDescent="0.25">
      <c r="A72" s="41" t="s">
        <v>148</v>
      </c>
      <c r="B72" s="52" t="s">
        <v>149</v>
      </c>
      <c r="C72" s="43"/>
      <c r="D72" s="43"/>
      <c r="E72" s="43"/>
      <c r="F72" s="43"/>
      <c r="G72" s="43"/>
      <c r="H72" s="43"/>
      <c r="I72" s="43"/>
      <c r="J72" s="44">
        <f>D72+E72+F72+G72+H72+I72</f>
        <v>0</v>
      </c>
      <c r="K72" s="53">
        <f>C72+J72</f>
        <v>0</v>
      </c>
    </row>
    <row r="73" spans="1:11" s="20" customFormat="1" ht="12" customHeight="1" thickBot="1" x14ac:dyDescent="0.25">
      <c r="A73" s="51" t="s">
        <v>150</v>
      </c>
      <c r="B73" s="31" t="s">
        <v>151</v>
      </c>
      <c r="C73" s="18">
        <f>SUM(C74:C77)</f>
        <v>0</v>
      </c>
      <c r="D73" s="18">
        <f t="shared" ref="D73:K73" si="20">SUM(D74:D77)</f>
        <v>0</v>
      </c>
      <c r="E73" s="18">
        <f>SUM(E74:E77)</f>
        <v>0</v>
      </c>
      <c r="F73" s="18">
        <f t="shared" si="20"/>
        <v>0</v>
      </c>
      <c r="G73" s="18">
        <f t="shared" si="20"/>
        <v>0</v>
      </c>
      <c r="H73" s="18">
        <f t="shared" si="20"/>
        <v>0</v>
      </c>
      <c r="I73" s="18">
        <f t="shared" si="20"/>
        <v>0</v>
      </c>
      <c r="J73" s="18">
        <f t="shared" si="20"/>
        <v>0</v>
      </c>
      <c r="K73" s="19">
        <f t="shared" si="20"/>
        <v>0</v>
      </c>
    </row>
    <row r="74" spans="1:11" s="20" customFormat="1" ht="12" customHeight="1" x14ac:dyDescent="0.2">
      <c r="A74" s="21" t="s">
        <v>152</v>
      </c>
      <c r="B74" s="54" t="s">
        <v>153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49">
        <f>C74+J74</f>
        <v>0</v>
      </c>
    </row>
    <row r="75" spans="1:11" s="20" customFormat="1" ht="12" customHeight="1" x14ac:dyDescent="0.2">
      <c r="A75" s="26" t="s">
        <v>154</v>
      </c>
      <c r="B75" s="54" t="s">
        <v>155</v>
      </c>
      <c r="C75" s="47"/>
      <c r="D75" s="47"/>
      <c r="E75" s="47"/>
      <c r="F75" s="47"/>
      <c r="G75" s="47"/>
      <c r="H75" s="47"/>
      <c r="I75" s="47"/>
      <c r="J75" s="48">
        <f>D75+E75+F75+G75+H75+I75</f>
        <v>0</v>
      </c>
      <c r="K75" s="49">
        <f>C75+J75</f>
        <v>0</v>
      </c>
    </row>
    <row r="76" spans="1:11" s="20" customFormat="1" ht="12" customHeight="1" x14ac:dyDescent="0.2">
      <c r="A76" s="26" t="s">
        <v>156</v>
      </c>
      <c r="B76" s="54" t="s">
        <v>157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49">
        <f>C76+J76</f>
        <v>0</v>
      </c>
    </row>
    <row r="77" spans="1:11" s="20" customFormat="1" ht="12" customHeight="1" thickBot="1" x14ac:dyDescent="0.25">
      <c r="A77" s="29" t="s">
        <v>158</v>
      </c>
      <c r="B77" s="55" t="s">
        <v>159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49">
        <f>C77+J77</f>
        <v>0</v>
      </c>
    </row>
    <row r="78" spans="1:11" s="20" customFormat="1" ht="12" customHeight="1" thickBot="1" x14ac:dyDescent="0.25">
      <c r="A78" s="51" t="s">
        <v>160</v>
      </c>
      <c r="B78" s="31" t="s">
        <v>161</v>
      </c>
      <c r="C78" s="18">
        <f>SUM(C79:C80)</f>
        <v>63412000</v>
      </c>
      <c r="D78" s="18">
        <f t="shared" ref="D78:K78" si="21">SUM(D79:D80)</f>
        <v>618696250</v>
      </c>
      <c r="E78" s="18">
        <f>SUM(E79:E80)</f>
        <v>0</v>
      </c>
      <c r="F78" s="18">
        <f t="shared" si="21"/>
        <v>0</v>
      </c>
      <c r="G78" s="18">
        <f t="shared" si="21"/>
        <v>0</v>
      </c>
      <c r="H78" s="18">
        <f t="shared" si="21"/>
        <v>0</v>
      </c>
      <c r="I78" s="18">
        <f t="shared" si="21"/>
        <v>0</v>
      </c>
      <c r="J78" s="18">
        <f t="shared" si="21"/>
        <v>618696250</v>
      </c>
      <c r="K78" s="19">
        <f t="shared" si="21"/>
        <v>682108250</v>
      </c>
    </row>
    <row r="79" spans="1:11" s="20" customFormat="1" ht="12" customHeight="1" x14ac:dyDescent="0.2">
      <c r="A79" s="21" t="s">
        <v>162</v>
      </c>
      <c r="B79" s="22" t="s">
        <v>163</v>
      </c>
      <c r="C79" s="47">
        <f>SUM('[1]RM_5.1.3.sz.mell'!C76,'[1]RM_5.2.sz.mell'!C41,'[1]RM_5.3.sz.mell'!C40,'[1]RM_5.4.sz.mell'!C40)</f>
        <v>63412000</v>
      </c>
      <c r="D79" s="47">
        <f>SUM('[1]RM_5.1.3.sz.mell'!D76,'[1]RM_5.2.sz.mell'!D41,'[1]RM_5.3.sz.mell'!D40,'[1]RM_5.4.sz.mell'!D40)</f>
        <v>618053975</v>
      </c>
      <c r="E79" s="47">
        <f>SUM('[1]RM_5.1.3.sz.mell'!E76,'[1]RM_5.2.sz.mell'!E41,'[1]RM_5.3.sz.mell'!E40,'[1]RM_5.4.sz.mell'!E40)</f>
        <v>0</v>
      </c>
      <c r="F79" s="47"/>
      <c r="G79" s="47"/>
      <c r="H79" s="47"/>
      <c r="I79" s="47"/>
      <c r="J79" s="48">
        <f>D79+E79+F79+G79+H79+I79</f>
        <v>618053975</v>
      </c>
      <c r="K79" s="49">
        <f>C79+J79</f>
        <v>681465975</v>
      </c>
    </row>
    <row r="80" spans="1:11" s="20" customFormat="1" ht="12" customHeight="1" thickBot="1" x14ac:dyDescent="0.25">
      <c r="A80" s="29" t="s">
        <v>164</v>
      </c>
      <c r="B80" s="30" t="s">
        <v>165</v>
      </c>
      <c r="C80" s="47"/>
      <c r="D80" s="47">
        <f>SUM('[1]RM_5.1.3.sz.mell'!D77,'[1]RM_5.2.sz.mell'!D42,'[1]RM_5.3.sz.mell'!D41,'[1]RM_5.4.sz.mell'!D41)</f>
        <v>642275</v>
      </c>
      <c r="E80" s="47">
        <f>SUM('[1]RM_5.1.3.sz.mell'!E77,'[1]RM_5.2.sz.mell'!E42,'[1]RM_5.3.sz.mell'!E41,'[1]RM_5.4.sz.mell'!E41)</f>
        <v>0</v>
      </c>
      <c r="F80" s="47"/>
      <c r="G80" s="47"/>
      <c r="H80" s="47"/>
      <c r="I80" s="47"/>
      <c r="J80" s="48">
        <f>D80+E80+F80+G80+H80+I80</f>
        <v>642275</v>
      </c>
      <c r="K80" s="49">
        <f>C80+J80</f>
        <v>642275</v>
      </c>
    </row>
    <row r="81" spans="1:11" s="20" customFormat="1" ht="12" customHeight="1" thickBot="1" x14ac:dyDescent="0.25">
      <c r="A81" s="51" t="s">
        <v>166</v>
      </c>
      <c r="B81" s="31" t="s">
        <v>167</v>
      </c>
      <c r="C81" s="18">
        <f>SUM(C82:C84)</f>
        <v>0</v>
      </c>
      <c r="D81" s="18">
        <f t="shared" ref="D81:K81" si="22">SUM(D82:D84)</f>
        <v>0</v>
      </c>
      <c r="E81" s="18">
        <f>SUM(E82:E84)</f>
        <v>0</v>
      </c>
      <c r="F81" s="18">
        <f t="shared" si="22"/>
        <v>0</v>
      </c>
      <c r="G81" s="18">
        <f t="shared" si="22"/>
        <v>0</v>
      </c>
      <c r="H81" s="18">
        <f t="shared" si="22"/>
        <v>0</v>
      </c>
      <c r="I81" s="18">
        <f t="shared" si="22"/>
        <v>0</v>
      </c>
      <c r="J81" s="18">
        <f t="shared" si="22"/>
        <v>0</v>
      </c>
      <c r="K81" s="19">
        <f t="shared" si="22"/>
        <v>0</v>
      </c>
    </row>
    <row r="82" spans="1:11" s="20" customFormat="1" ht="12" customHeight="1" x14ac:dyDescent="0.2">
      <c r="A82" s="21" t="s">
        <v>168</v>
      </c>
      <c r="B82" s="22" t="s">
        <v>169</v>
      </c>
      <c r="C82" s="23">
        <f>SUM('[1]RM_5.1.1.sz.mell'!C79)</f>
        <v>0</v>
      </c>
      <c r="D82" s="23">
        <f>SUM('[1]RM_5.1.1.sz.mell'!D79)</f>
        <v>0</v>
      </c>
      <c r="E82" s="47">
        <f>SUM('[1]RM_5.1.1.sz.mell'!E79)</f>
        <v>0</v>
      </c>
      <c r="F82" s="47"/>
      <c r="G82" s="47"/>
      <c r="H82" s="47"/>
      <c r="I82" s="47"/>
      <c r="J82" s="48">
        <f>D82+E82+F82+G82+H82+I82</f>
        <v>0</v>
      </c>
      <c r="K82" s="49">
        <f>C82+J82</f>
        <v>0</v>
      </c>
    </row>
    <row r="83" spans="1:11" s="20" customFormat="1" ht="12" customHeight="1" x14ac:dyDescent="0.2">
      <c r="A83" s="26" t="s">
        <v>170</v>
      </c>
      <c r="B83" s="27" t="s">
        <v>171</v>
      </c>
      <c r="C83" s="23">
        <f>SUM('[1]RM_5.1.1.sz.mell'!C80)</f>
        <v>0</v>
      </c>
      <c r="D83" s="23">
        <f>SUM('[1]RM_5.1.1.sz.mell'!D80)</f>
        <v>0</v>
      </c>
      <c r="E83" s="47">
        <f>SUM('[1]RM_5.1.1.sz.mell'!E80)</f>
        <v>0</v>
      </c>
      <c r="F83" s="47"/>
      <c r="G83" s="47"/>
      <c r="H83" s="47"/>
      <c r="I83" s="47"/>
      <c r="J83" s="48">
        <f>D83+E83+F83+G83+H83+I83</f>
        <v>0</v>
      </c>
      <c r="K83" s="49">
        <f>C83+J83</f>
        <v>0</v>
      </c>
    </row>
    <row r="84" spans="1:11" s="20" customFormat="1" ht="12" customHeight="1" thickBot="1" x14ac:dyDescent="0.25">
      <c r="A84" s="29" t="s">
        <v>172</v>
      </c>
      <c r="B84" s="30" t="s">
        <v>173</v>
      </c>
      <c r="C84" s="23">
        <f>SUM('[1]RM_5.1.1.sz.mell'!C81)</f>
        <v>0</v>
      </c>
      <c r="D84" s="23">
        <f>SUM('[1]RM_5.1.1.sz.mell'!D81)</f>
        <v>0</v>
      </c>
      <c r="E84" s="47">
        <f>SUM('[1]RM_5.1.1.sz.mell'!E81)</f>
        <v>0</v>
      </c>
      <c r="F84" s="47"/>
      <c r="G84" s="47"/>
      <c r="H84" s="47"/>
      <c r="I84" s="47"/>
      <c r="J84" s="48">
        <f>D84+E84+F84+G84+H84+I84</f>
        <v>0</v>
      </c>
      <c r="K84" s="49">
        <f>C84+J84</f>
        <v>0</v>
      </c>
    </row>
    <row r="85" spans="1:11" s="20" customFormat="1" ht="12" customHeight="1" thickBot="1" x14ac:dyDescent="0.25">
      <c r="A85" s="51" t="s">
        <v>174</v>
      </c>
      <c r="B85" s="31" t="s">
        <v>175</v>
      </c>
      <c r="C85" s="18">
        <f>SUM(C86:C89)</f>
        <v>0</v>
      </c>
      <c r="D85" s="18">
        <f t="shared" ref="D85:K85" si="23">SUM(D86:D89)</f>
        <v>0</v>
      </c>
      <c r="E85" s="18">
        <f>SUM(E86:E89)</f>
        <v>0</v>
      </c>
      <c r="F85" s="18">
        <f t="shared" si="23"/>
        <v>0</v>
      </c>
      <c r="G85" s="18">
        <f t="shared" si="23"/>
        <v>0</v>
      </c>
      <c r="H85" s="18">
        <f t="shared" si="23"/>
        <v>0</v>
      </c>
      <c r="I85" s="18">
        <f t="shared" si="23"/>
        <v>0</v>
      </c>
      <c r="J85" s="18">
        <f t="shared" si="23"/>
        <v>0</v>
      </c>
      <c r="K85" s="19">
        <f t="shared" si="23"/>
        <v>0</v>
      </c>
    </row>
    <row r="86" spans="1:11" s="20" customFormat="1" ht="12" customHeight="1" x14ac:dyDescent="0.2">
      <c r="A86" s="56" t="s">
        <v>176</v>
      </c>
      <c r="B86" s="22" t="s">
        <v>177</v>
      </c>
      <c r="C86" s="47"/>
      <c r="D86" s="47"/>
      <c r="E86" s="47"/>
      <c r="F86" s="47"/>
      <c r="G86" s="47"/>
      <c r="H86" s="47"/>
      <c r="I86" s="47"/>
      <c r="J86" s="48">
        <f t="shared" ref="J86:J91" si="24">D86+E86+F86+G86+H86+I86</f>
        <v>0</v>
      </c>
      <c r="K86" s="49">
        <f t="shared" ref="K86:K91" si="25">C86+J86</f>
        <v>0</v>
      </c>
    </row>
    <row r="87" spans="1:11" s="20" customFormat="1" ht="12" customHeight="1" x14ac:dyDescent="0.2">
      <c r="A87" s="57" t="s">
        <v>178</v>
      </c>
      <c r="B87" s="27" t="s">
        <v>179</v>
      </c>
      <c r="C87" s="47"/>
      <c r="D87" s="47"/>
      <c r="E87" s="47"/>
      <c r="F87" s="47"/>
      <c r="G87" s="47"/>
      <c r="H87" s="47"/>
      <c r="I87" s="47"/>
      <c r="J87" s="48">
        <f t="shared" si="24"/>
        <v>0</v>
      </c>
      <c r="K87" s="49">
        <f t="shared" si="25"/>
        <v>0</v>
      </c>
    </row>
    <row r="88" spans="1:11" s="20" customFormat="1" ht="12" customHeight="1" x14ac:dyDescent="0.2">
      <c r="A88" s="57" t="s">
        <v>180</v>
      </c>
      <c r="B88" s="27" t="s">
        <v>181</v>
      </c>
      <c r="C88" s="47"/>
      <c r="D88" s="47"/>
      <c r="E88" s="47"/>
      <c r="F88" s="47"/>
      <c r="G88" s="47"/>
      <c r="H88" s="47"/>
      <c r="I88" s="47"/>
      <c r="J88" s="48">
        <f t="shared" si="24"/>
        <v>0</v>
      </c>
      <c r="K88" s="49">
        <f t="shared" si="25"/>
        <v>0</v>
      </c>
    </row>
    <row r="89" spans="1:11" s="20" customFormat="1" ht="12" customHeight="1" thickBot="1" x14ac:dyDescent="0.25">
      <c r="A89" s="58" t="s">
        <v>182</v>
      </c>
      <c r="B89" s="30" t="s">
        <v>183</v>
      </c>
      <c r="C89" s="47"/>
      <c r="D89" s="47"/>
      <c r="E89" s="47"/>
      <c r="F89" s="47"/>
      <c r="G89" s="47"/>
      <c r="H89" s="47"/>
      <c r="I89" s="47"/>
      <c r="J89" s="48">
        <f t="shared" si="24"/>
        <v>0</v>
      </c>
      <c r="K89" s="49">
        <f t="shared" si="25"/>
        <v>0</v>
      </c>
    </row>
    <row r="90" spans="1:11" s="20" customFormat="1" ht="12" customHeight="1" thickBot="1" x14ac:dyDescent="0.25">
      <c r="A90" s="51" t="s">
        <v>184</v>
      </c>
      <c r="B90" s="31" t="s">
        <v>185</v>
      </c>
      <c r="C90" s="59"/>
      <c r="D90" s="59"/>
      <c r="E90" s="59"/>
      <c r="F90" s="59"/>
      <c r="G90" s="59"/>
      <c r="H90" s="59"/>
      <c r="I90" s="59"/>
      <c r="J90" s="18">
        <f t="shared" si="24"/>
        <v>0</v>
      </c>
      <c r="K90" s="19">
        <f t="shared" si="25"/>
        <v>0</v>
      </c>
    </row>
    <row r="91" spans="1:11" s="20" customFormat="1" ht="13.5" customHeight="1" thickBot="1" x14ac:dyDescent="0.25">
      <c r="A91" s="51" t="s">
        <v>186</v>
      </c>
      <c r="B91" s="31" t="s">
        <v>187</v>
      </c>
      <c r="C91" s="59"/>
      <c r="D91" s="59"/>
      <c r="E91" s="59"/>
      <c r="F91" s="59"/>
      <c r="G91" s="59"/>
      <c r="H91" s="59"/>
      <c r="I91" s="59"/>
      <c r="J91" s="18">
        <f t="shared" si="24"/>
        <v>0</v>
      </c>
      <c r="K91" s="19">
        <f t="shared" si="25"/>
        <v>0</v>
      </c>
    </row>
    <row r="92" spans="1:11" s="20" customFormat="1" ht="15.75" customHeight="1" thickBot="1" x14ac:dyDescent="0.25">
      <c r="A92" s="51" t="s">
        <v>188</v>
      </c>
      <c r="B92" s="31" t="s">
        <v>189</v>
      </c>
      <c r="C92" s="35">
        <f>+C69+C73+C78+C81+C85+C91+C90</f>
        <v>63412000</v>
      </c>
      <c r="D92" s="35">
        <f t="shared" ref="D92:K92" si="26">+D69+D73+D78+D81+D85+D91+D90</f>
        <v>618696250</v>
      </c>
      <c r="E92" s="35">
        <f>+E69+E73+E78+E81+E85+E91+E90</f>
        <v>0</v>
      </c>
      <c r="F92" s="35">
        <f t="shared" si="26"/>
        <v>0</v>
      </c>
      <c r="G92" s="35">
        <f t="shared" si="26"/>
        <v>0</v>
      </c>
      <c r="H92" s="35">
        <f t="shared" si="26"/>
        <v>0</v>
      </c>
      <c r="I92" s="35">
        <f t="shared" si="26"/>
        <v>0</v>
      </c>
      <c r="J92" s="35">
        <f t="shared" si="26"/>
        <v>618696250</v>
      </c>
      <c r="K92" s="36">
        <f t="shared" si="26"/>
        <v>682108250</v>
      </c>
    </row>
    <row r="93" spans="1:11" s="20" customFormat="1" ht="25.5" customHeight="1" thickBot="1" x14ac:dyDescent="0.25">
      <c r="A93" s="60" t="s">
        <v>190</v>
      </c>
      <c r="B93" s="61" t="s">
        <v>191</v>
      </c>
      <c r="C93" s="35">
        <f>+C68+C92</f>
        <v>1547922170</v>
      </c>
      <c r="D93" s="35">
        <f t="shared" ref="D93:K93" si="27">+D68+D92</f>
        <v>19180000</v>
      </c>
      <c r="E93" s="35">
        <f>+E68+E92</f>
        <v>941340</v>
      </c>
      <c r="F93" s="35">
        <f t="shared" si="27"/>
        <v>13091174</v>
      </c>
      <c r="G93" s="35">
        <f t="shared" si="27"/>
        <v>0</v>
      </c>
      <c r="H93" s="35">
        <f t="shared" si="27"/>
        <v>0</v>
      </c>
      <c r="I93" s="35">
        <f t="shared" si="27"/>
        <v>0</v>
      </c>
      <c r="J93" s="35">
        <f t="shared" si="27"/>
        <v>33212514</v>
      </c>
      <c r="K93" s="36">
        <f t="shared" si="27"/>
        <v>1581134684</v>
      </c>
    </row>
    <row r="94" spans="1:11" s="20" customFormat="1" ht="30.75" customHeight="1" x14ac:dyDescent="0.2">
      <c r="A94" s="62"/>
      <c r="B94" s="63"/>
      <c r="C94" s="64"/>
    </row>
    <row r="95" spans="1:11" ht="16.5" customHeight="1" x14ac:dyDescent="0.25">
      <c r="A95" s="366" t="s">
        <v>192</v>
      </c>
      <c r="B95" s="366"/>
      <c r="C95" s="366"/>
      <c r="D95" s="366"/>
      <c r="E95" s="366"/>
      <c r="F95" s="366"/>
      <c r="G95" s="366"/>
      <c r="H95" s="366"/>
      <c r="I95" s="366"/>
      <c r="J95" s="366"/>
      <c r="K95" s="366"/>
    </row>
    <row r="96" spans="1:11" s="66" customFormat="1" ht="16.5" customHeight="1" thickBot="1" x14ac:dyDescent="0.3">
      <c r="A96" s="367" t="s">
        <v>193</v>
      </c>
      <c r="B96" s="367"/>
      <c r="C96" s="65"/>
      <c r="K96" s="65" t="str">
        <f>K7</f>
        <v>Forintban!</v>
      </c>
    </row>
    <row r="97" spans="1:11" x14ac:dyDescent="0.25">
      <c r="A97" s="351" t="s">
        <v>4</v>
      </c>
      <c r="B97" s="353" t="s">
        <v>194</v>
      </c>
      <c r="C97" s="355" t="str">
        <f>+CONCATENATE(LEFT([1]RM_ÖSSZEFÜGGÉSEK!A6,4),". évi")</f>
        <v>2019. évi</v>
      </c>
      <c r="D97" s="356"/>
      <c r="E97" s="357"/>
      <c r="F97" s="357"/>
      <c r="G97" s="357"/>
      <c r="H97" s="357"/>
      <c r="I97" s="357"/>
      <c r="J97" s="357"/>
      <c r="K97" s="358"/>
    </row>
    <row r="98" spans="1:11" ht="39" customHeight="1" thickBot="1" x14ac:dyDescent="0.3">
      <c r="A98" s="352"/>
      <c r="B98" s="354"/>
      <c r="C98" s="6" t="s">
        <v>6</v>
      </c>
      <c r="D98" s="7" t="str">
        <f t="shared" ref="D98:I98" si="28">D9</f>
        <v xml:space="preserve">1. sz. módosítás </v>
      </c>
      <c r="E98" s="7" t="str">
        <f t="shared" si="28"/>
        <v xml:space="preserve">.2. sz. módosítás </v>
      </c>
      <c r="F98" s="7" t="str">
        <f t="shared" si="28"/>
        <v xml:space="preserve">3. sz. módosítás </v>
      </c>
      <c r="G98" s="7" t="str">
        <f t="shared" si="28"/>
        <v xml:space="preserve">4. sz. módosítás </v>
      </c>
      <c r="H98" s="7" t="str">
        <f t="shared" si="28"/>
        <v xml:space="preserve">.5. sz. módosítás </v>
      </c>
      <c r="I98" s="7" t="str">
        <f t="shared" si="28"/>
        <v xml:space="preserve">6. sz. módosítás </v>
      </c>
      <c r="J98" s="8" t="s">
        <v>13</v>
      </c>
      <c r="K98" s="9" t="str">
        <f>K9</f>
        <v>2.számú módosítás utáni előirányzat</v>
      </c>
    </row>
    <row r="99" spans="1:11" s="15" customFormat="1" ht="12" customHeight="1" thickBot="1" x14ac:dyDescent="0.25">
      <c r="A99" s="71" t="s">
        <v>15</v>
      </c>
      <c r="B99" s="72" t="s">
        <v>16</v>
      </c>
      <c r="C99" s="12" t="s">
        <v>17</v>
      </c>
      <c r="D99" s="12" t="s">
        <v>18</v>
      </c>
      <c r="E99" s="13" t="s">
        <v>19</v>
      </c>
      <c r="F99" s="13" t="s">
        <v>20</v>
      </c>
      <c r="G99" s="13" t="s">
        <v>21</v>
      </c>
      <c r="H99" s="13" t="s">
        <v>22</v>
      </c>
      <c r="I99" s="13" t="s">
        <v>23</v>
      </c>
      <c r="J99" s="13" t="s">
        <v>24</v>
      </c>
      <c r="K99" s="14" t="s">
        <v>25</v>
      </c>
    </row>
    <row r="100" spans="1:11" ht="12" customHeight="1" thickBot="1" x14ac:dyDescent="0.3">
      <c r="A100" s="127" t="s">
        <v>26</v>
      </c>
      <c r="B100" s="128" t="s">
        <v>195</v>
      </c>
      <c r="C100" s="129">
        <f>C101+C102+C103+C104+C105+C118</f>
        <v>757264000</v>
      </c>
      <c r="D100" s="129">
        <f t="shared" ref="D100:K100" si="29">D101+D102+D103+D104+D105+D118</f>
        <v>15273000</v>
      </c>
      <c r="E100" s="129">
        <f>E101+E102+E103+E104+E105+E118</f>
        <v>-2358660</v>
      </c>
      <c r="F100" s="129">
        <f t="shared" si="29"/>
        <v>11596178</v>
      </c>
      <c r="G100" s="129">
        <f t="shared" si="29"/>
        <v>0</v>
      </c>
      <c r="H100" s="129">
        <f t="shared" si="29"/>
        <v>0</v>
      </c>
      <c r="I100" s="129">
        <f t="shared" si="29"/>
        <v>0</v>
      </c>
      <c r="J100" s="129">
        <f t="shared" si="29"/>
        <v>24510518</v>
      </c>
      <c r="K100" s="130">
        <f t="shared" si="29"/>
        <v>781774518</v>
      </c>
    </row>
    <row r="101" spans="1:11" ht="12" customHeight="1" x14ac:dyDescent="0.25">
      <c r="A101" s="131" t="s">
        <v>28</v>
      </c>
      <c r="B101" s="132" t="s">
        <v>196</v>
      </c>
      <c r="C101" s="133">
        <f>SUM('[1]RM_5.1.1.sz.mell'!C94,'[1]RM_5.2.sz.mell'!C47,'[1]RM_5.3.sz.mell'!C46,'[1]RM_5.4.sz.mell'!C46)</f>
        <v>229183000</v>
      </c>
      <c r="D101" s="133">
        <f>SUM('[1]RM_5.1.1.sz.mell'!D94,'[1]RM_5.2.sz.mell'!D47,'[1]RM_5.3.sz.mell'!D46,'[1]RM_5.4.sz.mell'!D46)</f>
        <v>1720000</v>
      </c>
      <c r="E101" s="134">
        <f>SUM('[1]RM_5.1.1.sz.mell'!E94,'[1]RM_5.2.sz.mell'!E47,'[1]RM_5.3.sz.mell'!E46,'[1]RM_5.4.sz.mell'!E46)</f>
        <v>5049458</v>
      </c>
      <c r="F101" s="134">
        <f>SUM('[1]RM_5.1.1.sz.mell'!F94,'[1]RM_5.2.sz.mell'!F47,'[1]RM_5.3.sz.mell'!F46,'[1]RM_5.4.sz.mell'!F46)</f>
        <v>11630056</v>
      </c>
      <c r="G101" s="134"/>
      <c r="H101" s="134"/>
      <c r="I101" s="134"/>
      <c r="J101" s="135">
        <f t="shared" ref="J101:J120" si="30">D101+E101+F101+G101+H101+I101</f>
        <v>18399514</v>
      </c>
      <c r="K101" s="136">
        <f t="shared" ref="K101:K120" si="31">C101+J101</f>
        <v>247582514</v>
      </c>
    </row>
    <row r="102" spans="1:11" ht="12" customHeight="1" x14ac:dyDescent="0.25">
      <c r="A102" s="26" t="s">
        <v>30</v>
      </c>
      <c r="B102" s="75" t="s">
        <v>197</v>
      </c>
      <c r="C102" s="137">
        <f>SUM('[1]RM_5.1.1.sz.mell'!C95,'[1]RM_5.2.sz.mell'!C48,'[1]RM_5.3.sz.mell'!C47,'[1]RM_5.4.sz.mell'!C47)</f>
        <v>44182000</v>
      </c>
      <c r="D102" s="137">
        <f>SUM('[1]RM_5.1.1.sz.mell'!D95,'[1]RM_5.2.sz.mell'!D48,'[1]RM_5.3.sz.mell'!D47,'[1]RM_5.4.sz.mell'!D47)</f>
        <v>359000</v>
      </c>
      <c r="E102" s="76">
        <f>SUM('[1]RM_5.1.1.sz.mell'!E95,'[1]RM_5.2.sz.mell'!E48,'[1]RM_5.3.sz.mell'!E47,'[1]RM_5.4.sz.mell'!E47)</f>
        <v>918802</v>
      </c>
      <c r="F102" s="76">
        <f>SUM('[1]RM_5.1.1.sz.mell'!F95,'[1]RM_5.2.sz.mell'!F48,'[1]RM_5.3.sz.mell'!F47,'[1]RM_5.4.sz.mell'!F47)</f>
        <v>1842825</v>
      </c>
      <c r="G102" s="76"/>
      <c r="H102" s="76"/>
      <c r="I102" s="76"/>
      <c r="J102" s="77">
        <f t="shared" si="30"/>
        <v>3120627</v>
      </c>
      <c r="K102" s="78">
        <f t="shared" si="31"/>
        <v>47302627</v>
      </c>
    </row>
    <row r="103" spans="1:11" ht="12" customHeight="1" x14ac:dyDescent="0.25">
      <c r="A103" s="26" t="s">
        <v>32</v>
      </c>
      <c r="B103" s="75" t="s">
        <v>198</v>
      </c>
      <c r="C103" s="137">
        <f>SUM('[1]RM_5.1.1.sz.mell'!C96,'[1]RM_5.2.sz.mell'!C49,'[1]RM_5.3.sz.mell'!C48,'[1]RM_5.4.sz.mell'!C48)</f>
        <v>378781000</v>
      </c>
      <c r="D103" s="137">
        <f>SUM('[1]RM_5.1.1.sz.mell'!D96,'[1]RM_5.2.sz.mell'!D49,'[1]RM_5.3.sz.mell'!D48,'[1]RM_5.4.sz.mell'!D48)</f>
        <v>9471000</v>
      </c>
      <c r="E103" s="79">
        <f>SUM('[1]RM_5.1.1.sz.mell'!E96,'[1]RM_5.2.sz.mell'!E49,'[1]RM_5.3.sz.mell'!E48,'[1]RM_5.4.sz.mell'!E48)</f>
        <v>-7527690</v>
      </c>
      <c r="F103" s="79">
        <f>SUM('[1]RM_5.1.1.sz.mell'!F96,'[1]RM_5.2.sz.mell'!F49,'[1]RM_5.3.sz.mell'!F48,'[1]RM_5.4.sz.mell'!F48)</f>
        <v>-3433923</v>
      </c>
      <c r="G103" s="79"/>
      <c r="H103" s="79"/>
      <c r="I103" s="79"/>
      <c r="J103" s="80">
        <f t="shared" si="30"/>
        <v>-1490613</v>
      </c>
      <c r="K103" s="81">
        <f t="shared" si="31"/>
        <v>377290387</v>
      </c>
    </row>
    <row r="104" spans="1:11" ht="12" customHeight="1" x14ac:dyDescent="0.25">
      <c r="A104" s="26" t="s">
        <v>34</v>
      </c>
      <c r="B104" s="82" t="s">
        <v>199</v>
      </c>
      <c r="C104" s="137">
        <f>SUM('[1]RM_5.1.1.sz.mell'!C97,'[1]RM_5.2.sz.mell'!C50,'[1]RM_5.3.sz.mell'!C49,'[1]RM_5.4.sz.mell'!C49)</f>
        <v>6400000</v>
      </c>
      <c r="D104" s="137">
        <f>SUM('[1]RM_5.1.1.sz.mell'!D97,'[1]RM_5.2.sz.mell'!D50,'[1]RM_5.3.sz.mell'!D49,'[1]RM_5.4.sz.mell'!D49)</f>
        <v>6012000</v>
      </c>
      <c r="E104" s="79">
        <f>SUM('[1]RM_5.1.1.sz.mell'!E97,'[1]RM_5.2.sz.mell'!E50,'[1]RM_5.3.sz.mell'!E49,'[1]RM_5.4.sz.mell'!E49)</f>
        <v>0</v>
      </c>
      <c r="F104" s="79"/>
      <c r="G104" s="79"/>
      <c r="H104" s="79"/>
      <c r="I104" s="79"/>
      <c r="J104" s="80">
        <f t="shared" si="30"/>
        <v>6012000</v>
      </c>
      <c r="K104" s="81">
        <f t="shared" si="31"/>
        <v>12412000</v>
      </c>
    </row>
    <row r="105" spans="1:11" ht="12" customHeight="1" x14ac:dyDescent="0.25">
      <c r="A105" s="26" t="s">
        <v>200</v>
      </c>
      <c r="B105" s="83" t="s">
        <v>201</v>
      </c>
      <c r="C105" s="138">
        <f>SUM('[1]RM_5.1.1.sz.mell'!C98,'[1]RM_5.2.sz.mell'!C51,'[1]RM_5.3.sz.mell'!C50,'[1]RM_5.4.sz.mell'!C50)</f>
        <v>93718000</v>
      </c>
      <c r="D105" s="138">
        <f>SUM('[1]RM_5.1.1.sz.mell'!D98,'[1]RM_5.2.sz.mell'!D51,'[1]RM_5.3.sz.mell'!D50,'[1]RM_5.4.sz.mell'!D50)</f>
        <v>1554000</v>
      </c>
      <c r="E105" s="79">
        <f>SUM('[1]RM_5.1.1.sz.mell'!E98,'[1]RM_5.2.sz.mell'!E51,'[1]RM_5.3.sz.mell'!E50,'[1]RM_5.4.sz.mell'!E50)</f>
        <v>0</v>
      </c>
      <c r="F105" s="79">
        <f>SUM('[1]RM_5.1.1.sz.mell'!F98,'[1]RM_5.2.sz.mell'!F51,'[1]RM_5.3.sz.mell'!F50,'[1]RM_5.4.sz.mell'!F50)</f>
        <v>151000</v>
      </c>
      <c r="G105" s="79"/>
      <c r="H105" s="79"/>
      <c r="I105" s="79"/>
      <c r="J105" s="80">
        <f t="shared" si="30"/>
        <v>1705000</v>
      </c>
      <c r="K105" s="81">
        <f t="shared" si="31"/>
        <v>95423000</v>
      </c>
    </row>
    <row r="106" spans="1:11" ht="12" customHeight="1" x14ac:dyDescent="0.25">
      <c r="A106" s="26" t="s">
        <v>38</v>
      </c>
      <c r="B106" s="75" t="s">
        <v>202</v>
      </c>
      <c r="C106" s="79">
        <f>SUM('[1]RM_5.1.1.sz.mell'!C99)</f>
        <v>0</v>
      </c>
      <c r="D106" s="79">
        <f>SUM('[1]RM_5.1.1.sz.mell'!D99)</f>
        <v>542000</v>
      </c>
      <c r="E106" s="79">
        <f>SUM('[1]RM_5.1.1.sz.mell'!E99)</f>
        <v>0</v>
      </c>
      <c r="F106" s="79"/>
      <c r="G106" s="79"/>
      <c r="H106" s="79"/>
      <c r="I106" s="79"/>
      <c r="J106" s="80">
        <f t="shared" si="30"/>
        <v>542000</v>
      </c>
      <c r="K106" s="81">
        <f t="shared" si="31"/>
        <v>542000</v>
      </c>
    </row>
    <row r="107" spans="1:11" ht="12" customHeight="1" x14ac:dyDescent="0.25">
      <c r="A107" s="26" t="s">
        <v>203</v>
      </c>
      <c r="B107" s="84" t="s">
        <v>204</v>
      </c>
      <c r="C107" s="79">
        <f>SUM('[1]RM_5.1.1.sz.mell'!C100)</f>
        <v>0</v>
      </c>
      <c r="D107" s="79">
        <f>SUM('[1]RM_5.1.1.sz.mell'!D100)</f>
        <v>0</v>
      </c>
      <c r="E107" s="79">
        <f>SUM('[1]RM_5.1.1.sz.mell'!E100)</f>
        <v>0</v>
      </c>
      <c r="F107" s="79"/>
      <c r="G107" s="79"/>
      <c r="H107" s="79"/>
      <c r="I107" s="79"/>
      <c r="J107" s="80">
        <f t="shared" si="30"/>
        <v>0</v>
      </c>
      <c r="K107" s="81">
        <f t="shared" si="31"/>
        <v>0</v>
      </c>
    </row>
    <row r="108" spans="1:11" ht="12" customHeight="1" x14ac:dyDescent="0.25">
      <c r="A108" s="26" t="s">
        <v>205</v>
      </c>
      <c r="B108" s="84" t="s">
        <v>206</v>
      </c>
      <c r="C108" s="79">
        <f>SUM('[1]RM_5.1.1.sz.mell'!C101)</f>
        <v>0</v>
      </c>
      <c r="D108" s="79">
        <f>SUM('[1]RM_5.1.1.sz.mell'!D101)</f>
        <v>0</v>
      </c>
      <c r="E108" s="79">
        <f>SUM('[1]RM_5.1.1.sz.mell'!E101)</f>
        <v>0</v>
      </c>
      <c r="F108" s="79"/>
      <c r="G108" s="79"/>
      <c r="H108" s="79"/>
      <c r="I108" s="79"/>
      <c r="J108" s="80">
        <f t="shared" si="30"/>
        <v>0</v>
      </c>
      <c r="K108" s="81">
        <f t="shared" si="31"/>
        <v>0</v>
      </c>
    </row>
    <row r="109" spans="1:11" ht="12" customHeight="1" x14ac:dyDescent="0.25">
      <c r="A109" s="26" t="s">
        <v>207</v>
      </c>
      <c r="B109" s="85" t="s">
        <v>208</v>
      </c>
      <c r="C109" s="79">
        <f>SUM('[1]RM_5.1.1.sz.mell'!C102)</f>
        <v>0</v>
      </c>
      <c r="D109" s="79">
        <f>SUM('[1]RM_5.1.1.sz.mell'!D102)</f>
        <v>0</v>
      </c>
      <c r="E109" s="79">
        <f>SUM('[1]RM_5.1.1.sz.mell'!E102)</f>
        <v>0</v>
      </c>
      <c r="F109" s="79"/>
      <c r="G109" s="79"/>
      <c r="H109" s="79"/>
      <c r="I109" s="79"/>
      <c r="J109" s="80">
        <f t="shared" si="30"/>
        <v>0</v>
      </c>
      <c r="K109" s="81">
        <f t="shared" si="31"/>
        <v>0</v>
      </c>
    </row>
    <row r="110" spans="1:11" ht="12" customHeight="1" x14ac:dyDescent="0.25">
      <c r="A110" s="26" t="s">
        <v>209</v>
      </c>
      <c r="B110" s="86" t="s">
        <v>210</v>
      </c>
      <c r="C110" s="79">
        <f>SUM('[1]RM_5.1.1.sz.mell'!C103)</f>
        <v>0</v>
      </c>
      <c r="D110" s="79">
        <f>SUM('[1]RM_5.1.1.sz.mell'!D103)</f>
        <v>0</v>
      </c>
      <c r="E110" s="79">
        <f>SUM('[1]RM_5.1.1.sz.mell'!E103)</f>
        <v>0</v>
      </c>
      <c r="F110" s="79"/>
      <c r="G110" s="79"/>
      <c r="H110" s="79"/>
      <c r="I110" s="79"/>
      <c r="J110" s="80">
        <f t="shared" si="30"/>
        <v>0</v>
      </c>
      <c r="K110" s="81">
        <f t="shared" si="31"/>
        <v>0</v>
      </c>
    </row>
    <row r="111" spans="1:11" ht="12" customHeight="1" x14ac:dyDescent="0.25">
      <c r="A111" s="26" t="s">
        <v>211</v>
      </c>
      <c r="B111" s="86" t="s">
        <v>212</v>
      </c>
      <c r="C111" s="79">
        <f>SUM('[1]RM_5.1.1.sz.mell'!C104)</f>
        <v>0</v>
      </c>
      <c r="D111" s="79">
        <f>SUM('[1]RM_5.1.1.sz.mell'!D104)</f>
        <v>0</v>
      </c>
      <c r="E111" s="79">
        <f>SUM('[1]RM_5.1.1.sz.mell'!E104)</f>
        <v>0</v>
      </c>
      <c r="F111" s="79"/>
      <c r="G111" s="79"/>
      <c r="H111" s="79"/>
      <c r="I111" s="79"/>
      <c r="J111" s="80">
        <f t="shared" si="30"/>
        <v>0</v>
      </c>
      <c r="K111" s="81">
        <f t="shared" si="31"/>
        <v>0</v>
      </c>
    </row>
    <row r="112" spans="1:11" ht="12" customHeight="1" x14ac:dyDescent="0.25">
      <c r="A112" s="26" t="s">
        <v>213</v>
      </c>
      <c r="B112" s="85" t="s">
        <v>214</v>
      </c>
      <c r="C112" s="79">
        <f>SUM('[1]RM_5.1.1.sz.mell'!C105)</f>
        <v>0</v>
      </c>
      <c r="D112" s="79">
        <f>SUM('[1]RM_5.1.1.sz.mell'!D105)</f>
        <v>0</v>
      </c>
      <c r="E112" s="79">
        <f>SUM('[1]RM_5.1.1.sz.mell'!E105)</f>
        <v>0</v>
      </c>
      <c r="F112" s="79"/>
      <c r="G112" s="79"/>
      <c r="H112" s="79"/>
      <c r="I112" s="79"/>
      <c r="J112" s="80">
        <f t="shared" si="30"/>
        <v>0</v>
      </c>
      <c r="K112" s="81">
        <f t="shared" si="31"/>
        <v>0</v>
      </c>
    </row>
    <row r="113" spans="1:11" ht="12" customHeight="1" x14ac:dyDescent="0.25">
      <c r="A113" s="26" t="s">
        <v>215</v>
      </c>
      <c r="B113" s="85" t="s">
        <v>216</v>
      </c>
      <c r="C113" s="79">
        <f>SUM('[1]RM_5.1.1.sz.mell'!C106)</f>
        <v>0</v>
      </c>
      <c r="D113" s="79">
        <f>SUM('[1]RM_5.1.1.sz.mell'!D106)</f>
        <v>0</v>
      </c>
      <c r="E113" s="79">
        <f>SUM('[1]RM_5.1.1.sz.mell'!E106)</f>
        <v>0</v>
      </c>
      <c r="F113" s="79"/>
      <c r="G113" s="79"/>
      <c r="H113" s="79"/>
      <c r="I113" s="79"/>
      <c r="J113" s="80">
        <f t="shared" si="30"/>
        <v>0</v>
      </c>
      <c r="K113" s="81">
        <f t="shared" si="31"/>
        <v>0</v>
      </c>
    </row>
    <row r="114" spans="1:11" ht="12" customHeight="1" x14ac:dyDescent="0.25">
      <c r="A114" s="26" t="s">
        <v>217</v>
      </c>
      <c r="B114" s="86" t="s">
        <v>218</v>
      </c>
      <c r="C114" s="79">
        <f>SUM('[1]RM_5.1.1.sz.mell'!C107)</f>
        <v>0</v>
      </c>
      <c r="D114" s="79">
        <f>SUM('[1]RM_5.1.1.sz.mell'!D107)</f>
        <v>0</v>
      </c>
      <c r="E114" s="79">
        <f>SUM('[1]RM_5.1.1.sz.mell'!E107)</f>
        <v>0</v>
      </c>
      <c r="F114" s="79"/>
      <c r="G114" s="79"/>
      <c r="H114" s="79"/>
      <c r="I114" s="79"/>
      <c r="J114" s="80">
        <f t="shared" si="30"/>
        <v>0</v>
      </c>
      <c r="K114" s="81">
        <f t="shared" si="31"/>
        <v>0</v>
      </c>
    </row>
    <row r="115" spans="1:11" ht="12" customHeight="1" x14ac:dyDescent="0.25">
      <c r="A115" s="87" t="s">
        <v>219</v>
      </c>
      <c r="B115" s="84" t="s">
        <v>220</v>
      </c>
      <c r="C115" s="79">
        <f>SUM('[1]RM_5.1.1.sz.mell'!C108)</f>
        <v>0</v>
      </c>
      <c r="D115" s="79">
        <f>SUM('[1]RM_5.1.1.sz.mell'!D108)</f>
        <v>0</v>
      </c>
      <c r="E115" s="79">
        <f>SUM('[1]RM_5.1.1.sz.mell'!E108)</f>
        <v>0</v>
      </c>
      <c r="F115" s="79"/>
      <c r="G115" s="79"/>
      <c r="H115" s="79"/>
      <c r="I115" s="79"/>
      <c r="J115" s="80">
        <f t="shared" si="30"/>
        <v>0</v>
      </c>
      <c r="K115" s="81">
        <f t="shared" si="31"/>
        <v>0</v>
      </c>
    </row>
    <row r="116" spans="1:11" ht="12" customHeight="1" x14ac:dyDescent="0.25">
      <c r="A116" s="26" t="s">
        <v>221</v>
      </c>
      <c r="B116" s="84" t="s">
        <v>222</v>
      </c>
      <c r="C116" s="79">
        <f>SUM('[1]RM_5.1.1.sz.mell'!C109)</f>
        <v>0</v>
      </c>
      <c r="D116" s="79">
        <f>SUM('[1]RM_5.1.1.sz.mell'!D109)</f>
        <v>0</v>
      </c>
      <c r="E116" s="79">
        <f>SUM('[1]RM_5.1.1.sz.mell'!E109)</f>
        <v>0</v>
      </c>
      <c r="F116" s="79"/>
      <c r="G116" s="79"/>
      <c r="H116" s="79"/>
      <c r="I116" s="79"/>
      <c r="J116" s="80">
        <f t="shared" si="30"/>
        <v>0</v>
      </c>
      <c r="K116" s="81">
        <f t="shared" si="31"/>
        <v>0</v>
      </c>
    </row>
    <row r="117" spans="1:11" ht="12" customHeight="1" x14ac:dyDescent="0.25">
      <c r="A117" s="29" t="s">
        <v>223</v>
      </c>
      <c r="B117" s="84" t="s">
        <v>224</v>
      </c>
      <c r="C117" s="79">
        <f>SUM('[1]RM_5.1.1.sz.mell'!C110)</f>
        <v>93718000</v>
      </c>
      <c r="D117" s="79">
        <f>SUM('[1]RM_5.1.1.sz.mell'!D110)</f>
        <v>0</v>
      </c>
      <c r="E117" s="79">
        <f>SUM('[1]RM_5.1.1.sz.mell'!E110)</f>
        <v>0</v>
      </c>
      <c r="F117" s="79">
        <f>SUM('[1]RM_5.1.1.sz.mell'!F110)</f>
        <v>151000</v>
      </c>
      <c r="G117" s="79"/>
      <c r="H117" s="79"/>
      <c r="I117" s="79"/>
      <c r="J117" s="80">
        <f t="shared" si="30"/>
        <v>151000</v>
      </c>
      <c r="K117" s="81">
        <f t="shared" si="31"/>
        <v>93869000</v>
      </c>
    </row>
    <row r="118" spans="1:11" ht="12" customHeight="1" x14ac:dyDescent="0.25">
      <c r="A118" s="26" t="s">
        <v>225</v>
      </c>
      <c r="B118" s="82" t="s">
        <v>226</v>
      </c>
      <c r="C118" s="79">
        <f>SUM('[1]RM_5.1.1.sz.mell'!C111)</f>
        <v>5000000</v>
      </c>
      <c r="D118" s="79">
        <f>SUM('[1]RM_5.1.1.sz.mell'!D111)</f>
        <v>-3843000</v>
      </c>
      <c r="E118" s="76">
        <f>SUM('[1]RM_5.1.1.sz.mell'!E111)</f>
        <v>-799230</v>
      </c>
      <c r="F118" s="76">
        <f>SUM('[1]RM_5.1.1.sz.mell'!F111)</f>
        <v>1406220</v>
      </c>
      <c r="G118" s="76"/>
      <c r="H118" s="76"/>
      <c r="I118" s="76"/>
      <c r="J118" s="77">
        <f t="shared" si="30"/>
        <v>-3236010</v>
      </c>
      <c r="K118" s="78">
        <f t="shared" si="31"/>
        <v>1763990</v>
      </c>
    </row>
    <row r="119" spans="1:11" ht="12" customHeight="1" x14ac:dyDescent="0.25">
      <c r="A119" s="26" t="s">
        <v>227</v>
      </c>
      <c r="B119" s="75" t="s">
        <v>228</v>
      </c>
      <c r="C119" s="79">
        <f>SUM('[1]RM_5.1.1.sz.mell'!C112)</f>
        <v>5000000</v>
      </c>
      <c r="D119" s="79">
        <f>SUM('[1]RM_5.1.1.sz.mell'!D112)</f>
        <v>-3843000</v>
      </c>
      <c r="E119" s="76">
        <f>SUM('[1]RM_5.1.1.sz.mell'!E112)</f>
        <v>-799230</v>
      </c>
      <c r="F119" s="76">
        <f>SUM('[1]RM_5.1.1.sz.mell'!F112)</f>
        <v>1406220</v>
      </c>
      <c r="G119" s="76"/>
      <c r="H119" s="76"/>
      <c r="I119" s="76"/>
      <c r="J119" s="77">
        <f t="shared" si="30"/>
        <v>-3236010</v>
      </c>
      <c r="K119" s="78">
        <f t="shared" si="31"/>
        <v>1763990</v>
      </c>
    </row>
    <row r="120" spans="1:11" ht="12" customHeight="1" thickBot="1" x14ac:dyDescent="0.3">
      <c r="A120" s="41" t="s">
        <v>229</v>
      </c>
      <c r="B120" s="88" t="s">
        <v>230</v>
      </c>
      <c r="C120" s="89"/>
      <c r="D120" s="89"/>
      <c r="E120" s="89"/>
      <c r="F120" s="89"/>
      <c r="G120" s="89"/>
      <c r="H120" s="89"/>
      <c r="I120" s="89"/>
      <c r="J120" s="90">
        <f t="shared" si="30"/>
        <v>0</v>
      </c>
      <c r="K120" s="45">
        <f t="shared" si="31"/>
        <v>0</v>
      </c>
    </row>
    <row r="121" spans="1:11" ht="12" customHeight="1" thickBot="1" x14ac:dyDescent="0.3">
      <c r="A121" s="91" t="s">
        <v>40</v>
      </c>
      <c r="B121" s="92" t="s">
        <v>231</v>
      </c>
      <c r="C121" s="93">
        <f>+C122+C124+C126</f>
        <v>781785000</v>
      </c>
      <c r="D121" s="18">
        <f t="shared" ref="D121:K121" si="32">+D122+D124+D126</f>
        <v>3907000</v>
      </c>
      <c r="E121" s="93">
        <f>+E122+E124+E126</f>
        <v>3300000</v>
      </c>
      <c r="F121" s="93">
        <f t="shared" si="32"/>
        <v>1494996</v>
      </c>
      <c r="G121" s="93">
        <f t="shared" si="32"/>
        <v>0</v>
      </c>
      <c r="H121" s="93">
        <f t="shared" si="32"/>
        <v>0</v>
      </c>
      <c r="I121" s="93">
        <f t="shared" si="32"/>
        <v>0</v>
      </c>
      <c r="J121" s="93">
        <f t="shared" si="32"/>
        <v>8701996</v>
      </c>
      <c r="K121" s="94">
        <f t="shared" si="32"/>
        <v>790486996</v>
      </c>
    </row>
    <row r="122" spans="1:11" ht="12" customHeight="1" x14ac:dyDescent="0.25">
      <c r="A122" s="21" t="s">
        <v>42</v>
      </c>
      <c r="B122" s="75" t="s">
        <v>232</v>
      </c>
      <c r="C122" s="23">
        <f>SUM('[1]RM_5.1.1.sz.mell'!C115,'[1]RM_5.2.sz.mell'!C53,'[1]RM_5.3.sz.mell'!C52,'[1]RM_5.4.sz.mell'!C52)</f>
        <v>762650000</v>
      </c>
      <c r="D122" s="23">
        <f>SUM('[1]RM_5.1.1.sz.mell'!D115,'[1]RM_5.2.sz.mell'!D53,'[1]RM_5.3.sz.mell'!D52,'[1]RM_5.4.sz.mell'!D52)</f>
        <v>907000</v>
      </c>
      <c r="E122" s="95">
        <f>SUM('[1]RM_5.1.1.sz.mell'!E115,'[1]RM_5.2.sz.mell'!E53,'[1]RM_5.3.sz.mell'!E52,'[1]RM_5.4.sz.mell'!E52)</f>
        <v>0</v>
      </c>
      <c r="F122" s="95">
        <f>SUM('[1]RM_5.1.1.sz.mell'!F115,'[1]RM_5.2.sz.mell'!F53,'[1]RM_5.3.sz.mell'!F52,'[1]RM_5.4.sz.mell'!F52)</f>
        <v>119835</v>
      </c>
      <c r="G122" s="95"/>
      <c r="H122" s="95"/>
      <c r="I122" s="23"/>
      <c r="J122" s="24">
        <f t="shared" ref="J122:J134" si="33">D122+E122+F122+G122+H122+I122</f>
        <v>1026835</v>
      </c>
      <c r="K122" s="25">
        <f t="shared" ref="K122:K134" si="34">C122+J122</f>
        <v>763676835</v>
      </c>
    </row>
    <row r="123" spans="1:11" ht="12" customHeight="1" x14ac:dyDescent="0.25">
      <c r="A123" s="21" t="s">
        <v>44</v>
      </c>
      <c r="B123" s="96" t="s">
        <v>233</v>
      </c>
      <c r="C123" s="23">
        <v>751602000</v>
      </c>
      <c r="D123" s="95"/>
      <c r="E123" s="95">
        <f>SUM('[1]RM_5.1.1.sz.mell'!E116,'[1]RM_5.2.sz.mell'!E54,'[1]RM_5.3.sz.mell'!E53,'[1]RM_5.4.sz.mell'!E53)</f>
        <v>0</v>
      </c>
      <c r="F123" s="95"/>
      <c r="G123" s="95"/>
      <c r="H123" s="95"/>
      <c r="I123" s="23"/>
      <c r="J123" s="24">
        <f t="shared" si="33"/>
        <v>0</v>
      </c>
      <c r="K123" s="25">
        <f t="shared" si="34"/>
        <v>751602000</v>
      </c>
    </row>
    <row r="124" spans="1:11" ht="12" customHeight="1" x14ac:dyDescent="0.25">
      <c r="A124" s="21" t="s">
        <v>46</v>
      </c>
      <c r="B124" s="96" t="s">
        <v>234</v>
      </c>
      <c r="C124" s="23">
        <f>SUM('[1]RM_5.1.1.sz.mell'!C117,'[1]RM_5.2.sz.mell'!C55,'[1]RM_5.3.sz.mell'!C54,'[1]RM_5.4.sz.mell'!C54)</f>
        <v>19135000</v>
      </c>
      <c r="D124" s="97"/>
      <c r="E124" s="95">
        <f>SUM('[1]RM_5.1.1.sz.mell'!E117,'[1]RM_5.2.sz.mell'!E55,'[1]RM_5.3.sz.mell'!E54,'[1]RM_5.4.sz.mell'!E54)</f>
        <v>3300000</v>
      </c>
      <c r="F124" s="95">
        <f>SUM('[1]RM_5.1.1.sz.mell'!F117,'[1]RM_5.2.sz.mell'!F55,'[1]RM_5.3.sz.mell'!F54,'[1]RM_5.4.sz.mell'!F54)</f>
        <v>1375161</v>
      </c>
      <c r="G124" s="97"/>
      <c r="H124" s="97"/>
      <c r="I124" s="76"/>
      <c r="J124" s="77">
        <f t="shared" si="33"/>
        <v>4675161</v>
      </c>
      <c r="K124" s="78">
        <f t="shared" si="34"/>
        <v>23810161</v>
      </c>
    </row>
    <row r="125" spans="1:11" ht="12" customHeight="1" x14ac:dyDescent="0.25">
      <c r="A125" s="21" t="s">
        <v>48</v>
      </c>
      <c r="B125" s="96" t="s">
        <v>235</v>
      </c>
      <c r="C125" s="76">
        <v>18500000</v>
      </c>
      <c r="D125" s="97"/>
      <c r="E125" s="95">
        <f>SUM('[1]RM_5.1.1.sz.mell'!E118,'[1]RM_5.2.sz.mell'!E56,'[1]RM_5.3.sz.mell'!E55,'[1]RM_5.4.sz.mell'!E55)</f>
        <v>0</v>
      </c>
      <c r="F125" s="97"/>
      <c r="G125" s="97"/>
      <c r="H125" s="97"/>
      <c r="I125" s="76"/>
      <c r="J125" s="77">
        <f t="shared" si="33"/>
        <v>0</v>
      </c>
      <c r="K125" s="78">
        <f t="shared" si="34"/>
        <v>18500000</v>
      </c>
    </row>
    <row r="126" spans="1:11" ht="12" customHeight="1" x14ac:dyDescent="0.25">
      <c r="A126" s="21" t="s">
        <v>50</v>
      </c>
      <c r="B126" s="30" t="s">
        <v>236</v>
      </c>
      <c r="C126" s="76">
        <f>SUM('[1]RM_5.1.1.sz.mell'!C119)</f>
        <v>0</v>
      </c>
      <c r="D126" s="76">
        <f>SUM('[1]RM_5.1.1.sz.mell'!D119)</f>
        <v>3000000</v>
      </c>
      <c r="E126" s="97">
        <f>SUM('[1]RM_5.1.1.sz.mell'!E119)</f>
        <v>0</v>
      </c>
      <c r="F126" s="97"/>
      <c r="G126" s="97"/>
      <c r="H126" s="97"/>
      <c r="I126" s="76"/>
      <c r="J126" s="77">
        <f t="shared" si="33"/>
        <v>3000000</v>
      </c>
      <c r="K126" s="78">
        <f t="shared" si="34"/>
        <v>3000000</v>
      </c>
    </row>
    <row r="127" spans="1:11" ht="12" customHeight="1" x14ac:dyDescent="0.25">
      <c r="A127" s="21" t="s">
        <v>52</v>
      </c>
      <c r="B127" s="28" t="s">
        <v>237</v>
      </c>
      <c r="C127" s="76"/>
      <c r="D127" s="97"/>
      <c r="E127" s="97"/>
      <c r="F127" s="97"/>
      <c r="G127" s="97"/>
      <c r="H127" s="97"/>
      <c r="I127" s="76"/>
      <c r="J127" s="77">
        <f t="shared" si="33"/>
        <v>0</v>
      </c>
      <c r="K127" s="78">
        <f t="shared" si="34"/>
        <v>0</v>
      </c>
    </row>
    <row r="128" spans="1:11" ht="12" customHeight="1" x14ac:dyDescent="0.25">
      <c r="A128" s="21" t="s">
        <v>238</v>
      </c>
      <c r="B128" s="98" t="s">
        <v>239</v>
      </c>
      <c r="C128" s="76"/>
      <c r="D128" s="97"/>
      <c r="E128" s="97"/>
      <c r="F128" s="97"/>
      <c r="G128" s="97"/>
      <c r="H128" s="97"/>
      <c r="I128" s="76"/>
      <c r="J128" s="77">
        <f t="shared" si="33"/>
        <v>0</v>
      </c>
      <c r="K128" s="78">
        <f t="shared" si="34"/>
        <v>0</v>
      </c>
    </row>
    <row r="129" spans="1:11" ht="22.5" x14ac:dyDescent="0.25">
      <c r="A129" s="21" t="s">
        <v>240</v>
      </c>
      <c r="B129" s="86" t="s">
        <v>212</v>
      </c>
      <c r="C129" s="76"/>
      <c r="D129" s="97"/>
      <c r="E129" s="97"/>
      <c r="F129" s="97"/>
      <c r="G129" s="97"/>
      <c r="H129" s="97"/>
      <c r="I129" s="76"/>
      <c r="J129" s="77">
        <f t="shared" si="33"/>
        <v>0</v>
      </c>
      <c r="K129" s="78">
        <f t="shared" si="34"/>
        <v>0</v>
      </c>
    </row>
    <row r="130" spans="1:11" ht="12" customHeight="1" x14ac:dyDescent="0.25">
      <c r="A130" s="21" t="s">
        <v>241</v>
      </c>
      <c r="B130" s="86" t="s">
        <v>242</v>
      </c>
      <c r="C130" s="76"/>
      <c r="D130" s="97"/>
      <c r="E130" s="97"/>
      <c r="F130" s="97"/>
      <c r="G130" s="97"/>
      <c r="H130" s="97"/>
      <c r="I130" s="76"/>
      <c r="J130" s="77">
        <f t="shared" si="33"/>
        <v>0</v>
      </c>
      <c r="K130" s="78">
        <f t="shared" si="34"/>
        <v>0</v>
      </c>
    </row>
    <row r="131" spans="1:11" ht="12" customHeight="1" x14ac:dyDescent="0.25">
      <c r="A131" s="21" t="s">
        <v>243</v>
      </c>
      <c r="B131" s="86" t="s">
        <v>244</v>
      </c>
      <c r="C131" s="76"/>
      <c r="D131" s="97"/>
      <c r="E131" s="97"/>
      <c r="F131" s="97"/>
      <c r="G131" s="97"/>
      <c r="H131" s="97"/>
      <c r="I131" s="76"/>
      <c r="J131" s="77">
        <f t="shared" si="33"/>
        <v>0</v>
      </c>
      <c r="K131" s="78">
        <f t="shared" si="34"/>
        <v>0</v>
      </c>
    </row>
    <row r="132" spans="1:11" ht="12" customHeight="1" x14ac:dyDescent="0.25">
      <c r="A132" s="21" t="s">
        <v>245</v>
      </c>
      <c r="B132" s="86" t="s">
        <v>218</v>
      </c>
      <c r="C132" s="76"/>
      <c r="D132" s="97"/>
      <c r="E132" s="97"/>
      <c r="F132" s="97"/>
      <c r="G132" s="97"/>
      <c r="H132" s="97"/>
      <c r="I132" s="76"/>
      <c r="J132" s="77">
        <f t="shared" si="33"/>
        <v>0</v>
      </c>
      <c r="K132" s="78">
        <f t="shared" si="34"/>
        <v>0</v>
      </c>
    </row>
    <row r="133" spans="1:11" ht="12" customHeight="1" x14ac:dyDescent="0.25">
      <c r="A133" s="21" t="s">
        <v>246</v>
      </c>
      <c r="B133" s="86" t="s">
        <v>247</v>
      </c>
      <c r="C133" s="76"/>
      <c r="D133" s="97"/>
      <c r="E133" s="97"/>
      <c r="F133" s="97"/>
      <c r="G133" s="97"/>
      <c r="H133" s="97"/>
      <c r="I133" s="76"/>
      <c r="J133" s="77">
        <f t="shared" si="33"/>
        <v>0</v>
      </c>
      <c r="K133" s="78">
        <f t="shared" si="34"/>
        <v>0</v>
      </c>
    </row>
    <row r="134" spans="1:11" ht="23.25" thickBot="1" x14ac:dyDescent="0.3">
      <c r="A134" s="87" t="s">
        <v>248</v>
      </c>
      <c r="B134" s="86" t="s">
        <v>249</v>
      </c>
      <c r="C134" s="79"/>
      <c r="D134" s="99"/>
      <c r="E134" s="99"/>
      <c r="F134" s="99"/>
      <c r="G134" s="99"/>
      <c r="H134" s="99"/>
      <c r="I134" s="79"/>
      <c r="J134" s="80">
        <f t="shared" si="33"/>
        <v>0</v>
      </c>
      <c r="K134" s="81">
        <f t="shared" si="34"/>
        <v>0</v>
      </c>
    </row>
    <row r="135" spans="1:11" ht="12" customHeight="1" thickBot="1" x14ac:dyDescent="0.3">
      <c r="A135" s="16" t="s">
        <v>54</v>
      </c>
      <c r="B135" s="100" t="s">
        <v>250</v>
      </c>
      <c r="C135" s="18">
        <f>+C100+C121</f>
        <v>1539049000</v>
      </c>
      <c r="D135" s="101">
        <f t="shared" ref="D135:K135" si="35">+D100+D121</f>
        <v>19180000</v>
      </c>
      <c r="E135" s="101">
        <f>+E100+E121</f>
        <v>941340</v>
      </c>
      <c r="F135" s="101">
        <f t="shared" si="35"/>
        <v>13091174</v>
      </c>
      <c r="G135" s="101">
        <f t="shared" si="35"/>
        <v>0</v>
      </c>
      <c r="H135" s="101">
        <f t="shared" si="35"/>
        <v>0</v>
      </c>
      <c r="I135" s="18">
        <f t="shared" si="35"/>
        <v>0</v>
      </c>
      <c r="J135" s="18">
        <f t="shared" si="35"/>
        <v>33212514</v>
      </c>
      <c r="K135" s="19">
        <f t="shared" si="35"/>
        <v>1572261514</v>
      </c>
    </row>
    <row r="136" spans="1:11" ht="12" customHeight="1" thickBot="1" x14ac:dyDescent="0.3">
      <c r="A136" s="16" t="s">
        <v>251</v>
      </c>
      <c r="B136" s="100" t="s">
        <v>252</v>
      </c>
      <c r="C136" s="18">
        <f>+C137+C138+C139</f>
        <v>0</v>
      </c>
      <c r="D136" s="101">
        <f t="shared" ref="D136:K136" si="36">+D137+D138+D139</f>
        <v>0</v>
      </c>
      <c r="E136" s="101">
        <f>+E137+E138+E139</f>
        <v>0</v>
      </c>
      <c r="F136" s="101">
        <f t="shared" si="36"/>
        <v>0</v>
      </c>
      <c r="G136" s="101">
        <f t="shared" si="36"/>
        <v>0</v>
      </c>
      <c r="H136" s="101">
        <f t="shared" si="36"/>
        <v>0</v>
      </c>
      <c r="I136" s="18">
        <f t="shared" si="36"/>
        <v>0</v>
      </c>
      <c r="J136" s="18">
        <f t="shared" si="36"/>
        <v>0</v>
      </c>
      <c r="K136" s="19">
        <f t="shared" si="36"/>
        <v>0</v>
      </c>
    </row>
    <row r="137" spans="1:11" ht="12" customHeight="1" x14ac:dyDescent="0.25">
      <c r="A137" s="21" t="s">
        <v>70</v>
      </c>
      <c r="B137" s="96" t="s">
        <v>253</v>
      </c>
      <c r="C137" s="76"/>
      <c r="D137" s="97"/>
      <c r="E137" s="97"/>
      <c r="F137" s="97"/>
      <c r="G137" s="97"/>
      <c r="H137" s="97"/>
      <c r="I137" s="76"/>
      <c r="J137" s="24">
        <f>D137+E137+F137+G137+H137+I137</f>
        <v>0</v>
      </c>
      <c r="K137" s="78">
        <f>C137+J137</f>
        <v>0</v>
      </c>
    </row>
    <row r="138" spans="1:11" ht="12" customHeight="1" x14ac:dyDescent="0.25">
      <c r="A138" s="21" t="s">
        <v>72</v>
      </c>
      <c r="B138" s="96" t="s">
        <v>254</v>
      </c>
      <c r="C138" s="76"/>
      <c r="D138" s="97"/>
      <c r="E138" s="97"/>
      <c r="F138" s="97"/>
      <c r="G138" s="97"/>
      <c r="H138" s="97"/>
      <c r="I138" s="76"/>
      <c r="J138" s="24">
        <f>D138+E138+F138+G138+H138+I138</f>
        <v>0</v>
      </c>
      <c r="K138" s="78">
        <f>C138+J138</f>
        <v>0</v>
      </c>
    </row>
    <row r="139" spans="1:11" ht="12" customHeight="1" thickBot="1" x14ac:dyDescent="0.3">
      <c r="A139" s="87" t="s">
        <v>74</v>
      </c>
      <c r="B139" s="96" t="s">
        <v>255</v>
      </c>
      <c r="C139" s="76"/>
      <c r="D139" s="97"/>
      <c r="E139" s="97"/>
      <c r="F139" s="97"/>
      <c r="G139" s="97"/>
      <c r="H139" s="97"/>
      <c r="I139" s="76"/>
      <c r="J139" s="24">
        <f>D139+E139+F139+G139+H139+I139</f>
        <v>0</v>
      </c>
      <c r="K139" s="78">
        <f>C139+J139</f>
        <v>0</v>
      </c>
    </row>
    <row r="140" spans="1:11" ht="12" customHeight="1" thickBot="1" x14ac:dyDescent="0.3">
      <c r="A140" s="16" t="s">
        <v>84</v>
      </c>
      <c r="B140" s="100" t="s">
        <v>256</v>
      </c>
      <c r="C140" s="18">
        <f>SUM(C141:C146)</f>
        <v>0</v>
      </c>
      <c r="D140" s="101">
        <f t="shared" ref="D140:K140" si="37">SUM(D141:D146)</f>
        <v>0</v>
      </c>
      <c r="E140" s="101">
        <f>SUM(E141:E146)</f>
        <v>0</v>
      </c>
      <c r="F140" s="101">
        <f t="shared" si="37"/>
        <v>0</v>
      </c>
      <c r="G140" s="101">
        <f t="shared" si="37"/>
        <v>0</v>
      </c>
      <c r="H140" s="101">
        <f t="shared" si="37"/>
        <v>0</v>
      </c>
      <c r="I140" s="18">
        <f t="shared" si="37"/>
        <v>0</v>
      </c>
      <c r="J140" s="18">
        <f t="shared" si="37"/>
        <v>0</v>
      </c>
      <c r="K140" s="19">
        <f t="shared" si="37"/>
        <v>0</v>
      </c>
    </row>
    <row r="141" spans="1:11" ht="12" customHeight="1" x14ac:dyDescent="0.25">
      <c r="A141" s="21" t="s">
        <v>86</v>
      </c>
      <c r="B141" s="74" t="s">
        <v>257</v>
      </c>
      <c r="C141" s="76"/>
      <c r="D141" s="97"/>
      <c r="E141" s="97"/>
      <c r="F141" s="97"/>
      <c r="G141" s="97"/>
      <c r="H141" s="97"/>
      <c r="I141" s="76"/>
      <c r="J141" s="77">
        <f t="shared" ref="J141:J146" si="38">D141+E141+F141+G141+H141+I141</f>
        <v>0</v>
      </c>
      <c r="K141" s="78">
        <f t="shared" ref="K141:K146" si="39">C141+J141</f>
        <v>0</v>
      </c>
    </row>
    <row r="142" spans="1:11" ht="12" customHeight="1" x14ac:dyDescent="0.25">
      <c r="A142" s="21" t="s">
        <v>88</v>
      </c>
      <c r="B142" s="74" t="s">
        <v>258</v>
      </c>
      <c r="C142" s="76"/>
      <c r="D142" s="97"/>
      <c r="E142" s="97"/>
      <c r="F142" s="97"/>
      <c r="G142" s="97"/>
      <c r="H142" s="97"/>
      <c r="I142" s="76"/>
      <c r="J142" s="77">
        <f t="shared" si="38"/>
        <v>0</v>
      </c>
      <c r="K142" s="78">
        <f t="shared" si="39"/>
        <v>0</v>
      </c>
    </row>
    <row r="143" spans="1:11" ht="12" customHeight="1" x14ac:dyDescent="0.25">
      <c r="A143" s="21" t="s">
        <v>90</v>
      </c>
      <c r="B143" s="74" t="s">
        <v>259</v>
      </c>
      <c r="C143" s="76"/>
      <c r="D143" s="97"/>
      <c r="E143" s="97"/>
      <c r="F143" s="97"/>
      <c r="G143" s="97"/>
      <c r="H143" s="97"/>
      <c r="I143" s="76"/>
      <c r="J143" s="77">
        <f t="shared" si="38"/>
        <v>0</v>
      </c>
      <c r="K143" s="78">
        <f t="shared" si="39"/>
        <v>0</v>
      </c>
    </row>
    <row r="144" spans="1:11" ht="12" customHeight="1" x14ac:dyDescent="0.25">
      <c r="A144" s="21" t="s">
        <v>92</v>
      </c>
      <c r="B144" s="74" t="s">
        <v>260</v>
      </c>
      <c r="C144" s="76"/>
      <c r="D144" s="97"/>
      <c r="E144" s="97"/>
      <c r="F144" s="97"/>
      <c r="G144" s="97"/>
      <c r="H144" s="97"/>
      <c r="I144" s="76"/>
      <c r="J144" s="77">
        <f t="shared" si="38"/>
        <v>0</v>
      </c>
      <c r="K144" s="78">
        <f t="shared" si="39"/>
        <v>0</v>
      </c>
    </row>
    <row r="145" spans="1:15" ht="12" customHeight="1" x14ac:dyDescent="0.25">
      <c r="A145" s="21" t="s">
        <v>94</v>
      </c>
      <c r="B145" s="74" t="s">
        <v>261</v>
      </c>
      <c r="C145" s="76"/>
      <c r="D145" s="97"/>
      <c r="E145" s="97"/>
      <c r="F145" s="97"/>
      <c r="G145" s="97"/>
      <c r="H145" s="97"/>
      <c r="I145" s="76"/>
      <c r="J145" s="77">
        <f t="shared" si="38"/>
        <v>0</v>
      </c>
      <c r="K145" s="78">
        <f t="shared" si="39"/>
        <v>0</v>
      </c>
    </row>
    <row r="146" spans="1:15" ht="12" customHeight="1" thickBot="1" x14ac:dyDescent="0.3">
      <c r="A146" s="87" t="s">
        <v>96</v>
      </c>
      <c r="B146" s="74" t="s">
        <v>262</v>
      </c>
      <c r="C146" s="76"/>
      <c r="D146" s="97"/>
      <c r="E146" s="97"/>
      <c r="F146" s="97"/>
      <c r="G146" s="97"/>
      <c r="H146" s="97"/>
      <c r="I146" s="76"/>
      <c r="J146" s="77">
        <f t="shared" si="38"/>
        <v>0</v>
      </c>
      <c r="K146" s="78">
        <f t="shared" si="39"/>
        <v>0</v>
      </c>
    </row>
    <row r="147" spans="1:15" ht="12" customHeight="1" thickBot="1" x14ac:dyDescent="0.3">
      <c r="A147" s="16" t="s">
        <v>108</v>
      </c>
      <c r="B147" s="100" t="s">
        <v>263</v>
      </c>
      <c r="C147" s="35">
        <f>+C148+C149+C150+C151</f>
        <v>9956170</v>
      </c>
      <c r="D147" s="102">
        <f t="shared" ref="D147:K147" si="40">+D148+D149+D150+D151</f>
        <v>0</v>
      </c>
      <c r="E147" s="102">
        <f>+E148+E149+E150+E151</f>
        <v>0</v>
      </c>
      <c r="F147" s="102">
        <f t="shared" si="40"/>
        <v>0</v>
      </c>
      <c r="G147" s="102">
        <f t="shared" si="40"/>
        <v>0</v>
      </c>
      <c r="H147" s="102">
        <f t="shared" si="40"/>
        <v>0</v>
      </c>
      <c r="I147" s="35">
        <f t="shared" si="40"/>
        <v>0</v>
      </c>
      <c r="J147" s="35">
        <f t="shared" si="40"/>
        <v>0</v>
      </c>
      <c r="K147" s="36">
        <f t="shared" si="40"/>
        <v>9956170</v>
      </c>
    </row>
    <row r="148" spans="1:15" ht="12" customHeight="1" x14ac:dyDescent="0.25">
      <c r="A148" s="21" t="s">
        <v>110</v>
      </c>
      <c r="B148" s="74" t="s">
        <v>264</v>
      </c>
      <c r="C148" s="76"/>
      <c r="D148" s="97"/>
      <c r="E148" s="97"/>
      <c r="F148" s="97"/>
      <c r="G148" s="97"/>
      <c r="H148" s="97"/>
      <c r="I148" s="76"/>
      <c r="J148" s="77">
        <f>D148+E148+F148+G148+H148+I148</f>
        <v>0</v>
      </c>
      <c r="K148" s="78">
        <f>C148+J148</f>
        <v>0</v>
      </c>
    </row>
    <row r="149" spans="1:15" ht="12" customHeight="1" x14ac:dyDescent="0.25">
      <c r="A149" s="21" t="s">
        <v>112</v>
      </c>
      <c r="B149" s="74" t="s">
        <v>265</v>
      </c>
      <c r="C149" s="76">
        <f>SUM('[1]RM_5.1.1.sz.mell'!C142)</f>
        <v>9956170</v>
      </c>
      <c r="D149" s="97"/>
      <c r="E149" s="97"/>
      <c r="F149" s="97"/>
      <c r="G149" s="97"/>
      <c r="H149" s="97"/>
      <c r="I149" s="76"/>
      <c r="J149" s="77">
        <f>D149+E149+F149+G149+H149+I149</f>
        <v>0</v>
      </c>
      <c r="K149" s="78">
        <f>C149+J149</f>
        <v>9956170</v>
      </c>
    </row>
    <row r="150" spans="1:15" ht="12" customHeight="1" x14ac:dyDescent="0.25">
      <c r="A150" s="21" t="s">
        <v>114</v>
      </c>
      <c r="B150" s="74" t="s">
        <v>266</v>
      </c>
      <c r="C150" s="76"/>
      <c r="D150" s="97"/>
      <c r="E150" s="97"/>
      <c r="F150" s="97"/>
      <c r="G150" s="97"/>
      <c r="H150" s="97"/>
      <c r="I150" s="76"/>
      <c r="J150" s="77">
        <f>D150+E150+F150+G150+H150+I150</f>
        <v>0</v>
      </c>
      <c r="K150" s="78">
        <f>C150+J150</f>
        <v>0</v>
      </c>
    </row>
    <row r="151" spans="1:15" ht="12" customHeight="1" thickBot="1" x14ac:dyDescent="0.3">
      <c r="A151" s="87" t="s">
        <v>116</v>
      </c>
      <c r="B151" s="103" t="s">
        <v>267</v>
      </c>
      <c r="C151" s="76"/>
      <c r="D151" s="97"/>
      <c r="E151" s="97"/>
      <c r="F151" s="97"/>
      <c r="G151" s="97"/>
      <c r="H151" s="97"/>
      <c r="I151" s="76"/>
      <c r="J151" s="77">
        <f>D151+E151+F151+G151+H151+I151</f>
        <v>0</v>
      </c>
      <c r="K151" s="78">
        <f>C151+J151</f>
        <v>0</v>
      </c>
    </row>
    <row r="152" spans="1:15" ht="12" customHeight="1" thickBot="1" x14ac:dyDescent="0.3">
      <c r="A152" s="16" t="s">
        <v>268</v>
      </c>
      <c r="B152" s="100" t="s">
        <v>269</v>
      </c>
      <c r="C152" s="104">
        <f>SUM(C153:C157)</f>
        <v>0</v>
      </c>
      <c r="D152" s="105">
        <f t="shared" ref="D152:K152" si="41">SUM(D153:D157)</f>
        <v>0</v>
      </c>
      <c r="E152" s="105">
        <f>SUM(E153:E157)</f>
        <v>0</v>
      </c>
      <c r="F152" s="105">
        <f t="shared" si="41"/>
        <v>0</v>
      </c>
      <c r="G152" s="105">
        <f t="shared" si="41"/>
        <v>0</v>
      </c>
      <c r="H152" s="105">
        <f t="shared" si="41"/>
        <v>0</v>
      </c>
      <c r="I152" s="104">
        <f t="shared" si="41"/>
        <v>0</v>
      </c>
      <c r="J152" s="104">
        <f t="shared" si="41"/>
        <v>0</v>
      </c>
      <c r="K152" s="106">
        <f t="shared" si="41"/>
        <v>0</v>
      </c>
    </row>
    <row r="153" spans="1:15" ht="12" customHeight="1" x14ac:dyDescent="0.25">
      <c r="A153" s="21" t="s">
        <v>122</v>
      </c>
      <c r="B153" s="74" t="s">
        <v>270</v>
      </c>
      <c r="C153" s="76"/>
      <c r="D153" s="97"/>
      <c r="E153" s="97"/>
      <c r="F153" s="97"/>
      <c r="G153" s="97"/>
      <c r="H153" s="97"/>
      <c r="I153" s="76"/>
      <c r="J153" s="77">
        <f t="shared" ref="J153:J159" si="42">D153+E153+F153+G153+H153+I153</f>
        <v>0</v>
      </c>
      <c r="K153" s="78">
        <f t="shared" ref="K153:K159" si="43">C153+J153</f>
        <v>0</v>
      </c>
    </row>
    <row r="154" spans="1:15" ht="12" customHeight="1" x14ac:dyDescent="0.25">
      <c r="A154" s="21" t="s">
        <v>124</v>
      </c>
      <c r="B154" s="74" t="s">
        <v>271</v>
      </c>
      <c r="C154" s="76"/>
      <c r="D154" s="97"/>
      <c r="E154" s="97"/>
      <c r="F154" s="97"/>
      <c r="G154" s="97"/>
      <c r="H154" s="97"/>
      <c r="I154" s="76"/>
      <c r="J154" s="77">
        <f t="shared" si="42"/>
        <v>0</v>
      </c>
      <c r="K154" s="78">
        <f t="shared" si="43"/>
        <v>0</v>
      </c>
    </row>
    <row r="155" spans="1:15" ht="12" customHeight="1" x14ac:dyDescent="0.25">
      <c r="A155" s="21" t="s">
        <v>126</v>
      </c>
      <c r="B155" s="74" t="s">
        <v>272</v>
      </c>
      <c r="C155" s="76"/>
      <c r="D155" s="97"/>
      <c r="E155" s="97"/>
      <c r="F155" s="97"/>
      <c r="G155" s="97"/>
      <c r="H155" s="97"/>
      <c r="I155" s="76"/>
      <c r="J155" s="77">
        <f t="shared" si="42"/>
        <v>0</v>
      </c>
      <c r="K155" s="78">
        <f t="shared" si="43"/>
        <v>0</v>
      </c>
    </row>
    <row r="156" spans="1:15" ht="12" customHeight="1" x14ac:dyDescent="0.25">
      <c r="A156" s="21" t="s">
        <v>128</v>
      </c>
      <c r="B156" s="74" t="s">
        <v>273</v>
      </c>
      <c r="C156" s="76"/>
      <c r="D156" s="97"/>
      <c r="E156" s="97"/>
      <c r="F156" s="97"/>
      <c r="G156" s="97"/>
      <c r="H156" s="97"/>
      <c r="I156" s="76"/>
      <c r="J156" s="77">
        <f t="shared" si="42"/>
        <v>0</v>
      </c>
      <c r="K156" s="78">
        <f t="shared" si="43"/>
        <v>0</v>
      </c>
    </row>
    <row r="157" spans="1:15" ht="12" customHeight="1" thickBot="1" x14ac:dyDescent="0.3">
      <c r="A157" s="21" t="s">
        <v>274</v>
      </c>
      <c r="B157" s="74" t="s">
        <v>275</v>
      </c>
      <c r="C157" s="76"/>
      <c r="D157" s="97"/>
      <c r="E157" s="99"/>
      <c r="F157" s="99"/>
      <c r="G157" s="99"/>
      <c r="H157" s="99"/>
      <c r="I157" s="79"/>
      <c r="J157" s="80">
        <f t="shared" si="42"/>
        <v>0</v>
      </c>
      <c r="K157" s="81">
        <f t="shared" si="43"/>
        <v>0</v>
      </c>
    </row>
    <row r="158" spans="1:15" ht="12" customHeight="1" thickBot="1" x14ac:dyDescent="0.3">
      <c r="A158" s="16" t="s">
        <v>130</v>
      </c>
      <c r="B158" s="100" t="s">
        <v>276</v>
      </c>
      <c r="C158" s="107"/>
      <c r="D158" s="108"/>
      <c r="E158" s="108"/>
      <c r="F158" s="108"/>
      <c r="G158" s="108"/>
      <c r="H158" s="108"/>
      <c r="I158" s="107"/>
      <c r="J158" s="104">
        <f t="shared" si="42"/>
        <v>0</v>
      </c>
      <c r="K158" s="109">
        <f t="shared" si="43"/>
        <v>0</v>
      </c>
    </row>
    <row r="159" spans="1:15" ht="12" customHeight="1" thickBot="1" x14ac:dyDescent="0.3">
      <c r="A159" s="16" t="s">
        <v>277</v>
      </c>
      <c r="B159" s="100" t="s">
        <v>278</v>
      </c>
      <c r="C159" s="107"/>
      <c r="D159" s="108"/>
      <c r="E159" s="110"/>
      <c r="F159" s="110"/>
      <c r="G159" s="110"/>
      <c r="H159" s="110"/>
      <c r="I159" s="111"/>
      <c r="J159" s="112">
        <f t="shared" si="42"/>
        <v>0</v>
      </c>
      <c r="K159" s="25">
        <f t="shared" si="43"/>
        <v>0</v>
      </c>
    </row>
    <row r="160" spans="1:15" ht="15.2" customHeight="1" thickBot="1" x14ac:dyDescent="0.3">
      <c r="A160" s="16" t="s">
        <v>279</v>
      </c>
      <c r="B160" s="100" t="s">
        <v>280</v>
      </c>
      <c r="C160" s="113">
        <f>+C136+C140+C147+C152+C158+C159</f>
        <v>9956170</v>
      </c>
      <c r="D160" s="114">
        <f t="shared" ref="D160:K160" si="44">+D136+D140+D147+D152+D158+D159</f>
        <v>0</v>
      </c>
      <c r="E160" s="114">
        <f>+E136+E140+E147+E152+E158+E159</f>
        <v>0</v>
      </c>
      <c r="F160" s="114">
        <f t="shared" si="44"/>
        <v>0</v>
      </c>
      <c r="G160" s="114">
        <f t="shared" si="44"/>
        <v>0</v>
      </c>
      <c r="H160" s="114">
        <f t="shared" si="44"/>
        <v>0</v>
      </c>
      <c r="I160" s="113">
        <f t="shared" si="44"/>
        <v>0</v>
      </c>
      <c r="J160" s="113">
        <f t="shared" si="44"/>
        <v>0</v>
      </c>
      <c r="K160" s="115">
        <f t="shared" si="44"/>
        <v>9956170</v>
      </c>
      <c r="L160" s="116"/>
      <c r="M160" s="117"/>
      <c r="N160" s="117"/>
      <c r="O160" s="117"/>
    </row>
    <row r="161" spans="1:11" s="20" customFormat="1" ht="12.95" customHeight="1" thickBot="1" x14ac:dyDescent="0.25">
      <c r="A161" s="118" t="s">
        <v>281</v>
      </c>
      <c r="B161" s="119" t="s">
        <v>282</v>
      </c>
      <c r="C161" s="113">
        <f>+C135+C160</f>
        <v>1549005170</v>
      </c>
      <c r="D161" s="114">
        <f t="shared" ref="D161:K161" si="45">+D135+D160</f>
        <v>19180000</v>
      </c>
      <c r="E161" s="114">
        <f>+E135+E160</f>
        <v>941340</v>
      </c>
      <c r="F161" s="114">
        <f t="shared" si="45"/>
        <v>13091174</v>
      </c>
      <c r="G161" s="114">
        <f t="shared" si="45"/>
        <v>0</v>
      </c>
      <c r="H161" s="114">
        <f t="shared" si="45"/>
        <v>0</v>
      </c>
      <c r="I161" s="113">
        <f t="shared" si="45"/>
        <v>0</v>
      </c>
      <c r="J161" s="113">
        <f t="shared" si="45"/>
        <v>33212514</v>
      </c>
      <c r="K161" s="115">
        <f t="shared" si="45"/>
        <v>1582217684</v>
      </c>
    </row>
    <row r="162" spans="1:11" ht="14.1" customHeight="1" x14ac:dyDescent="0.25">
      <c r="C162" s="121"/>
      <c r="D162" s="122"/>
      <c r="E162" s="122"/>
      <c r="F162" s="122"/>
      <c r="G162" s="122"/>
      <c r="H162" s="122"/>
      <c r="I162" s="122"/>
      <c r="J162" s="122"/>
      <c r="K162" s="123"/>
    </row>
    <row r="163" spans="1:11" x14ac:dyDescent="0.25">
      <c r="A163" s="368" t="s">
        <v>283</v>
      </c>
      <c r="B163" s="368"/>
      <c r="C163" s="368"/>
      <c r="D163" s="368"/>
      <c r="E163" s="368"/>
      <c r="F163" s="368"/>
      <c r="G163" s="368"/>
      <c r="H163" s="368"/>
      <c r="I163" s="368"/>
      <c r="J163" s="368"/>
      <c r="K163" s="368"/>
    </row>
    <row r="164" spans="1:11" ht="15.2" customHeight="1" thickBot="1" x14ac:dyDescent="0.3">
      <c r="A164" s="365" t="s">
        <v>284</v>
      </c>
      <c r="B164" s="365"/>
      <c r="C164" s="124"/>
      <c r="K164" s="124" t="str">
        <f>K96</f>
        <v>Forintban!</v>
      </c>
    </row>
    <row r="165" spans="1:11" ht="25.5" customHeight="1" thickBot="1" x14ac:dyDescent="0.3">
      <c r="A165" s="16">
        <v>1</v>
      </c>
      <c r="B165" s="73" t="s">
        <v>285</v>
      </c>
      <c r="C165" s="125">
        <f>+C68-C135</f>
        <v>-54538830</v>
      </c>
      <c r="D165" s="18">
        <f t="shared" ref="D165:K165" si="46">+D68-D135</f>
        <v>-618696250</v>
      </c>
      <c r="E165" s="18">
        <f t="shared" si="46"/>
        <v>0</v>
      </c>
      <c r="F165" s="18">
        <f t="shared" si="46"/>
        <v>0</v>
      </c>
      <c r="G165" s="18">
        <f t="shared" si="46"/>
        <v>0</v>
      </c>
      <c r="H165" s="18">
        <f t="shared" si="46"/>
        <v>0</v>
      </c>
      <c r="I165" s="18">
        <f t="shared" si="46"/>
        <v>0</v>
      </c>
      <c r="J165" s="18">
        <f t="shared" si="46"/>
        <v>-618696250</v>
      </c>
      <c r="K165" s="19">
        <f t="shared" si="46"/>
        <v>-673235080</v>
      </c>
    </row>
    <row r="166" spans="1:11" ht="32.450000000000003" customHeight="1" thickBot="1" x14ac:dyDescent="0.3">
      <c r="A166" s="16" t="s">
        <v>40</v>
      </c>
      <c r="B166" s="73" t="s">
        <v>286</v>
      </c>
      <c r="C166" s="18">
        <f>+C92-C160</f>
        <v>53455830</v>
      </c>
      <c r="D166" s="18">
        <f t="shared" ref="D166:K166" si="47">+D92-D160</f>
        <v>618696250</v>
      </c>
      <c r="E166" s="18">
        <f t="shared" si="47"/>
        <v>0</v>
      </c>
      <c r="F166" s="18">
        <f t="shared" si="47"/>
        <v>0</v>
      </c>
      <c r="G166" s="18">
        <f t="shared" si="47"/>
        <v>0</v>
      </c>
      <c r="H166" s="18">
        <f t="shared" si="47"/>
        <v>0</v>
      </c>
      <c r="I166" s="18">
        <f t="shared" si="47"/>
        <v>0</v>
      </c>
      <c r="J166" s="18">
        <f t="shared" si="47"/>
        <v>618696250</v>
      </c>
      <c r="K166" s="19">
        <f t="shared" si="47"/>
        <v>672152080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8:A9"/>
    <mergeCell ref="B8:B9"/>
    <mergeCell ref="C8:K8"/>
    <mergeCell ref="B1:K1"/>
    <mergeCell ref="A3:K3"/>
    <mergeCell ref="A4:K4"/>
    <mergeCell ref="A6:K6"/>
    <mergeCell ref="A7:B7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80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5"/>
  <sheetViews>
    <sheetView zoomScale="120" zoomScaleNormal="120" workbookViewId="0">
      <selection activeCell="A24" sqref="A24"/>
    </sheetView>
  </sheetViews>
  <sheetFormatPr defaultRowHeight="12.75" x14ac:dyDescent="0.2"/>
  <cols>
    <col min="1" max="1" width="38.83203125" style="139" customWidth="1"/>
    <col min="2" max="9" width="15.83203125" style="140" customWidth="1"/>
    <col min="10" max="10" width="15.83203125" style="155" customWidth="1"/>
    <col min="11" max="12" width="12.83203125" style="140" customWidth="1"/>
    <col min="13" max="13" width="13.83203125" style="140" customWidth="1"/>
    <col min="14" max="16384" width="9.33203125" style="140"/>
  </cols>
  <sheetData>
    <row r="1" spans="1:10" ht="15" x14ac:dyDescent="0.2">
      <c r="C1" s="369" t="s">
        <v>385</v>
      </c>
      <c r="D1" s="370"/>
      <c r="E1" s="370"/>
      <c r="F1" s="370"/>
      <c r="G1" s="370"/>
      <c r="H1" s="370"/>
      <c r="I1" s="370"/>
      <c r="J1" s="370"/>
    </row>
    <row r="2" spans="1:10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</row>
    <row r="3" spans="1:10" ht="25.5" customHeight="1" x14ac:dyDescent="0.2">
      <c r="A3" s="371" t="s">
        <v>288</v>
      </c>
      <c r="B3" s="371"/>
      <c r="C3" s="371"/>
      <c r="D3" s="371"/>
      <c r="E3" s="371"/>
      <c r="F3" s="371"/>
      <c r="G3" s="371"/>
      <c r="H3" s="371"/>
      <c r="I3" s="371"/>
      <c r="J3" s="371"/>
    </row>
    <row r="4" spans="1:10" ht="22.5" customHeight="1" thickBot="1" x14ac:dyDescent="0.3">
      <c r="A4" s="141"/>
      <c r="B4" s="142"/>
      <c r="C4" s="142"/>
      <c r="D4" s="142"/>
      <c r="E4" s="142"/>
      <c r="F4" s="142"/>
      <c r="G4" s="142"/>
      <c r="H4" s="142"/>
      <c r="I4" s="142"/>
      <c r="J4" s="143" t="str">
        <f>'[1]RM_2.2.sz.mell.'!I2</f>
        <v>Forintban!</v>
      </c>
    </row>
    <row r="5" spans="1:10" s="150" customFormat="1" ht="44.45" customHeight="1" thickBot="1" x14ac:dyDescent="0.25">
      <c r="A5" s="144" t="s">
        <v>289</v>
      </c>
      <c r="B5" s="145" t="s">
        <v>290</v>
      </c>
      <c r="C5" s="145" t="s">
        <v>291</v>
      </c>
      <c r="D5" s="145" t="str">
        <f>+CONCATENATE("Felhasználás   ",LEFT([1]RM_ÖSSZEFÜGGÉSEK!A6,4)-1,". XII. 31-ig")</f>
        <v>Felhasználás   2018. XII. 31-ig</v>
      </c>
      <c r="E5" s="145" t="str">
        <f>+CONCATENATE(LEFT([1]RM_ÖSSZEFÜGGÉSEK!A6,4),". évi",CHAR(10),"eredeti előirányzat")</f>
        <v>2019. évi
eredeti előirányzat</v>
      </c>
      <c r="F5" s="146" t="str">
        <f>CONCATENATE('[1]RM_3.sz.mell.'!F5)</f>
        <v>Eddigi módosítások összege 2019-ben</v>
      </c>
      <c r="G5" s="147" t="str">
        <f>CONCATENATE('[1]RM_3.sz.mell.'!G5)</f>
        <v>2. sz. módosítás</v>
      </c>
      <c r="H5" s="147" t="s">
        <v>292</v>
      </c>
      <c r="I5" s="148" t="str">
        <f>CONCATENATE('[1]RM_3.sz.mell.'!I5)</f>
        <v>Módosítások összesen 2019. 12.31-ig</v>
      </c>
      <c r="J5" s="149" t="str">
        <f>CONCATENATE('[1]RM_3.sz.mell.'!J5)</f>
        <v>3. számú módosítás utáni előirányzat</v>
      </c>
    </row>
    <row r="6" spans="1:10" s="155" customFormat="1" ht="12" customHeight="1" thickBot="1" x14ac:dyDescent="0.25">
      <c r="A6" s="151" t="s">
        <v>15</v>
      </c>
      <c r="B6" s="152" t="s">
        <v>16</v>
      </c>
      <c r="C6" s="152" t="s">
        <v>17</v>
      </c>
      <c r="D6" s="152" t="s">
        <v>18</v>
      </c>
      <c r="E6" s="152" t="s">
        <v>19</v>
      </c>
      <c r="F6" s="153" t="s">
        <v>20</v>
      </c>
      <c r="G6" s="153" t="s">
        <v>21</v>
      </c>
      <c r="H6" s="153"/>
      <c r="I6" s="153" t="s">
        <v>293</v>
      </c>
      <c r="J6" s="154" t="s">
        <v>294</v>
      </c>
    </row>
    <row r="7" spans="1:10" ht="15.95" customHeight="1" x14ac:dyDescent="0.2">
      <c r="A7" s="156" t="s">
        <v>295</v>
      </c>
      <c r="B7" s="157">
        <v>17500000</v>
      </c>
      <c r="C7" s="158" t="s">
        <v>296</v>
      </c>
      <c r="D7" s="157"/>
      <c r="E7" s="157">
        <v>17500000</v>
      </c>
      <c r="F7" s="159"/>
      <c r="G7" s="157"/>
      <c r="H7" s="157">
        <v>1375161</v>
      </c>
      <c r="I7" s="160">
        <f>F7+G7+H7</f>
        <v>1375161</v>
      </c>
      <c r="J7" s="161">
        <f>E7+I7</f>
        <v>18875161</v>
      </c>
    </row>
    <row r="8" spans="1:10" ht="15.95" customHeight="1" x14ac:dyDescent="0.2">
      <c r="A8" s="156" t="s">
        <v>297</v>
      </c>
      <c r="B8" s="157">
        <v>635000</v>
      </c>
      <c r="C8" s="158" t="s">
        <v>296</v>
      </c>
      <c r="D8" s="157"/>
      <c r="E8" s="157">
        <v>635000</v>
      </c>
      <c r="F8" s="159"/>
      <c r="G8" s="157"/>
      <c r="H8" s="157"/>
      <c r="I8" s="160">
        <f>F8+G8</f>
        <v>0</v>
      </c>
      <c r="J8" s="161">
        <f t="shared" ref="J8:J24" si="0">E8+I8</f>
        <v>635000</v>
      </c>
    </row>
    <row r="9" spans="1:10" ht="15.95" customHeight="1" x14ac:dyDescent="0.2">
      <c r="A9" s="156" t="s">
        <v>298</v>
      </c>
      <c r="B9" s="157">
        <v>1000000</v>
      </c>
      <c r="C9" s="158" t="s">
        <v>299</v>
      </c>
      <c r="D9" s="157"/>
      <c r="E9" s="157">
        <v>1000000</v>
      </c>
      <c r="F9" s="159"/>
      <c r="G9" s="157"/>
      <c r="H9" s="157"/>
      <c r="I9" s="160">
        <f>F9+G9</f>
        <v>0</v>
      </c>
      <c r="J9" s="161">
        <f t="shared" si="0"/>
        <v>1000000</v>
      </c>
    </row>
    <row r="10" spans="1:10" ht="15.95" customHeight="1" x14ac:dyDescent="0.2">
      <c r="A10" s="156" t="s">
        <v>300</v>
      </c>
      <c r="B10" s="157">
        <v>2000000</v>
      </c>
      <c r="C10" s="158" t="s">
        <v>296</v>
      </c>
      <c r="D10" s="157"/>
      <c r="E10" s="157"/>
      <c r="F10" s="159"/>
      <c r="G10" s="157">
        <v>2000000</v>
      </c>
      <c r="H10" s="157"/>
      <c r="I10" s="160">
        <f t="shared" ref="I10:I24" si="1">F10+G10</f>
        <v>2000000</v>
      </c>
      <c r="J10" s="161">
        <f t="shared" si="0"/>
        <v>2000000</v>
      </c>
    </row>
    <row r="11" spans="1:10" ht="15.95" customHeight="1" x14ac:dyDescent="0.2">
      <c r="A11" s="156" t="s">
        <v>301</v>
      </c>
      <c r="B11" s="157">
        <v>1300000</v>
      </c>
      <c r="C11" s="158" t="s">
        <v>296</v>
      </c>
      <c r="D11" s="157"/>
      <c r="E11" s="157"/>
      <c r="F11" s="159"/>
      <c r="G11" s="157">
        <v>1300000</v>
      </c>
      <c r="H11" s="157"/>
      <c r="I11" s="160">
        <f t="shared" si="1"/>
        <v>1300000</v>
      </c>
      <c r="J11" s="161">
        <f t="shared" si="0"/>
        <v>1300000</v>
      </c>
    </row>
    <row r="12" spans="1:10" ht="15.95" customHeight="1" x14ac:dyDescent="0.2">
      <c r="A12" s="162"/>
      <c r="B12" s="159"/>
      <c r="C12" s="163"/>
      <c r="D12" s="159"/>
      <c r="E12" s="159"/>
      <c r="F12" s="159"/>
      <c r="G12" s="159"/>
      <c r="H12" s="159"/>
      <c r="I12" s="164">
        <f t="shared" si="1"/>
        <v>0</v>
      </c>
      <c r="J12" s="165">
        <f t="shared" si="0"/>
        <v>0</v>
      </c>
    </row>
    <row r="13" spans="1:10" ht="15.95" customHeight="1" x14ac:dyDescent="0.2">
      <c r="A13" s="166"/>
      <c r="B13" s="159"/>
      <c r="C13" s="163"/>
      <c r="D13" s="159"/>
      <c r="E13" s="159"/>
      <c r="F13" s="159"/>
      <c r="G13" s="159"/>
      <c r="H13" s="159"/>
      <c r="I13" s="164">
        <f t="shared" si="1"/>
        <v>0</v>
      </c>
      <c r="J13" s="165">
        <f t="shared" si="0"/>
        <v>0</v>
      </c>
    </row>
    <row r="14" spans="1:10" ht="15.95" customHeight="1" x14ac:dyDescent="0.2">
      <c r="A14" s="166"/>
      <c r="B14" s="159"/>
      <c r="C14" s="163"/>
      <c r="D14" s="159"/>
      <c r="E14" s="159"/>
      <c r="F14" s="159"/>
      <c r="G14" s="159"/>
      <c r="H14" s="159"/>
      <c r="I14" s="164">
        <f t="shared" si="1"/>
        <v>0</v>
      </c>
      <c r="J14" s="165">
        <f t="shared" si="0"/>
        <v>0</v>
      </c>
    </row>
    <row r="15" spans="1:10" ht="15.95" customHeight="1" x14ac:dyDescent="0.2">
      <c r="A15" s="166"/>
      <c r="B15" s="159"/>
      <c r="C15" s="163"/>
      <c r="D15" s="159"/>
      <c r="E15" s="159"/>
      <c r="F15" s="159"/>
      <c r="G15" s="159"/>
      <c r="H15" s="159"/>
      <c r="I15" s="164">
        <f t="shared" si="1"/>
        <v>0</v>
      </c>
      <c r="J15" s="165">
        <f t="shared" si="0"/>
        <v>0</v>
      </c>
    </row>
    <row r="16" spans="1:10" ht="15.95" customHeight="1" x14ac:dyDescent="0.2">
      <c r="A16" s="166"/>
      <c r="B16" s="159"/>
      <c r="C16" s="163"/>
      <c r="D16" s="159"/>
      <c r="E16" s="159"/>
      <c r="F16" s="159"/>
      <c r="G16" s="159"/>
      <c r="H16" s="159"/>
      <c r="I16" s="164">
        <f t="shared" si="1"/>
        <v>0</v>
      </c>
      <c r="J16" s="165">
        <f t="shared" si="0"/>
        <v>0</v>
      </c>
    </row>
    <row r="17" spans="1:10" ht="15.95" customHeight="1" x14ac:dyDescent="0.2">
      <c r="A17" s="166"/>
      <c r="B17" s="159"/>
      <c r="C17" s="163"/>
      <c r="D17" s="159"/>
      <c r="E17" s="159"/>
      <c r="F17" s="159"/>
      <c r="G17" s="159"/>
      <c r="H17" s="159"/>
      <c r="I17" s="164">
        <f t="shared" si="1"/>
        <v>0</v>
      </c>
      <c r="J17" s="165">
        <f t="shared" si="0"/>
        <v>0</v>
      </c>
    </row>
    <row r="18" spans="1:10" ht="15.95" customHeight="1" x14ac:dyDescent="0.2">
      <c r="A18" s="166"/>
      <c r="B18" s="159"/>
      <c r="C18" s="163"/>
      <c r="D18" s="159"/>
      <c r="E18" s="159"/>
      <c r="F18" s="159"/>
      <c r="G18" s="159"/>
      <c r="H18" s="159"/>
      <c r="I18" s="164">
        <f t="shared" si="1"/>
        <v>0</v>
      </c>
      <c r="J18" s="165">
        <f t="shared" si="0"/>
        <v>0</v>
      </c>
    </row>
    <row r="19" spans="1:10" ht="15.95" customHeight="1" x14ac:dyDescent="0.2">
      <c r="A19" s="166"/>
      <c r="B19" s="159"/>
      <c r="C19" s="163"/>
      <c r="D19" s="159"/>
      <c r="E19" s="159"/>
      <c r="F19" s="159"/>
      <c r="G19" s="159"/>
      <c r="H19" s="159"/>
      <c r="I19" s="164">
        <f t="shared" si="1"/>
        <v>0</v>
      </c>
      <c r="J19" s="165">
        <f t="shared" si="0"/>
        <v>0</v>
      </c>
    </row>
    <row r="20" spans="1:10" ht="15.95" customHeight="1" x14ac:dyDescent="0.2">
      <c r="A20" s="166"/>
      <c r="B20" s="159"/>
      <c r="C20" s="163"/>
      <c r="D20" s="159"/>
      <c r="E20" s="159"/>
      <c r="F20" s="159"/>
      <c r="G20" s="159"/>
      <c r="H20" s="159"/>
      <c r="I20" s="164">
        <f t="shared" si="1"/>
        <v>0</v>
      </c>
      <c r="J20" s="165">
        <f t="shared" si="0"/>
        <v>0</v>
      </c>
    </row>
    <row r="21" spans="1:10" ht="15.95" customHeight="1" x14ac:dyDescent="0.2">
      <c r="A21" s="166"/>
      <c r="B21" s="159"/>
      <c r="C21" s="163"/>
      <c r="D21" s="159"/>
      <c r="E21" s="159"/>
      <c r="F21" s="159"/>
      <c r="G21" s="159"/>
      <c r="H21" s="159"/>
      <c r="I21" s="164">
        <f t="shared" si="1"/>
        <v>0</v>
      </c>
      <c r="J21" s="165">
        <f t="shared" si="0"/>
        <v>0</v>
      </c>
    </row>
    <row r="22" spans="1:10" ht="15.95" customHeight="1" x14ac:dyDescent="0.2">
      <c r="A22" s="166"/>
      <c r="B22" s="159"/>
      <c r="C22" s="163"/>
      <c r="D22" s="159"/>
      <c r="E22" s="159"/>
      <c r="F22" s="159"/>
      <c r="G22" s="159"/>
      <c r="H22" s="159"/>
      <c r="I22" s="164">
        <f t="shared" si="1"/>
        <v>0</v>
      </c>
      <c r="J22" s="165">
        <f t="shared" si="0"/>
        <v>0</v>
      </c>
    </row>
    <row r="23" spans="1:10" ht="15.95" customHeight="1" x14ac:dyDescent="0.2">
      <c r="A23" s="166"/>
      <c r="B23" s="159"/>
      <c r="C23" s="163"/>
      <c r="D23" s="159"/>
      <c r="E23" s="159"/>
      <c r="F23" s="159"/>
      <c r="G23" s="159"/>
      <c r="H23" s="159"/>
      <c r="I23" s="164">
        <f t="shared" si="1"/>
        <v>0</v>
      </c>
      <c r="J23" s="165">
        <f t="shared" si="0"/>
        <v>0</v>
      </c>
    </row>
    <row r="24" spans="1:10" ht="15.95" customHeight="1" thickBot="1" x14ac:dyDescent="0.25">
      <c r="A24" s="167"/>
      <c r="B24" s="168"/>
      <c r="C24" s="169"/>
      <c r="D24" s="168"/>
      <c r="E24" s="168"/>
      <c r="F24" s="168"/>
      <c r="G24" s="168"/>
      <c r="H24" s="168"/>
      <c r="I24" s="164">
        <f t="shared" si="1"/>
        <v>0</v>
      </c>
      <c r="J24" s="170">
        <f t="shared" si="0"/>
        <v>0</v>
      </c>
    </row>
    <row r="25" spans="1:10" s="175" customFormat="1" ht="18" customHeight="1" thickBot="1" x14ac:dyDescent="0.25">
      <c r="A25" s="171" t="s">
        <v>302</v>
      </c>
      <c r="B25" s="172">
        <f>SUM(B7:B24)</f>
        <v>22435000</v>
      </c>
      <c r="C25" s="173"/>
      <c r="D25" s="172">
        <f>SUM(D7:D24)</f>
        <v>0</v>
      </c>
      <c r="E25" s="172">
        <f>SUM(E7:E24)</f>
        <v>19135000</v>
      </c>
      <c r="F25" s="172"/>
      <c r="G25" s="172">
        <f>SUM(G7:G24)</f>
        <v>3300000</v>
      </c>
      <c r="H25" s="172"/>
      <c r="I25" s="172">
        <f>SUM(I7:I24)</f>
        <v>4675161</v>
      </c>
      <c r="J25" s="174">
        <f>SUM(J7:J24)</f>
        <v>23810161</v>
      </c>
    </row>
  </sheetData>
  <mergeCells count="2">
    <mergeCell ref="C1:J1"/>
    <mergeCell ref="A3:J3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115" zoomScale="120" zoomScaleNormal="120" zoomScaleSheetLayoutView="100" workbookViewId="0">
      <selection activeCell="B151" sqref="B151"/>
    </sheetView>
  </sheetViews>
  <sheetFormatPr defaultRowHeight="12.75" x14ac:dyDescent="0.2"/>
  <cols>
    <col min="1" max="1" width="12.5" style="246" customWidth="1"/>
    <col min="2" max="2" width="62" style="247" customWidth="1"/>
    <col min="3" max="3" width="15.83203125" style="257" customWidth="1"/>
    <col min="4" max="7" width="14.83203125" style="257" customWidth="1"/>
    <col min="8" max="9" width="14.83203125" style="192" customWidth="1"/>
    <col min="10" max="11" width="15.83203125" style="192" customWidth="1"/>
    <col min="12" max="16384" width="9.33203125" style="192"/>
  </cols>
  <sheetData>
    <row r="1" spans="1:11" s="177" customFormat="1" ht="16.5" customHeight="1" thickBot="1" x14ac:dyDescent="0.3">
      <c r="A1" s="176"/>
      <c r="B1" s="372" t="s">
        <v>386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1:11" s="180" customFormat="1" ht="16.5" thickBot="1" x14ac:dyDescent="0.25">
      <c r="A2" s="178" t="s">
        <v>303</v>
      </c>
      <c r="B2" s="374" t="s">
        <v>304</v>
      </c>
      <c r="C2" s="375"/>
      <c r="D2" s="375"/>
      <c r="E2" s="375"/>
      <c r="F2" s="375"/>
      <c r="G2" s="375"/>
      <c r="H2" s="375"/>
      <c r="I2" s="376"/>
      <c r="J2" s="377"/>
      <c r="K2" s="179" t="s">
        <v>305</v>
      </c>
    </row>
    <row r="3" spans="1:11" s="180" customFormat="1" ht="36.75" thickBot="1" x14ac:dyDescent="0.25">
      <c r="A3" s="178" t="s">
        <v>306</v>
      </c>
      <c r="B3" s="378" t="s">
        <v>307</v>
      </c>
      <c r="C3" s="379"/>
      <c r="D3" s="379"/>
      <c r="E3" s="379"/>
      <c r="F3" s="379"/>
      <c r="G3" s="379"/>
      <c r="H3" s="379"/>
      <c r="I3" s="380"/>
      <c r="J3" s="381"/>
      <c r="K3" s="181" t="s">
        <v>308</v>
      </c>
    </row>
    <row r="4" spans="1:11" s="186" customFormat="1" ht="15.95" customHeight="1" thickBot="1" x14ac:dyDescent="0.3">
      <c r="A4" s="182"/>
      <c r="B4" s="182"/>
      <c r="C4" s="183"/>
      <c r="D4" s="183"/>
      <c r="E4" s="183"/>
      <c r="F4" s="183"/>
      <c r="G4" s="183"/>
      <c r="H4" s="184"/>
      <c r="I4" s="184"/>
      <c r="J4" s="184"/>
      <c r="K4" s="185" t="str">
        <f>CONCATENATE('[1]RM_2.2.sz.mell.'!I2)</f>
        <v>Forintban!</v>
      </c>
    </row>
    <row r="5" spans="1:11" ht="40.5" customHeight="1" thickBot="1" x14ac:dyDescent="0.25">
      <c r="A5" s="187" t="s">
        <v>309</v>
      </c>
      <c r="B5" s="188" t="s">
        <v>310</v>
      </c>
      <c r="C5" s="189" t="str">
        <f>CONCATENATE('[1]RM_1.1.sz.mell.'!C9:K9)</f>
        <v>Eredeti
előirányzat</v>
      </c>
      <c r="D5" s="190" t="str">
        <f>CONCATENATE('[1]RM_1.1.sz.mell.'!D9)</f>
        <v xml:space="preserve">1. sz. módosítás </v>
      </c>
      <c r="E5" s="190" t="str">
        <f>CONCATENATE('[1]RM_1.1.sz.mell.'!E9)</f>
        <v xml:space="preserve">.2. sz. módosítás </v>
      </c>
      <c r="F5" s="190" t="str">
        <f>CONCATENATE('[1]RM_1.1.sz.mell.'!F9)</f>
        <v xml:space="preserve">3. sz. módosítás </v>
      </c>
      <c r="G5" s="190" t="str">
        <f>CONCATENATE('[1]RM_1.1.sz.mell.'!G9)</f>
        <v xml:space="preserve">4. sz. módosítás </v>
      </c>
      <c r="H5" s="190" t="str">
        <f>CONCATENATE('[1]RM_1.1.sz.mell.'!H9)</f>
        <v xml:space="preserve">.5. sz. módosítás </v>
      </c>
      <c r="I5" s="190" t="str">
        <f>CONCATENATE('[1]RM_1.1.sz.mell.'!I9)</f>
        <v xml:space="preserve">6. sz. módosítás </v>
      </c>
      <c r="J5" s="190" t="s">
        <v>13</v>
      </c>
      <c r="K5" s="191" t="s">
        <v>311</v>
      </c>
    </row>
    <row r="6" spans="1:11" s="198" customFormat="1" ht="12.95" customHeight="1" thickBot="1" x14ac:dyDescent="0.25">
      <c r="A6" s="193" t="s">
        <v>15</v>
      </c>
      <c r="B6" s="194" t="s">
        <v>16</v>
      </c>
      <c r="C6" s="195" t="s">
        <v>17</v>
      </c>
      <c r="D6" s="195" t="s">
        <v>18</v>
      </c>
      <c r="E6" s="196" t="s">
        <v>19</v>
      </c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7" t="s">
        <v>25</v>
      </c>
    </row>
    <row r="7" spans="1:11" s="198" customFormat="1" ht="15.95" customHeight="1" thickBot="1" x14ac:dyDescent="0.25">
      <c r="A7" s="382" t="s">
        <v>312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</row>
    <row r="8" spans="1:11" s="198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>+E9+E10+E11+E12+E13+E14</f>
        <v>-612920</v>
      </c>
      <c r="F8" s="101">
        <f t="shared" si="0"/>
        <v>2336631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15669711</v>
      </c>
      <c r="K8" s="199">
        <f>+K9+K10+K11+K12+K13+K14</f>
        <v>296675563</v>
      </c>
    </row>
    <row r="9" spans="1:11" s="202" customFormat="1" ht="12" customHeight="1" x14ac:dyDescent="0.2">
      <c r="A9" s="200" t="s">
        <v>28</v>
      </c>
      <c r="B9" s="22" t="s">
        <v>29</v>
      </c>
      <c r="C9" s="23">
        <f>SUM('[1]RM_5.1.1.sz.mell'!C9,'[1]RM_5.1.2.sz.mell'!C9)</f>
        <v>118740915</v>
      </c>
      <c r="D9" s="23">
        <f>SUM('[1]RM_5.1.1.sz.mell'!D9,'[1]RM_5.1.2.sz.mell'!D9)</f>
        <v>0</v>
      </c>
      <c r="E9" s="95">
        <f>SUM('[1]RM_5.1.1.sz.mell'!E9,'[1]RM_5.1.2.sz.mell'!E9)</f>
        <v>2752274</v>
      </c>
      <c r="F9" s="95">
        <f>SUM('[1]RM_5.1.1.sz.mell'!F9,'[1]RM_5.1.2.sz.mell'!F9)</f>
        <v>353599</v>
      </c>
      <c r="G9" s="95"/>
      <c r="H9" s="95"/>
      <c r="I9" s="23"/>
      <c r="J9" s="24">
        <f>D9+E9+F9+G9+H9+I9</f>
        <v>3105873</v>
      </c>
      <c r="K9" s="201">
        <f t="shared" ref="K9:K14" si="1">C9+J9</f>
        <v>121846788</v>
      </c>
    </row>
    <row r="10" spans="1:11" s="204" customFormat="1" ht="12" customHeight="1" x14ac:dyDescent="0.2">
      <c r="A10" s="203" t="s">
        <v>30</v>
      </c>
      <c r="B10" s="27" t="s">
        <v>31</v>
      </c>
      <c r="C10" s="23">
        <f>SUM('[1]RM_5.1.1.sz.mell'!C10,'[1]RM_5.1.2.sz.mell'!C10)</f>
        <v>77535718</v>
      </c>
      <c r="D10" s="23">
        <f>SUM('[1]RM_5.1.1.sz.mell'!D10,'[1]RM_5.1.2.sz.mell'!D10)</f>
        <v>0</v>
      </c>
      <c r="E10" s="97">
        <f>SUM('[1]RM_5.1.1.sz.mell'!E10,'[1]RM_5.1.2.sz.mell'!E10)</f>
        <v>1755000</v>
      </c>
      <c r="F10" s="97">
        <f>SUM('[1]RM_5.1.1.sz.mell'!F10,'[1]RM_5.1.2.sz.mell'!F10)</f>
        <v>2283916</v>
      </c>
      <c r="G10" s="97"/>
      <c r="H10" s="97"/>
      <c r="I10" s="76"/>
      <c r="J10" s="24">
        <f t="shared" ref="J10:J64" si="2">D10+E10+F10+G10+H10+I10</f>
        <v>4038916</v>
      </c>
      <c r="K10" s="201">
        <f t="shared" si="1"/>
        <v>81574634</v>
      </c>
    </row>
    <row r="11" spans="1:11" s="204" customFormat="1" ht="12" customHeight="1" x14ac:dyDescent="0.2">
      <c r="A11" s="203" t="s">
        <v>32</v>
      </c>
      <c r="B11" s="27" t="s">
        <v>33</v>
      </c>
      <c r="C11" s="23">
        <f>SUM('[1]RM_5.1.1.sz.mell'!C11,'[1]RM_5.1.2.sz.mell'!C11)</f>
        <v>79019229</v>
      </c>
      <c r="D11" s="23">
        <f>SUM('[1]RM_5.1.1.sz.mell'!D11,'[1]RM_5.1.2.sz.mell'!D11)</f>
        <v>0</v>
      </c>
      <c r="E11" s="97">
        <f>SUM('[1]RM_5.1.1.sz.mell'!E11,'[1]RM_5.1.2.sz.mell'!E11)</f>
        <v>-8502138</v>
      </c>
      <c r="F11" s="97">
        <f>SUM('[1]RM_5.1.1.sz.mell'!F11,'[1]RM_5.1.2.sz.mell'!F11)</f>
        <v>-464908</v>
      </c>
      <c r="G11" s="97"/>
      <c r="H11" s="97"/>
      <c r="I11" s="76"/>
      <c r="J11" s="24">
        <f t="shared" si="2"/>
        <v>-8967046</v>
      </c>
      <c r="K11" s="201">
        <f t="shared" si="1"/>
        <v>70052183</v>
      </c>
    </row>
    <row r="12" spans="1:11" s="204" customFormat="1" ht="12" customHeight="1" x14ac:dyDescent="0.2">
      <c r="A12" s="203" t="s">
        <v>34</v>
      </c>
      <c r="B12" s="27" t="s">
        <v>35</v>
      </c>
      <c r="C12" s="23">
        <f>SUM('[1]RM_5.1.1.sz.mell'!C12,'[1]RM_5.1.2.sz.mell'!C12)</f>
        <v>5709990</v>
      </c>
      <c r="D12" s="23">
        <f>SUM('[1]RM_5.1.1.sz.mell'!D12,'[1]RM_5.1.2.sz.mell'!D12)</f>
        <v>0</v>
      </c>
      <c r="E12" s="97">
        <f>SUM('[1]RM_5.1.1.sz.mell'!E12,'[1]RM_5.1.2.sz.mell'!E12)</f>
        <v>359344</v>
      </c>
      <c r="F12" s="97">
        <f>SUM('[1]RM_5.1.1.sz.mell'!F12,'[1]RM_5.1.2.sz.mell'!F12)</f>
        <v>164024</v>
      </c>
      <c r="G12" s="97"/>
      <c r="H12" s="97"/>
      <c r="I12" s="76"/>
      <c r="J12" s="24">
        <f t="shared" si="2"/>
        <v>523368</v>
      </c>
      <c r="K12" s="201">
        <f t="shared" si="1"/>
        <v>6233358</v>
      </c>
    </row>
    <row r="13" spans="1:11" s="204" customFormat="1" ht="12" customHeight="1" x14ac:dyDescent="0.2">
      <c r="A13" s="203" t="s">
        <v>36</v>
      </c>
      <c r="B13" s="27" t="s">
        <v>313</v>
      </c>
      <c r="C13" s="23">
        <f>SUM('[1]RM_5.1.1.sz.mell'!C13,'[1]RM_5.1.2.sz.mell'!C13)</f>
        <v>0</v>
      </c>
      <c r="D13" s="23">
        <f>SUM('[1]RM_5.1.1.sz.mell'!D13,'[1]RM_5.1.2.sz.mell'!D13)</f>
        <v>13946000</v>
      </c>
      <c r="E13" s="97">
        <f>SUM('[1]RM_5.1.1.sz.mell'!E13,'[1]RM_5.1.2.sz.mell'!E13)</f>
        <v>3022600</v>
      </c>
      <c r="F13" s="97">
        <f>SUM('[1]RM_5.1.1.sz.mell'!F13,'[1]RM_5.1.2.sz.mell'!F13)</f>
        <v>0</v>
      </c>
      <c r="G13" s="97"/>
      <c r="H13" s="97"/>
      <c r="I13" s="76"/>
      <c r="J13" s="24">
        <f t="shared" si="2"/>
        <v>16968600</v>
      </c>
      <c r="K13" s="201">
        <f t="shared" si="1"/>
        <v>16968600</v>
      </c>
    </row>
    <row r="14" spans="1:11" s="202" customFormat="1" ht="12" customHeight="1" thickBot="1" x14ac:dyDescent="0.25">
      <c r="A14" s="205" t="s">
        <v>38</v>
      </c>
      <c r="B14" s="33" t="s">
        <v>39</v>
      </c>
      <c r="C14" s="23">
        <f>SUM('[1]RM_5.1.1.sz.mell'!C14,'[1]RM_5.1.2.sz.mell'!C14)</f>
        <v>0</v>
      </c>
      <c r="D14" s="23">
        <f>SUM('[1]RM_5.1.1.sz.mell'!D14,'[1]RM_5.1.2.sz.mell'!D14)</f>
        <v>0</v>
      </c>
      <c r="E14" s="97">
        <f>SUM('[1]RM_5.1.1.sz.mell'!E14,'[1]RM_5.1.2.sz.mell'!E14)</f>
        <v>0</v>
      </c>
      <c r="F14" s="97"/>
      <c r="G14" s="97"/>
      <c r="H14" s="97"/>
      <c r="I14" s="76"/>
      <c r="J14" s="24">
        <f t="shared" si="2"/>
        <v>0</v>
      </c>
      <c r="K14" s="201">
        <f t="shared" si="1"/>
        <v>0</v>
      </c>
    </row>
    <row r="15" spans="1:11" s="202" customFormat="1" ht="12" customHeight="1" thickBot="1" x14ac:dyDescent="0.25">
      <c r="A15" s="71" t="s">
        <v>40</v>
      </c>
      <c r="B15" s="31" t="s">
        <v>41</v>
      </c>
      <c r="C15" s="18">
        <f>+C16+C17+C18+C19+C20</f>
        <v>58906000</v>
      </c>
      <c r="D15" s="101">
        <f t="shared" ref="D15:K15" si="3">+D16+D17+D18+D19+D20</f>
        <v>566000</v>
      </c>
      <c r="E15" s="101">
        <f>+E16+E17+E18+E19+E20</f>
        <v>0</v>
      </c>
      <c r="F15" s="101">
        <f t="shared" si="3"/>
        <v>10702681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11268681</v>
      </c>
      <c r="K15" s="199">
        <f t="shared" si="3"/>
        <v>70174681</v>
      </c>
    </row>
    <row r="16" spans="1:11" s="202" customFormat="1" ht="12" customHeight="1" x14ac:dyDescent="0.2">
      <c r="A16" s="200" t="s">
        <v>42</v>
      </c>
      <c r="B16" s="22" t="s">
        <v>43</v>
      </c>
      <c r="C16" s="23">
        <f>SUM('[1]RM_5.1.1.sz.mell'!C16,'[1]RM_5.1.2.sz.mell'!C16)</f>
        <v>0</v>
      </c>
      <c r="D16" s="23">
        <f>SUM('[1]RM_5.1.1.sz.mell'!D16,'[1]RM_5.1.2.sz.mell'!D16)</f>
        <v>0</v>
      </c>
      <c r="E16" s="95">
        <f>SUM('[1]RM_5.1.1.sz.mell'!E16,'[1]RM_5.1.2.sz.mell'!E16)</f>
        <v>0</v>
      </c>
      <c r="F16" s="95"/>
      <c r="G16" s="95"/>
      <c r="H16" s="95"/>
      <c r="I16" s="23"/>
      <c r="J16" s="24">
        <f t="shared" si="2"/>
        <v>0</v>
      </c>
      <c r="K16" s="201">
        <f t="shared" ref="K16:K21" si="4">C16+J16</f>
        <v>0</v>
      </c>
    </row>
    <row r="17" spans="1:11" s="202" customFormat="1" ht="12" customHeight="1" x14ac:dyDescent="0.2">
      <c r="A17" s="203" t="s">
        <v>44</v>
      </c>
      <c r="B17" s="27" t="s">
        <v>45</v>
      </c>
      <c r="C17" s="23">
        <f>SUM('[1]RM_5.1.1.sz.mell'!C17,'[1]RM_5.1.2.sz.mell'!C17)</f>
        <v>0</v>
      </c>
      <c r="D17" s="23">
        <f>SUM('[1]RM_5.1.1.sz.mell'!D17,'[1]RM_5.1.2.sz.mell'!D17)</f>
        <v>0</v>
      </c>
      <c r="E17" s="97">
        <f>SUM('[1]RM_5.1.1.sz.mell'!E17,'[1]RM_5.1.2.sz.mell'!E17)</f>
        <v>0</v>
      </c>
      <c r="F17" s="97"/>
      <c r="G17" s="97"/>
      <c r="H17" s="97"/>
      <c r="I17" s="76"/>
      <c r="J17" s="77">
        <f t="shared" si="2"/>
        <v>0</v>
      </c>
      <c r="K17" s="206">
        <f t="shared" si="4"/>
        <v>0</v>
      </c>
    </row>
    <row r="18" spans="1:11" s="202" customFormat="1" ht="12" customHeight="1" x14ac:dyDescent="0.2">
      <c r="A18" s="203" t="s">
        <v>46</v>
      </c>
      <c r="B18" s="27" t="s">
        <v>47</v>
      </c>
      <c r="C18" s="23">
        <f>SUM('[1]RM_5.1.1.sz.mell'!C18,'[1]RM_5.1.2.sz.mell'!C18)</f>
        <v>0</v>
      </c>
      <c r="D18" s="23">
        <f>SUM('[1]RM_5.1.1.sz.mell'!D18,'[1]RM_5.1.2.sz.mell'!D18)</f>
        <v>0</v>
      </c>
      <c r="E18" s="97">
        <f>SUM('[1]RM_5.1.1.sz.mell'!E18,'[1]RM_5.1.2.sz.mell'!E18)</f>
        <v>0</v>
      </c>
      <c r="F18" s="97"/>
      <c r="G18" s="97"/>
      <c r="H18" s="97"/>
      <c r="I18" s="76"/>
      <c r="J18" s="77">
        <f t="shared" si="2"/>
        <v>0</v>
      </c>
      <c r="K18" s="206">
        <f t="shared" si="4"/>
        <v>0</v>
      </c>
    </row>
    <row r="19" spans="1:11" s="202" customFormat="1" ht="12" customHeight="1" x14ac:dyDescent="0.2">
      <c r="A19" s="203" t="s">
        <v>48</v>
      </c>
      <c r="B19" s="27" t="s">
        <v>49</v>
      </c>
      <c r="C19" s="23">
        <f>SUM('[1]RM_5.1.1.sz.mell'!C19,'[1]RM_5.1.2.sz.mell'!C19)</f>
        <v>0</v>
      </c>
      <c r="D19" s="23">
        <f>SUM('[1]RM_5.1.1.sz.mell'!D19,'[1]RM_5.1.2.sz.mell'!D19)</f>
        <v>0</v>
      </c>
      <c r="E19" s="97">
        <f>SUM('[1]RM_5.1.1.sz.mell'!E19,'[1]RM_5.1.2.sz.mell'!E19)</f>
        <v>0</v>
      </c>
      <c r="F19" s="97"/>
      <c r="G19" s="97"/>
      <c r="H19" s="97"/>
      <c r="I19" s="76"/>
      <c r="J19" s="77">
        <f t="shared" si="2"/>
        <v>0</v>
      </c>
      <c r="K19" s="206">
        <f t="shared" si="4"/>
        <v>0</v>
      </c>
    </row>
    <row r="20" spans="1:11" s="202" customFormat="1" ht="12" customHeight="1" x14ac:dyDescent="0.2">
      <c r="A20" s="203" t="s">
        <v>50</v>
      </c>
      <c r="B20" s="27" t="s">
        <v>51</v>
      </c>
      <c r="C20" s="23">
        <f>SUM('[1]RM_5.1.1.sz.mell'!C20,'[1]RM_5.1.2.sz.mell'!C20)</f>
        <v>58906000</v>
      </c>
      <c r="D20" s="23">
        <f>SUM('[1]RM_5.1.1.sz.mell'!D20,'[1]RM_5.1.2.sz.mell'!D20)</f>
        <v>566000</v>
      </c>
      <c r="E20" s="23">
        <f>SUM('[1]RM_5.1.1.sz.mell'!E20,'[1]RM_5.1.2.sz.mell'!E20)</f>
        <v>0</v>
      </c>
      <c r="F20" s="23">
        <f>SUM('[1]RM_5.1.1.sz.mell'!F20,'[1]RM_5.1.2.sz.mell'!F20)</f>
        <v>10702681</v>
      </c>
      <c r="G20" s="97"/>
      <c r="H20" s="97"/>
      <c r="I20" s="76"/>
      <c r="J20" s="77">
        <f t="shared" si="2"/>
        <v>11268681</v>
      </c>
      <c r="K20" s="206">
        <f t="shared" si="4"/>
        <v>70174681</v>
      </c>
    </row>
    <row r="21" spans="1:11" s="204" customFormat="1" ht="12" customHeight="1" thickBot="1" x14ac:dyDescent="0.25">
      <c r="A21" s="205" t="s">
        <v>52</v>
      </c>
      <c r="B21" s="33" t="s">
        <v>53</v>
      </c>
      <c r="C21" s="23">
        <f>SUM('[1]RM_5.1.1.sz.mell'!C21,'[1]RM_5.1.2.sz.mell'!C21)</f>
        <v>0</v>
      </c>
      <c r="D21" s="23">
        <f>SUM('[1]RM_5.1.1.sz.mell'!D21,'[1]RM_5.1.2.sz.mell'!D21)</f>
        <v>0</v>
      </c>
      <c r="E21" s="99">
        <f>SUM('[1]RM_5.1.1.sz.mell'!E21,'[1]RM_5.1.2.sz.mell'!E21)</f>
        <v>0</v>
      </c>
      <c r="F21" s="99"/>
      <c r="G21" s="99"/>
      <c r="H21" s="99"/>
      <c r="I21" s="79"/>
      <c r="J21" s="80">
        <f t="shared" si="2"/>
        <v>0</v>
      </c>
      <c r="K21" s="207">
        <f t="shared" si="4"/>
        <v>0</v>
      </c>
    </row>
    <row r="22" spans="1:11" s="204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>+E23+E24+E25+E26+E27</f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199">
        <f t="shared" si="5"/>
        <v>335500820</v>
      </c>
    </row>
    <row r="23" spans="1:11" s="204" customFormat="1" ht="12" customHeight="1" x14ac:dyDescent="0.2">
      <c r="A23" s="200" t="s">
        <v>56</v>
      </c>
      <c r="B23" s="22" t="s">
        <v>57</v>
      </c>
      <c r="C23" s="23">
        <f>SUM('[1]RM_5.1.1.sz.mell'!C23,'[1]RM_5.1.2.sz.mell'!C23)</f>
        <v>0</v>
      </c>
      <c r="D23" s="23">
        <f>SUM('[1]RM_5.1.1.sz.mell'!D23,'[1]RM_5.1.2.sz.mell'!D23)</f>
        <v>0</v>
      </c>
      <c r="E23" s="95">
        <f>SUM('[1]RM_5.1.1.sz.mell'!E23,'[1]RM_5.1.2.sz.mell'!E23)</f>
        <v>0</v>
      </c>
      <c r="F23" s="95"/>
      <c r="G23" s="95"/>
      <c r="H23" s="95"/>
      <c r="I23" s="23"/>
      <c r="J23" s="24">
        <f t="shared" si="2"/>
        <v>0</v>
      </c>
      <c r="K23" s="201">
        <f t="shared" ref="K23:K28" si="6">C23+J23</f>
        <v>0</v>
      </c>
    </row>
    <row r="24" spans="1:11" s="202" customFormat="1" ht="12" customHeight="1" x14ac:dyDescent="0.2">
      <c r="A24" s="203" t="s">
        <v>58</v>
      </c>
      <c r="B24" s="27" t="s">
        <v>59</v>
      </c>
      <c r="C24" s="23">
        <f>SUM('[1]RM_5.1.1.sz.mell'!C24,'[1]RM_5.1.2.sz.mell'!C24)</f>
        <v>0</v>
      </c>
      <c r="D24" s="23">
        <f>SUM('[1]RM_5.1.1.sz.mell'!D24,'[1]RM_5.1.2.sz.mell'!D24)</f>
        <v>0</v>
      </c>
      <c r="E24" s="97">
        <f>SUM('[1]RM_5.1.1.sz.mell'!E24,'[1]RM_5.1.2.sz.mell'!E24)</f>
        <v>0</v>
      </c>
      <c r="F24" s="97"/>
      <c r="G24" s="97"/>
      <c r="H24" s="97"/>
      <c r="I24" s="76"/>
      <c r="J24" s="77">
        <f t="shared" si="2"/>
        <v>0</v>
      </c>
      <c r="K24" s="206">
        <f t="shared" si="6"/>
        <v>0</v>
      </c>
    </row>
    <row r="25" spans="1:11" s="204" customFormat="1" ht="12" customHeight="1" x14ac:dyDescent="0.2">
      <c r="A25" s="203" t="s">
        <v>60</v>
      </c>
      <c r="B25" s="27" t="s">
        <v>61</v>
      </c>
      <c r="C25" s="23">
        <f>SUM('[1]RM_5.1.1.sz.mell'!C25,'[1]RM_5.1.2.sz.mell'!C25)</f>
        <v>0</v>
      </c>
      <c r="D25" s="23">
        <f>SUM('[1]RM_5.1.1.sz.mell'!D25,'[1]RM_5.1.2.sz.mell'!D25)</f>
        <v>0</v>
      </c>
      <c r="E25" s="97">
        <f>SUM('[1]RM_5.1.1.sz.mell'!E25,'[1]RM_5.1.2.sz.mell'!E25)</f>
        <v>0</v>
      </c>
      <c r="F25" s="97"/>
      <c r="G25" s="97"/>
      <c r="H25" s="97"/>
      <c r="I25" s="76"/>
      <c r="J25" s="77">
        <f t="shared" si="2"/>
        <v>0</v>
      </c>
      <c r="K25" s="206">
        <f t="shared" si="6"/>
        <v>0</v>
      </c>
    </row>
    <row r="26" spans="1:11" s="204" customFormat="1" ht="12" customHeight="1" x14ac:dyDescent="0.2">
      <c r="A26" s="203" t="s">
        <v>62</v>
      </c>
      <c r="B26" s="27" t="s">
        <v>63</v>
      </c>
      <c r="C26" s="23">
        <f>SUM('[1]RM_5.1.1.sz.mell'!C26,'[1]RM_5.1.2.sz.mell'!C26)</f>
        <v>0</v>
      </c>
      <c r="D26" s="23">
        <f>SUM('[1]RM_5.1.1.sz.mell'!D26,'[1]RM_5.1.2.sz.mell'!D26)</f>
        <v>0</v>
      </c>
      <c r="E26" s="97">
        <f>SUM('[1]RM_5.1.1.sz.mell'!E26,'[1]RM_5.1.2.sz.mell'!E26)</f>
        <v>0</v>
      </c>
      <c r="F26" s="97"/>
      <c r="G26" s="97"/>
      <c r="H26" s="97"/>
      <c r="I26" s="76"/>
      <c r="J26" s="77">
        <f t="shared" si="2"/>
        <v>0</v>
      </c>
      <c r="K26" s="206">
        <f t="shared" si="6"/>
        <v>0</v>
      </c>
    </row>
    <row r="27" spans="1:11" s="204" customFormat="1" ht="12" customHeight="1" x14ac:dyDescent="0.2">
      <c r="A27" s="203" t="s">
        <v>64</v>
      </c>
      <c r="B27" s="27" t="s">
        <v>65</v>
      </c>
      <c r="C27" s="23">
        <f>SUM('[1]RM_5.1.1.sz.mell'!C27,'[1]RM_5.1.2.sz.mell'!C27)</f>
        <v>954078268</v>
      </c>
      <c r="D27" s="23">
        <f>SUM('[1]RM_5.1.1.sz.mell'!D27,'[1]RM_5.1.2.sz.mell'!D27)</f>
        <v>-618577448</v>
      </c>
      <c r="E27" s="97">
        <f>SUM('[1]RM_5.1.1.sz.mell'!E27,'[1]RM_5.1.2.sz.mell'!E27)</f>
        <v>0</v>
      </c>
      <c r="F27" s="97"/>
      <c r="G27" s="97"/>
      <c r="H27" s="97"/>
      <c r="I27" s="76"/>
      <c r="J27" s="77">
        <f t="shared" si="2"/>
        <v>-618577448</v>
      </c>
      <c r="K27" s="206">
        <f t="shared" si="6"/>
        <v>335500820</v>
      </c>
    </row>
    <row r="28" spans="1:11" s="204" customFormat="1" ht="12" customHeight="1" thickBot="1" x14ac:dyDescent="0.25">
      <c r="A28" s="205" t="s">
        <v>66</v>
      </c>
      <c r="B28" s="33" t="s">
        <v>67</v>
      </c>
      <c r="C28" s="23">
        <f>SUM('[1]RM_5.1.1.sz.mell'!C28,'[1]RM_5.1.2.sz.mell'!C28)</f>
        <v>0</v>
      </c>
      <c r="D28" s="23">
        <f>SUM('[1]RM_5.1.1.sz.mell'!D28,'[1]RM_5.1.2.sz.mell'!D28)</f>
        <v>0</v>
      </c>
      <c r="E28" s="99">
        <f>SUM('[1]RM_5.1.1.sz.mell'!E28,'[1]RM_5.1.2.sz.mell'!E28)</f>
        <v>0</v>
      </c>
      <c r="F28" s="99"/>
      <c r="G28" s="99"/>
      <c r="H28" s="99"/>
      <c r="I28" s="79"/>
      <c r="J28" s="80">
        <f t="shared" si="2"/>
        <v>0</v>
      </c>
      <c r="K28" s="207">
        <f t="shared" si="6"/>
        <v>0</v>
      </c>
    </row>
    <row r="29" spans="1:11" s="204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>+E30+E31+E32+E33+E34+E35+E36</f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08">
        <f t="shared" si="7"/>
        <v>142900000</v>
      </c>
    </row>
    <row r="30" spans="1:11" s="204" customFormat="1" ht="12" customHeight="1" x14ac:dyDescent="0.2">
      <c r="A30" s="200" t="s">
        <v>70</v>
      </c>
      <c r="B30" s="22" t="s">
        <v>71</v>
      </c>
      <c r="C30" s="23">
        <f>SUM('[1]RM_5.1.1.sz.mell'!C30,'[1]RM_5.1.2.sz.mell'!C30)</f>
        <v>9000000</v>
      </c>
      <c r="D30" s="23">
        <f>SUM('[1]RM_5.1.1.sz.mell'!D30,'[1]RM_5.1.2.sz.mell'!D30)</f>
        <v>0</v>
      </c>
      <c r="E30" s="23">
        <f>SUM('[1]RM_5.1.1.sz.mell'!E30,'[1]RM_5.1.2.sz.mell'!E30)</f>
        <v>0</v>
      </c>
      <c r="F30" s="23"/>
      <c r="G30" s="23"/>
      <c r="H30" s="23"/>
      <c r="I30" s="23"/>
      <c r="J30" s="24">
        <f t="shared" si="2"/>
        <v>0</v>
      </c>
      <c r="K30" s="201">
        <f t="shared" ref="K30:K36" si="8">C30+J30</f>
        <v>9000000</v>
      </c>
    </row>
    <row r="31" spans="1:11" s="204" customFormat="1" ht="12" customHeight="1" x14ac:dyDescent="0.2">
      <c r="A31" s="203" t="s">
        <v>72</v>
      </c>
      <c r="B31" s="27" t="s">
        <v>73</v>
      </c>
      <c r="C31" s="23">
        <f>SUM('[1]RM_5.1.1.sz.mell'!C31,'[1]RM_5.1.2.sz.mell'!C31)</f>
        <v>400000</v>
      </c>
      <c r="D31" s="23">
        <f>SUM('[1]RM_5.1.1.sz.mell'!D31,'[1]RM_5.1.2.sz.mell'!D31)</f>
        <v>0</v>
      </c>
      <c r="E31" s="76">
        <f>SUM('[1]RM_5.1.1.sz.mell'!E31,'[1]RM_5.1.2.sz.mell'!E31)</f>
        <v>0</v>
      </c>
      <c r="F31" s="76"/>
      <c r="G31" s="76"/>
      <c r="H31" s="76"/>
      <c r="I31" s="76"/>
      <c r="J31" s="77">
        <f t="shared" si="2"/>
        <v>0</v>
      </c>
      <c r="K31" s="206">
        <f t="shared" si="8"/>
        <v>400000</v>
      </c>
    </row>
    <row r="32" spans="1:11" s="204" customFormat="1" ht="12" customHeight="1" x14ac:dyDescent="0.2">
      <c r="A32" s="203" t="s">
        <v>74</v>
      </c>
      <c r="B32" s="27" t="s">
        <v>75</v>
      </c>
      <c r="C32" s="23">
        <f>SUM('[1]RM_5.1.1.sz.mell'!C32,'[1]RM_5.1.2.sz.mell'!C32)</f>
        <v>95000000</v>
      </c>
      <c r="D32" s="23">
        <f>SUM('[1]RM_5.1.1.sz.mell'!D32,'[1]RM_5.1.2.sz.mell'!D32)</f>
        <v>0</v>
      </c>
      <c r="E32" s="76">
        <f>SUM('[1]RM_5.1.1.sz.mell'!E32,'[1]RM_5.1.2.sz.mell'!E32)</f>
        <v>0</v>
      </c>
      <c r="F32" s="76"/>
      <c r="G32" s="76"/>
      <c r="H32" s="76"/>
      <c r="I32" s="76"/>
      <c r="J32" s="77">
        <f t="shared" si="2"/>
        <v>0</v>
      </c>
      <c r="K32" s="206">
        <f t="shared" si="8"/>
        <v>95000000</v>
      </c>
    </row>
    <row r="33" spans="1:11" s="204" customFormat="1" ht="12" customHeight="1" x14ac:dyDescent="0.2">
      <c r="A33" s="203" t="s">
        <v>76</v>
      </c>
      <c r="B33" s="27" t="s">
        <v>77</v>
      </c>
      <c r="C33" s="23">
        <f>SUM('[1]RM_5.1.1.sz.mell'!C33,'[1]RM_5.1.2.sz.mell'!C33)</f>
        <v>1000000</v>
      </c>
      <c r="D33" s="23">
        <f>SUM('[1]RM_5.1.1.sz.mell'!D33,'[1]RM_5.1.2.sz.mell'!D33)</f>
        <v>2000000</v>
      </c>
      <c r="E33" s="76">
        <f>SUM('[1]RM_5.1.1.sz.mell'!E33,'[1]RM_5.1.2.sz.mell'!E33)</f>
        <v>0</v>
      </c>
      <c r="F33" s="76"/>
      <c r="G33" s="76"/>
      <c r="H33" s="76"/>
      <c r="I33" s="76"/>
      <c r="J33" s="77">
        <f t="shared" si="2"/>
        <v>2000000</v>
      </c>
      <c r="K33" s="206">
        <f t="shared" si="8"/>
        <v>3000000</v>
      </c>
    </row>
    <row r="34" spans="1:11" s="204" customFormat="1" ht="12" customHeight="1" x14ac:dyDescent="0.2">
      <c r="A34" s="203" t="s">
        <v>78</v>
      </c>
      <c r="B34" s="27" t="s">
        <v>79</v>
      </c>
      <c r="C34" s="23">
        <f>SUM('[1]RM_5.1.1.sz.mell'!C34,'[1]RM_5.1.2.sz.mell'!C34)</f>
        <v>10000000</v>
      </c>
      <c r="D34" s="23">
        <f>SUM('[1]RM_5.1.1.sz.mell'!D34,'[1]RM_5.1.2.sz.mell'!D34)</f>
        <v>0</v>
      </c>
      <c r="E34" s="76">
        <f>SUM('[1]RM_5.1.1.sz.mell'!E34,'[1]RM_5.1.2.sz.mell'!E34)</f>
        <v>0</v>
      </c>
      <c r="F34" s="76"/>
      <c r="G34" s="76"/>
      <c r="H34" s="76"/>
      <c r="I34" s="76"/>
      <c r="J34" s="77">
        <f t="shared" si="2"/>
        <v>0</v>
      </c>
      <c r="K34" s="206">
        <f t="shared" si="8"/>
        <v>10000000</v>
      </c>
    </row>
    <row r="35" spans="1:11" s="204" customFormat="1" ht="12" customHeight="1" x14ac:dyDescent="0.2">
      <c r="A35" s="203" t="s">
        <v>80</v>
      </c>
      <c r="B35" s="27" t="s">
        <v>81</v>
      </c>
      <c r="C35" s="23">
        <f>SUM('[1]RM_5.1.1.sz.mell'!C35,'[1]RM_5.1.2.sz.mell'!C35)</f>
        <v>25000000</v>
      </c>
      <c r="D35" s="23">
        <f>SUM('[1]RM_5.1.1.sz.mell'!D35,'[1]RM_5.1.2.sz.mell'!D35)</f>
        <v>0</v>
      </c>
      <c r="E35" s="76">
        <f>SUM('[1]RM_5.1.1.sz.mell'!E35,'[1]RM_5.1.2.sz.mell'!E35)</f>
        <v>0</v>
      </c>
      <c r="F35" s="76"/>
      <c r="G35" s="76"/>
      <c r="H35" s="76"/>
      <c r="I35" s="76"/>
      <c r="J35" s="77">
        <f t="shared" si="2"/>
        <v>0</v>
      </c>
      <c r="K35" s="206">
        <f t="shared" si="8"/>
        <v>25000000</v>
      </c>
    </row>
    <row r="36" spans="1:11" s="204" customFormat="1" ht="12" customHeight="1" thickBot="1" x14ac:dyDescent="0.25">
      <c r="A36" s="205" t="s">
        <v>82</v>
      </c>
      <c r="B36" s="33" t="s">
        <v>83</v>
      </c>
      <c r="C36" s="23">
        <f>SUM('[1]RM_5.1.1.sz.mell'!C36,'[1]RM_5.1.2.sz.mell'!C36)</f>
        <v>500000</v>
      </c>
      <c r="D36" s="23">
        <f>SUM('[1]RM_5.1.1.sz.mell'!D36,'[1]RM_5.1.2.sz.mell'!D36)</f>
        <v>0</v>
      </c>
      <c r="E36" s="79">
        <f>SUM('[1]RM_5.1.1.sz.mell'!E36,'[1]RM_5.1.2.sz.mell'!E36)</f>
        <v>0</v>
      </c>
      <c r="F36" s="79"/>
      <c r="G36" s="79"/>
      <c r="H36" s="79"/>
      <c r="I36" s="79"/>
      <c r="J36" s="80">
        <f t="shared" si="2"/>
        <v>0</v>
      </c>
      <c r="K36" s="207">
        <f t="shared" si="8"/>
        <v>500000</v>
      </c>
    </row>
    <row r="37" spans="1:11" s="204" customFormat="1" ht="12" customHeight="1" thickBot="1" x14ac:dyDescent="0.25">
      <c r="A37" s="71" t="s">
        <v>84</v>
      </c>
      <c r="B37" s="17" t="s">
        <v>85</v>
      </c>
      <c r="C37" s="18">
        <f>SUM(C38:C48)</f>
        <v>52406050</v>
      </c>
      <c r="D37" s="101">
        <f t="shared" ref="D37:K37" si="9">SUM(D38:D48)</f>
        <v>182036</v>
      </c>
      <c r="E37" s="101">
        <f>SUM(E38:E48)</f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182036</v>
      </c>
      <c r="K37" s="199">
        <f t="shared" si="9"/>
        <v>52588086</v>
      </c>
    </row>
    <row r="38" spans="1:11" s="204" customFormat="1" ht="12" customHeight="1" x14ac:dyDescent="0.2">
      <c r="A38" s="200" t="s">
        <v>86</v>
      </c>
      <c r="B38" s="22" t="s">
        <v>87</v>
      </c>
      <c r="C38" s="23">
        <f>SUM('[1]RM_5.1.1.sz.mell'!C38,'[1]RM_5.1.2.sz.mell'!C38)</f>
        <v>7488000</v>
      </c>
      <c r="D38" s="23">
        <f>SUM('[1]RM_5.1.1.sz.mell'!D38,'[1]RM_5.1.2.sz.mell'!D38)</f>
        <v>0</v>
      </c>
      <c r="E38" s="95">
        <f>SUM('[1]RM_5.1.1.sz.mell'!E38,'[1]RM_5.1.2.sz.mell'!E38)</f>
        <v>0</v>
      </c>
      <c r="F38" s="95"/>
      <c r="G38" s="95"/>
      <c r="H38" s="95"/>
      <c r="I38" s="23"/>
      <c r="J38" s="24">
        <f t="shared" si="2"/>
        <v>0</v>
      </c>
      <c r="K38" s="201">
        <f t="shared" ref="K38:K48" si="10">C38+J38</f>
        <v>7488000</v>
      </c>
    </row>
    <row r="39" spans="1:11" s="204" customFormat="1" ht="12" customHeight="1" x14ac:dyDescent="0.2">
      <c r="A39" s="203" t="s">
        <v>88</v>
      </c>
      <c r="B39" s="27" t="s">
        <v>89</v>
      </c>
      <c r="C39" s="23">
        <f>SUM('[1]RM_5.1.1.sz.mell'!C39,'[1]RM_5.1.2.sz.mell'!C39)</f>
        <v>6590000</v>
      </c>
      <c r="D39" s="23">
        <f>SUM('[1]RM_5.1.1.sz.mell'!D39,'[1]RM_5.1.2.sz.mell'!D39)</f>
        <v>0</v>
      </c>
      <c r="E39" s="97">
        <f>SUM('[1]RM_5.1.1.sz.mell'!E39,'[1]RM_5.1.2.sz.mell'!E39)</f>
        <v>0</v>
      </c>
      <c r="F39" s="97"/>
      <c r="G39" s="97"/>
      <c r="H39" s="97"/>
      <c r="I39" s="76"/>
      <c r="J39" s="77">
        <f t="shared" si="2"/>
        <v>0</v>
      </c>
      <c r="K39" s="206">
        <f t="shared" si="10"/>
        <v>6590000</v>
      </c>
    </row>
    <row r="40" spans="1:11" s="204" customFormat="1" ht="12" customHeight="1" x14ac:dyDescent="0.2">
      <c r="A40" s="203" t="s">
        <v>90</v>
      </c>
      <c r="B40" s="27" t="s">
        <v>91</v>
      </c>
      <c r="C40" s="23">
        <f>SUM('[1]RM_5.1.1.sz.mell'!C40,'[1]RM_5.1.2.sz.mell'!C40)</f>
        <v>3974000</v>
      </c>
      <c r="D40" s="23">
        <f>SUM('[1]RM_5.1.1.sz.mell'!D40,'[1]RM_5.1.2.sz.mell'!D40)</f>
        <v>0</v>
      </c>
      <c r="E40" s="97">
        <f>SUM('[1]RM_5.1.1.sz.mell'!E40,'[1]RM_5.1.2.sz.mell'!E40)</f>
        <v>0</v>
      </c>
      <c r="F40" s="97"/>
      <c r="G40" s="97"/>
      <c r="H40" s="97"/>
      <c r="I40" s="76"/>
      <c r="J40" s="77">
        <f t="shared" si="2"/>
        <v>0</v>
      </c>
      <c r="K40" s="206">
        <f t="shared" si="10"/>
        <v>3974000</v>
      </c>
    </row>
    <row r="41" spans="1:11" s="204" customFormat="1" ht="12" customHeight="1" x14ac:dyDescent="0.2">
      <c r="A41" s="203" t="s">
        <v>92</v>
      </c>
      <c r="B41" s="27" t="s">
        <v>93</v>
      </c>
      <c r="C41" s="23">
        <f>SUM('[1]RM_5.1.1.sz.mell'!C41,'[1]RM_5.1.2.sz.mell'!C41)</f>
        <v>400000</v>
      </c>
      <c r="D41" s="23">
        <f>SUM('[1]RM_5.1.1.sz.mell'!D41,'[1]RM_5.1.2.sz.mell'!D41)</f>
        <v>0</v>
      </c>
      <c r="E41" s="97">
        <f>SUM('[1]RM_5.1.1.sz.mell'!E41,'[1]RM_5.1.2.sz.mell'!E41)</f>
        <v>0</v>
      </c>
      <c r="F41" s="97"/>
      <c r="G41" s="97"/>
      <c r="H41" s="97"/>
      <c r="I41" s="76"/>
      <c r="J41" s="77">
        <f t="shared" si="2"/>
        <v>0</v>
      </c>
      <c r="K41" s="206">
        <f t="shared" si="10"/>
        <v>400000</v>
      </c>
    </row>
    <row r="42" spans="1:11" s="204" customFormat="1" ht="12" customHeight="1" x14ac:dyDescent="0.2">
      <c r="A42" s="203" t="s">
        <v>94</v>
      </c>
      <c r="B42" s="27" t="s">
        <v>95</v>
      </c>
      <c r="C42" s="23">
        <f>SUM('[1]RM_5.1.1.sz.mell'!C42,'[1]RM_5.1.2.sz.mell'!C42)</f>
        <v>13481000</v>
      </c>
      <c r="D42" s="23">
        <f>SUM('[1]RM_5.1.1.sz.mell'!D42,'[1]RM_5.1.2.sz.mell'!D42)</f>
        <v>0</v>
      </c>
      <c r="E42" s="97">
        <f>SUM('[1]RM_5.1.1.sz.mell'!E42,'[1]RM_5.1.2.sz.mell'!E42)</f>
        <v>0</v>
      </c>
      <c r="F42" s="97"/>
      <c r="G42" s="97"/>
      <c r="H42" s="97"/>
      <c r="I42" s="76"/>
      <c r="J42" s="77">
        <f t="shared" si="2"/>
        <v>0</v>
      </c>
      <c r="K42" s="206">
        <f t="shared" si="10"/>
        <v>13481000</v>
      </c>
    </row>
    <row r="43" spans="1:11" s="204" customFormat="1" ht="12" customHeight="1" x14ac:dyDescent="0.2">
      <c r="A43" s="203" t="s">
        <v>96</v>
      </c>
      <c r="B43" s="27" t="s">
        <v>97</v>
      </c>
      <c r="C43" s="23">
        <f>SUM('[1]RM_5.1.1.sz.mell'!C43,'[1]RM_5.1.2.sz.mell'!C43)</f>
        <v>7773000</v>
      </c>
      <c r="D43" s="23">
        <f>SUM('[1]RM_5.1.1.sz.mell'!D43,'[1]RM_5.1.2.sz.mell'!D43)</f>
        <v>0</v>
      </c>
      <c r="E43" s="97">
        <f>SUM('[1]RM_5.1.1.sz.mell'!E43,'[1]RM_5.1.2.sz.mell'!E43)</f>
        <v>0</v>
      </c>
      <c r="F43" s="97"/>
      <c r="G43" s="97"/>
      <c r="H43" s="97"/>
      <c r="I43" s="76"/>
      <c r="J43" s="77">
        <f t="shared" si="2"/>
        <v>0</v>
      </c>
      <c r="K43" s="206">
        <f t="shared" si="10"/>
        <v>7773000</v>
      </c>
    </row>
    <row r="44" spans="1:11" s="204" customFormat="1" ht="12" customHeight="1" x14ac:dyDescent="0.2">
      <c r="A44" s="203" t="s">
        <v>98</v>
      </c>
      <c r="B44" s="27" t="s">
        <v>99</v>
      </c>
      <c r="C44" s="23">
        <f>SUM('[1]RM_5.1.1.sz.mell'!C44,'[1]RM_5.1.2.sz.mell'!C44)</f>
        <v>12000000</v>
      </c>
      <c r="D44" s="23">
        <f>SUM('[1]RM_5.1.1.sz.mell'!D44,'[1]RM_5.1.2.sz.mell'!D44)</f>
        <v>0</v>
      </c>
      <c r="E44" s="97">
        <f>SUM('[1]RM_5.1.1.sz.mell'!E44,'[1]RM_5.1.2.sz.mell'!E44)</f>
        <v>0</v>
      </c>
      <c r="F44" s="97"/>
      <c r="G44" s="97"/>
      <c r="H44" s="97"/>
      <c r="I44" s="76"/>
      <c r="J44" s="77">
        <f t="shared" si="2"/>
        <v>0</v>
      </c>
      <c r="K44" s="206">
        <f t="shared" si="10"/>
        <v>12000000</v>
      </c>
    </row>
    <row r="45" spans="1:11" s="204" customFormat="1" ht="12" customHeight="1" x14ac:dyDescent="0.2">
      <c r="A45" s="203" t="s">
        <v>100</v>
      </c>
      <c r="B45" s="27" t="s">
        <v>314</v>
      </c>
      <c r="C45" s="23">
        <f>SUM('[1]RM_5.1.1.sz.mell'!C45,'[1]RM_5.1.2.sz.mell'!C45)</f>
        <v>700000</v>
      </c>
      <c r="D45" s="23">
        <f>SUM('[1]RM_5.1.1.sz.mell'!D45,'[1]RM_5.1.2.sz.mell'!D45)</f>
        <v>0</v>
      </c>
      <c r="E45" s="97">
        <f>SUM('[1]RM_5.1.1.sz.mell'!E45,'[1]RM_5.1.2.sz.mell'!E45)</f>
        <v>0</v>
      </c>
      <c r="F45" s="97"/>
      <c r="G45" s="97"/>
      <c r="H45" s="97"/>
      <c r="I45" s="76"/>
      <c r="J45" s="77">
        <f t="shared" si="2"/>
        <v>0</v>
      </c>
      <c r="K45" s="206">
        <f t="shared" si="10"/>
        <v>700000</v>
      </c>
    </row>
    <row r="46" spans="1:11" s="204" customFormat="1" ht="12" customHeight="1" x14ac:dyDescent="0.2">
      <c r="A46" s="203" t="s">
        <v>102</v>
      </c>
      <c r="B46" s="27" t="s">
        <v>103</v>
      </c>
      <c r="C46" s="23">
        <f>SUM('[1]RM_5.1.1.sz.mell'!C46,'[1]RM_5.1.2.sz.mell'!C46)</f>
        <v>0</v>
      </c>
      <c r="D46" s="23">
        <f>SUM('[1]RM_5.1.1.sz.mell'!D46,'[1]RM_5.1.2.sz.mell'!D46)</f>
        <v>0</v>
      </c>
      <c r="E46" s="209">
        <f>SUM('[1]RM_5.1.1.sz.mell'!E46,'[1]RM_5.1.2.sz.mell'!E46)</f>
        <v>0</v>
      </c>
      <c r="F46" s="209"/>
      <c r="G46" s="209"/>
      <c r="H46" s="209"/>
      <c r="I46" s="47"/>
      <c r="J46" s="48">
        <f t="shared" si="2"/>
        <v>0</v>
      </c>
      <c r="K46" s="210">
        <f t="shared" si="10"/>
        <v>0</v>
      </c>
    </row>
    <row r="47" spans="1:11" s="204" customFormat="1" ht="12" customHeight="1" x14ac:dyDescent="0.2">
      <c r="A47" s="205" t="s">
        <v>104</v>
      </c>
      <c r="B47" s="33" t="s">
        <v>105</v>
      </c>
      <c r="C47" s="23">
        <f>SUM('[1]RM_5.1.1.sz.mell'!C47,'[1]RM_5.1.2.sz.mell'!C47)</f>
        <v>0</v>
      </c>
      <c r="D47" s="23">
        <f>SUM('[1]RM_5.1.1.sz.mell'!D47,'[1]RM_5.1.2.sz.mell'!D47)</f>
        <v>0</v>
      </c>
      <c r="E47" s="211">
        <f>SUM('[1]RM_5.1.1.sz.mell'!E47,'[1]RM_5.1.2.sz.mell'!E47)</f>
        <v>0</v>
      </c>
      <c r="F47" s="211"/>
      <c r="G47" s="211"/>
      <c r="H47" s="211"/>
      <c r="I47" s="212"/>
      <c r="J47" s="213">
        <f t="shared" si="2"/>
        <v>0</v>
      </c>
      <c r="K47" s="214">
        <f t="shared" si="10"/>
        <v>0</v>
      </c>
    </row>
    <row r="48" spans="1:11" s="204" customFormat="1" ht="12" customHeight="1" thickBot="1" x14ac:dyDescent="0.25">
      <c r="A48" s="205" t="s">
        <v>106</v>
      </c>
      <c r="B48" s="33" t="s">
        <v>107</v>
      </c>
      <c r="C48" s="23">
        <f>SUM('[1]RM_5.1.1.sz.mell'!C48,'[1]RM_5.1.2.sz.mell'!C48)</f>
        <v>50</v>
      </c>
      <c r="D48" s="23">
        <f>SUM('[1]RM_5.1.1.sz.mell'!D48,'[1]RM_5.1.2.sz.mell'!D48)</f>
        <v>182036</v>
      </c>
      <c r="E48" s="211">
        <f>SUM('[1]RM_5.1.1.sz.mell'!E48,'[1]RM_5.1.2.sz.mell'!E48)</f>
        <v>0</v>
      </c>
      <c r="F48" s="211"/>
      <c r="G48" s="211"/>
      <c r="H48" s="211"/>
      <c r="I48" s="212"/>
      <c r="J48" s="213">
        <f t="shared" si="2"/>
        <v>182036</v>
      </c>
      <c r="K48" s="214">
        <f t="shared" si="10"/>
        <v>182086</v>
      </c>
    </row>
    <row r="49" spans="1:11" s="204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>SUM(E50:E54)</f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199">
        <f t="shared" si="11"/>
        <v>0</v>
      </c>
    </row>
    <row r="50" spans="1:11" s="204" customFormat="1" ht="12" customHeight="1" x14ac:dyDescent="0.2">
      <c r="A50" s="215" t="s">
        <v>110</v>
      </c>
      <c r="B50" s="216" t="s">
        <v>111</v>
      </c>
      <c r="C50" s="134">
        <f>SUM('[1]RM_5.1.1.sz.mell'!C50,'[1]RM_5.1.2.sz.mell'!C50)</f>
        <v>0</v>
      </c>
      <c r="D50" s="134">
        <f>SUM('[1]RM_5.1.1.sz.mell'!D50,'[1]RM_5.1.2.sz.mell'!D50)</f>
        <v>0</v>
      </c>
      <c r="E50" s="217">
        <f>SUM('[1]RM_5.1.1.sz.mell'!E50,'[1]RM_5.1.2.sz.mell'!E50)</f>
        <v>0</v>
      </c>
      <c r="F50" s="217"/>
      <c r="G50" s="217"/>
      <c r="H50" s="217"/>
      <c r="I50" s="218"/>
      <c r="J50" s="219">
        <f t="shared" si="2"/>
        <v>0</v>
      </c>
      <c r="K50" s="220">
        <f>C50+J50</f>
        <v>0</v>
      </c>
    </row>
    <row r="51" spans="1:11" s="204" customFormat="1" ht="12" customHeight="1" x14ac:dyDescent="0.2">
      <c r="A51" s="203" t="s">
        <v>112</v>
      </c>
      <c r="B51" s="27" t="s">
        <v>113</v>
      </c>
      <c r="C51" s="23">
        <f>SUM('[1]RM_5.1.1.sz.mell'!C51,'[1]RM_5.1.2.sz.mell'!C51)</f>
        <v>0</v>
      </c>
      <c r="D51" s="23">
        <f>SUM('[1]RM_5.1.1.sz.mell'!D51,'[1]RM_5.1.2.sz.mell'!D51)</f>
        <v>0</v>
      </c>
      <c r="E51" s="209">
        <f>SUM('[1]RM_5.1.1.sz.mell'!E51,'[1]RM_5.1.2.sz.mell'!E51)</f>
        <v>0</v>
      </c>
      <c r="F51" s="209"/>
      <c r="G51" s="209"/>
      <c r="H51" s="209"/>
      <c r="I51" s="47"/>
      <c r="J51" s="48">
        <f t="shared" si="2"/>
        <v>0</v>
      </c>
      <c r="K51" s="210">
        <f>C51+J51</f>
        <v>0</v>
      </c>
    </row>
    <row r="52" spans="1:11" s="204" customFormat="1" ht="12" customHeight="1" x14ac:dyDescent="0.2">
      <c r="A52" s="203" t="s">
        <v>114</v>
      </c>
      <c r="B52" s="27" t="s">
        <v>115</v>
      </c>
      <c r="C52" s="23">
        <f>SUM('[1]RM_5.1.1.sz.mell'!C52,'[1]RM_5.1.2.sz.mell'!C52)</f>
        <v>0</v>
      </c>
      <c r="D52" s="23">
        <f>SUM('[1]RM_5.1.1.sz.mell'!D52,'[1]RM_5.1.2.sz.mell'!D52)</f>
        <v>0</v>
      </c>
      <c r="E52" s="209">
        <f>SUM('[1]RM_5.1.1.sz.mell'!E52,'[1]RM_5.1.2.sz.mell'!E52)</f>
        <v>0</v>
      </c>
      <c r="F52" s="209"/>
      <c r="G52" s="209"/>
      <c r="H52" s="209"/>
      <c r="I52" s="47"/>
      <c r="J52" s="48">
        <f t="shared" si="2"/>
        <v>0</v>
      </c>
      <c r="K52" s="210">
        <f>C52+J52</f>
        <v>0</v>
      </c>
    </row>
    <row r="53" spans="1:11" s="204" customFormat="1" ht="12" customHeight="1" x14ac:dyDescent="0.2">
      <c r="A53" s="203" t="s">
        <v>116</v>
      </c>
      <c r="B53" s="27" t="s">
        <v>117</v>
      </c>
      <c r="C53" s="23">
        <f>SUM('[1]RM_5.1.1.sz.mell'!C53,'[1]RM_5.1.2.sz.mell'!C53)</f>
        <v>0</v>
      </c>
      <c r="D53" s="23">
        <f>SUM('[1]RM_5.1.1.sz.mell'!D53,'[1]RM_5.1.2.sz.mell'!D53)</f>
        <v>0</v>
      </c>
      <c r="E53" s="209">
        <f>SUM('[1]RM_5.1.1.sz.mell'!E53,'[1]RM_5.1.2.sz.mell'!E53)</f>
        <v>0</v>
      </c>
      <c r="F53" s="209"/>
      <c r="G53" s="209"/>
      <c r="H53" s="209"/>
      <c r="I53" s="47"/>
      <c r="J53" s="48">
        <f t="shared" si="2"/>
        <v>0</v>
      </c>
      <c r="K53" s="210">
        <f>C53+J53</f>
        <v>0</v>
      </c>
    </row>
    <row r="54" spans="1:11" s="204" customFormat="1" ht="12" customHeight="1" thickBot="1" x14ac:dyDescent="0.25">
      <c r="A54" s="221" t="s">
        <v>118</v>
      </c>
      <c r="B54" s="222" t="s">
        <v>119</v>
      </c>
      <c r="C54" s="223">
        <f>SUM('[1]RM_5.1.1.sz.mell'!C54,'[1]RM_5.1.2.sz.mell'!C54)</f>
        <v>0</v>
      </c>
      <c r="D54" s="223">
        <f>SUM('[1]RM_5.1.1.sz.mell'!D54,'[1]RM_5.1.2.sz.mell'!D54)</f>
        <v>0</v>
      </c>
      <c r="E54" s="224">
        <f>SUM('[1]RM_5.1.1.sz.mell'!E54,'[1]RM_5.1.2.sz.mell'!E54)</f>
        <v>0</v>
      </c>
      <c r="F54" s="224"/>
      <c r="G54" s="224"/>
      <c r="H54" s="224"/>
      <c r="I54" s="43"/>
      <c r="J54" s="44">
        <f t="shared" si="2"/>
        <v>0</v>
      </c>
      <c r="K54" s="225">
        <f>C54+J54</f>
        <v>0</v>
      </c>
    </row>
    <row r="55" spans="1:11" s="204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>SUM(E56:E58)</f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199">
        <f t="shared" si="12"/>
        <v>0</v>
      </c>
    </row>
    <row r="56" spans="1:11" s="204" customFormat="1" ht="12" customHeight="1" x14ac:dyDescent="0.2">
      <c r="A56" s="200" t="s">
        <v>122</v>
      </c>
      <c r="B56" s="22" t="s">
        <v>123</v>
      </c>
      <c r="C56" s="23">
        <f>SUM('[1]RM_5.1.1.sz.mell'!C56,'[1]RM_5.1.2.sz.mell'!C56)</f>
        <v>0</v>
      </c>
      <c r="D56" s="23">
        <f>SUM('[1]RM_5.1.1.sz.mell'!D56,'[1]RM_5.1.2.sz.mell'!D56)</f>
        <v>0</v>
      </c>
      <c r="E56" s="95">
        <f>SUM('[1]RM_5.1.1.sz.mell'!E56,'[1]RM_5.1.2.sz.mell'!E56)</f>
        <v>0</v>
      </c>
      <c r="F56" s="95"/>
      <c r="G56" s="95"/>
      <c r="H56" s="95"/>
      <c r="I56" s="23"/>
      <c r="J56" s="24">
        <f t="shared" si="2"/>
        <v>0</v>
      </c>
      <c r="K56" s="201">
        <f>C56+J56</f>
        <v>0</v>
      </c>
    </row>
    <row r="57" spans="1:11" s="204" customFormat="1" ht="12" customHeight="1" x14ac:dyDescent="0.2">
      <c r="A57" s="203" t="s">
        <v>124</v>
      </c>
      <c r="B57" s="27" t="s">
        <v>125</v>
      </c>
      <c r="C57" s="23">
        <f>SUM('[1]RM_5.1.1.sz.mell'!C57,'[1]RM_5.1.2.sz.mell'!C57)</f>
        <v>0</v>
      </c>
      <c r="D57" s="23">
        <f>SUM('[1]RM_5.1.1.sz.mell'!D57,'[1]RM_5.1.2.sz.mell'!D57)</f>
        <v>0</v>
      </c>
      <c r="E57" s="97">
        <f>SUM('[1]RM_5.1.1.sz.mell'!E57,'[1]RM_5.1.2.sz.mell'!E57)</f>
        <v>0</v>
      </c>
      <c r="F57" s="97"/>
      <c r="G57" s="97"/>
      <c r="H57" s="97"/>
      <c r="I57" s="76"/>
      <c r="J57" s="77">
        <f t="shared" si="2"/>
        <v>0</v>
      </c>
      <c r="K57" s="206">
        <f>C57+J57</f>
        <v>0</v>
      </c>
    </row>
    <row r="58" spans="1:11" s="204" customFormat="1" ht="12" customHeight="1" x14ac:dyDescent="0.2">
      <c r="A58" s="203" t="s">
        <v>126</v>
      </c>
      <c r="B58" s="27" t="s">
        <v>127</v>
      </c>
      <c r="C58" s="23">
        <f>SUM('[1]RM_5.1.1.sz.mell'!C58,'[1]RM_5.1.2.sz.mell'!C58)</f>
        <v>0</v>
      </c>
      <c r="D58" s="23">
        <f>SUM('[1]RM_5.1.1.sz.mell'!D58,'[1]RM_5.1.2.sz.mell'!D58)</f>
        <v>0</v>
      </c>
      <c r="E58" s="97">
        <f>SUM('[1]RM_5.1.1.sz.mell'!E58,'[1]RM_5.1.2.sz.mell'!E58)</f>
        <v>0</v>
      </c>
      <c r="F58" s="97"/>
      <c r="G58" s="97"/>
      <c r="H58" s="97"/>
      <c r="I58" s="76"/>
      <c r="J58" s="77">
        <f t="shared" si="2"/>
        <v>0</v>
      </c>
      <c r="K58" s="206">
        <f>C58+J58</f>
        <v>0</v>
      </c>
    </row>
    <row r="59" spans="1:11" s="204" customFormat="1" ht="12" customHeight="1" thickBot="1" x14ac:dyDescent="0.25">
      <c r="A59" s="205" t="s">
        <v>128</v>
      </c>
      <c r="B59" s="33" t="s">
        <v>129</v>
      </c>
      <c r="C59" s="23">
        <f>SUM('[1]RM_5.1.1.sz.mell'!C59,'[1]RM_5.1.2.sz.mell'!C59)</f>
        <v>0</v>
      </c>
      <c r="D59" s="23">
        <f>SUM('[1]RM_5.1.1.sz.mell'!D59,'[1]RM_5.1.2.sz.mell'!D59)</f>
        <v>0</v>
      </c>
      <c r="E59" s="99">
        <f>SUM('[1]RM_5.1.1.sz.mell'!E59,'[1]RM_5.1.2.sz.mell'!E59)</f>
        <v>0</v>
      </c>
      <c r="F59" s="99"/>
      <c r="G59" s="99"/>
      <c r="H59" s="99"/>
      <c r="I59" s="79"/>
      <c r="J59" s="80">
        <f t="shared" si="2"/>
        <v>0</v>
      </c>
      <c r="K59" s="207">
        <f>C59+J59</f>
        <v>0</v>
      </c>
    </row>
    <row r="60" spans="1:11" s="204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>SUM(E61:E63)</f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199">
        <f t="shared" si="13"/>
        <v>1556000</v>
      </c>
    </row>
    <row r="61" spans="1:11" s="204" customFormat="1" ht="12" customHeight="1" x14ac:dyDescent="0.2">
      <c r="A61" s="200" t="s">
        <v>132</v>
      </c>
      <c r="B61" s="22" t="s">
        <v>133</v>
      </c>
      <c r="C61" s="23">
        <f>SUM('[1]RM_5.1.1.sz.mell'!C61,'[1]RM_5.1.2.sz.mell'!C61)</f>
        <v>0</v>
      </c>
      <c r="D61" s="23">
        <f>SUM('[1]RM_5.1.1.sz.mell'!D61,'[1]RM_5.1.2.sz.mell'!D61)</f>
        <v>0</v>
      </c>
      <c r="E61" s="209">
        <f>SUM('[1]RM_5.1.1.sz.mell'!E61,'[1]RM_5.1.2.sz.mell'!E61)</f>
        <v>0</v>
      </c>
      <c r="F61" s="209"/>
      <c r="G61" s="209"/>
      <c r="H61" s="209"/>
      <c r="I61" s="47"/>
      <c r="J61" s="48">
        <f t="shared" si="2"/>
        <v>0</v>
      </c>
      <c r="K61" s="210">
        <f>C61+J61</f>
        <v>0</v>
      </c>
    </row>
    <row r="62" spans="1:11" s="204" customFormat="1" ht="12" customHeight="1" x14ac:dyDescent="0.2">
      <c r="A62" s="203" t="s">
        <v>134</v>
      </c>
      <c r="B62" s="27" t="s">
        <v>135</v>
      </c>
      <c r="C62" s="23">
        <f>SUM('[1]RM_5.1.1.sz.mell'!C62,'[1]RM_5.1.2.sz.mell'!C62)</f>
        <v>556000</v>
      </c>
      <c r="D62" s="23">
        <f>SUM('[1]RM_5.1.1.sz.mell'!D62,'[1]RM_5.1.2.sz.mell'!D62)</f>
        <v>1000000</v>
      </c>
      <c r="E62" s="209">
        <f>SUM('[1]RM_5.1.1.sz.mell'!E62,'[1]RM_5.1.2.sz.mell'!E62)</f>
        <v>0</v>
      </c>
      <c r="F62" s="209"/>
      <c r="G62" s="209"/>
      <c r="H62" s="209"/>
      <c r="I62" s="47"/>
      <c r="J62" s="48">
        <f t="shared" si="2"/>
        <v>1000000</v>
      </c>
      <c r="K62" s="210">
        <f>C62+J62</f>
        <v>1556000</v>
      </c>
    </row>
    <row r="63" spans="1:11" s="204" customFormat="1" ht="12" customHeight="1" x14ac:dyDescent="0.2">
      <c r="A63" s="203" t="s">
        <v>136</v>
      </c>
      <c r="B63" s="27" t="s">
        <v>137</v>
      </c>
      <c r="C63" s="23">
        <f>SUM('[1]RM_5.1.1.sz.mell'!C63,'[1]RM_5.1.2.sz.mell'!C63)</f>
        <v>0</v>
      </c>
      <c r="D63" s="23">
        <f>SUM('[1]RM_5.1.1.sz.mell'!D63,'[1]RM_5.1.2.sz.mell'!D63)</f>
        <v>0</v>
      </c>
      <c r="E63" s="209">
        <f>SUM('[1]RM_5.1.1.sz.mell'!E63,'[1]RM_5.1.2.sz.mell'!E63)</f>
        <v>0</v>
      </c>
      <c r="F63" s="209"/>
      <c r="G63" s="209"/>
      <c r="H63" s="209"/>
      <c r="I63" s="47"/>
      <c r="J63" s="48">
        <f t="shared" si="2"/>
        <v>0</v>
      </c>
      <c r="K63" s="210">
        <f>C63+J63</f>
        <v>0</v>
      </c>
    </row>
    <row r="64" spans="1:11" s="204" customFormat="1" ht="12" customHeight="1" thickBot="1" x14ac:dyDescent="0.25">
      <c r="A64" s="205" t="s">
        <v>138</v>
      </c>
      <c r="B64" s="33" t="s">
        <v>139</v>
      </c>
      <c r="C64" s="23">
        <f>SUM('[1]RM_5.1.1.sz.mell'!C64,'[1]RM_5.1.2.sz.mell'!C64)</f>
        <v>0</v>
      </c>
      <c r="D64" s="23">
        <f>SUM('[1]RM_5.1.1.sz.mell'!D64,'[1]RM_5.1.2.sz.mell'!D64)</f>
        <v>0</v>
      </c>
      <c r="E64" s="209">
        <f>SUM('[1]RM_5.1.1.sz.mell'!E64,'[1]RM_5.1.2.sz.mell'!E64)</f>
        <v>0</v>
      </c>
      <c r="F64" s="209"/>
      <c r="G64" s="209"/>
      <c r="H64" s="209"/>
      <c r="I64" s="47"/>
      <c r="J64" s="48">
        <f t="shared" si="2"/>
        <v>0</v>
      </c>
      <c r="K64" s="210">
        <f>C64+J64</f>
        <v>0</v>
      </c>
    </row>
    <row r="65" spans="1:11" s="204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1487852170</v>
      </c>
      <c r="D65" s="102">
        <f t="shared" ref="D65:K65" si="14">+D8+D15+D22+D29+D37+D49+D55+D60</f>
        <v>-600883412</v>
      </c>
      <c r="E65" s="102">
        <f>+E8+E15+E22+E29+E37+E49+E55+E60</f>
        <v>-612920</v>
      </c>
      <c r="F65" s="102">
        <f t="shared" si="14"/>
        <v>13039312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-588457020</v>
      </c>
      <c r="K65" s="208">
        <f t="shared" si="14"/>
        <v>899395150</v>
      </c>
    </row>
    <row r="66" spans="1:11" s="204" customFormat="1" ht="12" customHeight="1" thickBot="1" x14ac:dyDescent="0.2">
      <c r="A66" s="226" t="s">
        <v>315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>SUM(E67:E69)</f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199">
        <f t="shared" si="15"/>
        <v>0</v>
      </c>
    </row>
    <row r="67" spans="1:11" s="204" customFormat="1" ht="12" customHeight="1" x14ac:dyDescent="0.2">
      <c r="A67" s="200" t="s">
        <v>144</v>
      </c>
      <c r="B67" s="22" t="s">
        <v>145</v>
      </c>
      <c r="C67" s="47"/>
      <c r="D67" s="209"/>
      <c r="E67" s="209"/>
      <c r="F67" s="209"/>
      <c r="G67" s="209"/>
      <c r="H67" s="209"/>
      <c r="I67" s="47"/>
      <c r="J67" s="48">
        <f>D67+E67+F67+G67+H67+I67</f>
        <v>0</v>
      </c>
      <c r="K67" s="210">
        <f>C67+J67</f>
        <v>0</v>
      </c>
    </row>
    <row r="68" spans="1:11" s="204" customFormat="1" ht="12" customHeight="1" x14ac:dyDescent="0.2">
      <c r="A68" s="203" t="s">
        <v>146</v>
      </c>
      <c r="B68" s="27" t="s">
        <v>147</v>
      </c>
      <c r="C68" s="47"/>
      <c r="D68" s="209"/>
      <c r="E68" s="209"/>
      <c r="F68" s="209"/>
      <c r="G68" s="209"/>
      <c r="H68" s="209"/>
      <c r="I68" s="47"/>
      <c r="J68" s="48">
        <f>D68+E68+F68+G68+H68+I68</f>
        <v>0</v>
      </c>
      <c r="K68" s="210">
        <f>C68+J68</f>
        <v>0</v>
      </c>
    </row>
    <row r="69" spans="1:11" s="204" customFormat="1" ht="12" customHeight="1" thickBot="1" x14ac:dyDescent="0.25">
      <c r="A69" s="221" t="s">
        <v>148</v>
      </c>
      <c r="B69" s="227" t="s">
        <v>316</v>
      </c>
      <c r="C69" s="43"/>
      <c r="D69" s="224"/>
      <c r="E69" s="224"/>
      <c r="F69" s="224"/>
      <c r="G69" s="224"/>
      <c r="H69" s="224"/>
      <c r="I69" s="43"/>
      <c r="J69" s="44">
        <f>D69+E69+F69+G69+H69+I69</f>
        <v>0</v>
      </c>
      <c r="K69" s="225">
        <f>C69+J69</f>
        <v>0</v>
      </c>
    </row>
    <row r="70" spans="1:11" s="204" customFormat="1" ht="12" customHeight="1" thickBot="1" x14ac:dyDescent="0.2">
      <c r="A70" s="226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>SUM(E71:E74)</f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199">
        <f t="shared" si="16"/>
        <v>0</v>
      </c>
    </row>
    <row r="71" spans="1:11" s="204" customFormat="1" ht="12" customHeight="1" x14ac:dyDescent="0.2">
      <c r="A71" s="200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10">
        <f>C71+J71</f>
        <v>0</v>
      </c>
    </row>
    <row r="72" spans="1:11" s="204" customFormat="1" ht="12" customHeight="1" x14ac:dyDescent="0.2">
      <c r="A72" s="203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10">
        <f>C72+J72</f>
        <v>0</v>
      </c>
    </row>
    <row r="73" spans="1:11" s="204" customFormat="1" ht="12" customHeight="1" x14ac:dyDescent="0.2">
      <c r="A73" s="203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10">
        <f>C73+J73</f>
        <v>0</v>
      </c>
    </row>
    <row r="74" spans="1:11" s="204" customFormat="1" ht="12" customHeight="1" thickBot="1" x14ac:dyDescent="0.25">
      <c r="A74" s="205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10">
        <f>C74+J74</f>
        <v>0</v>
      </c>
    </row>
    <row r="75" spans="1:11" s="204" customFormat="1" ht="12" customHeight="1" thickBot="1" x14ac:dyDescent="0.2">
      <c r="A75" s="226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>SUM(E76:E77)</f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199">
        <f t="shared" si="17"/>
        <v>681707448</v>
      </c>
    </row>
    <row r="76" spans="1:11" s="204" customFormat="1" ht="12" customHeight="1" x14ac:dyDescent="0.2">
      <c r="A76" s="200" t="s">
        <v>162</v>
      </c>
      <c r="B76" s="22" t="s">
        <v>163</v>
      </c>
      <c r="C76" s="23">
        <f>SUM('[1]RM_5.1.1.sz.mell'!C76,'[1]RM_5.1.2.sz.mell'!C76)</f>
        <v>63130000</v>
      </c>
      <c r="D76" s="23">
        <f>SUM('[1]RM_5.1.1.sz.mell'!D76,'[1]RM_5.1.2.sz.mell'!D76)</f>
        <v>617935173</v>
      </c>
      <c r="E76" s="47">
        <f>SUM('[1]RM_5.1.1.sz.mell'!E76,'[1]RM_5.1.2.sz.mell'!E76)</f>
        <v>0</v>
      </c>
      <c r="F76" s="47"/>
      <c r="G76" s="47"/>
      <c r="H76" s="47"/>
      <c r="I76" s="47"/>
      <c r="J76" s="48">
        <f>D76+E76+F76+G76+H76+I76</f>
        <v>617935173</v>
      </c>
      <c r="K76" s="210">
        <f>C76+J76</f>
        <v>681065173</v>
      </c>
    </row>
    <row r="77" spans="1:11" s="204" customFormat="1" ht="12" customHeight="1" thickBot="1" x14ac:dyDescent="0.25">
      <c r="A77" s="205" t="s">
        <v>164</v>
      </c>
      <c r="B77" s="33" t="s">
        <v>165</v>
      </c>
      <c r="C77" s="23">
        <f>SUM('[1]RM_5.1.1.sz.mell'!C77,'[1]RM_5.1.2.sz.mell'!C77)</f>
        <v>0</v>
      </c>
      <c r="D77" s="23">
        <f>SUM('[1]RM_5.1.1.sz.mell'!D77,'[1]RM_5.1.2.sz.mell'!D77)</f>
        <v>642275</v>
      </c>
      <c r="E77" s="47">
        <f>SUM('[1]RM_5.1.1.sz.mell'!E77,'[1]RM_5.1.2.sz.mell'!E77)</f>
        <v>0</v>
      </c>
      <c r="F77" s="47"/>
      <c r="G77" s="47"/>
      <c r="H77" s="47"/>
      <c r="I77" s="47"/>
      <c r="J77" s="48">
        <f>D77+E77+F77+G77+H77+I77</f>
        <v>642275</v>
      </c>
      <c r="K77" s="210">
        <f>C77+J77</f>
        <v>642275</v>
      </c>
    </row>
    <row r="78" spans="1:11" s="202" customFormat="1" ht="12" customHeight="1" thickBot="1" x14ac:dyDescent="0.2">
      <c r="A78" s="226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>SUM(E79:E81)</f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199">
        <f t="shared" si="18"/>
        <v>0</v>
      </c>
    </row>
    <row r="79" spans="1:11" s="204" customFormat="1" ht="12" customHeight="1" x14ac:dyDescent="0.2">
      <c r="A79" s="200" t="s">
        <v>168</v>
      </c>
      <c r="B79" s="22" t="s">
        <v>169</v>
      </c>
      <c r="C79" s="23">
        <f>SUM('[1]RM_5.1.1.sz.mell'!C79,'[1]RM_5.1.2.sz.mell'!C79)</f>
        <v>0</v>
      </c>
      <c r="D79" s="23">
        <f>SUM('[1]RM_5.1.1.sz.mell'!D79,'[1]RM_5.1.2.sz.mell'!D79)</f>
        <v>0</v>
      </c>
      <c r="E79" s="47">
        <f>SUM('[1]RM_5.1.1.sz.mell'!E79,'[1]RM_5.1.2.sz.mell'!E79)</f>
        <v>0</v>
      </c>
      <c r="F79" s="47"/>
      <c r="G79" s="47"/>
      <c r="H79" s="47"/>
      <c r="I79" s="47"/>
      <c r="J79" s="48">
        <f>D79+E79+F79+G79+H79+I79</f>
        <v>0</v>
      </c>
      <c r="K79" s="210">
        <f>C79+J79</f>
        <v>0</v>
      </c>
    </row>
    <row r="80" spans="1:11" s="204" customFormat="1" ht="12" customHeight="1" x14ac:dyDescent="0.2">
      <c r="A80" s="203" t="s">
        <v>170</v>
      </c>
      <c r="B80" s="27" t="s">
        <v>171</v>
      </c>
      <c r="C80" s="23">
        <f>SUM('[1]RM_5.1.1.sz.mell'!C80,'[1]RM_5.1.2.sz.mell'!C80)</f>
        <v>0</v>
      </c>
      <c r="D80" s="23">
        <f>SUM('[1]RM_5.1.1.sz.mell'!D80,'[1]RM_5.1.2.sz.mell'!D80)</f>
        <v>0</v>
      </c>
      <c r="E80" s="47">
        <f>SUM('[1]RM_5.1.1.sz.mell'!E80,'[1]RM_5.1.2.sz.mell'!E80)</f>
        <v>0</v>
      </c>
      <c r="F80" s="47"/>
      <c r="G80" s="47"/>
      <c r="H80" s="47"/>
      <c r="I80" s="47"/>
      <c r="J80" s="48">
        <f>D80+E80+F80+G80+H80+I80</f>
        <v>0</v>
      </c>
      <c r="K80" s="210">
        <f>C80+J80</f>
        <v>0</v>
      </c>
    </row>
    <row r="81" spans="1:11" s="204" customFormat="1" ht="12" customHeight="1" thickBot="1" x14ac:dyDescent="0.25">
      <c r="A81" s="205" t="s">
        <v>172</v>
      </c>
      <c r="B81" s="228" t="s">
        <v>173</v>
      </c>
      <c r="C81" s="23">
        <f>SUM('[1]RM_5.1.1.sz.mell'!C81,'[1]RM_5.1.2.sz.mell'!C81)</f>
        <v>0</v>
      </c>
      <c r="D81" s="23">
        <f>SUM('[1]RM_5.1.1.sz.mell'!D81,'[1]RM_5.1.2.sz.mell'!D81)</f>
        <v>0</v>
      </c>
      <c r="E81" s="47">
        <f>SUM('[1]RM_5.1.1.sz.mell'!E81,'[1]RM_5.1.2.sz.mell'!E81)</f>
        <v>0</v>
      </c>
      <c r="F81" s="47"/>
      <c r="G81" s="47"/>
      <c r="H81" s="47"/>
      <c r="I81" s="47"/>
      <c r="J81" s="48">
        <f>D81+E81+F81+G81+H81+I81</f>
        <v>0</v>
      </c>
      <c r="K81" s="210">
        <f>C81+J81</f>
        <v>0</v>
      </c>
    </row>
    <row r="82" spans="1:11" s="204" customFormat="1" ht="12" customHeight="1" thickBot="1" x14ac:dyDescent="0.2">
      <c r="A82" s="226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>SUM(E83:E86)</f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199">
        <f t="shared" si="19"/>
        <v>0</v>
      </c>
    </row>
    <row r="83" spans="1:11" s="204" customFormat="1" ht="12" customHeight="1" x14ac:dyDescent="0.2">
      <c r="A83" s="229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10">
        <f t="shared" ref="K83:K88" si="21">C83+J83</f>
        <v>0</v>
      </c>
    </row>
    <row r="84" spans="1:11" s="204" customFormat="1" ht="12" customHeight="1" x14ac:dyDescent="0.2">
      <c r="A84" s="230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10">
        <f t="shared" si="21"/>
        <v>0</v>
      </c>
    </row>
    <row r="85" spans="1:11" s="204" customFormat="1" ht="12" customHeight="1" x14ac:dyDescent="0.2">
      <c r="A85" s="230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10">
        <f t="shared" si="21"/>
        <v>0</v>
      </c>
    </row>
    <row r="86" spans="1:11" s="202" customFormat="1" ht="12" customHeight="1" thickBot="1" x14ac:dyDescent="0.25">
      <c r="A86" s="231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10">
        <f t="shared" si="21"/>
        <v>0</v>
      </c>
    </row>
    <row r="87" spans="1:11" s="202" customFormat="1" ht="12" customHeight="1" thickBot="1" x14ac:dyDescent="0.2">
      <c r="A87" s="226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199">
        <f t="shared" si="21"/>
        <v>0</v>
      </c>
    </row>
    <row r="88" spans="1:11" s="202" customFormat="1" ht="12" customHeight="1" thickBot="1" x14ac:dyDescent="0.2">
      <c r="A88" s="226" t="s">
        <v>317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199">
        <f t="shared" si="21"/>
        <v>0</v>
      </c>
    </row>
    <row r="89" spans="1:11" s="202" customFormat="1" ht="12" customHeight="1" thickBot="1" x14ac:dyDescent="0.2">
      <c r="A89" s="226" t="s">
        <v>318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>+E66+E70+E75+E78+E82+E88+E87</f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08">
        <f t="shared" si="22"/>
        <v>681707448</v>
      </c>
    </row>
    <row r="90" spans="1:11" s="202" customFormat="1" ht="12" customHeight="1" thickBot="1" x14ac:dyDescent="0.2">
      <c r="A90" s="232" t="s">
        <v>319</v>
      </c>
      <c r="B90" s="61" t="s">
        <v>320</v>
      </c>
      <c r="C90" s="35">
        <f>+C65+C89</f>
        <v>1550982170</v>
      </c>
      <c r="D90" s="35">
        <f t="shared" ref="D90:K90" si="23">+D65+D89</f>
        <v>17694036</v>
      </c>
      <c r="E90" s="35">
        <f>+E65+E89</f>
        <v>-612920</v>
      </c>
      <c r="F90" s="35">
        <f t="shared" si="23"/>
        <v>13039312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30120428</v>
      </c>
      <c r="K90" s="208">
        <f t="shared" si="23"/>
        <v>1581102598</v>
      </c>
    </row>
    <row r="91" spans="1:11" s="204" customFormat="1" ht="15.2" customHeight="1" thickBot="1" x14ac:dyDescent="0.25">
      <c r="A91" s="233"/>
      <c r="B91" s="234"/>
      <c r="C91" s="235"/>
      <c r="D91" s="235"/>
      <c r="E91" s="235"/>
      <c r="F91" s="235"/>
      <c r="G91" s="235"/>
    </row>
    <row r="92" spans="1:11" s="198" customFormat="1" ht="16.5" customHeight="1" thickBot="1" x14ac:dyDescent="0.25">
      <c r="A92" s="382" t="s">
        <v>321</v>
      </c>
      <c r="B92" s="383"/>
      <c r="C92" s="383"/>
      <c r="D92" s="383"/>
      <c r="E92" s="383"/>
      <c r="F92" s="383"/>
      <c r="G92" s="383"/>
      <c r="H92" s="383"/>
      <c r="I92" s="383"/>
      <c r="J92" s="383"/>
      <c r="K92" s="384"/>
    </row>
    <row r="93" spans="1:11" s="236" customFormat="1" ht="12" customHeight="1" thickBot="1" x14ac:dyDescent="0.25">
      <c r="A93" s="71" t="s">
        <v>26</v>
      </c>
      <c r="B93" s="73" t="s">
        <v>322</v>
      </c>
      <c r="C93" s="18">
        <f>+C94+C95+C96+C97+C98+C111</f>
        <v>571619000</v>
      </c>
      <c r="D93" s="125">
        <f t="shared" ref="D93:K93" si="24">+D94+D95+D96+D97+D98+D111</f>
        <v>13935000</v>
      </c>
      <c r="E93" s="125">
        <f t="shared" si="24"/>
        <v>-8951420</v>
      </c>
      <c r="F93" s="125">
        <f t="shared" si="24"/>
        <v>11664151</v>
      </c>
      <c r="G93" s="125">
        <f t="shared" si="24"/>
        <v>0</v>
      </c>
      <c r="H93" s="125">
        <f t="shared" si="24"/>
        <v>0</v>
      </c>
      <c r="I93" s="18">
        <f t="shared" si="24"/>
        <v>0</v>
      </c>
      <c r="J93" s="18">
        <f t="shared" si="24"/>
        <v>16647731</v>
      </c>
      <c r="K93" s="199">
        <f t="shared" si="24"/>
        <v>588266731</v>
      </c>
    </row>
    <row r="94" spans="1:11" ht="12" customHeight="1" x14ac:dyDescent="0.2">
      <c r="A94" s="200" t="s">
        <v>28</v>
      </c>
      <c r="B94" s="74" t="s">
        <v>196</v>
      </c>
      <c r="C94" s="23">
        <f>SUM('[1]RM_5.1.1.sz.mell'!C94,'[1]RM_5.1.2.sz.mell'!C94)</f>
        <v>99792000</v>
      </c>
      <c r="D94" s="23">
        <f>SUM('[1]RM_5.1.1.sz.mell'!D94,'[1]RM_5.1.2.sz.mell'!D94)</f>
        <v>27000</v>
      </c>
      <c r="E94" s="237">
        <f>SUM('[1]RM_5.1.1.sz.mell'!E94,'[1]RM_5.1.2.sz.mell'!E94)</f>
        <v>1333458</v>
      </c>
      <c r="F94" s="237">
        <f>SUM('[1]RM_5.1.1.sz.mell'!F94,'[1]RM_5.1.2.sz.mell'!F94)</f>
        <v>9121056</v>
      </c>
      <c r="G94" s="237"/>
      <c r="H94" s="237"/>
      <c r="I94" s="23"/>
      <c r="J94" s="24">
        <f t="shared" ref="J94:J113" si="25">D94+E94+F94+G94+H94+I94</f>
        <v>10481514</v>
      </c>
      <c r="K94" s="201">
        <f t="shared" ref="K94:K113" si="26">C94+J94</f>
        <v>110273514</v>
      </c>
    </row>
    <row r="95" spans="1:11" ht="12" customHeight="1" x14ac:dyDescent="0.2">
      <c r="A95" s="203" t="s">
        <v>30</v>
      </c>
      <c r="B95" s="75" t="s">
        <v>197</v>
      </c>
      <c r="C95" s="23">
        <f>SUM('[1]RM_5.1.1.sz.mell'!C95,'[1]RM_5.1.2.sz.mell'!C95)</f>
        <v>19010000</v>
      </c>
      <c r="D95" s="23">
        <f>SUM('[1]RM_5.1.1.sz.mell'!D95,'[1]RM_5.1.2.sz.mell'!D95)</f>
        <v>0</v>
      </c>
      <c r="E95" s="76">
        <f>SUM('[1]RM_5.1.1.sz.mell'!E95,'[1]RM_5.1.2.sz.mell'!E95)</f>
        <v>246752</v>
      </c>
      <c r="F95" s="76">
        <f>SUM('[1]RM_5.1.1.sz.mell'!F95,'[1]RM_5.1.2.sz.mell'!F95)</f>
        <v>985875</v>
      </c>
      <c r="G95" s="76"/>
      <c r="H95" s="76"/>
      <c r="I95" s="76"/>
      <c r="J95" s="77">
        <f t="shared" si="25"/>
        <v>1232627</v>
      </c>
      <c r="K95" s="206">
        <f t="shared" si="26"/>
        <v>20242627</v>
      </c>
    </row>
    <row r="96" spans="1:11" ht="12" customHeight="1" x14ac:dyDescent="0.2">
      <c r="A96" s="203" t="s">
        <v>32</v>
      </c>
      <c r="B96" s="75" t="s">
        <v>198</v>
      </c>
      <c r="C96" s="23">
        <f>SUM('[1]RM_5.1.1.sz.mell'!C96,'[1]RM_5.1.2.sz.mell'!C96)</f>
        <v>347699000</v>
      </c>
      <c r="D96" s="23">
        <f>SUM('[1]RM_5.1.1.sz.mell'!D96,'[1]RM_5.1.2.sz.mell'!D96)</f>
        <v>10285000</v>
      </c>
      <c r="E96" s="79">
        <f>SUM('[1]RM_5.1.1.sz.mell'!E96,'[1]RM_5.1.2.sz.mell'!E96)</f>
        <v>-9732400</v>
      </c>
      <c r="F96" s="79">
        <f>SUM('[1]RM_5.1.1.sz.mell'!F96,'[1]RM_5.1.2.sz.mell'!F96)</f>
        <v>0</v>
      </c>
      <c r="G96" s="79"/>
      <c r="H96" s="76"/>
      <c r="I96" s="79"/>
      <c r="J96" s="80">
        <f t="shared" si="25"/>
        <v>552600</v>
      </c>
      <c r="K96" s="207">
        <f t="shared" si="26"/>
        <v>348251600</v>
      </c>
    </row>
    <row r="97" spans="1:11" ht="12" customHeight="1" x14ac:dyDescent="0.2">
      <c r="A97" s="203" t="s">
        <v>34</v>
      </c>
      <c r="B97" s="82" t="s">
        <v>199</v>
      </c>
      <c r="C97" s="23">
        <f>SUM('[1]RM_5.1.1.sz.mell'!C97,'[1]RM_5.1.2.sz.mell'!C97)</f>
        <v>6400000</v>
      </c>
      <c r="D97" s="23">
        <f>SUM('[1]RM_5.1.1.sz.mell'!D97,'[1]RM_5.1.2.sz.mell'!D97)</f>
        <v>6012000</v>
      </c>
      <c r="E97" s="79">
        <f>SUM('[1]RM_5.1.1.sz.mell'!E97,'[1]RM_5.1.2.sz.mell'!E97)</f>
        <v>0</v>
      </c>
      <c r="F97" s="79"/>
      <c r="G97" s="79"/>
      <c r="H97" s="79"/>
      <c r="I97" s="79"/>
      <c r="J97" s="80">
        <f t="shared" si="25"/>
        <v>6012000</v>
      </c>
      <c r="K97" s="207">
        <f t="shared" si="26"/>
        <v>12412000</v>
      </c>
    </row>
    <row r="98" spans="1:11" ht="12" customHeight="1" x14ac:dyDescent="0.2">
      <c r="A98" s="203" t="s">
        <v>200</v>
      </c>
      <c r="B98" s="83" t="s">
        <v>201</v>
      </c>
      <c r="C98" s="23">
        <f>SUM('[1]RM_5.1.1.sz.mell'!C98,'[1]RM_5.1.2.sz.mell'!C98)</f>
        <v>93718000</v>
      </c>
      <c r="D98" s="23">
        <f>SUM('[1]RM_5.1.1.sz.mell'!D98,'[1]RM_5.1.2.sz.mell'!D98)</f>
        <v>1454000</v>
      </c>
      <c r="E98" s="79">
        <f>SUM('[1]RM_5.1.1.sz.mell'!E98,'[1]RM_5.1.2.sz.mell'!E98)</f>
        <v>0</v>
      </c>
      <c r="F98" s="79">
        <f>SUM('[1]RM_5.1.1.sz.mell'!F98,'[1]RM_5.1.2.sz.mell'!F98)</f>
        <v>151000</v>
      </c>
      <c r="G98" s="79"/>
      <c r="H98" s="79"/>
      <c r="I98" s="79"/>
      <c r="J98" s="80">
        <f t="shared" si="25"/>
        <v>1605000</v>
      </c>
      <c r="K98" s="207">
        <f t="shared" si="26"/>
        <v>95323000</v>
      </c>
    </row>
    <row r="99" spans="1:11" ht="12" customHeight="1" x14ac:dyDescent="0.2">
      <c r="A99" s="203" t="s">
        <v>38</v>
      </c>
      <c r="B99" s="75" t="s">
        <v>323</v>
      </c>
      <c r="C99" s="23">
        <f>SUM('[1]RM_5.1.1.sz.mell'!C99,'[1]RM_5.1.2.sz.mell'!C99)</f>
        <v>0</v>
      </c>
      <c r="D99" s="23">
        <f>SUM('[1]RM_5.1.1.sz.mell'!D99,'[1]RM_5.1.2.sz.mell'!D99)</f>
        <v>542000</v>
      </c>
      <c r="E99" s="79">
        <f>SUM('[1]RM_5.1.1.sz.mell'!E99,'[1]RM_5.1.2.sz.mell'!E99)</f>
        <v>0</v>
      </c>
      <c r="F99" s="79"/>
      <c r="G99" s="79"/>
      <c r="H99" s="79"/>
      <c r="I99" s="79"/>
      <c r="J99" s="80">
        <f t="shared" si="25"/>
        <v>542000</v>
      </c>
      <c r="K99" s="207">
        <f t="shared" si="26"/>
        <v>542000</v>
      </c>
    </row>
    <row r="100" spans="1:11" ht="12" customHeight="1" x14ac:dyDescent="0.2">
      <c r="A100" s="203" t="s">
        <v>203</v>
      </c>
      <c r="B100" s="85" t="s">
        <v>204</v>
      </c>
      <c r="C100" s="23">
        <f>SUM('[1]RM_5.1.1.sz.mell'!C100,'[1]RM_5.1.2.sz.mell'!C100)</f>
        <v>0</v>
      </c>
      <c r="D100" s="23">
        <f>SUM('[1]RM_5.1.1.sz.mell'!D100,'[1]RM_5.1.2.sz.mell'!D100)</f>
        <v>0</v>
      </c>
      <c r="E100" s="79">
        <f>SUM('[1]RM_5.1.1.sz.mell'!E100,'[1]RM_5.1.2.sz.mell'!E100)</f>
        <v>0</v>
      </c>
      <c r="F100" s="79"/>
      <c r="G100" s="79"/>
      <c r="H100" s="79"/>
      <c r="I100" s="79"/>
      <c r="J100" s="80">
        <f t="shared" si="25"/>
        <v>0</v>
      </c>
      <c r="K100" s="207">
        <f t="shared" si="26"/>
        <v>0</v>
      </c>
    </row>
    <row r="101" spans="1:11" ht="12" customHeight="1" x14ac:dyDescent="0.2">
      <c r="A101" s="203" t="s">
        <v>205</v>
      </c>
      <c r="B101" s="85" t="s">
        <v>206</v>
      </c>
      <c r="C101" s="23">
        <f>SUM('[1]RM_5.1.1.sz.mell'!C101,'[1]RM_5.1.2.sz.mell'!C101)</f>
        <v>0</v>
      </c>
      <c r="D101" s="23">
        <f>SUM('[1]RM_5.1.1.sz.mell'!D101,'[1]RM_5.1.2.sz.mell'!D101)</f>
        <v>0</v>
      </c>
      <c r="E101" s="79">
        <f>SUM('[1]RM_5.1.1.sz.mell'!E101,'[1]RM_5.1.2.sz.mell'!E101)</f>
        <v>0</v>
      </c>
      <c r="F101" s="79"/>
      <c r="G101" s="79"/>
      <c r="H101" s="79"/>
      <c r="I101" s="79"/>
      <c r="J101" s="80">
        <f t="shared" si="25"/>
        <v>0</v>
      </c>
      <c r="K101" s="207">
        <f t="shared" si="26"/>
        <v>0</v>
      </c>
    </row>
    <row r="102" spans="1:11" ht="12" customHeight="1" x14ac:dyDescent="0.2">
      <c r="A102" s="203" t="s">
        <v>207</v>
      </c>
      <c r="B102" s="85" t="s">
        <v>208</v>
      </c>
      <c r="C102" s="23">
        <f>SUM('[1]RM_5.1.1.sz.mell'!C102,'[1]RM_5.1.2.sz.mell'!C102)</f>
        <v>0</v>
      </c>
      <c r="D102" s="23">
        <f>SUM('[1]RM_5.1.1.sz.mell'!D102,'[1]RM_5.1.2.sz.mell'!D102)</f>
        <v>0</v>
      </c>
      <c r="E102" s="79">
        <f>SUM('[1]RM_5.1.1.sz.mell'!E102,'[1]RM_5.1.2.sz.mell'!E102)</f>
        <v>0</v>
      </c>
      <c r="F102" s="79"/>
      <c r="G102" s="79"/>
      <c r="H102" s="79"/>
      <c r="I102" s="79"/>
      <c r="J102" s="80">
        <f t="shared" si="25"/>
        <v>0</v>
      </c>
      <c r="K102" s="207">
        <f t="shared" si="26"/>
        <v>0</v>
      </c>
    </row>
    <row r="103" spans="1:11" ht="12" customHeight="1" x14ac:dyDescent="0.2">
      <c r="A103" s="203" t="s">
        <v>209</v>
      </c>
      <c r="B103" s="86" t="s">
        <v>210</v>
      </c>
      <c r="C103" s="23">
        <f>SUM('[1]RM_5.1.1.sz.mell'!C103,'[1]RM_5.1.2.sz.mell'!C103)</f>
        <v>0</v>
      </c>
      <c r="D103" s="23">
        <f>SUM('[1]RM_5.1.1.sz.mell'!D103,'[1]RM_5.1.2.sz.mell'!D103)</f>
        <v>0</v>
      </c>
      <c r="E103" s="79">
        <f>SUM('[1]RM_5.1.1.sz.mell'!E103,'[1]RM_5.1.2.sz.mell'!E103)</f>
        <v>0</v>
      </c>
      <c r="F103" s="79"/>
      <c r="G103" s="79"/>
      <c r="H103" s="79"/>
      <c r="I103" s="79"/>
      <c r="J103" s="80">
        <f t="shared" si="25"/>
        <v>0</v>
      </c>
      <c r="K103" s="207">
        <f t="shared" si="26"/>
        <v>0</v>
      </c>
    </row>
    <row r="104" spans="1:11" ht="12" customHeight="1" x14ac:dyDescent="0.2">
      <c r="A104" s="203" t="s">
        <v>211</v>
      </c>
      <c r="B104" s="86" t="s">
        <v>212</v>
      </c>
      <c r="C104" s="23">
        <f>SUM('[1]RM_5.1.1.sz.mell'!C104,'[1]RM_5.1.2.sz.mell'!C104)</f>
        <v>0</v>
      </c>
      <c r="D104" s="23">
        <f>SUM('[1]RM_5.1.1.sz.mell'!D104,'[1]RM_5.1.2.sz.mell'!D104)</f>
        <v>0</v>
      </c>
      <c r="E104" s="79">
        <f>SUM('[1]RM_5.1.1.sz.mell'!E104,'[1]RM_5.1.2.sz.mell'!E104)</f>
        <v>0</v>
      </c>
      <c r="F104" s="79"/>
      <c r="G104" s="79"/>
      <c r="H104" s="79"/>
      <c r="I104" s="79"/>
      <c r="J104" s="80">
        <f t="shared" si="25"/>
        <v>0</v>
      </c>
      <c r="K104" s="207">
        <f t="shared" si="26"/>
        <v>0</v>
      </c>
    </row>
    <row r="105" spans="1:11" ht="12" customHeight="1" x14ac:dyDescent="0.2">
      <c r="A105" s="203" t="s">
        <v>213</v>
      </c>
      <c r="B105" s="85" t="s">
        <v>214</v>
      </c>
      <c r="C105" s="23">
        <f>SUM('[1]RM_5.1.1.sz.mell'!C105,'[1]RM_5.1.2.sz.mell'!C105)</f>
        <v>0</v>
      </c>
      <c r="D105" s="23">
        <f>SUM('[1]RM_5.1.1.sz.mell'!D105,'[1]RM_5.1.2.sz.mell'!D105)</f>
        <v>0</v>
      </c>
      <c r="E105" s="79">
        <f>SUM('[1]RM_5.1.1.sz.mell'!E105,'[1]RM_5.1.2.sz.mell'!E105)</f>
        <v>0</v>
      </c>
      <c r="F105" s="79"/>
      <c r="G105" s="79"/>
      <c r="H105" s="79"/>
      <c r="I105" s="79"/>
      <c r="J105" s="80">
        <f t="shared" si="25"/>
        <v>0</v>
      </c>
      <c r="K105" s="207">
        <f t="shared" si="26"/>
        <v>0</v>
      </c>
    </row>
    <row r="106" spans="1:11" ht="12" customHeight="1" x14ac:dyDescent="0.2">
      <c r="A106" s="203" t="s">
        <v>215</v>
      </c>
      <c r="B106" s="85" t="s">
        <v>216</v>
      </c>
      <c r="C106" s="23">
        <f>SUM('[1]RM_5.1.1.sz.mell'!C106,'[1]RM_5.1.2.sz.mell'!C106)</f>
        <v>0</v>
      </c>
      <c r="D106" s="23">
        <f>SUM('[1]RM_5.1.1.sz.mell'!D106,'[1]RM_5.1.2.sz.mell'!D106)</f>
        <v>0</v>
      </c>
      <c r="E106" s="79">
        <f>SUM('[1]RM_5.1.1.sz.mell'!E106,'[1]RM_5.1.2.sz.mell'!E106)</f>
        <v>0</v>
      </c>
      <c r="F106" s="79"/>
      <c r="G106" s="79"/>
      <c r="H106" s="79"/>
      <c r="I106" s="79"/>
      <c r="J106" s="80">
        <f t="shared" si="25"/>
        <v>0</v>
      </c>
      <c r="K106" s="207">
        <f t="shared" si="26"/>
        <v>0</v>
      </c>
    </row>
    <row r="107" spans="1:11" ht="12" customHeight="1" x14ac:dyDescent="0.2">
      <c r="A107" s="203" t="s">
        <v>217</v>
      </c>
      <c r="B107" s="86" t="s">
        <v>218</v>
      </c>
      <c r="C107" s="23">
        <f>SUM('[1]RM_5.1.1.sz.mell'!C107,'[1]RM_5.1.2.sz.mell'!C107)</f>
        <v>0</v>
      </c>
      <c r="D107" s="23">
        <f>SUM('[1]RM_5.1.1.sz.mell'!D107,'[1]RM_5.1.2.sz.mell'!D107)</f>
        <v>0</v>
      </c>
      <c r="E107" s="79">
        <f>SUM('[1]RM_5.1.1.sz.mell'!E107,'[1]RM_5.1.2.sz.mell'!E107)</f>
        <v>0</v>
      </c>
      <c r="F107" s="79"/>
      <c r="G107" s="79"/>
      <c r="H107" s="79"/>
      <c r="I107" s="79"/>
      <c r="J107" s="80">
        <f t="shared" si="25"/>
        <v>0</v>
      </c>
      <c r="K107" s="207">
        <f t="shared" si="26"/>
        <v>0</v>
      </c>
    </row>
    <row r="108" spans="1:11" ht="12" customHeight="1" x14ac:dyDescent="0.2">
      <c r="A108" s="238" t="s">
        <v>219</v>
      </c>
      <c r="B108" s="84" t="s">
        <v>220</v>
      </c>
      <c r="C108" s="23">
        <f>SUM('[1]RM_5.1.1.sz.mell'!C108,'[1]RM_5.1.2.sz.mell'!C108)</f>
        <v>0</v>
      </c>
      <c r="D108" s="23">
        <f>SUM('[1]RM_5.1.1.sz.mell'!D108,'[1]RM_5.1.2.sz.mell'!D108)</f>
        <v>0</v>
      </c>
      <c r="E108" s="79">
        <f>SUM('[1]RM_5.1.1.sz.mell'!E108,'[1]RM_5.1.2.sz.mell'!E108)</f>
        <v>0</v>
      </c>
      <c r="F108" s="79"/>
      <c r="G108" s="79"/>
      <c r="H108" s="79"/>
      <c r="I108" s="79"/>
      <c r="J108" s="80">
        <f t="shared" si="25"/>
        <v>0</v>
      </c>
      <c r="K108" s="207">
        <f t="shared" si="26"/>
        <v>0</v>
      </c>
    </row>
    <row r="109" spans="1:11" ht="12" customHeight="1" x14ac:dyDescent="0.2">
      <c r="A109" s="203" t="s">
        <v>221</v>
      </c>
      <c r="B109" s="84" t="s">
        <v>222</v>
      </c>
      <c r="C109" s="23">
        <f>SUM('[1]RM_5.1.1.sz.mell'!C109,'[1]RM_5.1.2.sz.mell'!C109)</f>
        <v>0</v>
      </c>
      <c r="D109" s="23">
        <f>SUM('[1]RM_5.1.1.sz.mell'!D109,'[1]RM_5.1.2.sz.mell'!D109)</f>
        <v>0</v>
      </c>
      <c r="E109" s="79">
        <f>SUM('[1]RM_5.1.1.sz.mell'!E109,'[1]RM_5.1.2.sz.mell'!E109)</f>
        <v>0</v>
      </c>
      <c r="F109" s="79"/>
      <c r="G109" s="79"/>
      <c r="H109" s="79"/>
      <c r="I109" s="79"/>
      <c r="J109" s="80">
        <f t="shared" si="25"/>
        <v>0</v>
      </c>
      <c r="K109" s="207">
        <f t="shared" si="26"/>
        <v>0</v>
      </c>
    </row>
    <row r="110" spans="1:11" ht="12" customHeight="1" x14ac:dyDescent="0.2">
      <c r="A110" s="203" t="s">
        <v>223</v>
      </c>
      <c r="B110" s="86" t="s">
        <v>224</v>
      </c>
      <c r="C110" s="23">
        <f>SUM('[1]RM_5.1.1.sz.mell'!C110,'[1]RM_5.1.2.sz.mell'!C110)</f>
        <v>93718000</v>
      </c>
      <c r="D110" s="23">
        <f>SUM('[1]RM_5.1.1.sz.mell'!D110,'[1]RM_5.1.2.sz.mell'!D110)</f>
        <v>0</v>
      </c>
      <c r="E110" s="76">
        <f>SUM('[1]RM_5.1.1.sz.mell'!E110,'[1]RM_5.1.2.sz.mell'!E110)</f>
        <v>0</v>
      </c>
      <c r="F110" s="76">
        <f>SUM('[1]RM_5.1.1.sz.mell'!F110,'[1]RM_5.1.2.sz.mell'!F110)</f>
        <v>151000</v>
      </c>
      <c r="G110" s="76"/>
      <c r="H110" s="76"/>
      <c r="I110" s="76"/>
      <c r="J110" s="77">
        <f t="shared" si="25"/>
        <v>151000</v>
      </c>
      <c r="K110" s="206">
        <f t="shared" si="26"/>
        <v>93869000</v>
      </c>
    </row>
    <row r="111" spans="1:11" ht="12" customHeight="1" x14ac:dyDescent="0.2">
      <c r="A111" s="203" t="s">
        <v>225</v>
      </c>
      <c r="B111" s="82" t="s">
        <v>226</v>
      </c>
      <c r="C111" s="23">
        <f>SUM('[1]RM_5.1.1.sz.mell'!C111,'[1]RM_5.1.2.sz.mell'!C111)</f>
        <v>5000000</v>
      </c>
      <c r="D111" s="23">
        <v>-3843000</v>
      </c>
      <c r="E111" s="76">
        <v>-799230</v>
      </c>
      <c r="F111" s="76">
        <v>1406220</v>
      </c>
      <c r="G111" s="76"/>
      <c r="H111" s="76"/>
      <c r="I111" s="76"/>
      <c r="J111" s="77">
        <f t="shared" si="25"/>
        <v>-3236010</v>
      </c>
      <c r="K111" s="206">
        <f t="shared" si="26"/>
        <v>1763990</v>
      </c>
    </row>
    <row r="112" spans="1:11" ht="12" customHeight="1" x14ac:dyDescent="0.2">
      <c r="A112" s="205" t="s">
        <v>227</v>
      </c>
      <c r="B112" s="75" t="s">
        <v>324</v>
      </c>
      <c r="C112" s="23">
        <f>SUM('[1]RM_5.1.1.sz.mell'!C112,'[1]RM_5.1.2.sz.mell'!C112)</f>
        <v>5000000</v>
      </c>
      <c r="D112" s="23">
        <f>SUM('[1]RM_5.1.1.sz.mell'!D112,'[1]RM_5.1.2.sz.mell'!D112)</f>
        <v>-3843000</v>
      </c>
      <c r="E112" s="79">
        <f>SUM('[1]RM_5.1.1.sz.mell'!E112,'[1]RM_5.1.2.sz.mell'!E112)</f>
        <v>-799230</v>
      </c>
      <c r="F112" s="79">
        <f>SUM('[1]RM_5.1.1.sz.mell'!F112,'[1]RM_5.1.2.sz.mell'!F112)</f>
        <v>1406220</v>
      </c>
      <c r="G112" s="79"/>
      <c r="H112" s="79"/>
      <c r="I112" s="79"/>
      <c r="J112" s="80">
        <f t="shared" si="25"/>
        <v>-3236010</v>
      </c>
      <c r="K112" s="207">
        <f t="shared" si="26"/>
        <v>1763990</v>
      </c>
    </row>
    <row r="113" spans="1:11" ht="12" customHeight="1" thickBot="1" x14ac:dyDescent="0.25">
      <c r="A113" s="221" t="s">
        <v>229</v>
      </c>
      <c r="B113" s="239" t="s">
        <v>325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240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779761000</v>
      </c>
      <c r="D114" s="18">
        <f t="shared" ref="D114:K114" si="27">+D115+D117+D119</f>
        <v>3000000</v>
      </c>
      <c r="E114" s="18">
        <f t="shared" si="27"/>
        <v>3300000</v>
      </c>
      <c r="F114" s="18">
        <f t="shared" si="27"/>
        <v>1375161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7675161</v>
      </c>
      <c r="K114" s="199">
        <f t="shared" si="27"/>
        <v>787436161</v>
      </c>
    </row>
    <row r="115" spans="1:11" ht="12" customHeight="1" x14ac:dyDescent="0.2">
      <c r="A115" s="200" t="s">
        <v>42</v>
      </c>
      <c r="B115" s="75" t="s">
        <v>232</v>
      </c>
      <c r="C115" s="23">
        <f>SUM('[1]RM_5.1.1.sz.mell'!C115,'[1]RM_5.1.2.sz.mell'!C115)</f>
        <v>760626000</v>
      </c>
      <c r="D115" s="23">
        <f>SUM('[1]RM_5.1.1.sz.mell'!D115,'[1]RM_5.1.2.sz.mell'!D115)</f>
        <v>0</v>
      </c>
      <c r="E115" s="23">
        <f>SUM('[1]RM_5.1.1.sz.mell'!E115,'[1]RM_5.1.2.sz.mell'!E115)</f>
        <v>0</v>
      </c>
      <c r="F115" s="23">
        <f>SUM('[1]RM_5.1.1.sz.mell'!F115,'[1]RM_5.1.2.sz.mell'!F115)</f>
        <v>0</v>
      </c>
      <c r="G115" s="23"/>
      <c r="H115" s="23"/>
      <c r="I115" s="23"/>
      <c r="J115" s="24">
        <f t="shared" ref="J115:J127" si="28">D115+E115+F115+G115+H115+I115</f>
        <v>0</v>
      </c>
      <c r="K115" s="201">
        <f t="shared" ref="K115:K127" si="29">C115+J115</f>
        <v>760626000</v>
      </c>
    </row>
    <row r="116" spans="1:11" ht="12" customHeight="1" x14ac:dyDescent="0.2">
      <c r="A116" s="200" t="s">
        <v>44</v>
      </c>
      <c r="B116" s="96" t="s">
        <v>233</v>
      </c>
      <c r="C116" s="23">
        <f>SUM('[1]RM_5.1.1.sz.mell'!C116,'[1]RM_5.1.2.sz.mell'!C116)</f>
        <v>751602000</v>
      </c>
      <c r="D116" s="23">
        <f>SUM('[1]RM_5.1.1.sz.mell'!D116,'[1]RM_5.1.2.sz.mell'!D116)</f>
        <v>0</v>
      </c>
      <c r="E116" s="23">
        <f>SUM('[1]RM_5.1.1.sz.mell'!E116,'[1]RM_5.1.2.sz.mell'!E116)</f>
        <v>0</v>
      </c>
      <c r="F116" s="23"/>
      <c r="G116" s="23"/>
      <c r="H116" s="23"/>
      <c r="I116" s="23"/>
      <c r="J116" s="24">
        <f t="shared" si="28"/>
        <v>0</v>
      </c>
      <c r="K116" s="201">
        <f t="shared" si="29"/>
        <v>751602000</v>
      </c>
    </row>
    <row r="117" spans="1:11" ht="12" customHeight="1" x14ac:dyDescent="0.2">
      <c r="A117" s="200" t="s">
        <v>46</v>
      </c>
      <c r="B117" s="96" t="s">
        <v>234</v>
      </c>
      <c r="C117" s="23">
        <f>SUM('[1]RM_5.1.1.sz.mell'!C117,'[1]RM_5.1.2.sz.mell'!C117)</f>
        <v>19135000</v>
      </c>
      <c r="D117" s="23">
        <f>SUM('[1]RM_5.1.1.sz.mell'!D117,'[1]RM_5.1.2.sz.mell'!D117)</f>
        <v>0</v>
      </c>
      <c r="E117" s="76">
        <f>SUM('[1]RM_5.1.1.sz.mell'!E117,'[1]RM_5.1.2.sz.mell'!E117)</f>
        <v>3300000</v>
      </c>
      <c r="F117" s="76">
        <f>SUM('[1]RM_5.1.1.sz.mell'!F117,'[1]RM_5.1.2.sz.mell'!F117)</f>
        <v>1375161</v>
      </c>
      <c r="G117" s="76"/>
      <c r="H117" s="76"/>
      <c r="I117" s="76"/>
      <c r="J117" s="77">
        <f t="shared" si="28"/>
        <v>4675161</v>
      </c>
      <c r="K117" s="206">
        <f t="shared" si="29"/>
        <v>23810161</v>
      </c>
    </row>
    <row r="118" spans="1:11" ht="12" customHeight="1" x14ac:dyDescent="0.2">
      <c r="A118" s="200" t="s">
        <v>48</v>
      </c>
      <c r="B118" s="96" t="s">
        <v>235</v>
      </c>
      <c r="C118" s="23">
        <f>SUM('[1]RM_5.1.1.sz.mell'!C118,'[1]RM_5.1.2.sz.mell'!C118)</f>
        <v>18500000</v>
      </c>
      <c r="D118" s="23">
        <f>SUM('[1]RM_5.1.1.sz.mell'!D118,'[1]RM_5.1.2.sz.mell'!D118)</f>
        <v>0</v>
      </c>
      <c r="E118" s="76">
        <f>SUM('[1]RM_5.1.1.sz.mell'!E118,'[1]RM_5.1.2.sz.mell'!E118)</f>
        <v>0</v>
      </c>
      <c r="F118" s="76"/>
      <c r="G118" s="76"/>
      <c r="H118" s="76"/>
      <c r="I118" s="76"/>
      <c r="J118" s="77">
        <f t="shared" si="28"/>
        <v>0</v>
      </c>
      <c r="K118" s="206">
        <f t="shared" si="29"/>
        <v>18500000</v>
      </c>
    </row>
    <row r="119" spans="1:11" ht="12" customHeight="1" x14ac:dyDescent="0.2">
      <c r="A119" s="200" t="s">
        <v>50</v>
      </c>
      <c r="B119" s="30" t="s">
        <v>236</v>
      </c>
      <c r="C119" s="23">
        <f>SUM('[1]RM_5.1.1.sz.mell'!C119,'[1]RM_5.1.2.sz.mell'!C119)</f>
        <v>0</v>
      </c>
      <c r="D119" s="23">
        <f>SUM('[1]RM_5.1.1.sz.mell'!D119,'[1]RM_5.1.2.sz.mell'!D119)</f>
        <v>3000000</v>
      </c>
      <c r="E119" s="76">
        <f>SUM('[1]RM_5.1.1.sz.mell'!E119,'[1]RM_5.1.2.sz.mell'!E119)</f>
        <v>0</v>
      </c>
      <c r="F119" s="76"/>
      <c r="G119" s="76"/>
      <c r="H119" s="76"/>
      <c r="I119" s="76"/>
      <c r="J119" s="77">
        <f t="shared" si="28"/>
        <v>3000000</v>
      </c>
      <c r="K119" s="206">
        <f t="shared" si="29"/>
        <v>3000000</v>
      </c>
    </row>
    <row r="120" spans="1:11" ht="12" customHeight="1" x14ac:dyDescent="0.2">
      <c r="A120" s="200" t="s">
        <v>52</v>
      </c>
      <c r="B120" s="28" t="s">
        <v>237</v>
      </c>
      <c r="C120" s="23">
        <f>SUM('[1]RM_5.1.1.sz.mell'!C120,'[1]RM_5.1.2.sz.mell'!C120)</f>
        <v>0</v>
      </c>
      <c r="D120" s="23">
        <f>SUM('[1]RM_5.1.1.sz.mell'!D120,'[1]RM_5.1.2.sz.mell'!D120)</f>
        <v>0</v>
      </c>
      <c r="E120" s="76">
        <f>SUM('[1]RM_5.1.1.sz.mell'!E120,'[1]RM_5.1.2.sz.mell'!E120)</f>
        <v>0</v>
      </c>
      <c r="F120" s="76"/>
      <c r="G120" s="76"/>
      <c r="H120" s="76"/>
      <c r="I120" s="76"/>
      <c r="J120" s="77">
        <f t="shared" si="28"/>
        <v>0</v>
      </c>
      <c r="K120" s="206">
        <f t="shared" si="29"/>
        <v>0</v>
      </c>
    </row>
    <row r="121" spans="1:11" ht="12" customHeight="1" x14ac:dyDescent="0.2">
      <c r="A121" s="200" t="s">
        <v>238</v>
      </c>
      <c r="B121" s="98" t="s">
        <v>239</v>
      </c>
      <c r="C121" s="23">
        <f>SUM('[1]RM_5.1.1.sz.mell'!C121,'[1]RM_5.1.2.sz.mell'!C121)</f>
        <v>0</v>
      </c>
      <c r="D121" s="23">
        <f>SUM('[1]RM_5.1.1.sz.mell'!D121,'[1]RM_5.1.2.sz.mell'!D121)</f>
        <v>0</v>
      </c>
      <c r="E121" s="76">
        <f>SUM('[1]RM_5.1.1.sz.mell'!E121,'[1]RM_5.1.2.sz.mell'!E121)</f>
        <v>0</v>
      </c>
      <c r="F121" s="76"/>
      <c r="G121" s="76"/>
      <c r="H121" s="76"/>
      <c r="I121" s="76"/>
      <c r="J121" s="77">
        <f t="shared" si="28"/>
        <v>0</v>
      </c>
      <c r="K121" s="206">
        <f t="shared" si="29"/>
        <v>0</v>
      </c>
    </row>
    <row r="122" spans="1:11" ht="12" customHeight="1" x14ac:dyDescent="0.2">
      <c r="A122" s="200" t="s">
        <v>240</v>
      </c>
      <c r="B122" s="86" t="s">
        <v>212</v>
      </c>
      <c r="C122" s="23">
        <f>SUM('[1]RM_5.1.1.sz.mell'!C122,'[1]RM_5.1.2.sz.mell'!C122)</f>
        <v>0</v>
      </c>
      <c r="D122" s="23">
        <f>SUM('[1]RM_5.1.1.sz.mell'!D122,'[1]RM_5.1.2.sz.mell'!D122)</f>
        <v>0</v>
      </c>
      <c r="E122" s="76">
        <f>SUM('[1]RM_5.1.1.sz.mell'!E122,'[1]RM_5.1.2.sz.mell'!E122)</f>
        <v>0</v>
      </c>
      <c r="F122" s="76"/>
      <c r="G122" s="76"/>
      <c r="H122" s="76"/>
      <c r="I122" s="76"/>
      <c r="J122" s="77">
        <f t="shared" si="28"/>
        <v>0</v>
      </c>
      <c r="K122" s="206">
        <f t="shared" si="29"/>
        <v>0</v>
      </c>
    </row>
    <row r="123" spans="1:11" ht="12" customHeight="1" x14ac:dyDescent="0.2">
      <c r="A123" s="200" t="s">
        <v>241</v>
      </c>
      <c r="B123" s="86" t="s">
        <v>242</v>
      </c>
      <c r="C123" s="23">
        <f>SUM('[1]RM_5.1.1.sz.mell'!C123,'[1]RM_5.1.2.sz.mell'!C123)</f>
        <v>0</v>
      </c>
      <c r="D123" s="23">
        <f>SUM('[1]RM_5.1.1.sz.mell'!D123,'[1]RM_5.1.2.sz.mell'!D123)</f>
        <v>0</v>
      </c>
      <c r="E123" s="76">
        <f>SUM('[1]RM_5.1.1.sz.mell'!E123,'[1]RM_5.1.2.sz.mell'!E123)</f>
        <v>0</v>
      </c>
      <c r="F123" s="76"/>
      <c r="G123" s="76"/>
      <c r="H123" s="76"/>
      <c r="I123" s="76"/>
      <c r="J123" s="77">
        <f t="shared" si="28"/>
        <v>0</v>
      </c>
      <c r="K123" s="206">
        <f t="shared" si="29"/>
        <v>0</v>
      </c>
    </row>
    <row r="124" spans="1:11" ht="12" customHeight="1" x14ac:dyDescent="0.2">
      <c r="A124" s="200" t="s">
        <v>243</v>
      </c>
      <c r="B124" s="86" t="s">
        <v>244</v>
      </c>
      <c r="C124" s="23">
        <f>SUM('[1]RM_5.1.1.sz.mell'!C124,'[1]RM_5.1.2.sz.mell'!C124)</f>
        <v>0</v>
      </c>
      <c r="D124" s="23">
        <f>SUM('[1]RM_5.1.1.sz.mell'!D124,'[1]RM_5.1.2.sz.mell'!D124)</f>
        <v>0</v>
      </c>
      <c r="E124" s="76">
        <f>SUM('[1]RM_5.1.1.sz.mell'!E124,'[1]RM_5.1.2.sz.mell'!E124)</f>
        <v>0</v>
      </c>
      <c r="F124" s="76"/>
      <c r="G124" s="76"/>
      <c r="H124" s="76"/>
      <c r="I124" s="76"/>
      <c r="J124" s="77">
        <f t="shared" si="28"/>
        <v>0</v>
      </c>
      <c r="K124" s="206">
        <f t="shared" si="29"/>
        <v>0</v>
      </c>
    </row>
    <row r="125" spans="1:11" ht="12" customHeight="1" x14ac:dyDescent="0.2">
      <c r="A125" s="200" t="s">
        <v>245</v>
      </c>
      <c r="B125" s="86" t="s">
        <v>218</v>
      </c>
      <c r="C125" s="23">
        <f>SUM('[1]RM_5.1.1.sz.mell'!C125,'[1]RM_5.1.2.sz.mell'!C125)</f>
        <v>0</v>
      </c>
      <c r="D125" s="23">
        <f>SUM('[1]RM_5.1.1.sz.mell'!D125,'[1]RM_5.1.2.sz.mell'!D125)</f>
        <v>0</v>
      </c>
      <c r="E125" s="76">
        <f>SUM('[1]RM_5.1.1.sz.mell'!E125,'[1]RM_5.1.2.sz.mell'!E125)</f>
        <v>0</v>
      </c>
      <c r="F125" s="76"/>
      <c r="G125" s="76"/>
      <c r="H125" s="76"/>
      <c r="I125" s="76"/>
      <c r="J125" s="77">
        <f t="shared" si="28"/>
        <v>0</v>
      </c>
      <c r="K125" s="206">
        <f t="shared" si="29"/>
        <v>0</v>
      </c>
    </row>
    <row r="126" spans="1:11" ht="12" customHeight="1" x14ac:dyDescent="0.2">
      <c r="A126" s="200" t="s">
        <v>246</v>
      </c>
      <c r="B126" s="86" t="s">
        <v>247</v>
      </c>
      <c r="C126" s="23">
        <f>SUM('[1]RM_5.1.1.sz.mell'!C126,'[1]RM_5.1.2.sz.mell'!C126)</f>
        <v>0</v>
      </c>
      <c r="D126" s="23">
        <f>SUM('[1]RM_5.1.1.sz.mell'!D126,'[1]RM_5.1.2.sz.mell'!D126)</f>
        <v>3000000</v>
      </c>
      <c r="E126" s="76">
        <f>SUM('[1]RM_5.1.1.sz.mell'!E126,'[1]RM_5.1.2.sz.mell'!E126)</f>
        <v>0</v>
      </c>
      <c r="F126" s="76"/>
      <c r="G126" s="76"/>
      <c r="H126" s="76"/>
      <c r="I126" s="76"/>
      <c r="J126" s="77">
        <f t="shared" si="28"/>
        <v>3000000</v>
      </c>
      <c r="K126" s="206">
        <f t="shared" si="29"/>
        <v>3000000</v>
      </c>
    </row>
    <row r="127" spans="1:11" ht="12" customHeight="1" thickBot="1" x14ac:dyDescent="0.25">
      <c r="A127" s="238" t="s">
        <v>248</v>
      </c>
      <c r="B127" s="86" t="s">
        <v>249</v>
      </c>
      <c r="C127" s="23">
        <f>SUM('[1]RM_5.1.1.sz.mell'!C127,'[1]RM_5.1.2.sz.mell'!C127)</f>
        <v>0</v>
      </c>
      <c r="D127" s="79"/>
      <c r="E127" s="79"/>
      <c r="F127" s="79"/>
      <c r="G127" s="79"/>
      <c r="H127" s="79"/>
      <c r="I127" s="79"/>
      <c r="J127" s="80">
        <f t="shared" si="28"/>
        <v>0</v>
      </c>
      <c r="K127" s="207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1351380000</v>
      </c>
      <c r="D128" s="18">
        <f t="shared" ref="D128:K128" si="30">+D93+D114</f>
        <v>16935000</v>
      </c>
      <c r="E128" s="18">
        <f>+E93+E114</f>
        <v>-5651420</v>
      </c>
      <c r="F128" s="18">
        <f t="shared" si="30"/>
        <v>13039312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24322892</v>
      </c>
      <c r="K128" s="199">
        <f t="shared" si="30"/>
        <v>1375702892</v>
      </c>
    </row>
    <row r="129" spans="1:17" ht="12" customHeight="1" thickBot="1" x14ac:dyDescent="0.25">
      <c r="A129" s="71" t="s">
        <v>251</v>
      </c>
      <c r="B129" s="100" t="s">
        <v>326</v>
      </c>
      <c r="C129" s="18">
        <f>+C130+C131+C132</f>
        <v>0</v>
      </c>
      <c r="D129" s="18">
        <f t="shared" ref="D129:K129" si="31">+D130+D131+D132</f>
        <v>0</v>
      </c>
      <c r="E129" s="18">
        <f>+E130+E131+E132</f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199">
        <f t="shared" si="31"/>
        <v>0</v>
      </c>
    </row>
    <row r="130" spans="1:17" s="236" customFormat="1" ht="12" customHeight="1" x14ac:dyDescent="0.2">
      <c r="A130" s="200" t="s">
        <v>70</v>
      </c>
      <c r="B130" s="74" t="s">
        <v>327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06">
        <f>C130+J130</f>
        <v>0</v>
      </c>
    </row>
    <row r="131" spans="1:17" ht="12" customHeight="1" x14ac:dyDescent="0.2">
      <c r="A131" s="200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06">
        <f>C131+J131</f>
        <v>0</v>
      </c>
    </row>
    <row r="132" spans="1:17" ht="12" customHeight="1" thickBot="1" x14ac:dyDescent="0.25">
      <c r="A132" s="238" t="s">
        <v>74</v>
      </c>
      <c r="B132" s="103" t="s">
        <v>328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06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>+E134+E135+E136+E137+E138+E139</f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199">
        <f t="shared" si="32"/>
        <v>0</v>
      </c>
    </row>
    <row r="134" spans="1:17" ht="12" customHeight="1" x14ac:dyDescent="0.2">
      <c r="A134" s="200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06">
        <f t="shared" ref="K134:K139" si="34">C134+J134</f>
        <v>0</v>
      </c>
    </row>
    <row r="135" spans="1:17" ht="12" customHeight="1" x14ac:dyDescent="0.2">
      <c r="A135" s="200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06">
        <f t="shared" si="34"/>
        <v>0</v>
      </c>
    </row>
    <row r="136" spans="1:17" ht="12" customHeight="1" x14ac:dyDescent="0.2">
      <c r="A136" s="200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06">
        <f t="shared" si="34"/>
        <v>0</v>
      </c>
    </row>
    <row r="137" spans="1:17" ht="12" customHeight="1" x14ac:dyDescent="0.2">
      <c r="A137" s="200" t="s">
        <v>92</v>
      </c>
      <c r="B137" s="74" t="s">
        <v>329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06">
        <f t="shared" si="34"/>
        <v>0</v>
      </c>
    </row>
    <row r="138" spans="1:17" ht="12" customHeight="1" x14ac:dyDescent="0.2">
      <c r="A138" s="200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06">
        <f t="shared" si="34"/>
        <v>0</v>
      </c>
    </row>
    <row r="139" spans="1:17" s="236" customFormat="1" ht="12" customHeight="1" thickBot="1" x14ac:dyDescent="0.25">
      <c r="A139" s="238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06">
        <f t="shared" si="34"/>
        <v>0</v>
      </c>
    </row>
    <row r="140" spans="1:17" ht="12" customHeight="1" thickBot="1" x14ac:dyDescent="0.25">
      <c r="A140" s="71" t="s">
        <v>108</v>
      </c>
      <c r="B140" s="100" t="s">
        <v>330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>+E141+E142+E144+E145+E143</f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08">
        <f t="shared" si="35"/>
        <v>202502206</v>
      </c>
      <c r="Q140" s="241"/>
    </row>
    <row r="141" spans="1:17" x14ac:dyDescent="0.2">
      <c r="A141" s="200" t="s">
        <v>110</v>
      </c>
      <c r="B141" s="74" t="s">
        <v>264</v>
      </c>
      <c r="C141" s="23">
        <f>SUM('[1]RM_5.1.1.sz.mell'!C141,'[1]RM_5.1.2.sz.mell'!C141)</f>
        <v>0</v>
      </c>
      <c r="D141" s="23">
        <f>SUM('[1]RM_5.1.1.sz.mell'!D141,'[1]RM_5.1.2.sz.mell'!D141)</f>
        <v>0</v>
      </c>
      <c r="E141" s="76">
        <f>SUM('[1]RM_5.1.1.sz.mell'!E141,'[1]RM_5.1.2.sz.mell'!E141)</f>
        <v>0</v>
      </c>
      <c r="F141" s="76"/>
      <c r="G141" s="76"/>
      <c r="H141" s="76"/>
      <c r="I141" s="76"/>
      <c r="J141" s="77">
        <f>D141+E141+F141+G141+H141+I141</f>
        <v>0</v>
      </c>
      <c r="K141" s="206">
        <f>C141+J141</f>
        <v>0</v>
      </c>
    </row>
    <row r="142" spans="1:17" ht="12" customHeight="1" x14ac:dyDescent="0.2">
      <c r="A142" s="200" t="s">
        <v>112</v>
      </c>
      <c r="B142" s="74" t="s">
        <v>265</v>
      </c>
      <c r="C142" s="23">
        <f>SUM('[1]RM_5.1.1.sz.mell'!C142,'[1]RM_5.1.2.sz.mell'!C142)</f>
        <v>9956170</v>
      </c>
      <c r="D142" s="23">
        <f>SUM('[1]RM_5.1.1.sz.mell'!D142,'[1]RM_5.1.2.sz.mell'!D142)</f>
        <v>0</v>
      </c>
      <c r="E142" s="76">
        <f>SUM('[1]RM_5.1.1.sz.mell'!E142,'[1]RM_5.1.2.sz.mell'!E142)</f>
        <v>0</v>
      </c>
      <c r="F142" s="76"/>
      <c r="G142" s="76"/>
      <c r="H142" s="76"/>
      <c r="I142" s="76"/>
      <c r="J142" s="77">
        <f>D142+E142+F142+G142+H142+I142</f>
        <v>0</v>
      </c>
      <c r="K142" s="206">
        <f>C142+J142</f>
        <v>9956170</v>
      </c>
    </row>
    <row r="143" spans="1:17" ht="12" customHeight="1" x14ac:dyDescent="0.2">
      <c r="A143" s="200" t="s">
        <v>114</v>
      </c>
      <c r="B143" s="74" t="s">
        <v>331</v>
      </c>
      <c r="C143" s="23">
        <f>SUM('[1]RM_5.1.1.sz.mell'!C143,'[1]RM_5.1.2.sz.mell'!C143)</f>
        <v>189646000</v>
      </c>
      <c r="D143" s="23">
        <f>SUM('[1]RM_5.1.1.sz.mell'!D143,'[1]RM_5.1.2.sz.mell'!D143)</f>
        <v>759036</v>
      </c>
      <c r="E143" s="76">
        <f>SUM('[1]RM_5.1.1.sz.mell'!E143,'[1]RM_5.1.2.sz.mell'!E143)</f>
        <v>2141000</v>
      </c>
      <c r="F143" s="76"/>
      <c r="G143" s="76"/>
      <c r="H143" s="76"/>
      <c r="I143" s="76"/>
      <c r="J143" s="77">
        <f>D143+E143+F143+G143+H143+I143</f>
        <v>2900036</v>
      </c>
      <c r="K143" s="206">
        <f>C143+J143</f>
        <v>192546036</v>
      </c>
    </row>
    <row r="144" spans="1:17" s="236" customFormat="1" ht="12" customHeight="1" x14ac:dyDescent="0.2">
      <c r="A144" s="200" t="s">
        <v>116</v>
      </c>
      <c r="B144" s="74" t="s">
        <v>266</v>
      </c>
      <c r="C144" s="23">
        <f>SUM('[1]RM_5.1.1.sz.mell'!C144,'[1]RM_5.1.2.sz.mell'!C144)</f>
        <v>0</v>
      </c>
      <c r="D144" s="23">
        <f>SUM('[1]RM_5.1.1.sz.mell'!D144,'[1]RM_5.1.2.sz.mell'!D144)</f>
        <v>0</v>
      </c>
      <c r="E144" s="76">
        <f>SUM('[1]RM_5.1.1.sz.mell'!E144,'[1]RM_5.1.2.sz.mell'!E144)</f>
        <v>0</v>
      </c>
      <c r="F144" s="76"/>
      <c r="G144" s="76"/>
      <c r="H144" s="76"/>
      <c r="I144" s="76"/>
      <c r="J144" s="77">
        <f>D144+E144+F144+G144+H144+I144</f>
        <v>0</v>
      </c>
      <c r="K144" s="206">
        <f>C144+J144</f>
        <v>0</v>
      </c>
    </row>
    <row r="145" spans="1:11" s="236" customFormat="1" ht="12" customHeight="1" thickBot="1" x14ac:dyDescent="0.25">
      <c r="A145" s="238" t="s">
        <v>118</v>
      </c>
      <c r="B145" s="103" t="s">
        <v>267</v>
      </c>
      <c r="C145" s="23">
        <f>SUM('[1]RM_5.1.1.sz.mell'!C145,'[1]RM_5.1.2.sz.mell'!C145)</f>
        <v>0</v>
      </c>
      <c r="D145" s="23">
        <f>SUM('[1]RM_5.1.1.sz.mell'!D145,'[1]RM_5.1.2.sz.mell'!D145)</f>
        <v>0</v>
      </c>
      <c r="E145" s="76">
        <f>SUM('[1]RM_5.1.1.sz.mell'!E145,'[1]RM_5.1.2.sz.mell'!E145)</f>
        <v>0</v>
      </c>
      <c r="F145" s="76"/>
      <c r="G145" s="76"/>
      <c r="H145" s="76"/>
      <c r="I145" s="76"/>
      <c r="J145" s="77">
        <f>D145+E145+F145+G145+H145+I145</f>
        <v>0</v>
      </c>
      <c r="K145" s="206">
        <f>C145+J145</f>
        <v>0</v>
      </c>
    </row>
    <row r="146" spans="1:11" s="236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>+E147+E148+E149+E150+E151</f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242">
        <f t="shared" si="36"/>
        <v>0</v>
      </c>
    </row>
    <row r="147" spans="1:11" s="236" customFormat="1" ht="12" customHeight="1" x14ac:dyDescent="0.2">
      <c r="A147" s="200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06">
        <f t="shared" ref="K147:K153" si="38">C147+J147</f>
        <v>0</v>
      </c>
    </row>
    <row r="148" spans="1:11" s="236" customFormat="1" ht="12" customHeight="1" x14ac:dyDescent="0.2">
      <c r="A148" s="200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06">
        <f t="shared" si="38"/>
        <v>0</v>
      </c>
    </row>
    <row r="149" spans="1:11" s="236" customFormat="1" ht="12" customHeight="1" x14ac:dyDescent="0.2">
      <c r="A149" s="200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06">
        <f t="shared" si="38"/>
        <v>0</v>
      </c>
    </row>
    <row r="150" spans="1:11" s="236" customFormat="1" ht="12" customHeight="1" x14ac:dyDescent="0.2">
      <c r="A150" s="200" t="s">
        <v>128</v>
      </c>
      <c r="B150" s="74" t="s">
        <v>332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06">
        <f t="shared" si="38"/>
        <v>0</v>
      </c>
    </row>
    <row r="151" spans="1:11" ht="12.75" customHeight="1" thickBot="1" x14ac:dyDescent="0.25">
      <c r="A151" s="238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07">
        <f t="shared" si="38"/>
        <v>0</v>
      </c>
    </row>
    <row r="152" spans="1:11" ht="12.75" customHeight="1" thickBot="1" x14ac:dyDescent="0.25">
      <c r="A152" s="243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242">
        <f t="shared" si="38"/>
        <v>0</v>
      </c>
    </row>
    <row r="153" spans="1:11" ht="12.75" customHeight="1" thickBot="1" x14ac:dyDescent="0.25">
      <c r="A153" s="243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242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>+E129+E133+E140+E146+E152+E153</f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244">
        <f t="shared" si="39"/>
        <v>202502206</v>
      </c>
    </row>
    <row r="155" spans="1:11" ht="15.2" customHeight="1" thickBot="1" x14ac:dyDescent="0.25">
      <c r="A155" s="245" t="s">
        <v>281</v>
      </c>
      <c r="B155" s="119" t="s">
        <v>282</v>
      </c>
      <c r="C155" s="113">
        <f>+C128+C154</f>
        <v>1550982170</v>
      </c>
      <c r="D155" s="113">
        <f t="shared" ref="D155:K155" si="40">+D128+D154</f>
        <v>17694036</v>
      </c>
      <c r="E155" s="113">
        <f>+E128+E154</f>
        <v>-3510420</v>
      </c>
      <c r="F155" s="113">
        <f t="shared" si="40"/>
        <v>13039312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27222928</v>
      </c>
      <c r="K155" s="244">
        <f t="shared" si="40"/>
        <v>1578205098</v>
      </c>
    </row>
    <row r="156" spans="1:11" ht="13.5" thickBot="1" x14ac:dyDescent="0.25">
      <c r="C156" s="248">
        <f>C90-C155</f>
        <v>0</v>
      </c>
      <c r="D156" s="249"/>
      <c r="E156" s="249"/>
      <c r="F156" s="249"/>
      <c r="G156" s="249"/>
      <c r="H156" s="249"/>
      <c r="I156" s="250"/>
      <c r="J156" s="250"/>
      <c r="K156" s="251">
        <f>K90-K155</f>
        <v>2897500</v>
      </c>
    </row>
    <row r="157" spans="1:11" ht="15.2" customHeight="1" thickBot="1" x14ac:dyDescent="0.25">
      <c r="A157" s="252" t="s">
        <v>333</v>
      </c>
      <c r="B157" s="253"/>
      <c r="C157" s="134">
        <f>SUM('[1]RM_5.1.1.sz.mell'!C157,'[1]RM_5.1.2.sz.mell'!C157)</f>
        <v>14</v>
      </c>
      <c r="D157" s="254"/>
      <c r="E157" s="254"/>
      <c r="F157" s="254"/>
      <c r="G157" s="254"/>
      <c r="H157" s="254"/>
      <c r="I157" s="255"/>
      <c r="J157" s="256">
        <f>D157+E157+F157+G157+H157+I157</f>
        <v>0</v>
      </c>
      <c r="K157" s="242">
        <f>C157+J157</f>
        <v>14</v>
      </c>
    </row>
    <row r="158" spans="1:11" ht="14.45" customHeight="1" thickBot="1" x14ac:dyDescent="0.25">
      <c r="A158" s="252" t="s">
        <v>334</v>
      </c>
      <c r="B158" s="253"/>
      <c r="C158" s="255"/>
      <c r="D158" s="254"/>
      <c r="E158" s="254"/>
      <c r="F158" s="254"/>
      <c r="G158" s="254"/>
      <c r="H158" s="254"/>
      <c r="I158" s="255"/>
      <c r="J158" s="256">
        <f>D158+E158+F158+G158+H158+I158</f>
        <v>0</v>
      </c>
      <c r="K158" s="242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133" zoomScale="120" zoomScaleNormal="120" zoomScaleSheetLayoutView="100" workbookViewId="0">
      <selection activeCell="B155" sqref="B155"/>
    </sheetView>
  </sheetViews>
  <sheetFormatPr defaultRowHeight="12.75" x14ac:dyDescent="0.2"/>
  <cols>
    <col min="1" max="1" width="12.5" style="246" customWidth="1"/>
    <col min="2" max="2" width="62" style="247" customWidth="1"/>
    <col min="3" max="3" width="15.83203125" style="257" customWidth="1"/>
    <col min="4" max="7" width="14.83203125" style="257" customWidth="1"/>
    <col min="8" max="9" width="14.83203125" style="192" customWidth="1"/>
    <col min="10" max="11" width="15.83203125" style="192" customWidth="1"/>
    <col min="12" max="16384" width="9.33203125" style="192"/>
  </cols>
  <sheetData>
    <row r="1" spans="1:11" s="177" customFormat="1" ht="16.5" customHeight="1" thickBot="1" x14ac:dyDescent="0.3">
      <c r="A1" s="176"/>
      <c r="B1" s="372" t="s">
        <v>387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1:11" s="180" customFormat="1" ht="21.2" customHeight="1" thickBot="1" x14ac:dyDescent="0.25">
      <c r="A2" s="178" t="s">
        <v>303</v>
      </c>
      <c r="B2" s="374" t="s">
        <v>304</v>
      </c>
      <c r="C2" s="375"/>
      <c r="D2" s="375"/>
      <c r="E2" s="375"/>
      <c r="F2" s="375"/>
      <c r="G2" s="375"/>
      <c r="H2" s="375"/>
      <c r="I2" s="376"/>
      <c r="J2" s="377"/>
      <c r="K2" s="258" t="s">
        <v>308</v>
      </c>
    </row>
    <row r="3" spans="1:11" s="180" customFormat="1" ht="36.75" thickBot="1" x14ac:dyDescent="0.25">
      <c r="A3" s="178" t="s">
        <v>306</v>
      </c>
      <c r="B3" s="378" t="s">
        <v>335</v>
      </c>
      <c r="C3" s="379"/>
      <c r="D3" s="379"/>
      <c r="E3" s="379"/>
      <c r="F3" s="379"/>
      <c r="G3" s="379"/>
      <c r="H3" s="379"/>
      <c r="I3" s="380"/>
      <c r="J3" s="381"/>
      <c r="K3" s="181" t="s">
        <v>336</v>
      </c>
    </row>
    <row r="4" spans="1:11" s="186" customFormat="1" ht="15.95" customHeight="1" thickBot="1" x14ac:dyDescent="0.3">
      <c r="A4" s="182"/>
      <c r="B4" s="182"/>
      <c r="C4" s="183"/>
      <c r="D4" s="183"/>
      <c r="E4" s="183"/>
      <c r="F4" s="183"/>
      <c r="G4" s="183"/>
      <c r="H4" s="184"/>
      <c r="I4" s="184"/>
      <c r="J4" s="184"/>
      <c r="K4" s="185" t="str">
        <f>CONCATENATE('[1]RM_2.2.sz.mell.'!I2)</f>
        <v>Forintban!</v>
      </c>
    </row>
    <row r="5" spans="1:11" ht="40.5" customHeight="1" thickBot="1" x14ac:dyDescent="0.25">
      <c r="A5" s="187" t="s">
        <v>309</v>
      </c>
      <c r="B5" s="188" t="s">
        <v>310</v>
      </c>
      <c r="C5" s="259" t="str">
        <f>CONCATENATE('[1]RM_1.1.sz.mell.'!C9:K9)</f>
        <v>Eredeti
előirányzat</v>
      </c>
      <c r="D5" s="260" t="str">
        <f>CONCATENATE('[1]RM_1.1.sz.mell.'!D9)</f>
        <v xml:space="preserve">1. sz. módosítás </v>
      </c>
      <c r="E5" s="260" t="str">
        <f>CONCATENATE('[1]RM_1.1.sz.mell.'!E9)</f>
        <v xml:space="preserve">.2. sz. módosítás </v>
      </c>
      <c r="F5" s="260" t="str">
        <f>CONCATENATE('[1]RM_1.1.sz.mell.'!F9)</f>
        <v xml:space="preserve">3. sz. módosítás </v>
      </c>
      <c r="G5" s="260" t="str">
        <f>CONCATENATE('[1]RM_1.1.sz.mell.'!G9)</f>
        <v xml:space="preserve">4. sz. módosítás </v>
      </c>
      <c r="H5" s="260" t="str">
        <f>CONCATENATE('[1]RM_1.1.sz.mell.'!H9)</f>
        <v xml:space="preserve">.5. sz. módosítás </v>
      </c>
      <c r="I5" s="260" t="str">
        <f>CONCATENATE('[1]RM_1.1.sz.mell.'!I9)</f>
        <v xml:space="preserve">6. sz. módosítás </v>
      </c>
      <c r="J5" s="260" t="s">
        <v>13</v>
      </c>
      <c r="K5" s="261" t="str">
        <f>CONCATENATE('[1]RM_5.1.sz.mell'!K5)</f>
        <v>3.számú módosítás utáni előirányzat</v>
      </c>
    </row>
    <row r="6" spans="1:11" s="198" customFormat="1" ht="12.95" customHeight="1" thickBot="1" x14ac:dyDescent="0.25">
      <c r="A6" s="193" t="s">
        <v>15</v>
      </c>
      <c r="B6" s="194" t="s">
        <v>16</v>
      </c>
      <c r="C6" s="195" t="s">
        <v>17</v>
      </c>
      <c r="D6" s="195" t="s">
        <v>18</v>
      </c>
      <c r="E6" s="196" t="s">
        <v>19</v>
      </c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7" t="s">
        <v>25</v>
      </c>
    </row>
    <row r="7" spans="1:11" s="198" customFormat="1" ht="15.95" customHeight="1" thickBot="1" x14ac:dyDescent="0.25">
      <c r="A7" s="382" t="s">
        <v>312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</row>
    <row r="8" spans="1:11" s="198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>+E9+E10+E11+E12+E13+E14</f>
        <v>-612920</v>
      </c>
      <c r="F8" s="101">
        <f t="shared" si="0"/>
        <v>2336631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15669711</v>
      </c>
      <c r="K8" s="199">
        <f>+K9+K10+K11+K12+K13+K14</f>
        <v>296675563</v>
      </c>
    </row>
    <row r="9" spans="1:11" s="202" customFormat="1" ht="12" customHeight="1" x14ac:dyDescent="0.2">
      <c r="A9" s="200" t="s">
        <v>28</v>
      </c>
      <c r="B9" s="22" t="s">
        <v>29</v>
      </c>
      <c r="C9" s="23">
        <f>SUM('[1]RM_5.1.3.sz.mell'!C9,'[1]RM_5.1.3.sz.mell (2)'!C9,'[1]RM_5.1.3.sz.mell (3)'!C9,'[1]RM_5.1.3.sz.mell (4)'!C9,'[1]RM_5.1.3.sz.mell (5)'!C9,'[1]RM_5.2.sz.mell'!I64)</f>
        <v>118740915</v>
      </c>
      <c r="D9" s="23">
        <f>SUM('[1]RM_5.1.3.sz.mell'!D9,'[1]RM_5.1.3.sz.mell (2)'!D9,'[1]RM_5.1.3.sz.mell (3)'!D9,'[1]RM_5.1.3.sz.mell (4)'!D9,'[1]RM_5.1.3.sz.mell (5)'!D9)</f>
        <v>0</v>
      </c>
      <c r="E9" s="95">
        <f>SUM('[1]RM_5.1.3.sz.mell'!E9,'[1]RM_5.1.3.sz.mell (2)'!E9,'[1]RM_5.1.3.sz.mell (3)'!E9,'[1]RM_5.1.3.sz.mell (4)'!E9,'[1]RM_5.1.3.sz.mell (5)'!E9)</f>
        <v>2752274</v>
      </c>
      <c r="F9" s="95">
        <f>SUM('[1]RM_5.1.3.sz.mell'!F9,'[1]RM_5.1.3.sz.mell (2)'!F9,'[1]RM_5.1.3.sz.mell (3)'!F9,'[1]RM_5.1.3.sz.mell (4)'!F9,'[1]RM_5.1.3.sz.mell (5)'!F9)</f>
        <v>353599</v>
      </c>
      <c r="G9" s="95"/>
      <c r="H9" s="95"/>
      <c r="I9" s="23"/>
      <c r="J9" s="24">
        <f>D9+E9+F9+G9+H9+I9</f>
        <v>3105873</v>
      </c>
      <c r="K9" s="201">
        <f t="shared" ref="K9:K14" si="1">C9+J9</f>
        <v>121846788</v>
      </c>
    </row>
    <row r="10" spans="1:11" s="204" customFormat="1" ht="12" customHeight="1" x14ac:dyDescent="0.2">
      <c r="A10" s="203" t="s">
        <v>30</v>
      </c>
      <c r="B10" s="27" t="s">
        <v>31</v>
      </c>
      <c r="C10" s="23">
        <f>SUM('[1]RM_5.1.3.sz.mell'!C10,'[1]RM_5.1.3.sz.mell (2)'!C10,'[1]RM_5.1.3.sz.mell (3)'!C10,'[1]RM_5.1.3.sz.mell (4)'!C10,'[1]RM_5.1.3.sz.mell (5)'!C10)</f>
        <v>77535718</v>
      </c>
      <c r="D10" s="23">
        <f>SUM('[1]RM_5.1.3.sz.mell'!D10,'[1]RM_5.1.3.sz.mell (2)'!D10,'[1]RM_5.1.3.sz.mell (3)'!D10,'[1]RM_5.1.3.sz.mell (4)'!D10,'[1]RM_5.1.3.sz.mell (5)'!D10)</f>
        <v>0</v>
      </c>
      <c r="E10" s="97">
        <f>SUM('[1]RM_5.1.3.sz.mell'!E10,'[1]RM_5.1.3.sz.mell (2)'!E10,'[1]RM_5.1.3.sz.mell (3)'!E10,'[1]RM_5.1.3.sz.mell (4)'!E10,'[1]RM_5.1.3.sz.mell (5)'!E10)</f>
        <v>1755000</v>
      </c>
      <c r="F10" s="97">
        <f>SUM('[1]RM_5.1.3.sz.mell'!F10,'[1]RM_5.1.3.sz.mell (2)'!F10,'[1]RM_5.1.3.sz.mell (3)'!F10,'[1]RM_5.1.3.sz.mell (4)'!F10,'[1]RM_5.1.3.sz.mell (5)'!F10)</f>
        <v>2283916</v>
      </c>
      <c r="G10" s="97"/>
      <c r="H10" s="97"/>
      <c r="I10" s="76"/>
      <c r="J10" s="24">
        <f t="shared" ref="J10:J64" si="2">D10+E10+F10+G10+H10+I10</f>
        <v>4038916</v>
      </c>
      <c r="K10" s="201">
        <f t="shared" si="1"/>
        <v>81574634</v>
      </c>
    </row>
    <row r="11" spans="1:11" s="204" customFormat="1" ht="12" customHeight="1" x14ac:dyDescent="0.2">
      <c r="A11" s="203" t="s">
        <v>32</v>
      </c>
      <c r="B11" s="27" t="s">
        <v>33</v>
      </c>
      <c r="C11" s="23">
        <f>SUM('[1]RM_5.1.3.sz.mell'!C11,'[1]RM_5.1.3.sz.mell (2)'!C11,'[1]RM_5.1.3.sz.mell (3)'!C11,'[1]RM_5.1.3.sz.mell (4)'!C11,'[1]RM_5.1.3.sz.mell (5)'!C11)</f>
        <v>79019229</v>
      </c>
      <c r="D11" s="23">
        <f>SUM('[1]RM_5.1.3.sz.mell'!D11,'[1]RM_5.1.3.sz.mell (2)'!D11,'[1]RM_5.1.3.sz.mell (3)'!D11,'[1]RM_5.1.3.sz.mell (4)'!D11,'[1]RM_5.1.3.sz.mell (5)'!D11)</f>
        <v>0</v>
      </c>
      <c r="E11" s="97">
        <f>SUM('[1]RM_5.1.3.sz.mell'!E11,'[1]RM_5.1.3.sz.mell (2)'!E11,'[1]RM_5.1.3.sz.mell (3)'!E11,'[1]RM_5.1.3.sz.mell (4)'!E11,'[1]RM_5.1.3.sz.mell (5)'!E11)</f>
        <v>-8502138</v>
      </c>
      <c r="F11" s="97">
        <f>SUM('[1]RM_5.1.3.sz.mell'!F11,'[1]RM_5.1.3.sz.mell (2)'!F11,'[1]RM_5.1.3.sz.mell (3)'!F11,'[1]RM_5.1.3.sz.mell (4)'!F11,'[1]RM_5.1.3.sz.mell (5)'!F11)</f>
        <v>-464908</v>
      </c>
      <c r="G11" s="97"/>
      <c r="H11" s="97"/>
      <c r="I11" s="76"/>
      <c r="J11" s="24">
        <f t="shared" si="2"/>
        <v>-8967046</v>
      </c>
      <c r="K11" s="201">
        <f t="shared" si="1"/>
        <v>70052183</v>
      </c>
    </row>
    <row r="12" spans="1:11" s="204" customFormat="1" ht="12" customHeight="1" x14ac:dyDescent="0.2">
      <c r="A12" s="203" t="s">
        <v>34</v>
      </c>
      <c r="B12" s="27" t="s">
        <v>35</v>
      </c>
      <c r="C12" s="23">
        <f>SUM('[1]RM_5.1.3.sz.mell'!C12,'[1]RM_5.1.3.sz.mell (2)'!C12,'[1]RM_5.1.3.sz.mell (3)'!C12,'[1]RM_5.1.3.sz.mell (4)'!C12,'[1]RM_5.1.3.sz.mell (5)'!C12)</f>
        <v>5709990</v>
      </c>
      <c r="D12" s="23">
        <f>SUM('[1]RM_5.1.3.sz.mell'!D12,'[1]RM_5.1.3.sz.mell (2)'!D12,'[1]RM_5.1.3.sz.mell (3)'!D12,'[1]RM_5.1.3.sz.mell (4)'!D12,'[1]RM_5.1.3.sz.mell (5)'!D12)</f>
        <v>0</v>
      </c>
      <c r="E12" s="97">
        <f>SUM('[1]RM_5.1.3.sz.mell'!E12,'[1]RM_5.1.3.sz.mell (2)'!E12,'[1]RM_5.1.3.sz.mell (3)'!E12,'[1]RM_5.1.3.sz.mell (4)'!E12,'[1]RM_5.1.3.sz.mell (5)'!E12)</f>
        <v>359344</v>
      </c>
      <c r="F12" s="97">
        <f>SUM('[1]RM_5.1.3.sz.mell'!F12,'[1]RM_5.1.3.sz.mell (2)'!F12,'[1]RM_5.1.3.sz.mell (3)'!F12,'[1]RM_5.1.3.sz.mell (4)'!F12,'[1]RM_5.1.3.sz.mell (5)'!F12)</f>
        <v>164024</v>
      </c>
      <c r="G12" s="97"/>
      <c r="H12" s="97"/>
      <c r="I12" s="76"/>
      <c r="J12" s="24">
        <f t="shared" si="2"/>
        <v>523368</v>
      </c>
      <c r="K12" s="201">
        <f t="shared" si="1"/>
        <v>6233358</v>
      </c>
    </row>
    <row r="13" spans="1:11" s="204" customFormat="1" ht="12" customHeight="1" x14ac:dyDescent="0.2">
      <c r="A13" s="203" t="s">
        <v>36</v>
      </c>
      <c r="B13" s="27" t="s">
        <v>313</v>
      </c>
      <c r="C13" s="23">
        <f>SUM('[1]RM_5.1.3.sz.mell'!C13,'[1]RM_5.1.3.sz.mell (2)'!C13,'[1]RM_5.1.3.sz.mell (3)'!C13,'[1]RM_5.1.3.sz.mell (4)'!C13,'[1]RM_5.1.3.sz.mell (5)'!C13)</f>
        <v>0</v>
      </c>
      <c r="D13" s="23">
        <f>SUM('[1]RM_5.1.3.sz.mell'!D13,'[1]RM_5.1.3.sz.mell (2)'!D13,'[1]RM_5.1.3.sz.mell (3)'!D13,'[1]RM_5.1.3.sz.mell (4)'!D13,'[1]RM_5.1.3.sz.mell (5)'!D13)</f>
        <v>13946000</v>
      </c>
      <c r="E13" s="97">
        <f>SUM('[1]RM_5.1.3.sz.mell'!E13,'[1]RM_5.1.3.sz.mell (2)'!E13,'[1]RM_5.1.3.sz.mell (3)'!E13,'[1]RM_5.1.3.sz.mell (4)'!E13,'[1]RM_5.1.3.sz.mell (5)'!E13)</f>
        <v>3022600</v>
      </c>
      <c r="F13" s="97">
        <f>SUM('[1]RM_5.1.3.sz.mell'!F13,'[1]RM_5.1.3.sz.mell (2)'!F13,'[1]RM_5.1.3.sz.mell (3)'!F13,'[1]RM_5.1.3.sz.mell (4)'!F13,'[1]RM_5.1.3.sz.mell (5)'!F13)</f>
        <v>0</v>
      </c>
      <c r="G13" s="97"/>
      <c r="H13" s="97"/>
      <c r="I13" s="76"/>
      <c r="J13" s="24">
        <f t="shared" si="2"/>
        <v>16968600</v>
      </c>
      <c r="K13" s="201">
        <f t="shared" si="1"/>
        <v>16968600</v>
      </c>
    </row>
    <row r="14" spans="1:11" s="202" customFormat="1" ht="12" customHeight="1" thickBot="1" x14ac:dyDescent="0.25">
      <c r="A14" s="205" t="s">
        <v>38</v>
      </c>
      <c r="B14" s="33" t="s">
        <v>39</v>
      </c>
      <c r="C14" s="23">
        <f>SUM('[1]RM_5.1.3.sz.mell'!C14,'[1]RM_5.1.3.sz.mell (2)'!C14,'[1]RM_5.1.3.sz.mell (3)'!C14,'[1]RM_5.1.3.sz.mell (4)'!C14,'[1]RM_5.1.3.sz.mell (5)'!C14)</f>
        <v>0</v>
      </c>
      <c r="D14" s="23">
        <f>SUM('[1]RM_5.1.3.sz.mell'!D14,'[1]RM_5.1.3.sz.mell (2)'!D14,'[1]RM_5.1.3.sz.mell (3)'!D14,'[1]RM_5.1.3.sz.mell (4)'!D14,'[1]RM_5.1.3.sz.mell (5)'!D14)</f>
        <v>0</v>
      </c>
      <c r="E14" s="97">
        <f>SUM('[1]RM_5.1.3.sz.mell'!E14,'[1]RM_5.1.3.sz.mell (2)'!E14,'[1]RM_5.1.3.sz.mell (3)'!E14,'[1]RM_5.1.3.sz.mell (4)'!E14,'[1]RM_5.1.3.sz.mell (5)'!E14)</f>
        <v>0</v>
      </c>
      <c r="F14" s="97"/>
      <c r="G14" s="97"/>
      <c r="H14" s="97"/>
      <c r="I14" s="76"/>
      <c r="J14" s="24">
        <f t="shared" si="2"/>
        <v>0</v>
      </c>
      <c r="K14" s="201">
        <f t="shared" si="1"/>
        <v>0</v>
      </c>
    </row>
    <row r="15" spans="1:11" s="202" customFormat="1" ht="12" customHeight="1" thickBot="1" x14ac:dyDescent="0.25">
      <c r="A15" s="71" t="s">
        <v>40</v>
      </c>
      <c r="B15" s="31" t="s">
        <v>41</v>
      </c>
      <c r="C15" s="18">
        <f>+C16+C17+C18+C19+C20</f>
        <v>56836000</v>
      </c>
      <c r="D15" s="101">
        <f t="shared" ref="D15:K15" si="3">+D16+D17+D18+D19+D20</f>
        <v>566000</v>
      </c>
      <c r="E15" s="101">
        <f>+E16+E17+E18+E19+E20</f>
        <v>0</v>
      </c>
      <c r="F15" s="101">
        <f t="shared" si="3"/>
        <v>10702681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11268681</v>
      </c>
      <c r="K15" s="199">
        <f t="shared" si="3"/>
        <v>68104681</v>
      </c>
    </row>
    <row r="16" spans="1:11" s="202" customFormat="1" ht="12" customHeight="1" x14ac:dyDescent="0.2">
      <c r="A16" s="200" t="s">
        <v>42</v>
      </c>
      <c r="B16" s="22" t="s">
        <v>43</v>
      </c>
      <c r="C16" s="23">
        <f>SUM('[1]RM_5.1.3.sz.mell'!C16,'[1]RM_5.1.3.sz.mell (2)'!C16,'[1]RM_5.1.3.sz.mell (3)'!C16,'[1]RM_5.1.3.sz.mell (4)'!C16,'[1]RM_5.1.3.sz.mell (5)'!C16)</f>
        <v>0</v>
      </c>
      <c r="D16" s="23">
        <f>SUM('[1]RM_5.1.3.sz.mell'!D16,'[1]RM_5.1.3.sz.mell (2)'!D16,'[1]RM_5.1.3.sz.mell (3)'!D16,'[1]RM_5.1.3.sz.mell (4)'!D16,'[1]RM_5.1.3.sz.mell (5)'!D16)</f>
        <v>0</v>
      </c>
      <c r="E16" s="95">
        <f>SUM('[1]RM_5.1.3.sz.mell'!E16,'[1]RM_5.1.3.sz.mell (2)'!E16,'[1]RM_5.1.3.sz.mell (3)'!E16,'[1]RM_5.1.3.sz.mell (4)'!E16,'[1]RM_5.1.3.sz.mell (5)'!E16)</f>
        <v>0</v>
      </c>
      <c r="F16" s="95"/>
      <c r="G16" s="95"/>
      <c r="H16" s="95"/>
      <c r="I16" s="23"/>
      <c r="J16" s="24">
        <f t="shared" si="2"/>
        <v>0</v>
      </c>
      <c r="K16" s="201">
        <f t="shared" ref="K16:K21" si="4">C16+J16</f>
        <v>0</v>
      </c>
    </row>
    <row r="17" spans="1:11" s="202" customFormat="1" ht="12" customHeight="1" x14ac:dyDescent="0.2">
      <c r="A17" s="203" t="s">
        <v>44</v>
      </c>
      <c r="B17" s="27" t="s">
        <v>45</v>
      </c>
      <c r="C17" s="23">
        <f>SUM('[1]RM_5.1.3.sz.mell'!C17,'[1]RM_5.1.3.sz.mell (2)'!C17,'[1]RM_5.1.3.sz.mell (3)'!C17,'[1]RM_5.1.3.sz.mell (4)'!C17,'[1]RM_5.1.3.sz.mell (5)'!C17)</f>
        <v>0</v>
      </c>
      <c r="D17" s="23">
        <f>SUM('[1]RM_5.1.3.sz.mell'!D17,'[1]RM_5.1.3.sz.mell (2)'!D17,'[1]RM_5.1.3.sz.mell (3)'!D17,'[1]RM_5.1.3.sz.mell (4)'!D17,'[1]RM_5.1.3.sz.mell (5)'!D17)</f>
        <v>0</v>
      </c>
      <c r="E17" s="97">
        <f>SUM('[1]RM_5.1.3.sz.mell'!E17,'[1]RM_5.1.3.sz.mell (2)'!E17,'[1]RM_5.1.3.sz.mell (3)'!E17,'[1]RM_5.1.3.sz.mell (4)'!E17,'[1]RM_5.1.3.sz.mell (5)'!E17)</f>
        <v>0</v>
      </c>
      <c r="F17" s="97"/>
      <c r="G17" s="97"/>
      <c r="H17" s="97"/>
      <c r="I17" s="76"/>
      <c r="J17" s="77">
        <f t="shared" si="2"/>
        <v>0</v>
      </c>
      <c r="K17" s="206">
        <f t="shared" si="4"/>
        <v>0</v>
      </c>
    </row>
    <row r="18" spans="1:11" s="202" customFormat="1" ht="12" customHeight="1" x14ac:dyDescent="0.2">
      <c r="A18" s="203" t="s">
        <v>46</v>
      </c>
      <c r="B18" s="27" t="s">
        <v>47</v>
      </c>
      <c r="C18" s="23">
        <f>SUM('[1]RM_5.1.3.sz.mell'!C18,'[1]RM_5.1.3.sz.mell (2)'!C18,'[1]RM_5.1.3.sz.mell (3)'!C18,'[1]RM_5.1.3.sz.mell (4)'!C18,'[1]RM_5.1.3.sz.mell (5)'!C18)</f>
        <v>0</v>
      </c>
      <c r="D18" s="23">
        <f>SUM('[1]RM_5.1.3.sz.mell'!D18,'[1]RM_5.1.3.sz.mell (2)'!D18,'[1]RM_5.1.3.sz.mell (3)'!D18,'[1]RM_5.1.3.sz.mell (4)'!D18,'[1]RM_5.1.3.sz.mell (5)'!D18)</f>
        <v>0</v>
      </c>
      <c r="E18" s="97">
        <f>SUM('[1]RM_5.1.3.sz.mell'!E18,'[1]RM_5.1.3.sz.mell (2)'!E18,'[1]RM_5.1.3.sz.mell (3)'!E18,'[1]RM_5.1.3.sz.mell (4)'!E18,'[1]RM_5.1.3.sz.mell (5)'!E18)</f>
        <v>0</v>
      </c>
      <c r="F18" s="97"/>
      <c r="G18" s="97"/>
      <c r="H18" s="97"/>
      <c r="I18" s="76"/>
      <c r="J18" s="77">
        <f t="shared" si="2"/>
        <v>0</v>
      </c>
      <c r="K18" s="206">
        <f t="shared" si="4"/>
        <v>0</v>
      </c>
    </row>
    <row r="19" spans="1:11" s="202" customFormat="1" ht="12" customHeight="1" x14ac:dyDescent="0.2">
      <c r="A19" s="203" t="s">
        <v>48</v>
      </c>
      <c r="B19" s="27" t="s">
        <v>49</v>
      </c>
      <c r="C19" s="23">
        <f>SUM('[1]RM_5.1.3.sz.mell'!C19,'[1]RM_5.1.3.sz.mell (2)'!C19,'[1]RM_5.1.3.sz.mell (3)'!C19,'[1]RM_5.1.3.sz.mell (4)'!C19,'[1]RM_5.1.3.sz.mell (5)'!C19)</f>
        <v>0</v>
      </c>
      <c r="D19" s="23">
        <f>SUM('[1]RM_5.1.3.sz.mell'!D19,'[1]RM_5.1.3.sz.mell (2)'!D19,'[1]RM_5.1.3.sz.mell (3)'!D19,'[1]RM_5.1.3.sz.mell (4)'!D19,'[1]RM_5.1.3.sz.mell (5)'!D19)</f>
        <v>0</v>
      </c>
      <c r="E19" s="97">
        <f>SUM('[1]RM_5.1.3.sz.mell'!E19,'[1]RM_5.1.3.sz.mell (2)'!E19,'[1]RM_5.1.3.sz.mell (3)'!E19,'[1]RM_5.1.3.sz.mell (4)'!E19,'[1]RM_5.1.3.sz.mell (5)'!E19)</f>
        <v>0</v>
      </c>
      <c r="F19" s="97"/>
      <c r="G19" s="97"/>
      <c r="H19" s="97"/>
      <c r="I19" s="76"/>
      <c r="J19" s="77">
        <f t="shared" si="2"/>
        <v>0</v>
      </c>
      <c r="K19" s="206">
        <f t="shared" si="4"/>
        <v>0</v>
      </c>
    </row>
    <row r="20" spans="1:11" s="202" customFormat="1" ht="12" customHeight="1" x14ac:dyDescent="0.2">
      <c r="A20" s="203" t="s">
        <v>50</v>
      </c>
      <c r="B20" s="27" t="s">
        <v>51</v>
      </c>
      <c r="C20" s="23">
        <f>SUM('[1]RM_5.1.3.sz.mell'!C20,'[1]RM_5.1.3.sz.mell (2)'!C20,'[1]RM_5.1.3.sz.mell (3)'!C20,'[1]RM_5.1.3.sz.mell (4)'!C20,'[1]RM_5.1.3.sz.mell (5)'!C20)</f>
        <v>56836000</v>
      </c>
      <c r="D20" s="23">
        <f>SUM('[1]RM_5.1.3.sz.mell'!D20,'[1]RM_5.1.3.sz.mell (2)'!D20,'[1]RM_5.1.3.sz.mell (3)'!D20,'[1]RM_5.1.3.sz.mell (4)'!D20,'[1]RM_5.1.3.sz.mell (5)'!D20)</f>
        <v>566000</v>
      </c>
      <c r="E20" s="97">
        <f>SUM('[1]RM_5.1.3.sz.mell'!E20,'[1]RM_5.1.3.sz.mell (2)'!E20,'[1]RM_5.1.3.sz.mell (3)'!E20,'[1]RM_5.1.3.sz.mell (4)'!E20,'[1]RM_5.1.3.sz.mell (5)'!E20)</f>
        <v>0</v>
      </c>
      <c r="F20" s="97">
        <f>SUM('[1]RM_5.1.3.sz.mell'!F20,'[1]RM_5.1.3.sz.mell (2)'!F20,'[1]RM_5.1.3.sz.mell (3)'!F20,'[1]RM_5.1.3.sz.mell (4)'!F20,'[1]RM_5.1.3.sz.mell (5)'!F20)</f>
        <v>10702681</v>
      </c>
      <c r="G20" s="97"/>
      <c r="H20" s="97"/>
      <c r="I20" s="76"/>
      <c r="J20" s="77">
        <f t="shared" si="2"/>
        <v>11268681</v>
      </c>
      <c r="K20" s="206">
        <f t="shared" si="4"/>
        <v>68104681</v>
      </c>
    </row>
    <row r="21" spans="1:11" s="204" customFormat="1" ht="12" customHeight="1" thickBot="1" x14ac:dyDescent="0.25">
      <c r="A21" s="205" t="s">
        <v>52</v>
      </c>
      <c r="B21" s="33" t="s">
        <v>53</v>
      </c>
      <c r="C21" s="23">
        <f>SUM('[1]RM_5.1.3.sz.mell'!C21,'[1]RM_5.1.3.sz.mell (2)'!C21,'[1]RM_5.1.3.sz.mell (3)'!C21,'[1]RM_5.1.3.sz.mell (4)'!C21,'[1]RM_5.1.3.sz.mell (5)'!C21)</f>
        <v>0</v>
      </c>
      <c r="D21" s="23">
        <f>SUM('[1]RM_5.1.3.sz.mell'!D21,'[1]RM_5.1.3.sz.mell (2)'!D21,'[1]RM_5.1.3.sz.mell (3)'!D21,'[1]RM_5.1.3.sz.mell (4)'!D21,'[1]RM_5.1.3.sz.mell (5)'!D21)</f>
        <v>0</v>
      </c>
      <c r="E21" s="99">
        <f>SUM('[1]RM_5.1.3.sz.mell'!E21,'[1]RM_5.1.3.sz.mell (2)'!E21,'[1]RM_5.1.3.sz.mell (3)'!E21,'[1]RM_5.1.3.sz.mell (4)'!E21,'[1]RM_5.1.3.sz.mell (5)'!E21)</f>
        <v>0</v>
      </c>
      <c r="F21" s="99"/>
      <c r="G21" s="99"/>
      <c r="H21" s="99"/>
      <c r="I21" s="79"/>
      <c r="J21" s="80">
        <f t="shared" si="2"/>
        <v>0</v>
      </c>
      <c r="K21" s="207">
        <f t="shared" si="4"/>
        <v>0</v>
      </c>
    </row>
    <row r="22" spans="1:11" s="204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>+E23+E24+E25+E26+E27</f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199">
        <f t="shared" si="5"/>
        <v>335500820</v>
      </c>
    </row>
    <row r="23" spans="1:11" s="204" customFormat="1" ht="12" customHeight="1" x14ac:dyDescent="0.2">
      <c r="A23" s="200" t="s">
        <v>56</v>
      </c>
      <c r="B23" s="22" t="s">
        <v>57</v>
      </c>
      <c r="C23" s="23">
        <f>SUM('[1]RM_5.1.3.sz.mell'!C23,'[1]RM_5.1.3.sz.mell (2)'!C23,'[1]RM_5.1.3.sz.mell (3)'!C23,'[1]RM_5.1.3.sz.mell (4)'!C23,'[1]RM_5.1.3.sz.mell (5)'!C23)</f>
        <v>0</v>
      </c>
      <c r="D23" s="23">
        <f>SUM('[1]RM_5.1.3.sz.mell'!D23,'[1]RM_5.1.3.sz.mell (2)'!D23,'[1]RM_5.1.3.sz.mell (3)'!D23,'[1]RM_5.1.3.sz.mell (4)'!D23,'[1]RM_5.1.3.sz.mell (5)'!D23)</f>
        <v>0</v>
      </c>
      <c r="E23" s="95">
        <f>SUM('[1]RM_5.1.3.sz.mell'!E23,'[1]RM_5.1.3.sz.mell (2)'!E23,'[1]RM_5.1.3.sz.mell (3)'!E23,'[1]RM_5.1.3.sz.mell (4)'!E23,'[1]RM_5.1.3.sz.mell (5)'!E23)</f>
        <v>0</v>
      </c>
      <c r="F23" s="95"/>
      <c r="G23" s="95"/>
      <c r="H23" s="95"/>
      <c r="I23" s="23"/>
      <c r="J23" s="24">
        <f t="shared" si="2"/>
        <v>0</v>
      </c>
      <c r="K23" s="201">
        <f t="shared" ref="K23:K28" si="6">C23+J23</f>
        <v>0</v>
      </c>
    </row>
    <row r="24" spans="1:11" s="202" customFormat="1" ht="12" customHeight="1" x14ac:dyDescent="0.2">
      <c r="A24" s="203" t="s">
        <v>58</v>
      </c>
      <c r="B24" s="27" t="s">
        <v>59</v>
      </c>
      <c r="C24" s="23">
        <f>SUM('[1]RM_5.1.3.sz.mell'!C24,'[1]RM_5.1.3.sz.mell (2)'!C24,'[1]RM_5.1.3.sz.mell (3)'!C24,'[1]RM_5.1.3.sz.mell (4)'!C24,'[1]RM_5.1.3.sz.mell (5)'!C24)</f>
        <v>0</v>
      </c>
      <c r="D24" s="23">
        <f>SUM('[1]RM_5.1.3.sz.mell'!D24,'[1]RM_5.1.3.sz.mell (2)'!D24,'[1]RM_5.1.3.sz.mell (3)'!D24,'[1]RM_5.1.3.sz.mell (4)'!D24,'[1]RM_5.1.3.sz.mell (5)'!D24)</f>
        <v>0</v>
      </c>
      <c r="E24" s="97">
        <f>SUM('[1]RM_5.1.3.sz.mell'!E24,'[1]RM_5.1.3.sz.mell (2)'!E24,'[1]RM_5.1.3.sz.mell (3)'!E24,'[1]RM_5.1.3.sz.mell (4)'!E24,'[1]RM_5.1.3.sz.mell (5)'!E24)</f>
        <v>0</v>
      </c>
      <c r="F24" s="97"/>
      <c r="G24" s="97"/>
      <c r="H24" s="97"/>
      <c r="I24" s="76"/>
      <c r="J24" s="77">
        <f t="shared" si="2"/>
        <v>0</v>
      </c>
      <c r="K24" s="206">
        <f t="shared" si="6"/>
        <v>0</v>
      </c>
    </row>
    <row r="25" spans="1:11" s="204" customFormat="1" ht="12" customHeight="1" x14ac:dyDescent="0.2">
      <c r="A25" s="203" t="s">
        <v>60</v>
      </c>
      <c r="B25" s="27" t="s">
        <v>61</v>
      </c>
      <c r="C25" s="23">
        <f>SUM('[1]RM_5.1.3.sz.mell'!C25,'[1]RM_5.1.3.sz.mell (2)'!C25,'[1]RM_5.1.3.sz.mell (3)'!C25,'[1]RM_5.1.3.sz.mell (4)'!C25,'[1]RM_5.1.3.sz.mell (5)'!C25)</f>
        <v>0</v>
      </c>
      <c r="D25" s="23">
        <f>SUM('[1]RM_5.1.3.sz.mell'!D25,'[1]RM_5.1.3.sz.mell (2)'!D25,'[1]RM_5.1.3.sz.mell (3)'!D25,'[1]RM_5.1.3.sz.mell (4)'!D25,'[1]RM_5.1.3.sz.mell (5)'!D25)</f>
        <v>0</v>
      </c>
      <c r="E25" s="97">
        <f>SUM('[1]RM_5.1.3.sz.mell'!E25,'[1]RM_5.1.3.sz.mell (2)'!E25,'[1]RM_5.1.3.sz.mell (3)'!E25,'[1]RM_5.1.3.sz.mell (4)'!E25,'[1]RM_5.1.3.sz.mell (5)'!E25)</f>
        <v>0</v>
      </c>
      <c r="F25" s="97"/>
      <c r="G25" s="97"/>
      <c r="H25" s="97"/>
      <c r="I25" s="76"/>
      <c r="J25" s="77">
        <f t="shared" si="2"/>
        <v>0</v>
      </c>
      <c r="K25" s="206">
        <f t="shared" si="6"/>
        <v>0</v>
      </c>
    </row>
    <row r="26" spans="1:11" s="204" customFormat="1" ht="12" customHeight="1" x14ac:dyDescent="0.2">
      <c r="A26" s="203" t="s">
        <v>62</v>
      </c>
      <c r="B26" s="27" t="s">
        <v>63</v>
      </c>
      <c r="C26" s="23">
        <f>SUM('[1]RM_5.1.3.sz.mell'!C26,'[1]RM_5.1.3.sz.mell (2)'!C26,'[1]RM_5.1.3.sz.mell (3)'!C26,'[1]RM_5.1.3.sz.mell (4)'!C26,'[1]RM_5.1.3.sz.mell (5)'!C26)</f>
        <v>0</v>
      </c>
      <c r="D26" s="23">
        <f>SUM('[1]RM_5.1.3.sz.mell'!D26,'[1]RM_5.1.3.sz.mell (2)'!D26,'[1]RM_5.1.3.sz.mell (3)'!D26,'[1]RM_5.1.3.sz.mell (4)'!D26,'[1]RM_5.1.3.sz.mell (5)'!D26)</f>
        <v>0</v>
      </c>
      <c r="E26" s="97">
        <f>SUM('[1]RM_5.1.3.sz.mell'!E26,'[1]RM_5.1.3.sz.mell (2)'!E26,'[1]RM_5.1.3.sz.mell (3)'!E26,'[1]RM_5.1.3.sz.mell (4)'!E26,'[1]RM_5.1.3.sz.mell (5)'!E26)</f>
        <v>0</v>
      </c>
      <c r="F26" s="97"/>
      <c r="G26" s="97"/>
      <c r="H26" s="97"/>
      <c r="I26" s="76"/>
      <c r="J26" s="77">
        <f t="shared" si="2"/>
        <v>0</v>
      </c>
      <c r="K26" s="206">
        <f t="shared" si="6"/>
        <v>0</v>
      </c>
    </row>
    <row r="27" spans="1:11" s="204" customFormat="1" ht="12" customHeight="1" x14ac:dyDescent="0.2">
      <c r="A27" s="203" t="s">
        <v>64</v>
      </c>
      <c r="B27" s="27" t="s">
        <v>65</v>
      </c>
      <c r="C27" s="23">
        <f>SUM('[1]RM_5.1.3.sz.mell'!C27,'[1]RM_5.1.3.sz.mell (2)'!C27,'[1]RM_5.1.3.sz.mell (3)'!C27,'[1]RM_5.1.3.sz.mell (4)'!C27,'[1]RM_5.1.3.sz.mell (5)'!C27)</f>
        <v>954078268</v>
      </c>
      <c r="D27" s="23">
        <f>SUM('[1]RM_5.1.3.sz.mell'!D27,'[1]RM_5.1.3.sz.mell (2)'!D27,'[1]RM_5.1.3.sz.mell (3)'!D27,'[1]RM_5.1.3.sz.mell (4)'!D27,'[1]RM_5.1.3.sz.mell (5)'!D27)</f>
        <v>-618577448</v>
      </c>
      <c r="E27" s="97">
        <f>SUM('[1]RM_5.1.3.sz.mell'!E27,'[1]RM_5.1.3.sz.mell (2)'!E27,'[1]RM_5.1.3.sz.mell (3)'!E27,'[1]RM_5.1.3.sz.mell (4)'!E27,'[1]RM_5.1.3.sz.mell (5)'!E27)</f>
        <v>0</v>
      </c>
      <c r="F27" s="97"/>
      <c r="G27" s="97"/>
      <c r="H27" s="97"/>
      <c r="I27" s="76"/>
      <c r="J27" s="77">
        <f t="shared" si="2"/>
        <v>-618577448</v>
      </c>
      <c r="K27" s="206">
        <f t="shared" si="6"/>
        <v>335500820</v>
      </c>
    </row>
    <row r="28" spans="1:11" s="204" customFormat="1" ht="12" customHeight="1" thickBot="1" x14ac:dyDescent="0.25">
      <c r="A28" s="205" t="s">
        <v>66</v>
      </c>
      <c r="B28" s="33" t="s">
        <v>67</v>
      </c>
      <c r="C28" s="23">
        <f>SUM('[1]RM_5.1.3.sz.mell'!C28,'[1]RM_5.1.3.sz.mell (2)'!C28,'[1]RM_5.1.3.sz.mell (3)'!C28,'[1]RM_5.1.3.sz.mell (4)'!C28,'[1]RM_5.1.3.sz.mell (5)'!C28)</f>
        <v>0</v>
      </c>
      <c r="D28" s="23">
        <f>SUM('[1]RM_5.1.3.sz.mell'!D28,'[1]RM_5.1.3.sz.mell (2)'!D28,'[1]RM_5.1.3.sz.mell (3)'!D28,'[1]RM_5.1.3.sz.mell (4)'!D28,'[1]RM_5.1.3.sz.mell (5)'!D28)</f>
        <v>0</v>
      </c>
      <c r="E28" s="99">
        <f>SUM('[1]RM_5.1.3.sz.mell'!E28,'[1]RM_5.1.3.sz.mell (2)'!E28,'[1]RM_5.1.3.sz.mell (3)'!E28,'[1]RM_5.1.3.sz.mell (4)'!E28,'[1]RM_5.1.3.sz.mell (5)'!E28)</f>
        <v>0</v>
      </c>
      <c r="F28" s="99"/>
      <c r="G28" s="99"/>
      <c r="H28" s="99"/>
      <c r="I28" s="79"/>
      <c r="J28" s="80">
        <f t="shared" si="2"/>
        <v>0</v>
      </c>
      <c r="K28" s="207">
        <f t="shared" si="6"/>
        <v>0</v>
      </c>
    </row>
    <row r="29" spans="1:11" s="204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>+E30+E31+E32+E33+E34+E35+E36</f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08">
        <f t="shared" si="7"/>
        <v>142900000</v>
      </c>
    </row>
    <row r="30" spans="1:11" s="204" customFormat="1" ht="12" customHeight="1" x14ac:dyDescent="0.2">
      <c r="A30" s="200" t="s">
        <v>70</v>
      </c>
      <c r="B30" s="22" t="s">
        <v>71</v>
      </c>
      <c r="C30" s="23">
        <f>SUM('[1]RM_5.1.3.sz.mell'!C30,'[1]RM_5.1.3.sz.mell (2)'!C30,'[1]RM_5.1.3.sz.mell (3)'!C30,'[1]RM_5.1.3.sz.mell (4)'!C30,'[1]RM_5.1.3.sz.mell (5)'!C30)</f>
        <v>9000000</v>
      </c>
      <c r="D30" s="23">
        <f>SUM('[1]RM_5.1.3.sz.mell'!D30,'[1]RM_5.1.3.sz.mell (2)'!D30,'[1]RM_5.1.3.sz.mell (3)'!D30,'[1]RM_5.1.3.sz.mell (4)'!D30,'[1]RM_5.1.3.sz.mell (5)'!D30)</f>
        <v>0</v>
      </c>
      <c r="E30" s="23">
        <f>SUM('[1]RM_5.1.3.sz.mell'!E30,'[1]RM_5.1.3.sz.mell (2)'!E30,'[1]RM_5.1.3.sz.mell (3)'!E30,'[1]RM_5.1.3.sz.mell (4)'!E30,'[1]RM_5.1.3.sz.mell (5)'!E30)</f>
        <v>0</v>
      </c>
      <c r="F30" s="23"/>
      <c r="G30" s="23"/>
      <c r="H30" s="23"/>
      <c r="I30" s="23"/>
      <c r="J30" s="24">
        <f t="shared" si="2"/>
        <v>0</v>
      </c>
      <c r="K30" s="201">
        <f t="shared" ref="K30:K36" si="8">C30+J30</f>
        <v>9000000</v>
      </c>
    </row>
    <row r="31" spans="1:11" s="204" customFormat="1" ht="12" customHeight="1" x14ac:dyDescent="0.2">
      <c r="A31" s="203" t="s">
        <v>72</v>
      </c>
      <c r="B31" s="27" t="s">
        <v>73</v>
      </c>
      <c r="C31" s="23">
        <f>SUM('[1]RM_5.1.3.sz.mell'!C31,'[1]RM_5.1.3.sz.mell (2)'!C31,'[1]RM_5.1.3.sz.mell (3)'!C31,'[1]RM_5.1.3.sz.mell (4)'!C31,'[1]RM_5.1.3.sz.mell (5)'!C31)</f>
        <v>400000</v>
      </c>
      <c r="D31" s="23">
        <f>SUM('[1]RM_5.1.3.sz.mell'!D31,'[1]RM_5.1.3.sz.mell (2)'!D31,'[1]RM_5.1.3.sz.mell (3)'!D31,'[1]RM_5.1.3.sz.mell (4)'!D31,'[1]RM_5.1.3.sz.mell (5)'!D31)</f>
        <v>0</v>
      </c>
      <c r="E31" s="76">
        <f>SUM('[1]RM_5.1.3.sz.mell'!E31,'[1]RM_5.1.3.sz.mell (2)'!E31,'[1]RM_5.1.3.sz.mell (3)'!E31,'[1]RM_5.1.3.sz.mell (4)'!E31,'[1]RM_5.1.3.sz.mell (5)'!E31)</f>
        <v>0</v>
      </c>
      <c r="F31" s="76"/>
      <c r="G31" s="76"/>
      <c r="H31" s="76"/>
      <c r="I31" s="76"/>
      <c r="J31" s="77">
        <f t="shared" si="2"/>
        <v>0</v>
      </c>
      <c r="K31" s="206">
        <f t="shared" si="8"/>
        <v>400000</v>
      </c>
    </row>
    <row r="32" spans="1:11" s="204" customFormat="1" ht="12" customHeight="1" x14ac:dyDescent="0.2">
      <c r="A32" s="203" t="s">
        <v>74</v>
      </c>
      <c r="B32" s="27" t="s">
        <v>75</v>
      </c>
      <c r="C32" s="23">
        <f>SUM('[1]RM_5.1.3.sz.mell'!C32,'[1]RM_5.1.3.sz.mell (2)'!C32,'[1]RM_5.1.3.sz.mell (3)'!C32,'[1]RM_5.1.3.sz.mell (4)'!C32,'[1]RM_5.1.3.sz.mell (5)'!C32)</f>
        <v>95000000</v>
      </c>
      <c r="D32" s="23">
        <f>SUM('[1]RM_5.1.3.sz.mell'!D32,'[1]RM_5.1.3.sz.mell (2)'!D32,'[1]RM_5.1.3.sz.mell (3)'!D32,'[1]RM_5.1.3.sz.mell (4)'!D32,'[1]RM_5.1.3.sz.mell (5)'!D32)</f>
        <v>0</v>
      </c>
      <c r="E32" s="76">
        <f>SUM('[1]RM_5.1.3.sz.mell'!E32,'[1]RM_5.1.3.sz.mell (2)'!E32,'[1]RM_5.1.3.sz.mell (3)'!E32,'[1]RM_5.1.3.sz.mell (4)'!E32,'[1]RM_5.1.3.sz.mell (5)'!E32)</f>
        <v>0</v>
      </c>
      <c r="F32" s="76"/>
      <c r="G32" s="76"/>
      <c r="H32" s="76"/>
      <c r="I32" s="76"/>
      <c r="J32" s="77">
        <f t="shared" si="2"/>
        <v>0</v>
      </c>
      <c r="K32" s="206">
        <f t="shared" si="8"/>
        <v>95000000</v>
      </c>
    </row>
    <row r="33" spans="1:11" s="204" customFormat="1" ht="12" customHeight="1" x14ac:dyDescent="0.2">
      <c r="A33" s="203" t="s">
        <v>76</v>
      </c>
      <c r="B33" s="27" t="s">
        <v>77</v>
      </c>
      <c r="C33" s="23">
        <f>SUM('[1]RM_5.1.3.sz.mell'!C33,'[1]RM_5.1.3.sz.mell (2)'!C33,'[1]RM_5.1.3.sz.mell (3)'!C33,'[1]RM_5.1.3.sz.mell (4)'!C33,'[1]RM_5.1.3.sz.mell (5)'!C33)</f>
        <v>1000000</v>
      </c>
      <c r="D33" s="23">
        <f>SUM('[1]RM_5.1.3.sz.mell'!D33,'[1]RM_5.1.3.sz.mell (2)'!D33,'[1]RM_5.1.3.sz.mell (3)'!D33,'[1]RM_5.1.3.sz.mell (4)'!D33,'[1]RM_5.1.3.sz.mell (5)'!D33)</f>
        <v>2000000</v>
      </c>
      <c r="E33" s="76">
        <f>SUM('[1]RM_5.1.3.sz.mell'!E33,'[1]RM_5.1.3.sz.mell (2)'!E33,'[1]RM_5.1.3.sz.mell (3)'!E33,'[1]RM_5.1.3.sz.mell (4)'!E33,'[1]RM_5.1.3.sz.mell (5)'!E33)</f>
        <v>0</v>
      </c>
      <c r="F33" s="76"/>
      <c r="G33" s="76"/>
      <c r="H33" s="76"/>
      <c r="I33" s="76"/>
      <c r="J33" s="77">
        <f t="shared" si="2"/>
        <v>2000000</v>
      </c>
      <c r="K33" s="206">
        <f t="shared" si="8"/>
        <v>3000000</v>
      </c>
    </row>
    <row r="34" spans="1:11" s="204" customFormat="1" ht="12" customHeight="1" x14ac:dyDescent="0.2">
      <c r="A34" s="203" t="s">
        <v>78</v>
      </c>
      <c r="B34" s="27" t="s">
        <v>79</v>
      </c>
      <c r="C34" s="23">
        <f>SUM('[1]RM_5.1.3.sz.mell'!C34,'[1]RM_5.1.3.sz.mell (2)'!C34,'[1]RM_5.1.3.sz.mell (3)'!C34,'[1]RM_5.1.3.sz.mell (4)'!C34,'[1]RM_5.1.3.sz.mell (5)'!C34)</f>
        <v>10000000</v>
      </c>
      <c r="D34" s="23">
        <f>SUM('[1]RM_5.1.3.sz.mell'!D34,'[1]RM_5.1.3.sz.mell (2)'!D34,'[1]RM_5.1.3.sz.mell (3)'!D34,'[1]RM_5.1.3.sz.mell (4)'!D34,'[1]RM_5.1.3.sz.mell (5)'!D34)</f>
        <v>0</v>
      </c>
      <c r="E34" s="76">
        <f>SUM('[1]RM_5.1.3.sz.mell'!E34,'[1]RM_5.1.3.sz.mell (2)'!E34,'[1]RM_5.1.3.sz.mell (3)'!E34,'[1]RM_5.1.3.sz.mell (4)'!E34,'[1]RM_5.1.3.sz.mell (5)'!E34)</f>
        <v>0</v>
      </c>
      <c r="F34" s="76"/>
      <c r="G34" s="76"/>
      <c r="H34" s="76"/>
      <c r="I34" s="76"/>
      <c r="J34" s="77">
        <f t="shared" si="2"/>
        <v>0</v>
      </c>
      <c r="K34" s="206">
        <f t="shared" si="8"/>
        <v>10000000</v>
      </c>
    </row>
    <row r="35" spans="1:11" s="204" customFormat="1" ht="12" customHeight="1" x14ac:dyDescent="0.2">
      <c r="A35" s="203" t="s">
        <v>80</v>
      </c>
      <c r="B35" s="27" t="s">
        <v>81</v>
      </c>
      <c r="C35" s="23">
        <f>SUM('[1]RM_5.1.3.sz.mell'!C35,'[1]RM_5.1.3.sz.mell (2)'!C35,'[1]RM_5.1.3.sz.mell (3)'!C35,'[1]RM_5.1.3.sz.mell (4)'!C35,'[1]RM_5.1.3.sz.mell (5)'!C35)</f>
        <v>25000000</v>
      </c>
      <c r="D35" s="23">
        <f>SUM('[1]RM_5.1.3.sz.mell'!D35,'[1]RM_5.1.3.sz.mell (2)'!D35,'[1]RM_5.1.3.sz.mell (3)'!D35,'[1]RM_5.1.3.sz.mell (4)'!D35,'[1]RM_5.1.3.sz.mell (5)'!D35)</f>
        <v>0</v>
      </c>
      <c r="E35" s="76">
        <f>SUM('[1]RM_5.1.3.sz.mell'!E35,'[1]RM_5.1.3.sz.mell (2)'!E35,'[1]RM_5.1.3.sz.mell (3)'!E35,'[1]RM_5.1.3.sz.mell (4)'!E35,'[1]RM_5.1.3.sz.mell (5)'!E35)</f>
        <v>0</v>
      </c>
      <c r="F35" s="76"/>
      <c r="G35" s="76"/>
      <c r="H35" s="76"/>
      <c r="I35" s="76"/>
      <c r="J35" s="77">
        <f t="shared" si="2"/>
        <v>0</v>
      </c>
      <c r="K35" s="206">
        <f t="shared" si="8"/>
        <v>25000000</v>
      </c>
    </row>
    <row r="36" spans="1:11" s="204" customFormat="1" ht="12" customHeight="1" thickBot="1" x14ac:dyDescent="0.25">
      <c r="A36" s="205" t="s">
        <v>82</v>
      </c>
      <c r="B36" s="33" t="s">
        <v>83</v>
      </c>
      <c r="C36" s="23">
        <f>SUM('[1]RM_5.1.3.sz.mell'!C36,'[1]RM_5.1.3.sz.mell (2)'!C36,'[1]RM_5.1.3.sz.mell (3)'!C36,'[1]RM_5.1.3.sz.mell (4)'!C36,'[1]RM_5.1.3.sz.mell (5)'!C36)</f>
        <v>500000</v>
      </c>
      <c r="D36" s="23">
        <f>SUM('[1]RM_5.1.3.sz.mell'!D36,'[1]RM_5.1.3.sz.mell (2)'!D36,'[1]RM_5.1.3.sz.mell (3)'!D36,'[1]RM_5.1.3.sz.mell (4)'!D36,'[1]RM_5.1.3.sz.mell (5)'!D36)</f>
        <v>0</v>
      </c>
      <c r="E36" s="79">
        <f>SUM('[1]RM_5.1.3.sz.mell'!E36,'[1]RM_5.1.3.sz.mell (2)'!E36,'[1]RM_5.1.3.sz.mell (3)'!E36,'[1]RM_5.1.3.sz.mell (4)'!E36,'[1]RM_5.1.3.sz.mell (5)'!E36)</f>
        <v>0</v>
      </c>
      <c r="F36" s="79"/>
      <c r="G36" s="79"/>
      <c r="H36" s="79"/>
      <c r="I36" s="79"/>
      <c r="J36" s="80">
        <f t="shared" si="2"/>
        <v>0</v>
      </c>
      <c r="K36" s="207">
        <f t="shared" si="8"/>
        <v>500000</v>
      </c>
    </row>
    <row r="37" spans="1:11" s="204" customFormat="1" ht="12" customHeight="1" thickBot="1" x14ac:dyDescent="0.25">
      <c r="A37" s="71" t="s">
        <v>84</v>
      </c>
      <c r="B37" s="17" t="s">
        <v>85</v>
      </c>
      <c r="C37" s="18">
        <f>SUM(C38:C48)</f>
        <v>49904050</v>
      </c>
      <c r="D37" s="101">
        <f t="shared" ref="D37:K37" si="9">SUM(D38:D48)</f>
        <v>182036</v>
      </c>
      <c r="E37" s="101">
        <f>SUM(E38:E48)</f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182036</v>
      </c>
      <c r="K37" s="199">
        <f t="shared" si="9"/>
        <v>50086086</v>
      </c>
    </row>
    <row r="38" spans="1:11" s="204" customFormat="1" ht="12" customHeight="1" x14ac:dyDescent="0.2">
      <c r="A38" s="200" t="s">
        <v>86</v>
      </c>
      <c r="B38" s="22" t="s">
        <v>87</v>
      </c>
      <c r="C38" s="23">
        <f>SUM('[1]RM_5.1.3.sz.mell'!C38,'[1]RM_5.1.3.sz.mell (2)'!C38,'[1]RM_5.1.3.sz.mell (3)'!C38,'[1]RM_5.1.3.sz.mell (4)'!C38,'[1]RM_5.1.3.sz.mell (5)'!C38)</f>
        <v>5518000</v>
      </c>
      <c r="D38" s="23">
        <f>SUM('[1]RM_5.1.3.sz.mell'!D38,'[1]RM_5.1.3.sz.mell (2)'!D38,'[1]RM_5.1.3.sz.mell (3)'!D38,'[1]RM_5.1.3.sz.mell (4)'!D38,'[1]RM_5.1.3.sz.mell (5)'!D38,'[1]RM_5.2.sz.mell'!D11,'[1]RM_5.3.sz.mell'!D11,'[1]RM_5.4.sz.mell'!D11)</f>
        <v>0</v>
      </c>
      <c r="E38" s="95">
        <f>SUM('[1]RM_5.1.3.sz.mell'!E38,'[1]RM_5.1.3.sz.mell (2)'!E38,'[1]RM_5.1.3.sz.mell (3)'!E38,'[1]RM_5.1.3.sz.mell (4)'!E38,'[1]RM_5.1.3.sz.mell (5)'!E38,'[1]RM_5.2.sz.mell'!E11,'[1]RM_5.3.sz.mell'!E11,'[1]RM_5.4.sz.mell'!E11)</f>
        <v>0</v>
      </c>
      <c r="F38" s="95"/>
      <c r="G38" s="95"/>
      <c r="H38" s="95"/>
      <c r="I38" s="23"/>
      <c r="J38" s="24">
        <f t="shared" si="2"/>
        <v>0</v>
      </c>
      <c r="K38" s="201">
        <f t="shared" ref="K38:K48" si="10">C38+J38</f>
        <v>5518000</v>
      </c>
    </row>
    <row r="39" spans="1:11" s="204" customFormat="1" ht="12" customHeight="1" x14ac:dyDescent="0.2">
      <c r="A39" s="203" t="s">
        <v>88</v>
      </c>
      <c r="B39" s="27" t="s">
        <v>89</v>
      </c>
      <c r="C39" s="23">
        <f>SUM('[1]RM_5.1.3.sz.mell'!C39,'[1]RM_5.1.3.sz.mell (2)'!C39,'[1]RM_5.1.3.sz.mell (3)'!C39,'[1]RM_5.1.3.sz.mell (4)'!C39,'[1]RM_5.1.3.sz.mell (5)'!C39)</f>
        <v>6590000</v>
      </c>
      <c r="D39" s="23">
        <f>SUM('[1]RM_5.1.3.sz.mell'!D39,'[1]RM_5.1.3.sz.mell (2)'!D39,'[1]RM_5.1.3.sz.mell (3)'!D39,'[1]RM_5.1.3.sz.mell (4)'!D39,'[1]RM_5.1.3.sz.mell (5)'!D39,'[1]RM_5.2.sz.mell'!D12,'[1]RM_5.3.sz.mell'!D12,'[1]RM_5.4.sz.mell'!D12)</f>
        <v>0</v>
      </c>
      <c r="E39" s="97">
        <f>SUM('[1]RM_5.1.3.sz.mell'!E39,'[1]RM_5.1.3.sz.mell (2)'!E39,'[1]RM_5.1.3.sz.mell (3)'!E39,'[1]RM_5.1.3.sz.mell (4)'!E39,'[1]RM_5.1.3.sz.mell (5)'!E39,'[1]RM_5.2.sz.mell'!E12,'[1]RM_5.3.sz.mell'!E12,'[1]RM_5.4.sz.mell'!E12)</f>
        <v>0</v>
      </c>
      <c r="F39" s="97"/>
      <c r="G39" s="97"/>
      <c r="H39" s="97"/>
      <c r="I39" s="76"/>
      <c r="J39" s="77">
        <f t="shared" si="2"/>
        <v>0</v>
      </c>
      <c r="K39" s="206">
        <f t="shared" si="10"/>
        <v>6590000</v>
      </c>
    </row>
    <row r="40" spans="1:11" s="204" customFormat="1" ht="12" customHeight="1" x14ac:dyDescent="0.2">
      <c r="A40" s="203" t="s">
        <v>90</v>
      </c>
      <c r="B40" s="27" t="s">
        <v>91</v>
      </c>
      <c r="C40" s="23">
        <f>SUM('[1]RM_5.1.3.sz.mell'!C40,'[1]RM_5.1.3.sz.mell (2)'!C40,'[1]RM_5.1.3.sz.mell (3)'!C40,'[1]RM_5.1.3.sz.mell (4)'!C40,'[1]RM_5.1.3.sz.mell (5)'!C40)</f>
        <v>3974000</v>
      </c>
      <c r="D40" s="23">
        <f>SUM('[1]RM_5.1.3.sz.mell'!D40,'[1]RM_5.1.3.sz.mell (2)'!D40,'[1]RM_5.1.3.sz.mell (3)'!D40,'[1]RM_5.1.3.sz.mell (4)'!D40,'[1]RM_5.1.3.sz.mell (5)'!D40,'[1]RM_5.2.sz.mell'!D13,'[1]RM_5.3.sz.mell'!D13,'[1]RM_5.4.sz.mell'!D13)</f>
        <v>0</v>
      </c>
      <c r="E40" s="97">
        <f>SUM('[1]RM_5.1.3.sz.mell'!E40,'[1]RM_5.1.3.sz.mell (2)'!E40,'[1]RM_5.1.3.sz.mell (3)'!E40,'[1]RM_5.1.3.sz.mell (4)'!E40,'[1]RM_5.1.3.sz.mell (5)'!E40,'[1]RM_5.2.sz.mell'!E13,'[1]RM_5.3.sz.mell'!E13,'[1]RM_5.4.sz.mell'!E13)</f>
        <v>0</v>
      </c>
      <c r="F40" s="97"/>
      <c r="G40" s="97"/>
      <c r="H40" s="97"/>
      <c r="I40" s="76"/>
      <c r="J40" s="77">
        <f t="shared" si="2"/>
        <v>0</v>
      </c>
      <c r="K40" s="206">
        <f t="shared" si="10"/>
        <v>3974000</v>
      </c>
    </row>
    <row r="41" spans="1:11" s="204" customFormat="1" ht="12" customHeight="1" x14ac:dyDescent="0.2">
      <c r="A41" s="203" t="s">
        <v>92</v>
      </c>
      <c r="B41" s="27" t="s">
        <v>93</v>
      </c>
      <c r="C41" s="23">
        <f>SUM('[1]RM_5.1.3.sz.mell'!C41,'[1]RM_5.1.3.sz.mell (2)'!C41,'[1]RM_5.1.3.sz.mell (3)'!C41,'[1]RM_5.1.3.sz.mell (4)'!C41,'[1]RM_5.1.3.sz.mell (5)'!C41)</f>
        <v>400000</v>
      </c>
      <c r="D41" s="23">
        <f>SUM('[1]RM_5.1.3.sz.mell'!D41,'[1]RM_5.1.3.sz.mell (2)'!D41,'[1]RM_5.1.3.sz.mell (3)'!D41,'[1]RM_5.1.3.sz.mell (4)'!D41,'[1]RM_5.1.3.sz.mell (5)'!D41,'[1]RM_5.2.sz.mell'!D14,'[1]RM_5.3.sz.mell'!D14,'[1]RM_5.4.sz.mell'!D14)</f>
        <v>0</v>
      </c>
      <c r="E41" s="97">
        <f>SUM('[1]RM_5.1.3.sz.mell'!E41,'[1]RM_5.1.3.sz.mell (2)'!E41,'[1]RM_5.1.3.sz.mell (3)'!E41,'[1]RM_5.1.3.sz.mell (4)'!E41,'[1]RM_5.1.3.sz.mell (5)'!E41,'[1]RM_5.2.sz.mell'!E14,'[1]RM_5.3.sz.mell'!E14,'[1]RM_5.4.sz.mell'!E14)</f>
        <v>0</v>
      </c>
      <c r="F41" s="97"/>
      <c r="G41" s="97"/>
      <c r="H41" s="97"/>
      <c r="I41" s="76"/>
      <c r="J41" s="77">
        <f t="shared" si="2"/>
        <v>0</v>
      </c>
      <c r="K41" s="206">
        <f t="shared" si="10"/>
        <v>400000</v>
      </c>
    </row>
    <row r="42" spans="1:11" s="204" customFormat="1" ht="12" customHeight="1" x14ac:dyDescent="0.2">
      <c r="A42" s="203" t="s">
        <v>94</v>
      </c>
      <c r="B42" s="27" t="s">
        <v>95</v>
      </c>
      <c r="C42" s="23">
        <f>SUM('[1]RM_5.1.3.sz.mell'!C42,'[1]RM_5.1.3.sz.mell (2)'!C42,'[1]RM_5.1.3.sz.mell (3)'!C42,'[1]RM_5.1.3.sz.mell (4)'!C42,'[1]RM_5.1.3.sz.mell (5)'!C42)</f>
        <v>13481000</v>
      </c>
      <c r="D42" s="23">
        <f>SUM('[1]RM_5.1.3.sz.mell'!D42,'[1]RM_5.1.3.sz.mell (2)'!D42,'[1]RM_5.1.3.sz.mell (3)'!D42,'[1]RM_5.1.3.sz.mell (4)'!D42,'[1]RM_5.1.3.sz.mell (5)'!D42,'[1]RM_5.2.sz.mell'!D15,'[1]RM_5.3.sz.mell'!D15,'[1]RM_5.4.sz.mell'!D15)</f>
        <v>0</v>
      </c>
      <c r="E42" s="97">
        <f>SUM('[1]RM_5.1.3.sz.mell'!E42,'[1]RM_5.1.3.sz.mell (2)'!E42,'[1]RM_5.1.3.sz.mell (3)'!E42,'[1]RM_5.1.3.sz.mell (4)'!E42,'[1]RM_5.1.3.sz.mell (5)'!E42,'[1]RM_5.2.sz.mell'!E15,'[1]RM_5.3.sz.mell'!E15,'[1]RM_5.4.sz.mell'!E15)</f>
        <v>0</v>
      </c>
      <c r="F42" s="97"/>
      <c r="G42" s="97"/>
      <c r="H42" s="97"/>
      <c r="I42" s="76"/>
      <c r="J42" s="77">
        <f t="shared" si="2"/>
        <v>0</v>
      </c>
      <c r="K42" s="206">
        <f t="shared" si="10"/>
        <v>13481000</v>
      </c>
    </row>
    <row r="43" spans="1:11" s="204" customFormat="1" ht="12" customHeight="1" x14ac:dyDescent="0.2">
      <c r="A43" s="203" t="s">
        <v>96</v>
      </c>
      <c r="B43" s="27" t="s">
        <v>97</v>
      </c>
      <c r="C43" s="23">
        <f>SUM('[1]RM_5.1.3.sz.mell'!C43,'[1]RM_5.1.3.sz.mell (2)'!C43,'[1]RM_5.1.3.sz.mell (3)'!C43,'[1]RM_5.1.3.sz.mell (4)'!C43,'[1]RM_5.1.3.sz.mell (5)'!C43)</f>
        <v>7241000</v>
      </c>
      <c r="D43" s="23">
        <f>SUM('[1]RM_5.1.3.sz.mell'!D43,'[1]RM_5.1.3.sz.mell (2)'!D43,'[1]RM_5.1.3.sz.mell (3)'!D43,'[1]RM_5.1.3.sz.mell (4)'!D43,'[1]RM_5.1.3.sz.mell (5)'!D43,'[1]RM_5.2.sz.mell'!D16,'[1]RM_5.3.sz.mell'!D16,'[1]RM_5.4.sz.mell'!D16)</f>
        <v>0</v>
      </c>
      <c r="E43" s="97">
        <f>SUM('[1]RM_5.1.3.sz.mell'!E43,'[1]RM_5.1.3.sz.mell (2)'!E43,'[1]RM_5.1.3.sz.mell (3)'!E43,'[1]RM_5.1.3.sz.mell (4)'!E43,'[1]RM_5.1.3.sz.mell (5)'!E43,'[1]RM_5.2.sz.mell'!E16,'[1]RM_5.3.sz.mell'!E16,'[1]RM_5.4.sz.mell'!E16)</f>
        <v>0</v>
      </c>
      <c r="F43" s="97"/>
      <c r="G43" s="97"/>
      <c r="H43" s="97"/>
      <c r="I43" s="76"/>
      <c r="J43" s="77">
        <f t="shared" si="2"/>
        <v>0</v>
      </c>
      <c r="K43" s="206">
        <f t="shared" si="10"/>
        <v>7241000</v>
      </c>
    </row>
    <row r="44" spans="1:11" s="204" customFormat="1" ht="12" customHeight="1" x14ac:dyDescent="0.2">
      <c r="A44" s="203" t="s">
        <v>98</v>
      </c>
      <c r="B44" s="27" t="s">
        <v>99</v>
      </c>
      <c r="C44" s="23">
        <f>SUM('[1]RM_5.1.3.sz.mell'!C44,'[1]RM_5.1.3.sz.mell (2)'!C44,'[1]RM_5.1.3.sz.mell (3)'!C44,'[1]RM_5.1.3.sz.mell (4)'!C44,'[1]RM_5.1.3.sz.mell (5)'!C44)</f>
        <v>12000000</v>
      </c>
      <c r="D44" s="23">
        <f>SUM('[1]RM_5.1.3.sz.mell'!D44,'[1]RM_5.1.3.sz.mell (2)'!D44,'[1]RM_5.1.3.sz.mell (3)'!D44,'[1]RM_5.1.3.sz.mell (4)'!D44,'[1]RM_5.1.3.sz.mell (5)'!D44,'[1]RM_5.2.sz.mell'!D17,'[1]RM_5.3.sz.mell'!D17,'[1]RM_5.4.sz.mell'!D17)</f>
        <v>0</v>
      </c>
      <c r="E44" s="97">
        <f>SUM('[1]RM_5.1.3.sz.mell'!E44,'[1]RM_5.1.3.sz.mell (2)'!E44,'[1]RM_5.1.3.sz.mell (3)'!E44,'[1]RM_5.1.3.sz.mell (4)'!E44,'[1]RM_5.1.3.sz.mell (5)'!E44,'[1]RM_5.2.sz.mell'!E17,'[1]RM_5.3.sz.mell'!E17,'[1]RM_5.4.sz.mell'!E17)</f>
        <v>0</v>
      </c>
      <c r="F44" s="97"/>
      <c r="G44" s="97"/>
      <c r="H44" s="97"/>
      <c r="I44" s="76"/>
      <c r="J44" s="77">
        <f t="shared" si="2"/>
        <v>0</v>
      </c>
      <c r="K44" s="206">
        <f t="shared" si="10"/>
        <v>12000000</v>
      </c>
    </row>
    <row r="45" spans="1:11" s="204" customFormat="1" ht="12" customHeight="1" x14ac:dyDescent="0.2">
      <c r="A45" s="203" t="s">
        <v>100</v>
      </c>
      <c r="B45" s="27" t="s">
        <v>314</v>
      </c>
      <c r="C45" s="23">
        <f>SUM('[1]RM_5.1.3.sz.mell'!C45,'[1]RM_5.1.3.sz.mell (2)'!C45,'[1]RM_5.1.3.sz.mell (3)'!C45,'[1]RM_5.1.3.sz.mell (4)'!C45,'[1]RM_5.1.3.sz.mell (5)'!C45)</f>
        <v>700000</v>
      </c>
      <c r="D45" s="23">
        <f>SUM('[1]RM_5.1.3.sz.mell'!D45,'[1]RM_5.1.3.sz.mell (2)'!D45,'[1]RM_5.1.3.sz.mell (3)'!D45,'[1]RM_5.1.3.sz.mell (4)'!D45,'[1]RM_5.1.3.sz.mell (5)'!D45,'[1]RM_5.2.sz.mell'!D18,'[1]RM_5.3.sz.mell'!D18,'[1]RM_5.4.sz.mell'!D18)</f>
        <v>0</v>
      </c>
      <c r="E45" s="97">
        <f>SUM('[1]RM_5.1.3.sz.mell'!E45,'[1]RM_5.1.3.sz.mell (2)'!E45,'[1]RM_5.1.3.sz.mell (3)'!E45,'[1]RM_5.1.3.sz.mell (4)'!E45,'[1]RM_5.1.3.sz.mell (5)'!E45,'[1]RM_5.2.sz.mell'!E18,'[1]RM_5.3.sz.mell'!E18,'[1]RM_5.4.sz.mell'!E18)</f>
        <v>0</v>
      </c>
      <c r="F45" s="97"/>
      <c r="G45" s="97"/>
      <c r="H45" s="97"/>
      <c r="I45" s="76"/>
      <c r="J45" s="77">
        <f t="shared" si="2"/>
        <v>0</v>
      </c>
      <c r="K45" s="206">
        <f t="shared" si="10"/>
        <v>700000</v>
      </c>
    </row>
    <row r="46" spans="1:11" s="204" customFormat="1" ht="12" customHeight="1" x14ac:dyDescent="0.2">
      <c r="A46" s="203" t="s">
        <v>102</v>
      </c>
      <c r="B46" s="27" t="s">
        <v>103</v>
      </c>
      <c r="C46" s="23">
        <f>SUM('[1]RM_5.1.3.sz.mell'!C46,'[1]RM_5.1.3.sz.mell (2)'!C46,'[1]RM_5.1.3.sz.mell (3)'!C46,'[1]RM_5.1.3.sz.mell (4)'!C46,'[1]RM_5.1.3.sz.mell (5)'!C46)</f>
        <v>0</v>
      </c>
      <c r="D46" s="23">
        <f>SUM('[1]RM_5.1.3.sz.mell'!D46,'[1]RM_5.1.3.sz.mell (2)'!D46,'[1]RM_5.1.3.sz.mell (3)'!D46,'[1]RM_5.1.3.sz.mell (4)'!D46,'[1]RM_5.1.3.sz.mell (5)'!D46,'[1]RM_5.2.sz.mell'!D19,'[1]RM_5.3.sz.mell'!D19,'[1]RM_5.4.sz.mell'!D19)</f>
        <v>0</v>
      </c>
      <c r="E46" s="209">
        <f>SUM('[1]RM_5.1.3.sz.mell'!E46,'[1]RM_5.1.3.sz.mell (2)'!E46,'[1]RM_5.1.3.sz.mell (3)'!E46,'[1]RM_5.1.3.sz.mell (4)'!E46,'[1]RM_5.1.3.sz.mell (5)'!E46,'[1]RM_5.2.sz.mell'!E19,'[1]RM_5.3.sz.mell'!E19,'[1]RM_5.4.sz.mell'!E19)</f>
        <v>0</v>
      </c>
      <c r="F46" s="209"/>
      <c r="G46" s="209"/>
      <c r="H46" s="209"/>
      <c r="I46" s="47"/>
      <c r="J46" s="48">
        <f t="shared" si="2"/>
        <v>0</v>
      </c>
      <c r="K46" s="210">
        <f t="shared" si="10"/>
        <v>0</v>
      </c>
    </row>
    <row r="47" spans="1:11" s="204" customFormat="1" ht="12" customHeight="1" x14ac:dyDescent="0.2">
      <c r="A47" s="205" t="s">
        <v>104</v>
      </c>
      <c r="B47" s="33" t="s">
        <v>105</v>
      </c>
      <c r="C47" s="23">
        <f>SUM('[1]RM_5.1.3.sz.mell'!C47,'[1]RM_5.1.3.sz.mell (2)'!C47,'[1]RM_5.1.3.sz.mell (3)'!C47,'[1]RM_5.1.3.sz.mell (4)'!C47,'[1]RM_5.1.3.sz.mell (5)'!C47)</f>
        <v>0</v>
      </c>
      <c r="D47" s="23">
        <f>SUM('[1]RM_5.1.3.sz.mell'!D47,'[1]RM_5.1.3.sz.mell (2)'!D47,'[1]RM_5.1.3.sz.mell (3)'!D47,'[1]RM_5.1.3.sz.mell (4)'!D47,'[1]RM_5.1.3.sz.mell (5)'!D47,'[1]RM_5.2.sz.mell'!D20,'[1]RM_5.3.sz.mell'!D20,'[1]RM_5.4.sz.mell'!D20)</f>
        <v>0</v>
      </c>
      <c r="E47" s="211">
        <f>SUM('[1]RM_5.1.3.sz.mell'!E47,'[1]RM_5.1.3.sz.mell (2)'!E47,'[1]RM_5.1.3.sz.mell (3)'!E47,'[1]RM_5.1.3.sz.mell (4)'!E47,'[1]RM_5.1.3.sz.mell (5)'!E47,'[1]RM_5.2.sz.mell'!E20,'[1]RM_5.3.sz.mell'!E20,'[1]RM_5.4.sz.mell'!E20)</f>
        <v>0</v>
      </c>
      <c r="F47" s="211"/>
      <c r="G47" s="211"/>
      <c r="H47" s="211"/>
      <c r="I47" s="212"/>
      <c r="J47" s="213">
        <f t="shared" si="2"/>
        <v>0</v>
      </c>
      <c r="K47" s="214">
        <f t="shared" si="10"/>
        <v>0</v>
      </c>
    </row>
    <row r="48" spans="1:11" s="204" customFormat="1" ht="12" customHeight="1" thickBot="1" x14ac:dyDescent="0.25">
      <c r="A48" s="205" t="s">
        <v>106</v>
      </c>
      <c r="B48" s="33" t="s">
        <v>107</v>
      </c>
      <c r="C48" s="23">
        <f>SUM('[1]RM_5.1.3.sz.mell'!C48,'[1]RM_5.1.3.sz.mell (2)'!C48,'[1]RM_5.1.3.sz.mell (3)'!C48,'[1]RM_5.1.3.sz.mell (4)'!C48,'[1]RM_5.1.3.sz.mell (5)'!C48)</f>
        <v>50</v>
      </c>
      <c r="D48" s="23">
        <f>SUM('[1]RM_5.1.3.sz.mell'!D48,'[1]RM_5.1.3.sz.mell (2)'!D48,'[1]RM_5.1.3.sz.mell (3)'!D48,'[1]RM_5.1.3.sz.mell (4)'!D48,'[1]RM_5.1.3.sz.mell (5)'!D48,'[1]RM_5.2.sz.mell'!D21,'[1]RM_5.3.sz.mell'!D21,'[1]RM_5.4.sz.mell'!D21)</f>
        <v>182036</v>
      </c>
      <c r="E48" s="211">
        <f>SUM('[1]RM_5.1.3.sz.mell'!E48,'[1]RM_5.1.3.sz.mell (2)'!E48,'[1]RM_5.1.3.sz.mell (3)'!E48,'[1]RM_5.1.3.sz.mell (4)'!E48,'[1]RM_5.1.3.sz.mell (5)'!E48,'[1]RM_5.2.sz.mell'!E21,'[1]RM_5.3.sz.mell'!E21,'[1]RM_5.4.sz.mell'!E21)</f>
        <v>0</v>
      </c>
      <c r="F48" s="211"/>
      <c r="G48" s="211"/>
      <c r="H48" s="211"/>
      <c r="I48" s="212"/>
      <c r="J48" s="213">
        <f t="shared" si="2"/>
        <v>182036</v>
      </c>
      <c r="K48" s="214">
        <f t="shared" si="10"/>
        <v>182086</v>
      </c>
    </row>
    <row r="49" spans="1:11" s="204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>SUM(E50:E54)</f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199">
        <f t="shared" si="11"/>
        <v>0</v>
      </c>
    </row>
    <row r="50" spans="1:11" s="204" customFormat="1" ht="12" customHeight="1" x14ac:dyDescent="0.2">
      <c r="A50" s="200" t="s">
        <v>110</v>
      </c>
      <c r="B50" s="22" t="s">
        <v>111</v>
      </c>
      <c r="C50" s="23">
        <f>SUM('[1]RM_5.1.3.sz.mell'!C50,'[1]RM_5.1.3.sz.mell (2)'!C50,'[1]RM_5.1.3.sz.mell (3)'!C50,'[1]RM_5.1.3.sz.mell (4)'!C50,'[1]RM_5.1.3.sz.mell (5)'!C50)</f>
        <v>0</v>
      </c>
      <c r="D50" s="23">
        <f>SUM('[1]RM_5.1.3.sz.mell'!D50,'[1]RM_5.1.3.sz.mell (2)'!D50,'[1]RM_5.1.3.sz.mell (3)'!D50,'[1]RM_5.1.3.sz.mell (4)'!D50,'[1]RM_5.1.3.sz.mell (5)'!D50)</f>
        <v>0</v>
      </c>
      <c r="E50" s="262">
        <f>SUM('[1]RM_5.1.3.sz.mell'!E50,'[1]RM_5.1.3.sz.mell (2)'!E50,'[1]RM_5.1.3.sz.mell (3)'!E50,'[1]RM_5.1.3.sz.mell (4)'!E50,'[1]RM_5.1.3.sz.mell (5)'!E50)</f>
        <v>0</v>
      </c>
      <c r="F50" s="262"/>
      <c r="G50" s="262"/>
      <c r="H50" s="262"/>
      <c r="I50" s="37"/>
      <c r="J50" s="38">
        <f t="shared" si="2"/>
        <v>0</v>
      </c>
      <c r="K50" s="263">
        <f>C50+J50</f>
        <v>0</v>
      </c>
    </row>
    <row r="51" spans="1:11" s="204" customFormat="1" ht="12" customHeight="1" x14ac:dyDescent="0.2">
      <c r="A51" s="203" t="s">
        <v>112</v>
      </c>
      <c r="B51" s="27" t="s">
        <v>113</v>
      </c>
      <c r="C51" s="23">
        <f>SUM('[1]RM_5.1.3.sz.mell'!C51,'[1]RM_5.1.3.sz.mell (2)'!C51,'[1]RM_5.1.3.sz.mell (3)'!C51,'[1]RM_5.1.3.sz.mell (4)'!C51,'[1]RM_5.1.3.sz.mell (5)'!C51)</f>
        <v>0</v>
      </c>
      <c r="D51" s="23">
        <f>SUM('[1]RM_5.1.3.sz.mell'!D51,'[1]RM_5.1.3.sz.mell (2)'!D51,'[1]RM_5.1.3.sz.mell (3)'!D51,'[1]RM_5.1.3.sz.mell (4)'!D51,'[1]RM_5.1.3.sz.mell (5)'!D51)</f>
        <v>0</v>
      </c>
      <c r="E51" s="209">
        <f>SUM('[1]RM_5.1.3.sz.mell'!E51,'[1]RM_5.1.3.sz.mell (2)'!E51,'[1]RM_5.1.3.sz.mell (3)'!E51,'[1]RM_5.1.3.sz.mell (4)'!E51,'[1]RM_5.1.3.sz.mell (5)'!E51)</f>
        <v>0</v>
      </c>
      <c r="F51" s="209"/>
      <c r="G51" s="209"/>
      <c r="H51" s="209"/>
      <c r="I51" s="47"/>
      <c r="J51" s="48">
        <f t="shared" si="2"/>
        <v>0</v>
      </c>
      <c r="K51" s="210">
        <f>C51+J51</f>
        <v>0</v>
      </c>
    </row>
    <row r="52" spans="1:11" s="204" customFormat="1" ht="12" customHeight="1" x14ac:dyDescent="0.2">
      <c r="A52" s="203" t="s">
        <v>114</v>
      </c>
      <c r="B52" s="27" t="s">
        <v>115</v>
      </c>
      <c r="C52" s="23">
        <f>SUM('[1]RM_5.1.3.sz.mell'!C52,'[1]RM_5.1.3.sz.mell (2)'!C52,'[1]RM_5.1.3.sz.mell (3)'!C52,'[1]RM_5.1.3.sz.mell (4)'!C52,'[1]RM_5.1.3.sz.mell (5)'!C52)</f>
        <v>0</v>
      </c>
      <c r="D52" s="23">
        <f>SUM('[1]RM_5.1.3.sz.mell'!D52,'[1]RM_5.1.3.sz.mell (2)'!D52,'[1]RM_5.1.3.sz.mell (3)'!D52,'[1]RM_5.1.3.sz.mell (4)'!D52,'[1]RM_5.1.3.sz.mell (5)'!D52)</f>
        <v>0</v>
      </c>
      <c r="E52" s="209">
        <f>SUM('[1]RM_5.1.3.sz.mell'!E52,'[1]RM_5.1.3.sz.mell (2)'!E52,'[1]RM_5.1.3.sz.mell (3)'!E52,'[1]RM_5.1.3.sz.mell (4)'!E52,'[1]RM_5.1.3.sz.mell (5)'!E52)</f>
        <v>0</v>
      </c>
      <c r="F52" s="209"/>
      <c r="G52" s="209"/>
      <c r="H52" s="209"/>
      <c r="I52" s="47"/>
      <c r="J52" s="48">
        <f t="shared" si="2"/>
        <v>0</v>
      </c>
      <c r="K52" s="210">
        <f>C52+J52</f>
        <v>0</v>
      </c>
    </row>
    <row r="53" spans="1:11" s="204" customFormat="1" ht="12" customHeight="1" x14ac:dyDescent="0.2">
      <c r="A53" s="203" t="s">
        <v>116</v>
      </c>
      <c r="B53" s="27" t="s">
        <v>117</v>
      </c>
      <c r="C53" s="23">
        <f>SUM('[1]RM_5.1.3.sz.mell'!C53,'[1]RM_5.1.3.sz.mell (2)'!C53,'[1]RM_5.1.3.sz.mell (3)'!C53,'[1]RM_5.1.3.sz.mell (4)'!C53,'[1]RM_5.1.3.sz.mell (5)'!C53)</f>
        <v>0</v>
      </c>
      <c r="D53" s="23">
        <f>SUM('[1]RM_5.1.3.sz.mell'!D53,'[1]RM_5.1.3.sz.mell (2)'!D53,'[1]RM_5.1.3.sz.mell (3)'!D53,'[1]RM_5.1.3.sz.mell (4)'!D53,'[1]RM_5.1.3.sz.mell (5)'!D53)</f>
        <v>0</v>
      </c>
      <c r="E53" s="209">
        <f>SUM('[1]RM_5.1.3.sz.mell'!E53,'[1]RM_5.1.3.sz.mell (2)'!E53,'[1]RM_5.1.3.sz.mell (3)'!E53,'[1]RM_5.1.3.sz.mell (4)'!E53,'[1]RM_5.1.3.sz.mell (5)'!E53)</f>
        <v>0</v>
      </c>
      <c r="F53" s="209"/>
      <c r="G53" s="209"/>
      <c r="H53" s="209"/>
      <c r="I53" s="47"/>
      <c r="J53" s="48">
        <f t="shared" si="2"/>
        <v>0</v>
      </c>
      <c r="K53" s="210">
        <f>C53+J53</f>
        <v>0</v>
      </c>
    </row>
    <row r="54" spans="1:11" s="204" customFormat="1" ht="12" customHeight="1" thickBot="1" x14ac:dyDescent="0.25">
      <c r="A54" s="221" t="s">
        <v>118</v>
      </c>
      <c r="B54" s="222" t="s">
        <v>119</v>
      </c>
      <c r="C54" s="23">
        <f>SUM('[1]RM_5.1.3.sz.mell'!C54,'[1]RM_5.1.3.sz.mell (2)'!C54,'[1]RM_5.1.3.sz.mell (3)'!C54,'[1]RM_5.1.3.sz.mell (4)'!C54,'[1]RM_5.1.3.sz.mell (5)'!C54)</f>
        <v>0</v>
      </c>
      <c r="D54" s="23">
        <f>SUM('[1]RM_5.1.3.sz.mell'!D54,'[1]RM_5.1.3.sz.mell (2)'!D54,'[1]RM_5.1.3.sz.mell (3)'!D54,'[1]RM_5.1.3.sz.mell (4)'!D54,'[1]RM_5.1.3.sz.mell (5)'!D54)</f>
        <v>0</v>
      </c>
      <c r="E54" s="224">
        <f>SUM('[1]RM_5.1.3.sz.mell'!E54,'[1]RM_5.1.3.sz.mell (2)'!E54,'[1]RM_5.1.3.sz.mell (3)'!E54,'[1]RM_5.1.3.sz.mell (4)'!E54,'[1]RM_5.1.3.sz.mell (5)'!E54)</f>
        <v>0</v>
      </c>
      <c r="F54" s="224"/>
      <c r="G54" s="224"/>
      <c r="H54" s="224"/>
      <c r="I54" s="43"/>
      <c r="J54" s="44">
        <f t="shared" si="2"/>
        <v>0</v>
      </c>
      <c r="K54" s="225">
        <f>C54+J54</f>
        <v>0</v>
      </c>
    </row>
    <row r="55" spans="1:11" s="204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>SUM(E56:E58)</f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199">
        <f t="shared" si="12"/>
        <v>0</v>
      </c>
    </row>
    <row r="56" spans="1:11" s="204" customFormat="1" ht="12" customHeight="1" x14ac:dyDescent="0.2">
      <c r="A56" s="200" t="s">
        <v>122</v>
      </c>
      <c r="B56" s="22" t="s">
        <v>123</v>
      </c>
      <c r="C56" s="23">
        <f>SUM('[1]RM_5.1.3.sz.mell'!C56,'[1]RM_5.1.3.sz.mell (2)'!C56,'[1]RM_5.1.3.sz.mell (3)'!C56,'[1]RM_5.1.3.sz.mell (4)'!C56,'[1]RM_5.1.3.sz.mell (5)'!C56)</f>
        <v>0</v>
      </c>
      <c r="D56" s="95"/>
      <c r="E56" s="95"/>
      <c r="F56" s="95"/>
      <c r="G56" s="95"/>
      <c r="H56" s="95"/>
      <c r="I56" s="23"/>
      <c r="J56" s="24">
        <f t="shared" si="2"/>
        <v>0</v>
      </c>
      <c r="K56" s="201">
        <f>C56+J56</f>
        <v>0</v>
      </c>
    </row>
    <row r="57" spans="1:11" s="204" customFormat="1" ht="12" customHeight="1" x14ac:dyDescent="0.2">
      <c r="A57" s="203" t="s">
        <v>124</v>
      </c>
      <c r="B57" s="27" t="s">
        <v>125</v>
      </c>
      <c r="C57" s="23">
        <f>SUM('[1]RM_5.1.3.sz.mell'!C57,'[1]RM_5.1.3.sz.mell (2)'!C57,'[1]RM_5.1.3.sz.mell (3)'!C57,'[1]RM_5.1.3.sz.mell (4)'!C57,'[1]RM_5.1.3.sz.mell (5)'!C57)</f>
        <v>0</v>
      </c>
      <c r="D57" s="97"/>
      <c r="E57" s="97"/>
      <c r="F57" s="97"/>
      <c r="G57" s="97"/>
      <c r="H57" s="97"/>
      <c r="I57" s="76"/>
      <c r="J57" s="77">
        <f t="shared" si="2"/>
        <v>0</v>
      </c>
      <c r="K57" s="206">
        <f>C57+J57</f>
        <v>0</v>
      </c>
    </row>
    <row r="58" spans="1:11" s="204" customFormat="1" ht="12" customHeight="1" x14ac:dyDescent="0.2">
      <c r="A58" s="203" t="s">
        <v>126</v>
      </c>
      <c r="B58" s="27" t="s">
        <v>127</v>
      </c>
      <c r="C58" s="23">
        <f>SUM('[1]RM_5.1.3.sz.mell'!C58,'[1]RM_5.1.3.sz.mell (2)'!C58,'[1]RM_5.1.3.sz.mell (3)'!C58,'[1]RM_5.1.3.sz.mell (4)'!C58,'[1]RM_5.1.3.sz.mell (5)'!C58)</f>
        <v>0</v>
      </c>
      <c r="D58" s="97"/>
      <c r="E58" s="97"/>
      <c r="F58" s="97"/>
      <c r="G58" s="97"/>
      <c r="H58" s="97"/>
      <c r="I58" s="76"/>
      <c r="J58" s="77">
        <f t="shared" si="2"/>
        <v>0</v>
      </c>
      <c r="K58" s="206">
        <f>C58+J58</f>
        <v>0</v>
      </c>
    </row>
    <row r="59" spans="1:11" s="204" customFormat="1" ht="12" customHeight="1" thickBot="1" x14ac:dyDescent="0.25">
      <c r="A59" s="205" t="s">
        <v>128</v>
      </c>
      <c r="B59" s="33" t="s">
        <v>129</v>
      </c>
      <c r="C59" s="23">
        <f>SUM('[1]RM_5.1.3.sz.mell'!C59,'[1]RM_5.1.3.sz.mell (2)'!C59,'[1]RM_5.1.3.sz.mell (3)'!C59,'[1]RM_5.1.3.sz.mell (4)'!C59,'[1]RM_5.1.3.sz.mell (5)'!C59)</f>
        <v>0</v>
      </c>
      <c r="D59" s="99"/>
      <c r="E59" s="99"/>
      <c r="F59" s="99"/>
      <c r="G59" s="99"/>
      <c r="H59" s="99"/>
      <c r="I59" s="79"/>
      <c r="J59" s="80">
        <f t="shared" si="2"/>
        <v>0</v>
      </c>
      <c r="K59" s="207">
        <f>C59+J59</f>
        <v>0</v>
      </c>
    </row>
    <row r="60" spans="1:11" s="204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>SUM(E61:E63)</f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199">
        <f t="shared" si="13"/>
        <v>1556000</v>
      </c>
    </row>
    <row r="61" spans="1:11" s="204" customFormat="1" ht="12" customHeight="1" x14ac:dyDescent="0.2">
      <c r="A61" s="200" t="s">
        <v>132</v>
      </c>
      <c r="B61" s="22" t="s">
        <v>133</v>
      </c>
      <c r="C61" s="23">
        <f>SUM('[1]RM_5.1.3.sz.mell'!C61,'[1]RM_5.1.3.sz.mell (2)'!C61,'[1]RM_5.1.3.sz.mell (3)'!C61,'[1]RM_5.1.3.sz.mell (4)'!C61,'[1]RM_5.1.3.sz.mell (5)'!C61)</f>
        <v>0</v>
      </c>
      <c r="D61" s="23">
        <f>SUM('[1]RM_5.1.3.sz.mell'!D61,'[1]RM_5.1.3.sz.mell (2)'!D61,'[1]RM_5.1.3.sz.mell (3)'!D61,'[1]RM_5.1.3.sz.mell (4)'!D61,'[1]RM_5.1.3.sz.mell (5)'!D61)</f>
        <v>0</v>
      </c>
      <c r="E61" s="209">
        <f>SUM('[1]RM_5.1.3.sz.mell'!E61,'[1]RM_5.1.3.sz.mell (2)'!E61,'[1]RM_5.1.3.sz.mell (3)'!E61,'[1]RM_5.1.3.sz.mell (4)'!E61,'[1]RM_5.1.3.sz.mell (5)'!E61)</f>
        <v>0</v>
      </c>
      <c r="F61" s="209"/>
      <c r="G61" s="209"/>
      <c r="H61" s="209"/>
      <c r="I61" s="47"/>
      <c r="J61" s="48">
        <f t="shared" si="2"/>
        <v>0</v>
      </c>
      <c r="K61" s="210">
        <f>C61+J61</f>
        <v>0</v>
      </c>
    </row>
    <row r="62" spans="1:11" s="204" customFormat="1" ht="12" customHeight="1" x14ac:dyDescent="0.2">
      <c r="A62" s="203" t="s">
        <v>134</v>
      </c>
      <c r="B62" s="27" t="s">
        <v>135</v>
      </c>
      <c r="C62" s="23">
        <f>SUM('[1]RM_5.1.3.sz.mell'!C62,'[1]RM_5.1.3.sz.mell (2)'!C62,'[1]RM_5.1.3.sz.mell (3)'!C62,'[1]RM_5.1.3.sz.mell (4)'!C62,'[1]RM_5.1.3.sz.mell (5)'!C62)</f>
        <v>556000</v>
      </c>
      <c r="D62" s="23">
        <f>SUM('[1]RM_5.1.3.sz.mell'!D62,'[1]RM_5.1.3.sz.mell (2)'!D62,'[1]RM_5.1.3.sz.mell (3)'!D62,'[1]RM_5.1.3.sz.mell (4)'!D62,'[1]RM_5.1.3.sz.mell (5)'!D62)</f>
        <v>1000000</v>
      </c>
      <c r="E62" s="209">
        <f>SUM('[1]RM_5.1.3.sz.mell'!E62,'[1]RM_5.1.3.sz.mell (2)'!E62,'[1]RM_5.1.3.sz.mell (3)'!E62,'[1]RM_5.1.3.sz.mell (4)'!E62,'[1]RM_5.1.3.sz.mell (5)'!E62)</f>
        <v>0</v>
      </c>
      <c r="F62" s="209"/>
      <c r="G62" s="209"/>
      <c r="H62" s="209"/>
      <c r="I62" s="47"/>
      <c r="J62" s="48">
        <f t="shared" si="2"/>
        <v>1000000</v>
      </c>
      <c r="K62" s="210">
        <f>C62+J62</f>
        <v>1556000</v>
      </c>
    </row>
    <row r="63" spans="1:11" s="204" customFormat="1" ht="12" customHeight="1" x14ac:dyDescent="0.2">
      <c r="A63" s="203" t="s">
        <v>136</v>
      </c>
      <c r="B63" s="27" t="s">
        <v>137</v>
      </c>
      <c r="C63" s="23">
        <f>SUM('[1]RM_5.1.3.sz.mell'!C63,'[1]RM_5.1.3.sz.mell (2)'!C63,'[1]RM_5.1.3.sz.mell (3)'!C63,'[1]RM_5.1.3.sz.mell (4)'!C63,'[1]RM_5.1.3.sz.mell (5)'!C63)</f>
        <v>0</v>
      </c>
      <c r="D63" s="23">
        <f>SUM('[1]RM_5.1.3.sz.mell'!D63,'[1]RM_5.1.3.sz.mell (2)'!D63,'[1]RM_5.1.3.sz.mell (3)'!D63,'[1]RM_5.1.3.sz.mell (4)'!D63,'[1]RM_5.1.3.sz.mell (5)'!D63)</f>
        <v>0</v>
      </c>
      <c r="E63" s="209">
        <f>SUM('[1]RM_5.1.3.sz.mell'!E63,'[1]RM_5.1.3.sz.mell (2)'!E63,'[1]RM_5.1.3.sz.mell (3)'!E63,'[1]RM_5.1.3.sz.mell (4)'!E63,'[1]RM_5.1.3.sz.mell (5)'!E63)</f>
        <v>0</v>
      </c>
      <c r="F63" s="209"/>
      <c r="G63" s="209"/>
      <c r="H63" s="209"/>
      <c r="I63" s="47"/>
      <c r="J63" s="48">
        <f t="shared" si="2"/>
        <v>0</v>
      </c>
      <c r="K63" s="210">
        <f>C63+J63</f>
        <v>0</v>
      </c>
    </row>
    <row r="64" spans="1:11" s="204" customFormat="1" ht="12" customHeight="1" thickBot="1" x14ac:dyDescent="0.25">
      <c r="A64" s="205" t="s">
        <v>138</v>
      </c>
      <c r="B64" s="33" t="s">
        <v>139</v>
      </c>
      <c r="C64" s="23">
        <f>SUM('[1]RM_5.1.3.sz.mell'!C64,'[1]RM_5.1.3.sz.mell (2)'!C64,'[1]RM_5.1.3.sz.mell (3)'!C64,'[1]RM_5.1.3.sz.mell (4)'!C64,'[1]RM_5.1.3.sz.mell (5)'!C64)</f>
        <v>0</v>
      </c>
      <c r="D64" s="23">
        <f>SUM('[1]RM_5.1.3.sz.mell'!D64,'[1]RM_5.1.3.sz.mell (2)'!D64,'[1]RM_5.1.3.sz.mell (3)'!D64,'[1]RM_5.1.3.sz.mell (4)'!D64,'[1]RM_5.1.3.sz.mell (5)'!D64)</f>
        <v>0</v>
      </c>
      <c r="E64" s="209">
        <f>SUM('[1]RM_5.1.3.sz.mell'!E64,'[1]RM_5.1.3.sz.mell (2)'!E64,'[1]RM_5.1.3.sz.mell (3)'!E64,'[1]RM_5.1.3.sz.mell (4)'!E64,'[1]RM_5.1.3.sz.mell (5)'!E64)</f>
        <v>0</v>
      </c>
      <c r="F64" s="209"/>
      <c r="G64" s="209"/>
      <c r="H64" s="209"/>
      <c r="I64" s="47"/>
      <c r="J64" s="48">
        <f t="shared" si="2"/>
        <v>0</v>
      </c>
      <c r="K64" s="210">
        <f>C64+J64</f>
        <v>0</v>
      </c>
    </row>
    <row r="65" spans="1:11" s="204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1483280170</v>
      </c>
      <c r="D65" s="102">
        <f t="shared" ref="D65:K65" si="14">+D8+D15+D22+D29+D37+D49+D55+D60</f>
        <v>-600883412</v>
      </c>
      <c r="E65" s="102">
        <f>+E8+E15+E22+E29+E37+E49+E55+E60</f>
        <v>-612920</v>
      </c>
      <c r="F65" s="102">
        <f t="shared" si="14"/>
        <v>13039312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-588457020</v>
      </c>
      <c r="K65" s="208">
        <f t="shared" si="14"/>
        <v>894823150</v>
      </c>
    </row>
    <row r="66" spans="1:11" s="204" customFormat="1" ht="12" customHeight="1" thickBot="1" x14ac:dyDescent="0.2">
      <c r="A66" s="226" t="s">
        <v>315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>SUM(E67:E69)</f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199">
        <f t="shared" si="15"/>
        <v>0</v>
      </c>
    </row>
    <row r="67" spans="1:11" s="204" customFormat="1" ht="12" customHeight="1" x14ac:dyDescent="0.2">
      <c r="A67" s="200" t="s">
        <v>144</v>
      </c>
      <c r="B67" s="22" t="s">
        <v>145</v>
      </c>
      <c r="C67" s="47"/>
      <c r="D67" s="209"/>
      <c r="E67" s="209"/>
      <c r="F67" s="209"/>
      <c r="G67" s="209"/>
      <c r="H67" s="209"/>
      <c r="I67" s="47"/>
      <c r="J67" s="48">
        <f>D67+E67+F67+G67+H67+I67</f>
        <v>0</v>
      </c>
      <c r="K67" s="210">
        <f>C67+J67</f>
        <v>0</v>
      </c>
    </row>
    <row r="68" spans="1:11" s="204" customFormat="1" ht="12" customHeight="1" x14ac:dyDescent="0.2">
      <c r="A68" s="203" t="s">
        <v>146</v>
      </c>
      <c r="B68" s="27" t="s">
        <v>147</v>
      </c>
      <c r="C68" s="47"/>
      <c r="D68" s="209"/>
      <c r="E68" s="209"/>
      <c r="F68" s="209"/>
      <c r="G68" s="209"/>
      <c r="H68" s="209"/>
      <c r="I68" s="47"/>
      <c r="J68" s="48">
        <f>D68+E68+F68+G68+H68+I68</f>
        <v>0</v>
      </c>
      <c r="K68" s="210">
        <f>C68+J68</f>
        <v>0</v>
      </c>
    </row>
    <row r="69" spans="1:11" s="204" customFormat="1" ht="12" customHeight="1" thickBot="1" x14ac:dyDescent="0.25">
      <c r="A69" s="221" t="s">
        <v>148</v>
      </c>
      <c r="B69" s="227" t="s">
        <v>316</v>
      </c>
      <c r="C69" s="43"/>
      <c r="D69" s="224"/>
      <c r="E69" s="224"/>
      <c r="F69" s="224"/>
      <c r="G69" s="224"/>
      <c r="H69" s="224"/>
      <c r="I69" s="43"/>
      <c r="J69" s="44">
        <f>D69+E69+F69+G69+H69+I69</f>
        <v>0</v>
      </c>
      <c r="K69" s="225">
        <f>C69+J69</f>
        <v>0</v>
      </c>
    </row>
    <row r="70" spans="1:11" s="204" customFormat="1" ht="12" customHeight="1" thickBot="1" x14ac:dyDescent="0.2">
      <c r="A70" s="226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>SUM(E71:E74)</f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199">
        <f t="shared" si="16"/>
        <v>0</v>
      </c>
    </row>
    <row r="71" spans="1:11" s="204" customFormat="1" ht="12" customHeight="1" x14ac:dyDescent="0.2">
      <c r="A71" s="200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10">
        <f>C71+J71</f>
        <v>0</v>
      </c>
    </row>
    <row r="72" spans="1:11" s="204" customFormat="1" ht="12" customHeight="1" x14ac:dyDescent="0.2">
      <c r="A72" s="203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10">
        <f>C72+J72</f>
        <v>0</v>
      </c>
    </row>
    <row r="73" spans="1:11" s="204" customFormat="1" ht="12" customHeight="1" x14ac:dyDescent="0.2">
      <c r="A73" s="203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10">
        <f>C73+J73</f>
        <v>0</v>
      </c>
    </row>
    <row r="74" spans="1:11" s="204" customFormat="1" ht="12" customHeight="1" thickBot="1" x14ac:dyDescent="0.25">
      <c r="A74" s="205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10">
        <f>C74+J74</f>
        <v>0</v>
      </c>
    </row>
    <row r="75" spans="1:11" s="204" customFormat="1" ht="12" customHeight="1" thickBot="1" x14ac:dyDescent="0.2">
      <c r="A75" s="226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>SUM(E76:E77)</f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199">
        <f t="shared" si="17"/>
        <v>681707448</v>
      </c>
    </row>
    <row r="76" spans="1:11" s="204" customFormat="1" ht="12" customHeight="1" x14ac:dyDescent="0.2">
      <c r="A76" s="200" t="s">
        <v>162</v>
      </c>
      <c r="B76" s="22" t="s">
        <v>163</v>
      </c>
      <c r="C76" s="23">
        <f>SUM('[1]RM_5.1.3.sz.mell'!C76,'[1]RM_5.1.3.sz.mell (2)'!C76,'[1]RM_5.1.3.sz.mell (3)'!C76,'[1]RM_5.1.3.sz.mell (4)'!C76,'[1]RM_5.1.3.sz.mell (5)'!C76)</f>
        <v>63130000</v>
      </c>
      <c r="D76" s="23">
        <f>SUM('[1]RM_5.1.3.sz.mell'!D76,'[1]RM_5.1.3.sz.mell (2)'!D76,'[1]RM_5.1.3.sz.mell (3)'!D76,'[1]RM_5.1.3.sz.mell (4)'!D76,'[1]RM_5.1.3.sz.mell (5)'!D76)</f>
        <v>617935173</v>
      </c>
      <c r="E76" s="47">
        <f>SUM('[1]RM_5.1.3.sz.mell'!E76,'[1]RM_5.1.3.sz.mell (2)'!E76,'[1]RM_5.1.3.sz.mell (3)'!E76,'[1]RM_5.1.3.sz.mell (4)'!E76,'[1]RM_5.1.3.sz.mell (5)'!E76)</f>
        <v>0</v>
      </c>
      <c r="F76" s="47"/>
      <c r="G76" s="47"/>
      <c r="H76" s="47"/>
      <c r="I76" s="47"/>
      <c r="J76" s="48">
        <f>D76+E76+F76+G76+H76+I76</f>
        <v>617935173</v>
      </c>
      <c r="K76" s="210">
        <f>C76+J76</f>
        <v>681065173</v>
      </c>
    </row>
    <row r="77" spans="1:11" s="204" customFormat="1" ht="12" customHeight="1" thickBot="1" x14ac:dyDescent="0.25">
      <c r="A77" s="205" t="s">
        <v>164</v>
      </c>
      <c r="B77" s="33" t="s">
        <v>165</v>
      </c>
      <c r="C77" s="23">
        <f>SUM('[1]RM_5.1.3.sz.mell'!C77,'[1]RM_5.1.3.sz.mell (2)'!C77,'[1]RM_5.1.3.sz.mell (3)'!C77,'[1]RM_5.1.3.sz.mell (4)'!C77,'[1]RM_5.1.3.sz.mell (5)'!C77)</f>
        <v>0</v>
      </c>
      <c r="D77" s="23">
        <f>SUM('[1]RM_5.1.3.sz.mell'!D77,'[1]RM_5.1.3.sz.mell (2)'!D77,'[1]RM_5.1.3.sz.mell (3)'!D77,'[1]RM_5.1.3.sz.mell (4)'!D77,'[1]RM_5.1.3.sz.mell (5)'!D77)</f>
        <v>642275</v>
      </c>
      <c r="E77" s="47">
        <f>SUM('[1]RM_5.1.3.sz.mell'!E77,'[1]RM_5.1.3.sz.mell (2)'!E77,'[1]RM_5.1.3.sz.mell (3)'!E77,'[1]RM_5.1.3.sz.mell (4)'!E77,'[1]RM_5.1.3.sz.mell (5)'!E77)</f>
        <v>0</v>
      </c>
      <c r="F77" s="47"/>
      <c r="G77" s="47"/>
      <c r="H77" s="47"/>
      <c r="I77" s="47"/>
      <c r="J77" s="48">
        <f>D77+E77+F77+G77+H77+I77</f>
        <v>642275</v>
      </c>
      <c r="K77" s="210">
        <f>C77+J77</f>
        <v>642275</v>
      </c>
    </row>
    <row r="78" spans="1:11" s="202" customFormat="1" ht="12" customHeight="1" thickBot="1" x14ac:dyDescent="0.2">
      <c r="A78" s="226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>SUM(E79:E81)</f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199">
        <f t="shared" si="18"/>
        <v>0</v>
      </c>
    </row>
    <row r="79" spans="1:11" s="204" customFormat="1" ht="12" customHeight="1" x14ac:dyDescent="0.2">
      <c r="A79" s="200" t="s">
        <v>168</v>
      </c>
      <c r="B79" s="22" t="s">
        <v>169</v>
      </c>
      <c r="C79" s="23">
        <f>SUM('[1]RM_5.1.3.sz.mell'!C79,'[1]RM_5.1.3.sz.mell (2)'!C79,'[1]RM_5.1.3.sz.mell (3)'!C79,'[1]RM_5.1.3.sz.mell (4)'!C79,'[1]RM_5.1.3.sz.mell (5)'!C79)</f>
        <v>0</v>
      </c>
      <c r="D79" s="47"/>
      <c r="E79" s="47"/>
      <c r="F79" s="47"/>
      <c r="G79" s="47"/>
      <c r="H79" s="47"/>
      <c r="I79" s="47"/>
      <c r="J79" s="48">
        <f>D79+E79+F79+G79+H79+I79</f>
        <v>0</v>
      </c>
      <c r="K79" s="210">
        <f>C79+J79</f>
        <v>0</v>
      </c>
    </row>
    <row r="80" spans="1:11" s="204" customFormat="1" ht="12" customHeight="1" x14ac:dyDescent="0.2">
      <c r="A80" s="203" t="s">
        <v>170</v>
      </c>
      <c r="B80" s="27" t="s">
        <v>171</v>
      </c>
      <c r="C80" s="23">
        <f>SUM('[1]RM_5.1.3.sz.mell'!C80,'[1]RM_5.1.3.sz.mell (2)'!C80,'[1]RM_5.1.3.sz.mell (3)'!C80,'[1]RM_5.1.3.sz.mell (4)'!C80,'[1]RM_5.1.3.sz.mell (5)'!C80)</f>
        <v>0</v>
      </c>
      <c r="D80" s="47"/>
      <c r="E80" s="47"/>
      <c r="F80" s="47"/>
      <c r="G80" s="47"/>
      <c r="H80" s="47"/>
      <c r="I80" s="47"/>
      <c r="J80" s="48">
        <f>D80+E80+F80+G80+H80+I80</f>
        <v>0</v>
      </c>
      <c r="K80" s="210">
        <f>C80+J80</f>
        <v>0</v>
      </c>
    </row>
    <row r="81" spans="1:11" s="204" customFormat="1" ht="12" customHeight="1" thickBot="1" x14ac:dyDescent="0.25">
      <c r="A81" s="205" t="s">
        <v>172</v>
      </c>
      <c r="B81" s="228" t="s">
        <v>173</v>
      </c>
      <c r="C81" s="23">
        <f>SUM('[1]RM_5.1.3.sz.mell'!C81,'[1]RM_5.1.3.sz.mell (2)'!C81,'[1]RM_5.1.3.sz.mell (3)'!C81,'[1]RM_5.1.3.sz.mell (4)'!C81,'[1]RM_5.1.3.sz.mell (5)'!C81)</f>
        <v>0</v>
      </c>
      <c r="D81" s="47"/>
      <c r="E81" s="47"/>
      <c r="F81" s="47"/>
      <c r="G81" s="47"/>
      <c r="H81" s="47"/>
      <c r="I81" s="47"/>
      <c r="J81" s="48">
        <f>D81+E81+F81+G81+H81+I81</f>
        <v>0</v>
      </c>
      <c r="K81" s="210">
        <f>C81+J81</f>
        <v>0</v>
      </c>
    </row>
    <row r="82" spans="1:11" s="204" customFormat="1" ht="12" customHeight="1" thickBot="1" x14ac:dyDescent="0.2">
      <c r="A82" s="226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>SUM(E83:E86)</f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199">
        <f t="shared" si="19"/>
        <v>0</v>
      </c>
    </row>
    <row r="83" spans="1:11" s="204" customFormat="1" ht="12" customHeight="1" x14ac:dyDescent="0.2">
      <c r="A83" s="229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10">
        <f t="shared" ref="K83:K88" si="21">C83+J83</f>
        <v>0</v>
      </c>
    </row>
    <row r="84" spans="1:11" s="204" customFormat="1" ht="12" customHeight="1" x14ac:dyDescent="0.2">
      <c r="A84" s="230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10">
        <f t="shared" si="21"/>
        <v>0</v>
      </c>
    </row>
    <row r="85" spans="1:11" s="204" customFormat="1" ht="12" customHeight="1" x14ac:dyDescent="0.2">
      <c r="A85" s="230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10">
        <f t="shared" si="21"/>
        <v>0</v>
      </c>
    </row>
    <row r="86" spans="1:11" s="202" customFormat="1" ht="12" customHeight="1" thickBot="1" x14ac:dyDescent="0.25">
      <c r="A86" s="231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10">
        <f t="shared" si="21"/>
        <v>0</v>
      </c>
    </row>
    <row r="87" spans="1:11" s="202" customFormat="1" ht="12" customHeight="1" thickBot="1" x14ac:dyDescent="0.2">
      <c r="A87" s="226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199">
        <f t="shared" si="21"/>
        <v>0</v>
      </c>
    </row>
    <row r="88" spans="1:11" s="202" customFormat="1" ht="12" customHeight="1" thickBot="1" x14ac:dyDescent="0.2">
      <c r="A88" s="226" t="s">
        <v>317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199">
        <f t="shared" si="21"/>
        <v>0</v>
      </c>
    </row>
    <row r="89" spans="1:11" s="202" customFormat="1" ht="12" customHeight="1" thickBot="1" x14ac:dyDescent="0.2">
      <c r="A89" s="226" t="s">
        <v>318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>+E66+E70+E75+E78+E82+E88+E87</f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08">
        <f t="shared" si="22"/>
        <v>681707448</v>
      </c>
    </row>
    <row r="90" spans="1:11" s="202" customFormat="1" ht="12" customHeight="1" thickBot="1" x14ac:dyDescent="0.2">
      <c r="A90" s="232" t="s">
        <v>319</v>
      </c>
      <c r="B90" s="61" t="s">
        <v>320</v>
      </c>
      <c r="C90" s="35">
        <f>+C65+C89</f>
        <v>1546410170</v>
      </c>
      <c r="D90" s="35">
        <f t="shared" ref="D90:K90" si="23">+D65+D89</f>
        <v>17694036</v>
      </c>
      <c r="E90" s="35">
        <f>+E65+E89</f>
        <v>-612920</v>
      </c>
      <c r="F90" s="35">
        <f t="shared" si="23"/>
        <v>13039312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30120428</v>
      </c>
      <c r="K90" s="208">
        <f t="shared" si="23"/>
        <v>1576530598</v>
      </c>
    </row>
    <row r="91" spans="1:11" s="204" customFormat="1" ht="15.2" customHeight="1" thickBot="1" x14ac:dyDescent="0.25">
      <c r="A91" s="233"/>
      <c r="B91" s="234"/>
      <c r="C91" s="235"/>
      <c r="D91" s="235"/>
      <c r="E91" s="235"/>
      <c r="F91" s="235"/>
      <c r="G91" s="235"/>
    </row>
    <row r="92" spans="1:11" s="198" customFormat="1" ht="16.5" customHeight="1" thickBot="1" x14ac:dyDescent="0.25">
      <c r="A92" s="382" t="s">
        <v>321</v>
      </c>
      <c r="B92" s="383"/>
      <c r="C92" s="383"/>
      <c r="D92" s="383"/>
      <c r="E92" s="383"/>
      <c r="F92" s="383"/>
      <c r="G92" s="383"/>
      <c r="H92" s="383"/>
      <c r="I92" s="383"/>
      <c r="J92" s="383"/>
      <c r="K92" s="384"/>
    </row>
    <row r="93" spans="1:11" s="236" customFormat="1" ht="12" customHeight="1" thickBot="1" x14ac:dyDescent="0.25">
      <c r="A93" s="10" t="s">
        <v>26</v>
      </c>
      <c r="B93" s="128" t="s">
        <v>322</v>
      </c>
      <c r="C93" s="129">
        <f>+C94+C95+C96+C97+C98+C111</f>
        <v>568130000</v>
      </c>
      <c r="D93" s="264">
        <f t="shared" ref="D93:K93" si="24">+D94+D95+D96+D97+D98+D111</f>
        <v>13935000</v>
      </c>
      <c r="E93" s="264">
        <f>+E94+E95+E96+E97+E98+E111</f>
        <v>-8951420</v>
      </c>
      <c r="F93" s="264">
        <f t="shared" si="24"/>
        <v>11664151</v>
      </c>
      <c r="G93" s="264">
        <f t="shared" si="24"/>
        <v>0</v>
      </c>
      <c r="H93" s="264">
        <f t="shared" si="24"/>
        <v>0</v>
      </c>
      <c r="I93" s="129">
        <f t="shared" si="24"/>
        <v>0</v>
      </c>
      <c r="J93" s="129">
        <f t="shared" si="24"/>
        <v>16647731</v>
      </c>
      <c r="K93" s="265">
        <f t="shared" si="24"/>
        <v>584777731</v>
      </c>
    </row>
    <row r="94" spans="1:11" ht="12" customHeight="1" x14ac:dyDescent="0.2">
      <c r="A94" s="215" t="s">
        <v>28</v>
      </c>
      <c r="B94" s="132" t="s">
        <v>196</v>
      </c>
      <c r="C94" s="134">
        <f>SUM('[1]RM_5.1.3.sz.mell'!C94,'[1]RM_5.1.3.sz.mell (2)'!C94,'[1]RM_5.1.3.sz.mell (3)'!C94,'[1]RM_5.1.3.sz.mell (4)'!C94,'[1]RM_5.1.3.sz.mell (5)'!C94)</f>
        <v>99067000</v>
      </c>
      <c r="D94" s="134">
        <f>SUM('[1]RM_5.1.3.sz.mell'!D94,'[1]RM_5.1.3.sz.mell (2)'!D94,'[1]RM_5.1.3.sz.mell (3)'!D94,'[1]RM_5.1.3.sz.mell (4)'!D94,'[1]RM_5.1.3.sz.mell (5)'!D94)</f>
        <v>27000</v>
      </c>
      <c r="E94" s="266">
        <f>SUM('[1]RM_5.1.3.sz.mell'!E94,'[1]RM_5.1.3.sz.mell (2)'!E94,'[1]RM_5.1.3.sz.mell (3)'!E94,'[1]RM_5.1.3.sz.mell (4)'!E94,'[1]RM_5.1.3.sz.mell (5)'!E94)</f>
        <v>1333458</v>
      </c>
      <c r="F94" s="266">
        <f>SUM('[1]RM_5.1.3.sz.mell'!F94,'[1]RM_5.1.3.sz.mell (2)'!F94,'[1]RM_5.1.3.sz.mell (3)'!F94,'[1]RM_5.1.3.sz.mell (4)'!F94,'[1]RM_5.1.3.sz.mell (5)'!F94)</f>
        <v>9121056</v>
      </c>
      <c r="G94" s="266"/>
      <c r="H94" s="266"/>
      <c r="I94" s="134"/>
      <c r="J94" s="135">
        <f t="shared" ref="J94:J113" si="25">D94+E94+F94+G94+H94+I94</f>
        <v>10481514</v>
      </c>
      <c r="K94" s="267">
        <f t="shared" ref="K94:K113" si="26">C94+J94</f>
        <v>109548514</v>
      </c>
    </row>
    <row r="95" spans="1:11" ht="12" customHeight="1" x14ac:dyDescent="0.2">
      <c r="A95" s="203" t="s">
        <v>30</v>
      </c>
      <c r="B95" s="75" t="s">
        <v>197</v>
      </c>
      <c r="C95" s="23">
        <f>SUM('[1]RM_5.1.3.sz.mell'!C95,'[1]RM_5.1.3.sz.mell (2)'!C95,'[1]RM_5.1.3.sz.mell (3)'!C95,'[1]RM_5.1.3.sz.mell (4)'!C95,'[1]RM_5.1.3.sz.mell (5)'!C95)</f>
        <v>18850000</v>
      </c>
      <c r="D95" s="76">
        <f>SUM('[1]RM_5.1.3.sz.mell'!D95,'[1]RM_5.1.3.sz.mell (2)'!D95,'[1]RM_5.1.3.sz.mell (3)'!D95,'[1]RM_5.1.3.sz.mell (4)'!D95,'[1]RM_5.1.3.sz.mell (5)'!D95)</f>
        <v>0</v>
      </c>
      <c r="E95" s="76">
        <f>SUM('[1]RM_5.1.3.sz.mell'!E95,'[1]RM_5.1.3.sz.mell (2)'!E95,'[1]RM_5.1.3.sz.mell (3)'!E95,'[1]RM_5.1.3.sz.mell (4)'!E95,'[1]RM_5.1.3.sz.mell (5)'!E95)</f>
        <v>246752</v>
      </c>
      <c r="F95" s="76">
        <f>SUM('[1]RM_5.1.3.sz.mell'!F95,'[1]RM_5.1.3.sz.mell (2)'!F95,'[1]RM_5.1.3.sz.mell (3)'!F95,'[1]RM_5.1.3.sz.mell (4)'!F95,'[1]RM_5.1.3.sz.mell (5)'!F95)</f>
        <v>985875</v>
      </c>
      <c r="G95" s="76"/>
      <c r="H95" s="76"/>
      <c r="I95" s="76"/>
      <c r="J95" s="77">
        <f t="shared" si="25"/>
        <v>1232627</v>
      </c>
      <c r="K95" s="206">
        <f t="shared" si="26"/>
        <v>20082627</v>
      </c>
    </row>
    <row r="96" spans="1:11" ht="12" customHeight="1" x14ac:dyDescent="0.2">
      <c r="A96" s="203" t="s">
        <v>32</v>
      </c>
      <c r="B96" s="75" t="s">
        <v>198</v>
      </c>
      <c r="C96" s="76">
        <f>SUM('[1]RM_5.1.3.sz.mell'!C96,'[1]RM_5.1.3.sz.mell (2)'!C96,'[1]RM_5.1.3.sz.mell (3)'!C96,'[1]RM_5.1.3.sz.mell (4)'!C96,'[1]RM_5.1.3.sz.mell (5)'!C96)</f>
        <v>345095000</v>
      </c>
      <c r="D96" s="76">
        <f>SUM('[1]RM_5.1.3.sz.mell'!D96,'[1]RM_5.1.3.sz.mell (2)'!D96,'[1]RM_5.1.3.sz.mell (3)'!D96,'[1]RM_5.1.3.sz.mell (4)'!D96,'[1]RM_5.1.3.sz.mell (5)'!D96)</f>
        <v>10285000</v>
      </c>
      <c r="E96" s="79">
        <f>SUM('[1]RM_5.1.3.sz.mell'!E96,'[1]RM_5.1.3.sz.mell (2)'!E96,'[1]RM_5.1.3.sz.mell (3)'!E96,'[1]RM_5.1.3.sz.mell (4)'!E96,'[1]RM_5.1.3.sz.mell (5)'!E96)</f>
        <v>-9732400</v>
      </c>
      <c r="F96" s="79">
        <f>SUM('[1]RM_5.1.3.sz.mell'!F96,'[1]RM_5.1.3.sz.mell (2)'!F96,'[1]RM_5.1.3.sz.mell (3)'!F96,'[1]RM_5.1.3.sz.mell (4)'!F96,'[1]RM_5.1.3.sz.mell (5)'!F96)</f>
        <v>0</v>
      </c>
      <c r="G96" s="79"/>
      <c r="H96" s="76"/>
      <c r="I96" s="79"/>
      <c r="J96" s="80">
        <f t="shared" si="25"/>
        <v>552600</v>
      </c>
      <c r="K96" s="207">
        <f t="shared" si="26"/>
        <v>345647600</v>
      </c>
    </row>
    <row r="97" spans="1:11" ht="12" customHeight="1" x14ac:dyDescent="0.2">
      <c r="A97" s="203" t="s">
        <v>34</v>
      </c>
      <c r="B97" s="82" t="s">
        <v>199</v>
      </c>
      <c r="C97" s="76">
        <f>SUM('[1]RM_5.1.3.sz.mell'!C97,'[1]RM_5.1.3.sz.mell (2)'!C97,'[1]RM_5.1.3.sz.mell (3)'!C97,'[1]RM_5.1.3.sz.mell (4)'!C97,'[1]RM_5.1.3.sz.mell (5)'!C97)</f>
        <v>6400000</v>
      </c>
      <c r="D97" s="76">
        <f>SUM('[1]RM_5.1.3.sz.mell'!D97,'[1]RM_5.1.3.sz.mell (2)'!D97,'[1]RM_5.1.3.sz.mell (3)'!D97,'[1]RM_5.1.3.sz.mell (4)'!D97,'[1]RM_5.1.3.sz.mell (5)'!D97)</f>
        <v>6012000</v>
      </c>
      <c r="E97" s="79">
        <f>SUM('[1]RM_5.1.3.sz.mell'!E97,'[1]RM_5.1.3.sz.mell (2)'!E97,'[1]RM_5.1.3.sz.mell (3)'!E97,'[1]RM_5.1.3.sz.mell (4)'!E97,'[1]RM_5.1.3.sz.mell (5)'!E97)</f>
        <v>0</v>
      </c>
      <c r="F97" s="79"/>
      <c r="G97" s="79"/>
      <c r="H97" s="79"/>
      <c r="I97" s="79"/>
      <c r="J97" s="80">
        <f t="shared" si="25"/>
        <v>6012000</v>
      </c>
      <c r="K97" s="207">
        <f t="shared" si="26"/>
        <v>12412000</v>
      </c>
    </row>
    <row r="98" spans="1:11" ht="12" customHeight="1" x14ac:dyDescent="0.2">
      <c r="A98" s="203" t="s">
        <v>200</v>
      </c>
      <c r="B98" s="83" t="s">
        <v>201</v>
      </c>
      <c r="C98" s="76">
        <f>SUM('[1]RM_5.1.3.sz.mell'!C98,'[1]RM_5.1.3.sz.mell (2)'!C98,'[1]RM_5.1.3.sz.mell (3)'!C98,'[1]RM_5.1.3.sz.mell (4)'!C98,'[1]RM_5.1.3.sz.mell (5)'!C98)</f>
        <v>93718000</v>
      </c>
      <c r="D98" s="76">
        <f>SUM('[1]RM_5.1.3.sz.mell'!D98,'[1]RM_5.1.3.sz.mell (2)'!D98,'[1]RM_5.1.3.sz.mell (3)'!D98,'[1]RM_5.1.3.sz.mell (4)'!D98,'[1]RM_5.1.3.sz.mell (5)'!D98)</f>
        <v>1454000</v>
      </c>
      <c r="E98" s="79">
        <f>SUM('[1]RM_5.1.3.sz.mell'!E98,'[1]RM_5.1.3.sz.mell (2)'!E98,'[1]RM_5.1.3.sz.mell (3)'!E98,'[1]RM_5.1.3.sz.mell (4)'!E98,'[1]RM_5.1.3.sz.mell (5)'!E98)</f>
        <v>0</v>
      </c>
      <c r="F98" s="79">
        <f>SUM('[1]RM_5.1.3.sz.mell'!F98,'[1]RM_5.1.3.sz.mell (2)'!F98,'[1]RM_5.1.3.sz.mell (3)'!F98,'[1]RM_5.1.3.sz.mell (4)'!F98,'[1]RM_5.1.3.sz.mell (5)'!F98)</f>
        <v>151000</v>
      </c>
      <c r="G98" s="79"/>
      <c r="H98" s="79"/>
      <c r="I98" s="79"/>
      <c r="J98" s="80">
        <f t="shared" si="25"/>
        <v>1605000</v>
      </c>
      <c r="K98" s="207">
        <f t="shared" si="26"/>
        <v>95323000</v>
      </c>
    </row>
    <row r="99" spans="1:11" ht="12" customHeight="1" x14ac:dyDescent="0.2">
      <c r="A99" s="203" t="s">
        <v>38</v>
      </c>
      <c r="B99" s="75" t="s">
        <v>323</v>
      </c>
      <c r="C99" s="76">
        <f>SUM('[1]RM_5.1.3.sz.mell'!C99,'[1]RM_5.1.3.sz.mell (2)'!C99,'[1]RM_5.1.3.sz.mell (3)'!C99,'[1]RM_5.1.3.sz.mell (4)'!C99,'[1]RM_5.1.3.sz.mell (5)'!C99)</f>
        <v>0</v>
      </c>
      <c r="D99" s="76">
        <f>SUM('[1]RM_5.1.3.sz.mell'!D99,'[1]RM_5.1.3.sz.mell (2)'!D99,'[1]RM_5.1.3.sz.mell (3)'!D99,'[1]RM_5.1.3.sz.mell (4)'!D99,'[1]RM_5.1.3.sz.mell (5)'!D99)</f>
        <v>542000</v>
      </c>
      <c r="E99" s="79">
        <f>SUM('[1]RM_5.1.3.sz.mell'!E99,'[1]RM_5.1.3.sz.mell (2)'!E99,'[1]RM_5.1.3.sz.mell (3)'!E99,'[1]RM_5.1.3.sz.mell (4)'!E99,'[1]RM_5.1.3.sz.mell (5)'!E99)</f>
        <v>0</v>
      </c>
      <c r="F99" s="79"/>
      <c r="G99" s="79"/>
      <c r="H99" s="79"/>
      <c r="I99" s="79"/>
      <c r="J99" s="80">
        <f t="shared" si="25"/>
        <v>542000</v>
      </c>
      <c r="K99" s="207">
        <f t="shared" si="26"/>
        <v>542000</v>
      </c>
    </row>
    <row r="100" spans="1:11" ht="12" customHeight="1" x14ac:dyDescent="0.2">
      <c r="A100" s="203" t="s">
        <v>203</v>
      </c>
      <c r="B100" s="85" t="s">
        <v>204</v>
      </c>
      <c r="C100" s="76">
        <f>SUM('[1]RM_5.1.3.sz.mell'!C100,'[1]RM_5.1.3.sz.mell (2)'!C100,'[1]RM_5.1.3.sz.mell (3)'!C100,'[1]RM_5.1.3.sz.mell (4)'!C100,'[1]RM_5.1.3.sz.mell (5)'!C100)</f>
        <v>0</v>
      </c>
      <c r="D100" s="76">
        <f>SUM('[1]RM_5.1.3.sz.mell'!D100,'[1]RM_5.1.3.sz.mell (2)'!D100,'[1]RM_5.1.3.sz.mell (3)'!D100,'[1]RM_5.1.3.sz.mell (4)'!D100,'[1]RM_5.1.3.sz.mell (5)'!D100)</f>
        <v>0</v>
      </c>
      <c r="E100" s="79">
        <f>SUM('[1]RM_5.1.3.sz.mell'!E100,'[1]RM_5.1.3.sz.mell (2)'!E100,'[1]RM_5.1.3.sz.mell (3)'!E100,'[1]RM_5.1.3.sz.mell (4)'!E100,'[1]RM_5.1.3.sz.mell (5)'!E100)</f>
        <v>0</v>
      </c>
      <c r="F100" s="79"/>
      <c r="G100" s="79"/>
      <c r="H100" s="79"/>
      <c r="I100" s="79"/>
      <c r="J100" s="80">
        <f t="shared" si="25"/>
        <v>0</v>
      </c>
      <c r="K100" s="207">
        <f t="shared" si="26"/>
        <v>0</v>
      </c>
    </row>
    <row r="101" spans="1:11" ht="12" customHeight="1" x14ac:dyDescent="0.2">
      <c r="A101" s="203" t="s">
        <v>205</v>
      </c>
      <c r="B101" s="85" t="s">
        <v>206</v>
      </c>
      <c r="C101" s="76">
        <f>SUM('[1]RM_5.1.3.sz.mell'!C101,'[1]RM_5.1.3.sz.mell (2)'!C101,'[1]RM_5.1.3.sz.mell (3)'!C101,'[1]RM_5.1.3.sz.mell (4)'!C101,'[1]RM_5.1.3.sz.mell (5)'!C101)</f>
        <v>0</v>
      </c>
      <c r="D101" s="76">
        <f>SUM('[1]RM_5.1.3.sz.mell'!D101,'[1]RM_5.1.3.sz.mell (2)'!D101,'[1]RM_5.1.3.sz.mell (3)'!D101,'[1]RM_5.1.3.sz.mell (4)'!D101,'[1]RM_5.1.3.sz.mell (5)'!D101)</f>
        <v>0</v>
      </c>
      <c r="E101" s="79">
        <f>SUM('[1]RM_5.1.3.sz.mell'!E101,'[1]RM_5.1.3.sz.mell (2)'!E101,'[1]RM_5.1.3.sz.mell (3)'!E101,'[1]RM_5.1.3.sz.mell (4)'!E101,'[1]RM_5.1.3.sz.mell (5)'!E101)</f>
        <v>0</v>
      </c>
      <c r="F101" s="79"/>
      <c r="G101" s="79"/>
      <c r="H101" s="79"/>
      <c r="I101" s="79"/>
      <c r="J101" s="80">
        <f t="shared" si="25"/>
        <v>0</v>
      </c>
      <c r="K101" s="207">
        <f t="shared" si="26"/>
        <v>0</v>
      </c>
    </row>
    <row r="102" spans="1:11" ht="12" customHeight="1" x14ac:dyDescent="0.2">
      <c r="A102" s="203" t="s">
        <v>207</v>
      </c>
      <c r="B102" s="85" t="s">
        <v>208</v>
      </c>
      <c r="C102" s="76">
        <f>SUM('[1]RM_5.1.3.sz.mell'!C102,'[1]RM_5.1.3.sz.mell (2)'!C102,'[1]RM_5.1.3.sz.mell (3)'!C102,'[1]RM_5.1.3.sz.mell (4)'!C102,'[1]RM_5.1.3.sz.mell (5)'!C102)</f>
        <v>0</v>
      </c>
      <c r="D102" s="76">
        <f>SUM('[1]RM_5.1.3.sz.mell'!D102,'[1]RM_5.1.3.sz.mell (2)'!D102,'[1]RM_5.1.3.sz.mell (3)'!D102,'[1]RM_5.1.3.sz.mell (4)'!D102,'[1]RM_5.1.3.sz.mell (5)'!D102)</f>
        <v>0</v>
      </c>
      <c r="E102" s="79">
        <f>SUM('[1]RM_5.1.3.sz.mell'!E102,'[1]RM_5.1.3.sz.mell (2)'!E102,'[1]RM_5.1.3.sz.mell (3)'!E102,'[1]RM_5.1.3.sz.mell (4)'!E102,'[1]RM_5.1.3.sz.mell (5)'!E102)</f>
        <v>0</v>
      </c>
      <c r="F102" s="79"/>
      <c r="G102" s="79"/>
      <c r="H102" s="79"/>
      <c r="I102" s="79"/>
      <c r="J102" s="80">
        <f t="shared" si="25"/>
        <v>0</v>
      </c>
      <c r="K102" s="207">
        <f t="shared" si="26"/>
        <v>0</v>
      </c>
    </row>
    <row r="103" spans="1:11" ht="12" customHeight="1" x14ac:dyDescent="0.2">
      <c r="A103" s="203" t="s">
        <v>209</v>
      </c>
      <c r="B103" s="86" t="s">
        <v>210</v>
      </c>
      <c r="C103" s="76">
        <f>SUM('[1]RM_5.1.3.sz.mell'!C103,'[1]RM_5.1.3.sz.mell (2)'!C103,'[1]RM_5.1.3.sz.mell (3)'!C103,'[1]RM_5.1.3.sz.mell (4)'!C103,'[1]RM_5.1.3.sz.mell (5)'!C103)</f>
        <v>0</v>
      </c>
      <c r="D103" s="76">
        <f>SUM('[1]RM_5.1.3.sz.mell'!D103,'[1]RM_5.1.3.sz.mell (2)'!D103,'[1]RM_5.1.3.sz.mell (3)'!D103,'[1]RM_5.1.3.sz.mell (4)'!D103,'[1]RM_5.1.3.sz.mell (5)'!D103)</f>
        <v>0</v>
      </c>
      <c r="E103" s="79">
        <f>SUM('[1]RM_5.1.3.sz.mell'!E103,'[1]RM_5.1.3.sz.mell (2)'!E103,'[1]RM_5.1.3.sz.mell (3)'!E103,'[1]RM_5.1.3.sz.mell (4)'!E103,'[1]RM_5.1.3.sz.mell (5)'!E103)</f>
        <v>0</v>
      </c>
      <c r="F103" s="79"/>
      <c r="G103" s="79"/>
      <c r="H103" s="79"/>
      <c r="I103" s="79"/>
      <c r="J103" s="80">
        <f t="shared" si="25"/>
        <v>0</v>
      </c>
      <c r="K103" s="207">
        <f t="shared" si="26"/>
        <v>0</v>
      </c>
    </row>
    <row r="104" spans="1:11" ht="12" customHeight="1" x14ac:dyDescent="0.2">
      <c r="A104" s="203" t="s">
        <v>211</v>
      </c>
      <c r="B104" s="86" t="s">
        <v>212</v>
      </c>
      <c r="C104" s="76">
        <f>SUM('[1]RM_5.1.3.sz.mell'!C104,'[1]RM_5.1.3.sz.mell (2)'!C104,'[1]RM_5.1.3.sz.mell (3)'!C104,'[1]RM_5.1.3.sz.mell (4)'!C104,'[1]RM_5.1.3.sz.mell (5)'!C104)</f>
        <v>0</v>
      </c>
      <c r="D104" s="76">
        <f>SUM('[1]RM_5.1.3.sz.mell'!D104,'[1]RM_5.1.3.sz.mell (2)'!D104,'[1]RM_5.1.3.sz.mell (3)'!D104,'[1]RM_5.1.3.sz.mell (4)'!D104,'[1]RM_5.1.3.sz.mell (5)'!D104)</f>
        <v>0</v>
      </c>
      <c r="E104" s="79">
        <f>SUM('[1]RM_5.1.3.sz.mell'!E104,'[1]RM_5.1.3.sz.mell (2)'!E104,'[1]RM_5.1.3.sz.mell (3)'!E104,'[1]RM_5.1.3.sz.mell (4)'!E104,'[1]RM_5.1.3.sz.mell (5)'!E104)</f>
        <v>0</v>
      </c>
      <c r="F104" s="79"/>
      <c r="G104" s="79"/>
      <c r="H104" s="79"/>
      <c r="I104" s="79"/>
      <c r="J104" s="80">
        <f t="shared" si="25"/>
        <v>0</v>
      </c>
      <c r="K104" s="207">
        <f t="shared" si="26"/>
        <v>0</v>
      </c>
    </row>
    <row r="105" spans="1:11" ht="12" customHeight="1" x14ac:dyDescent="0.2">
      <c r="A105" s="203" t="s">
        <v>213</v>
      </c>
      <c r="B105" s="85" t="s">
        <v>214</v>
      </c>
      <c r="C105" s="76">
        <f>SUM('[1]RM_5.1.3.sz.mell'!C105,'[1]RM_5.1.3.sz.mell (2)'!C105,'[1]RM_5.1.3.sz.mell (3)'!C105,'[1]RM_5.1.3.sz.mell (4)'!C105,'[1]RM_5.1.3.sz.mell (5)'!C105)</f>
        <v>0</v>
      </c>
      <c r="D105" s="76">
        <f>SUM('[1]RM_5.1.3.sz.mell'!D105,'[1]RM_5.1.3.sz.mell (2)'!D105,'[1]RM_5.1.3.sz.mell (3)'!D105,'[1]RM_5.1.3.sz.mell (4)'!D105,'[1]RM_5.1.3.sz.mell (5)'!D105)</f>
        <v>0</v>
      </c>
      <c r="E105" s="79">
        <f>SUM('[1]RM_5.1.3.sz.mell'!E105,'[1]RM_5.1.3.sz.mell (2)'!E105,'[1]RM_5.1.3.sz.mell (3)'!E105,'[1]RM_5.1.3.sz.mell (4)'!E105,'[1]RM_5.1.3.sz.mell (5)'!E105)</f>
        <v>0</v>
      </c>
      <c r="F105" s="79"/>
      <c r="G105" s="79"/>
      <c r="H105" s="79"/>
      <c r="I105" s="79"/>
      <c r="J105" s="80">
        <f t="shared" si="25"/>
        <v>0</v>
      </c>
      <c r="K105" s="207">
        <f t="shared" si="26"/>
        <v>0</v>
      </c>
    </row>
    <row r="106" spans="1:11" ht="12" customHeight="1" x14ac:dyDescent="0.2">
      <c r="A106" s="203" t="s">
        <v>215</v>
      </c>
      <c r="B106" s="85" t="s">
        <v>216</v>
      </c>
      <c r="C106" s="76">
        <f>SUM('[1]RM_5.1.3.sz.mell'!C106,'[1]RM_5.1.3.sz.mell (2)'!C106,'[1]RM_5.1.3.sz.mell (3)'!C106,'[1]RM_5.1.3.sz.mell (4)'!C106,'[1]RM_5.1.3.sz.mell (5)'!C106)</f>
        <v>0</v>
      </c>
      <c r="D106" s="76">
        <f>SUM('[1]RM_5.1.3.sz.mell'!D106,'[1]RM_5.1.3.sz.mell (2)'!D106,'[1]RM_5.1.3.sz.mell (3)'!D106,'[1]RM_5.1.3.sz.mell (4)'!D106,'[1]RM_5.1.3.sz.mell (5)'!D106)</f>
        <v>0</v>
      </c>
      <c r="E106" s="79">
        <f>SUM('[1]RM_5.1.3.sz.mell'!E106,'[1]RM_5.1.3.sz.mell (2)'!E106,'[1]RM_5.1.3.sz.mell (3)'!E106,'[1]RM_5.1.3.sz.mell (4)'!E106,'[1]RM_5.1.3.sz.mell (5)'!E106)</f>
        <v>0</v>
      </c>
      <c r="F106" s="79"/>
      <c r="G106" s="79"/>
      <c r="H106" s="79"/>
      <c r="I106" s="79"/>
      <c r="J106" s="80">
        <f t="shared" si="25"/>
        <v>0</v>
      </c>
      <c r="K106" s="207">
        <f t="shared" si="26"/>
        <v>0</v>
      </c>
    </row>
    <row r="107" spans="1:11" ht="12" customHeight="1" x14ac:dyDescent="0.2">
      <c r="A107" s="203" t="s">
        <v>217</v>
      </c>
      <c r="B107" s="86" t="s">
        <v>218</v>
      </c>
      <c r="C107" s="76">
        <f>SUM('[1]RM_5.1.3.sz.mell'!C107,'[1]RM_5.1.3.sz.mell (2)'!C107,'[1]RM_5.1.3.sz.mell (3)'!C107,'[1]RM_5.1.3.sz.mell (4)'!C107,'[1]RM_5.1.3.sz.mell (5)'!C107)</f>
        <v>0</v>
      </c>
      <c r="D107" s="76">
        <f>SUM('[1]RM_5.1.3.sz.mell'!D107,'[1]RM_5.1.3.sz.mell (2)'!D107,'[1]RM_5.1.3.sz.mell (3)'!D107,'[1]RM_5.1.3.sz.mell (4)'!D107,'[1]RM_5.1.3.sz.mell (5)'!D107)</f>
        <v>0</v>
      </c>
      <c r="E107" s="79">
        <f>SUM('[1]RM_5.1.3.sz.mell'!E107,'[1]RM_5.1.3.sz.mell (2)'!E107,'[1]RM_5.1.3.sz.mell (3)'!E107,'[1]RM_5.1.3.sz.mell (4)'!E107,'[1]RM_5.1.3.sz.mell (5)'!E107)</f>
        <v>0</v>
      </c>
      <c r="F107" s="79"/>
      <c r="G107" s="79"/>
      <c r="H107" s="79"/>
      <c r="I107" s="79"/>
      <c r="J107" s="80">
        <f t="shared" si="25"/>
        <v>0</v>
      </c>
      <c r="K107" s="207">
        <f t="shared" si="26"/>
        <v>0</v>
      </c>
    </row>
    <row r="108" spans="1:11" ht="12" customHeight="1" x14ac:dyDescent="0.2">
      <c r="A108" s="238" t="s">
        <v>219</v>
      </c>
      <c r="B108" s="84" t="s">
        <v>220</v>
      </c>
      <c r="C108" s="76">
        <f>SUM('[1]RM_5.1.3.sz.mell'!C108,'[1]RM_5.1.3.sz.mell (2)'!C108,'[1]RM_5.1.3.sz.mell (3)'!C108,'[1]RM_5.1.3.sz.mell (4)'!C108,'[1]RM_5.1.3.sz.mell (5)'!C108)</f>
        <v>0</v>
      </c>
      <c r="D108" s="76">
        <f>SUM('[1]RM_5.1.3.sz.mell'!D108,'[1]RM_5.1.3.sz.mell (2)'!D108,'[1]RM_5.1.3.sz.mell (3)'!D108,'[1]RM_5.1.3.sz.mell (4)'!D108,'[1]RM_5.1.3.sz.mell (5)'!D108)</f>
        <v>0</v>
      </c>
      <c r="E108" s="79">
        <f>SUM('[1]RM_5.1.3.sz.mell'!E108,'[1]RM_5.1.3.sz.mell (2)'!E108,'[1]RM_5.1.3.sz.mell (3)'!E108,'[1]RM_5.1.3.sz.mell (4)'!E108,'[1]RM_5.1.3.sz.mell (5)'!E108)</f>
        <v>0</v>
      </c>
      <c r="F108" s="79"/>
      <c r="G108" s="79"/>
      <c r="H108" s="79"/>
      <c r="I108" s="79"/>
      <c r="J108" s="80">
        <f t="shared" si="25"/>
        <v>0</v>
      </c>
      <c r="K108" s="207">
        <f t="shared" si="26"/>
        <v>0</v>
      </c>
    </row>
    <row r="109" spans="1:11" ht="12" customHeight="1" x14ac:dyDescent="0.2">
      <c r="A109" s="203" t="s">
        <v>221</v>
      </c>
      <c r="B109" s="84" t="s">
        <v>222</v>
      </c>
      <c r="C109" s="76">
        <f>SUM('[1]RM_5.1.3.sz.mell'!C109,'[1]RM_5.1.3.sz.mell (2)'!C109,'[1]RM_5.1.3.sz.mell (3)'!C109,'[1]RM_5.1.3.sz.mell (4)'!C109,'[1]RM_5.1.3.sz.mell (5)'!C109)</f>
        <v>0</v>
      </c>
      <c r="D109" s="76">
        <f>SUM('[1]RM_5.1.3.sz.mell'!D109,'[1]RM_5.1.3.sz.mell (2)'!D109,'[1]RM_5.1.3.sz.mell (3)'!D109,'[1]RM_5.1.3.sz.mell (4)'!D109,'[1]RM_5.1.3.sz.mell (5)'!D109)</f>
        <v>0</v>
      </c>
      <c r="E109" s="79">
        <f>SUM('[1]RM_5.1.3.sz.mell'!E109,'[1]RM_5.1.3.sz.mell (2)'!E109,'[1]RM_5.1.3.sz.mell (3)'!E109,'[1]RM_5.1.3.sz.mell (4)'!E109,'[1]RM_5.1.3.sz.mell (5)'!E109)</f>
        <v>0</v>
      </c>
      <c r="F109" s="79"/>
      <c r="G109" s="79"/>
      <c r="H109" s="79"/>
      <c r="I109" s="79"/>
      <c r="J109" s="80">
        <f t="shared" si="25"/>
        <v>0</v>
      </c>
      <c r="K109" s="207">
        <f t="shared" si="26"/>
        <v>0</v>
      </c>
    </row>
    <row r="110" spans="1:11" ht="12" customHeight="1" x14ac:dyDescent="0.2">
      <c r="A110" s="203" t="s">
        <v>223</v>
      </c>
      <c r="B110" s="86" t="s">
        <v>224</v>
      </c>
      <c r="C110" s="76">
        <f>SUM('[1]RM_5.1.3.sz.mell'!C110,'[1]RM_5.1.3.sz.mell (2)'!C110,'[1]RM_5.1.3.sz.mell (3)'!C110,'[1]RM_5.1.3.sz.mell (4)'!C110,'[1]RM_5.1.3.sz.mell (5)'!C110)</f>
        <v>93718000</v>
      </c>
      <c r="D110" s="76">
        <f>SUM('[1]RM_5.1.3.sz.mell'!D110,'[1]RM_5.1.3.sz.mell (2)'!D110,'[1]RM_5.1.3.sz.mell (3)'!D110,'[1]RM_5.1.3.sz.mell (4)'!D110,'[1]RM_5.1.3.sz.mell (5)'!D110)</f>
        <v>0</v>
      </c>
      <c r="E110" s="76">
        <f>SUM('[1]RM_5.1.3.sz.mell'!E110,'[1]RM_5.1.3.sz.mell (2)'!E110,'[1]RM_5.1.3.sz.mell (3)'!E110,'[1]RM_5.1.3.sz.mell (4)'!E110,'[1]RM_5.1.3.sz.mell (5)'!E110)</f>
        <v>0</v>
      </c>
      <c r="F110" s="76">
        <f>SUM('[1]RM_5.1.3.sz.mell'!F110,'[1]RM_5.1.3.sz.mell (2)'!F110,'[1]RM_5.1.3.sz.mell (3)'!F110,'[1]RM_5.1.3.sz.mell (4)'!F110,'[1]RM_5.1.3.sz.mell (5)'!F110)</f>
        <v>151000</v>
      </c>
      <c r="G110" s="76"/>
      <c r="H110" s="76"/>
      <c r="I110" s="76"/>
      <c r="J110" s="77">
        <f t="shared" si="25"/>
        <v>151000</v>
      </c>
      <c r="K110" s="206">
        <f t="shared" si="26"/>
        <v>93869000</v>
      </c>
    </row>
    <row r="111" spans="1:11" ht="12" customHeight="1" x14ac:dyDescent="0.2">
      <c r="A111" s="203" t="s">
        <v>225</v>
      </c>
      <c r="B111" s="82" t="s">
        <v>226</v>
      </c>
      <c r="C111" s="76">
        <f>SUM('[1]RM_5.1.3.sz.mell'!C111,'[1]RM_5.1.3.sz.mell (2)'!C111,'[1]RM_5.1.3.sz.mell (3)'!C111,'[1]RM_5.1.3.sz.mell (4)'!C111,'[1]RM_5.1.3.sz.mell (5)'!C111)</f>
        <v>5000000</v>
      </c>
      <c r="D111" s="76">
        <v>-3843000</v>
      </c>
      <c r="E111" s="76">
        <f>SUM(E112:E113)</f>
        <v>-799230</v>
      </c>
      <c r="F111" s="76">
        <f>SUM(F112:F113)</f>
        <v>1406220</v>
      </c>
      <c r="G111" s="76"/>
      <c r="H111" s="76"/>
      <c r="I111" s="76"/>
      <c r="J111" s="77">
        <f t="shared" si="25"/>
        <v>-3236010</v>
      </c>
      <c r="K111" s="206">
        <f t="shared" si="26"/>
        <v>1763990</v>
      </c>
    </row>
    <row r="112" spans="1:11" ht="12" customHeight="1" x14ac:dyDescent="0.2">
      <c r="A112" s="205" t="s">
        <v>227</v>
      </c>
      <c r="B112" s="75" t="s">
        <v>324</v>
      </c>
      <c r="C112" s="76">
        <f>SUM('[1]RM_5.1.3.sz.mell'!C112,'[1]RM_5.1.3.sz.mell (2)'!C112,'[1]RM_5.1.3.sz.mell (3)'!C112,'[1]RM_5.1.3.sz.mell (4)'!C112,'[1]RM_5.1.3.sz.mell (5)'!C112)</f>
        <v>5000000</v>
      </c>
      <c r="D112" s="23">
        <f>SUM('[1]RM_5.1.3.sz.mell'!D112,'[1]RM_5.1.3.sz.mell (2)'!D112,'[1]RM_5.1.3.sz.mell (3)'!D112,'[1]RM_5.1.3.sz.mell (4)'!D112,'[1]RM_5.1.3.sz.mell (5)'!D112)</f>
        <v>-3843000</v>
      </c>
      <c r="E112" s="23">
        <f>SUM('[1]RM_5.1.3.sz.mell'!E112,'[1]RM_5.1.3.sz.mell (2)'!E112,'[1]RM_5.1.3.sz.mell (3)'!E112,'[1]RM_5.1.3.sz.mell (4)'!E112,'[1]RM_5.1.3.sz.mell (5)'!E112)</f>
        <v>-799230</v>
      </c>
      <c r="F112" s="23">
        <f>SUM('[1]RM_5.1.3.sz.mell'!F112,'[1]RM_5.1.3.sz.mell (2)'!F112,'[1]RM_5.1.3.sz.mell (3)'!F112,'[1]RM_5.1.3.sz.mell (4)'!F112,'[1]RM_5.1.3.sz.mell (5)'!F112)</f>
        <v>1406220</v>
      </c>
      <c r="G112" s="79"/>
      <c r="H112" s="79"/>
      <c r="I112" s="79"/>
      <c r="J112" s="80">
        <f t="shared" si="25"/>
        <v>-3236010</v>
      </c>
      <c r="K112" s="207">
        <f t="shared" si="26"/>
        <v>1763990</v>
      </c>
    </row>
    <row r="113" spans="1:11" ht="12" customHeight="1" thickBot="1" x14ac:dyDescent="0.25">
      <c r="A113" s="221" t="s">
        <v>229</v>
      </c>
      <c r="B113" s="239" t="s">
        <v>325</v>
      </c>
      <c r="C113" s="23">
        <f>SUM('[1]RM_5.1.3.sz.mell'!C113,'[1]RM_5.1.3.sz.mell (2)'!C113,'[1]RM_5.1.3.sz.mell (3)'!C113,'[1]RM_5.1.3.sz.mell (4)'!C113,'[1]RM_5.1.3.sz.mell (5)'!C113)</f>
        <v>0</v>
      </c>
      <c r="D113" s="89"/>
      <c r="E113" s="89"/>
      <c r="F113" s="89"/>
      <c r="G113" s="89"/>
      <c r="H113" s="89"/>
      <c r="I113" s="89"/>
      <c r="J113" s="90">
        <f t="shared" si="25"/>
        <v>0</v>
      </c>
      <c r="K113" s="240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779761000</v>
      </c>
      <c r="D114" s="18">
        <f t="shared" ref="D114:K114" si="27">+D115+D117+D119</f>
        <v>3000000</v>
      </c>
      <c r="E114" s="18">
        <f>+E115+E117+E119</f>
        <v>3300000</v>
      </c>
      <c r="F114" s="18">
        <f t="shared" si="27"/>
        <v>1375161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7675161</v>
      </c>
      <c r="K114" s="199">
        <f t="shared" si="27"/>
        <v>787436161</v>
      </c>
    </row>
    <row r="115" spans="1:11" ht="12" customHeight="1" x14ac:dyDescent="0.2">
      <c r="A115" s="200" t="s">
        <v>42</v>
      </c>
      <c r="B115" s="75" t="s">
        <v>232</v>
      </c>
      <c r="C115" s="76">
        <f>SUM('[1]RM_5.1.3.sz.mell'!C115,'[1]RM_5.1.3.sz.mell (2)'!C115,'[1]RM_5.1.3.sz.mell (3)'!C115,'[1]RM_5.1.3.sz.mell (4)'!C115,'[1]RM_5.1.3.sz.mell (5)'!C115)</f>
        <v>760626000</v>
      </c>
      <c r="D115" s="76">
        <f>SUM('[1]RM_5.1.3.sz.mell'!D115,'[1]RM_5.1.3.sz.mell (2)'!D115,'[1]RM_5.1.3.sz.mell (3)'!D115,'[1]RM_5.1.3.sz.mell (4)'!D115,'[1]RM_5.1.3.sz.mell (5)'!D115)</f>
        <v>0</v>
      </c>
      <c r="E115" s="23">
        <f>SUM('[1]RM_5.1.3.sz.mell'!E115,'[1]RM_5.1.3.sz.mell (2)'!E115,'[1]RM_5.1.3.sz.mell (3)'!E115,'[1]RM_5.1.3.sz.mell (4)'!E115,'[1]RM_5.1.3.sz.mell (5)'!E115)</f>
        <v>0</v>
      </c>
      <c r="F115" s="23">
        <f>SUM('[1]RM_5.1.3.sz.mell'!F115,'[1]RM_5.1.3.sz.mell (2)'!F115,'[1]RM_5.1.3.sz.mell (3)'!F115,'[1]RM_5.1.3.sz.mell (4)'!F115,'[1]RM_5.1.3.sz.mell (5)'!F115)</f>
        <v>0</v>
      </c>
      <c r="G115" s="23"/>
      <c r="H115" s="23"/>
      <c r="I115" s="23"/>
      <c r="J115" s="24">
        <f t="shared" ref="J115:J127" si="28">D115+E115+F115+G115+H115+I115</f>
        <v>0</v>
      </c>
      <c r="K115" s="201">
        <f t="shared" ref="K115:K127" si="29">C115+J115</f>
        <v>760626000</v>
      </c>
    </row>
    <row r="116" spans="1:11" ht="12" customHeight="1" x14ac:dyDescent="0.2">
      <c r="A116" s="200" t="s">
        <v>44</v>
      </c>
      <c r="B116" s="96" t="s">
        <v>233</v>
      </c>
      <c r="C116" s="76">
        <f>SUM('[1]RM_5.1.3.sz.mell'!C116,'[1]RM_5.1.3.sz.mell (2)'!C116,'[1]RM_5.1.3.sz.mell (3)'!C116,'[1]RM_5.1.3.sz.mell (4)'!C116,'[1]RM_5.1.3.sz.mell (5)'!C116)</f>
        <v>751602000</v>
      </c>
      <c r="D116" s="76">
        <f>SUM('[1]RM_5.1.3.sz.mell'!D116,'[1]RM_5.1.3.sz.mell (2)'!D116,'[1]RM_5.1.3.sz.mell (3)'!D116,'[1]RM_5.1.3.sz.mell (4)'!D116,'[1]RM_5.1.3.sz.mell (5)'!D116)</f>
        <v>0</v>
      </c>
      <c r="E116" s="23">
        <f>SUM('[1]RM_5.1.3.sz.mell'!E116,'[1]RM_5.1.3.sz.mell (2)'!E116,'[1]RM_5.1.3.sz.mell (3)'!E116,'[1]RM_5.1.3.sz.mell (4)'!E116,'[1]RM_5.1.3.sz.mell (5)'!E116)</f>
        <v>0</v>
      </c>
      <c r="F116" s="23"/>
      <c r="G116" s="23"/>
      <c r="H116" s="23"/>
      <c r="I116" s="23"/>
      <c r="J116" s="24">
        <f t="shared" si="28"/>
        <v>0</v>
      </c>
      <c r="K116" s="201">
        <f t="shared" si="29"/>
        <v>751602000</v>
      </c>
    </row>
    <row r="117" spans="1:11" ht="12" customHeight="1" x14ac:dyDescent="0.2">
      <c r="A117" s="200" t="s">
        <v>46</v>
      </c>
      <c r="B117" s="96" t="s">
        <v>234</v>
      </c>
      <c r="C117" s="76">
        <f>SUM('[1]RM_5.1.3.sz.mell'!C117,'[1]RM_5.1.3.sz.mell (2)'!C117,'[1]RM_5.1.3.sz.mell (3)'!C117,'[1]RM_5.1.3.sz.mell (4)'!C117,'[1]RM_5.1.3.sz.mell (5)'!C117)</f>
        <v>19135000</v>
      </c>
      <c r="D117" s="76">
        <f>SUM('[1]RM_5.1.3.sz.mell'!D117,'[1]RM_5.1.3.sz.mell (2)'!D117,'[1]RM_5.1.3.sz.mell (3)'!D117,'[1]RM_5.1.3.sz.mell (4)'!D117,'[1]RM_5.1.3.sz.mell (5)'!D117)</f>
        <v>0</v>
      </c>
      <c r="E117" s="76">
        <f>SUM('[1]RM_5.1.3.sz.mell'!E117,'[1]RM_5.1.3.sz.mell (2)'!E117,'[1]RM_5.1.3.sz.mell (3)'!E117,'[1]RM_5.1.3.sz.mell (4)'!E117,'[1]RM_5.1.3.sz.mell (5)'!E117)</f>
        <v>3300000</v>
      </c>
      <c r="F117" s="76">
        <f>SUM('[1]RM_5.1.3.sz.mell'!F117,'[1]RM_5.1.3.sz.mell (2)'!F117,'[1]RM_5.1.3.sz.mell (3)'!F117,'[1]RM_5.1.3.sz.mell (4)'!F117,'[1]RM_5.1.3.sz.mell (5)'!F117)</f>
        <v>1375161</v>
      </c>
      <c r="G117" s="76"/>
      <c r="H117" s="76"/>
      <c r="I117" s="76"/>
      <c r="J117" s="77">
        <f t="shared" si="28"/>
        <v>4675161</v>
      </c>
      <c r="K117" s="206">
        <f t="shared" si="29"/>
        <v>23810161</v>
      </c>
    </row>
    <row r="118" spans="1:11" ht="12" customHeight="1" x14ac:dyDescent="0.2">
      <c r="A118" s="200" t="s">
        <v>48</v>
      </c>
      <c r="B118" s="96" t="s">
        <v>235</v>
      </c>
      <c r="C118" s="76">
        <f>SUM('[1]RM_5.1.3.sz.mell'!C118,'[1]RM_5.1.3.sz.mell (2)'!C118,'[1]RM_5.1.3.sz.mell (3)'!C118,'[1]RM_5.1.3.sz.mell (4)'!C118,'[1]RM_5.1.3.sz.mell (5)'!C118)</f>
        <v>18500000</v>
      </c>
      <c r="D118" s="76">
        <f>SUM('[1]RM_5.1.3.sz.mell'!D118,'[1]RM_5.1.3.sz.mell (2)'!D118,'[1]RM_5.1.3.sz.mell (3)'!D118,'[1]RM_5.1.3.sz.mell (4)'!D118,'[1]RM_5.1.3.sz.mell (5)'!D118)</f>
        <v>0</v>
      </c>
      <c r="E118" s="76">
        <f>SUM('[1]RM_5.1.3.sz.mell'!E118,'[1]RM_5.1.3.sz.mell (2)'!E118,'[1]RM_5.1.3.sz.mell (3)'!E118,'[1]RM_5.1.3.sz.mell (4)'!E118,'[1]RM_5.1.3.sz.mell (5)'!E118)</f>
        <v>0</v>
      </c>
      <c r="F118" s="76"/>
      <c r="G118" s="76"/>
      <c r="H118" s="76"/>
      <c r="I118" s="76"/>
      <c r="J118" s="77">
        <f t="shared" si="28"/>
        <v>0</v>
      </c>
      <c r="K118" s="206">
        <f t="shared" si="29"/>
        <v>18500000</v>
      </c>
    </row>
    <row r="119" spans="1:11" ht="12" customHeight="1" x14ac:dyDescent="0.2">
      <c r="A119" s="200" t="s">
        <v>50</v>
      </c>
      <c r="B119" s="30" t="s">
        <v>236</v>
      </c>
      <c r="C119" s="76">
        <f>SUM('[1]RM_5.1.3.sz.mell'!C119,'[1]RM_5.1.3.sz.mell (2)'!C119,'[1]RM_5.1.3.sz.mell (3)'!C119,'[1]RM_5.1.3.sz.mell (4)'!C119,'[1]RM_5.1.3.sz.mell (5)'!C119)</f>
        <v>0</v>
      </c>
      <c r="D119" s="76">
        <f>SUM('[1]RM_5.1.3.sz.mell'!D119,'[1]RM_5.1.3.sz.mell (2)'!D119,'[1]RM_5.1.3.sz.mell (3)'!D119,'[1]RM_5.1.3.sz.mell (4)'!D119,'[1]RM_5.1.3.sz.mell (5)'!D119)</f>
        <v>3000000</v>
      </c>
      <c r="E119" s="76">
        <f>SUM('[1]RM_5.1.3.sz.mell'!E119,'[1]RM_5.1.3.sz.mell (2)'!E119,'[1]RM_5.1.3.sz.mell (3)'!E119,'[1]RM_5.1.3.sz.mell (4)'!E119,'[1]RM_5.1.3.sz.mell (5)'!E119)</f>
        <v>0</v>
      </c>
      <c r="F119" s="76"/>
      <c r="G119" s="76"/>
      <c r="H119" s="76"/>
      <c r="I119" s="76"/>
      <c r="J119" s="77">
        <f t="shared" si="28"/>
        <v>3000000</v>
      </c>
      <c r="K119" s="206">
        <f t="shared" si="29"/>
        <v>3000000</v>
      </c>
    </row>
    <row r="120" spans="1:11" ht="12" customHeight="1" x14ac:dyDescent="0.2">
      <c r="A120" s="200" t="s">
        <v>52</v>
      </c>
      <c r="B120" s="28" t="s">
        <v>237</v>
      </c>
      <c r="C120" s="76">
        <f>SUM('[1]RM_5.1.3.sz.mell'!C120,'[1]RM_5.1.3.sz.mell (2)'!C120,'[1]RM_5.1.3.sz.mell (3)'!C120,'[1]RM_5.1.3.sz.mell (4)'!C120,'[1]RM_5.1.3.sz.mell (5)'!C120)</f>
        <v>0</v>
      </c>
      <c r="D120" s="76">
        <f>SUM('[1]RM_5.1.3.sz.mell'!D120,'[1]RM_5.1.3.sz.mell (2)'!D120,'[1]RM_5.1.3.sz.mell (3)'!D120,'[1]RM_5.1.3.sz.mell (4)'!D120,'[1]RM_5.1.3.sz.mell (5)'!D120)</f>
        <v>0</v>
      </c>
      <c r="E120" s="76">
        <f>SUM('[1]RM_5.1.3.sz.mell'!E120,'[1]RM_5.1.3.sz.mell (2)'!E120,'[1]RM_5.1.3.sz.mell (3)'!E120,'[1]RM_5.1.3.sz.mell (4)'!E120,'[1]RM_5.1.3.sz.mell (5)'!E120)</f>
        <v>0</v>
      </c>
      <c r="F120" s="76"/>
      <c r="G120" s="76"/>
      <c r="H120" s="76"/>
      <c r="I120" s="76"/>
      <c r="J120" s="77">
        <f t="shared" si="28"/>
        <v>0</v>
      </c>
      <c r="K120" s="206">
        <f t="shared" si="29"/>
        <v>0</v>
      </c>
    </row>
    <row r="121" spans="1:11" ht="12" customHeight="1" x14ac:dyDescent="0.2">
      <c r="A121" s="200" t="s">
        <v>238</v>
      </c>
      <c r="B121" s="98" t="s">
        <v>239</v>
      </c>
      <c r="C121" s="76">
        <f>SUM('[1]RM_5.1.3.sz.mell'!C121,'[1]RM_5.1.3.sz.mell (2)'!C121,'[1]RM_5.1.3.sz.mell (3)'!C121,'[1]RM_5.1.3.sz.mell (4)'!C121,'[1]RM_5.1.3.sz.mell (5)'!C121)</f>
        <v>0</v>
      </c>
      <c r="D121" s="76">
        <f>SUM('[1]RM_5.1.3.sz.mell'!D121,'[1]RM_5.1.3.sz.mell (2)'!D121,'[1]RM_5.1.3.sz.mell (3)'!D121,'[1]RM_5.1.3.sz.mell (4)'!D121,'[1]RM_5.1.3.sz.mell (5)'!D121)</f>
        <v>0</v>
      </c>
      <c r="E121" s="76">
        <f>SUM('[1]RM_5.1.3.sz.mell'!E121,'[1]RM_5.1.3.sz.mell (2)'!E121,'[1]RM_5.1.3.sz.mell (3)'!E121,'[1]RM_5.1.3.sz.mell (4)'!E121,'[1]RM_5.1.3.sz.mell (5)'!E121)</f>
        <v>0</v>
      </c>
      <c r="F121" s="76"/>
      <c r="G121" s="76"/>
      <c r="H121" s="76"/>
      <c r="I121" s="76"/>
      <c r="J121" s="77">
        <f t="shared" si="28"/>
        <v>0</v>
      </c>
      <c r="K121" s="206">
        <f t="shared" si="29"/>
        <v>0</v>
      </c>
    </row>
    <row r="122" spans="1:11" ht="12" customHeight="1" x14ac:dyDescent="0.2">
      <c r="A122" s="200" t="s">
        <v>240</v>
      </c>
      <c r="B122" s="86" t="s">
        <v>212</v>
      </c>
      <c r="C122" s="76">
        <f>SUM('[1]RM_5.1.3.sz.mell'!C122,'[1]RM_5.1.3.sz.mell (2)'!C122,'[1]RM_5.1.3.sz.mell (3)'!C122,'[1]RM_5.1.3.sz.mell (4)'!C122,'[1]RM_5.1.3.sz.mell (5)'!C122)</f>
        <v>0</v>
      </c>
      <c r="D122" s="76">
        <f>SUM('[1]RM_5.1.3.sz.mell'!D122,'[1]RM_5.1.3.sz.mell (2)'!D122,'[1]RM_5.1.3.sz.mell (3)'!D122,'[1]RM_5.1.3.sz.mell (4)'!D122,'[1]RM_5.1.3.sz.mell (5)'!D122)</f>
        <v>0</v>
      </c>
      <c r="E122" s="76">
        <f>SUM('[1]RM_5.1.3.sz.mell'!E122,'[1]RM_5.1.3.sz.mell (2)'!E122,'[1]RM_5.1.3.sz.mell (3)'!E122,'[1]RM_5.1.3.sz.mell (4)'!E122,'[1]RM_5.1.3.sz.mell (5)'!E122)</f>
        <v>0</v>
      </c>
      <c r="F122" s="76"/>
      <c r="G122" s="76"/>
      <c r="H122" s="76"/>
      <c r="I122" s="76"/>
      <c r="J122" s="77">
        <f t="shared" si="28"/>
        <v>0</v>
      </c>
      <c r="K122" s="206">
        <f t="shared" si="29"/>
        <v>0</v>
      </c>
    </row>
    <row r="123" spans="1:11" ht="12" customHeight="1" x14ac:dyDescent="0.2">
      <c r="A123" s="200" t="s">
        <v>241</v>
      </c>
      <c r="B123" s="86" t="s">
        <v>242</v>
      </c>
      <c r="C123" s="76">
        <f>SUM('[1]RM_5.1.3.sz.mell'!C123,'[1]RM_5.1.3.sz.mell (2)'!C123,'[1]RM_5.1.3.sz.mell (3)'!C123,'[1]RM_5.1.3.sz.mell (4)'!C123,'[1]RM_5.1.3.sz.mell (5)'!C123)</f>
        <v>0</v>
      </c>
      <c r="D123" s="76">
        <f>SUM('[1]RM_5.1.3.sz.mell'!D123,'[1]RM_5.1.3.sz.mell (2)'!D123,'[1]RM_5.1.3.sz.mell (3)'!D123,'[1]RM_5.1.3.sz.mell (4)'!D123,'[1]RM_5.1.3.sz.mell (5)'!D123)</f>
        <v>0</v>
      </c>
      <c r="E123" s="76">
        <f>SUM('[1]RM_5.1.3.sz.mell'!E123,'[1]RM_5.1.3.sz.mell (2)'!E123,'[1]RM_5.1.3.sz.mell (3)'!E123,'[1]RM_5.1.3.sz.mell (4)'!E123,'[1]RM_5.1.3.sz.mell (5)'!E123)</f>
        <v>0</v>
      </c>
      <c r="F123" s="76"/>
      <c r="G123" s="76"/>
      <c r="H123" s="76"/>
      <c r="I123" s="76"/>
      <c r="J123" s="77">
        <f t="shared" si="28"/>
        <v>0</v>
      </c>
      <c r="K123" s="206">
        <f t="shared" si="29"/>
        <v>0</v>
      </c>
    </row>
    <row r="124" spans="1:11" ht="12" customHeight="1" x14ac:dyDescent="0.2">
      <c r="A124" s="200" t="s">
        <v>243</v>
      </c>
      <c r="B124" s="86" t="s">
        <v>244</v>
      </c>
      <c r="C124" s="76">
        <f>SUM('[1]RM_5.1.3.sz.mell'!C124,'[1]RM_5.1.3.sz.mell (2)'!C124,'[1]RM_5.1.3.sz.mell (3)'!C124,'[1]RM_5.1.3.sz.mell (4)'!C124,'[1]RM_5.1.3.sz.mell (5)'!C124)</f>
        <v>0</v>
      </c>
      <c r="D124" s="76">
        <f>SUM('[1]RM_5.1.3.sz.mell'!D124,'[1]RM_5.1.3.sz.mell (2)'!D124,'[1]RM_5.1.3.sz.mell (3)'!D124,'[1]RM_5.1.3.sz.mell (4)'!D124,'[1]RM_5.1.3.sz.mell (5)'!D124)</f>
        <v>0</v>
      </c>
      <c r="E124" s="76">
        <f>SUM('[1]RM_5.1.3.sz.mell'!E124,'[1]RM_5.1.3.sz.mell (2)'!E124,'[1]RM_5.1.3.sz.mell (3)'!E124,'[1]RM_5.1.3.sz.mell (4)'!E124,'[1]RM_5.1.3.sz.mell (5)'!E124)</f>
        <v>0</v>
      </c>
      <c r="F124" s="76"/>
      <c r="G124" s="76"/>
      <c r="H124" s="76"/>
      <c r="I124" s="76"/>
      <c r="J124" s="77">
        <f t="shared" si="28"/>
        <v>0</v>
      </c>
      <c r="K124" s="206">
        <f t="shared" si="29"/>
        <v>0</v>
      </c>
    </row>
    <row r="125" spans="1:11" ht="12" customHeight="1" x14ac:dyDescent="0.2">
      <c r="A125" s="200" t="s">
        <v>245</v>
      </c>
      <c r="B125" s="86" t="s">
        <v>218</v>
      </c>
      <c r="C125" s="76">
        <f>SUM('[1]RM_5.1.3.sz.mell'!C125,'[1]RM_5.1.3.sz.mell (2)'!C125,'[1]RM_5.1.3.sz.mell (3)'!C125,'[1]RM_5.1.3.sz.mell (4)'!C125,'[1]RM_5.1.3.sz.mell (5)'!C125)</f>
        <v>0</v>
      </c>
      <c r="D125" s="76">
        <f>SUM('[1]RM_5.1.3.sz.mell'!D125,'[1]RM_5.1.3.sz.mell (2)'!D125,'[1]RM_5.1.3.sz.mell (3)'!D125,'[1]RM_5.1.3.sz.mell (4)'!D125,'[1]RM_5.1.3.sz.mell (5)'!D125)</f>
        <v>0</v>
      </c>
      <c r="E125" s="76">
        <f>SUM('[1]RM_5.1.3.sz.mell'!E125,'[1]RM_5.1.3.sz.mell (2)'!E125,'[1]RM_5.1.3.sz.mell (3)'!E125,'[1]RM_5.1.3.sz.mell (4)'!E125,'[1]RM_5.1.3.sz.mell (5)'!E125)</f>
        <v>0</v>
      </c>
      <c r="F125" s="76"/>
      <c r="G125" s="76"/>
      <c r="H125" s="76"/>
      <c r="I125" s="76"/>
      <c r="J125" s="77">
        <f t="shared" si="28"/>
        <v>0</v>
      </c>
      <c r="K125" s="206">
        <f t="shared" si="29"/>
        <v>0</v>
      </c>
    </row>
    <row r="126" spans="1:11" ht="12" customHeight="1" x14ac:dyDescent="0.2">
      <c r="A126" s="200" t="s">
        <v>246</v>
      </c>
      <c r="B126" s="86" t="s">
        <v>247</v>
      </c>
      <c r="C126" s="76">
        <f>SUM('[1]RM_5.1.3.sz.mell'!C126,'[1]RM_5.1.3.sz.mell (2)'!C126,'[1]RM_5.1.3.sz.mell (3)'!C126,'[1]RM_5.1.3.sz.mell (4)'!C126,'[1]RM_5.1.3.sz.mell (5)'!C126)</f>
        <v>0</v>
      </c>
      <c r="D126" s="76">
        <f>SUM('[1]RM_5.1.3.sz.mell'!D126,'[1]RM_5.1.3.sz.mell (2)'!D126,'[1]RM_5.1.3.sz.mell (3)'!D126,'[1]RM_5.1.3.sz.mell (4)'!D126,'[1]RM_5.1.3.sz.mell (5)'!D126)</f>
        <v>3000000</v>
      </c>
      <c r="E126" s="76">
        <f>SUM('[1]RM_5.1.3.sz.mell'!E126,'[1]RM_5.1.3.sz.mell (2)'!E126,'[1]RM_5.1.3.sz.mell (3)'!E126,'[1]RM_5.1.3.sz.mell (4)'!E126,'[1]RM_5.1.3.sz.mell (5)'!E126)</f>
        <v>0</v>
      </c>
      <c r="F126" s="76"/>
      <c r="G126" s="76"/>
      <c r="H126" s="76"/>
      <c r="I126" s="76"/>
      <c r="J126" s="77">
        <f t="shared" si="28"/>
        <v>3000000</v>
      </c>
      <c r="K126" s="206">
        <f t="shared" si="29"/>
        <v>3000000</v>
      </c>
    </row>
    <row r="127" spans="1:11" ht="12" customHeight="1" thickBot="1" x14ac:dyDescent="0.25">
      <c r="A127" s="238" t="s">
        <v>248</v>
      </c>
      <c r="B127" s="86" t="s">
        <v>249</v>
      </c>
      <c r="C127" s="76">
        <f>SUM('[1]RM_5.1.3.sz.mell'!C127,'[1]RM_5.1.3.sz.mell (2)'!C127,'[1]RM_5.1.3.sz.mell (3)'!C127,'[1]RM_5.1.3.sz.mell (4)'!C127,'[1]RM_5.1.3.sz.mell (5)'!C127)</f>
        <v>0</v>
      </c>
      <c r="D127" s="76">
        <f>SUM('[1]RM_5.1.3.sz.mell'!D127,'[1]RM_5.1.3.sz.mell (2)'!D127,'[1]RM_5.1.3.sz.mell (3)'!D127,'[1]RM_5.1.3.sz.mell (4)'!D127,'[1]RM_5.1.3.sz.mell (5)'!D127)</f>
        <v>0</v>
      </c>
      <c r="E127" s="79">
        <f>SUM('[1]RM_5.1.3.sz.mell'!E127,'[1]RM_5.1.3.sz.mell (2)'!E127,'[1]RM_5.1.3.sz.mell (3)'!E127,'[1]RM_5.1.3.sz.mell (4)'!E127,'[1]RM_5.1.3.sz.mell (5)'!E127)</f>
        <v>0</v>
      </c>
      <c r="F127" s="79"/>
      <c r="G127" s="79"/>
      <c r="H127" s="79"/>
      <c r="I127" s="79"/>
      <c r="J127" s="80">
        <f t="shared" si="28"/>
        <v>0</v>
      </c>
      <c r="K127" s="207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1347891000</v>
      </c>
      <c r="D128" s="18">
        <f t="shared" ref="D128:K128" si="30">+D93+D114</f>
        <v>16935000</v>
      </c>
      <c r="E128" s="18">
        <f>+E93+E114</f>
        <v>-5651420</v>
      </c>
      <c r="F128" s="18">
        <f t="shared" si="30"/>
        <v>13039312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24322892</v>
      </c>
      <c r="K128" s="199">
        <f t="shared" si="30"/>
        <v>1372213892</v>
      </c>
    </row>
    <row r="129" spans="1:17" ht="12" customHeight="1" thickBot="1" x14ac:dyDescent="0.25">
      <c r="A129" s="71" t="s">
        <v>251</v>
      </c>
      <c r="B129" s="100" t="s">
        <v>326</v>
      </c>
      <c r="C129" s="18">
        <f>+C130+C131+C132</f>
        <v>0</v>
      </c>
      <c r="D129" s="18">
        <f t="shared" ref="D129:K129" si="31">+D130+D131+D132</f>
        <v>0</v>
      </c>
      <c r="E129" s="18">
        <f>+E130+E131+E132</f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199">
        <f t="shared" si="31"/>
        <v>0</v>
      </c>
    </row>
    <row r="130" spans="1:17" s="236" customFormat="1" ht="12" customHeight="1" x14ac:dyDescent="0.2">
      <c r="A130" s="200" t="s">
        <v>70</v>
      </c>
      <c r="B130" s="74" t="s">
        <v>327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06">
        <f>C130+J130</f>
        <v>0</v>
      </c>
    </row>
    <row r="131" spans="1:17" ht="12" customHeight="1" x14ac:dyDescent="0.2">
      <c r="A131" s="200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06">
        <f>C131+J131</f>
        <v>0</v>
      </c>
    </row>
    <row r="132" spans="1:17" ht="12" customHeight="1" thickBot="1" x14ac:dyDescent="0.25">
      <c r="A132" s="238" t="s">
        <v>74</v>
      </c>
      <c r="B132" s="103" t="s">
        <v>328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06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>+E134+E135+E136+E137+E138+E139</f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199">
        <f t="shared" si="32"/>
        <v>0</v>
      </c>
    </row>
    <row r="134" spans="1:17" ht="12" customHeight="1" x14ac:dyDescent="0.2">
      <c r="A134" s="200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06">
        <f t="shared" ref="K134:K139" si="34">C134+J134</f>
        <v>0</v>
      </c>
    </row>
    <row r="135" spans="1:17" ht="12" customHeight="1" x14ac:dyDescent="0.2">
      <c r="A135" s="200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06">
        <f t="shared" si="34"/>
        <v>0</v>
      </c>
    </row>
    <row r="136" spans="1:17" ht="12" customHeight="1" x14ac:dyDescent="0.2">
      <c r="A136" s="200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06">
        <f t="shared" si="34"/>
        <v>0</v>
      </c>
    </row>
    <row r="137" spans="1:17" ht="12" customHeight="1" x14ac:dyDescent="0.2">
      <c r="A137" s="200" t="s">
        <v>92</v>
      </c>
      <c r="B137" s="74" t="s">
        <v>329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06">
        <f t="shared" si="34"/>
        <v>0</v>
      </c>
    </row>
    <row r="138" spans="1:17" ht="12" customHeight="1" x14ac:dyDescent="0.2">
      <c r="A138" s="200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06">
        <f t="shared" si="34"/>
        <v>0</v>
      </c>
    </row>
    <row r="139" spans="1:17" s="236" customFormat="1" ht="12" customHeight="1" thickBot="1" x14ac:dyDescent="0.25">
      <c r="A139" s="238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06">
        <f t="shared" si="34"/>
        <v>0</v>
      </c>
    </row>
    <row r="140" spans="1:17" ht="12" customHeight="1" thickBot="1" x14ac:dyDescent="0.25">
      <c r="A140" s="71" t="s">
        <v>108</v>
      </c>
      <c r="B140" s="100" t="s">
        <v>330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>+E141+E142+E144+E145+E143</f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08">
        <f t="shared" si="35"/>
        <v>202502206</v>
      </c>
      <c r="Q140" s="241"/>
    </row>
    <row r="141" spans="1:17" x14ac:dyDescent="0.2">
      <c r="A141" s="200" t="s">
        <v>110</v>
      </c>
      <c r="B141" s="74" t="s">
        <v>264</v>
      </c>
      <c r="C141" s="76">
        <f>SUM('[1]RM_5.1.3.sz.mell'!C141,'[1]RM_5.1.3.sz.mell (2)'!C141,'[1]RM_5.1.3.sz.mell (3)'!C141,'[1]RM_5.1.3.sz.mell (4)'!C141,'[1]RM_5.1.3.sz.mell (5)'!C141)</f>
        <v>0</v>
      </c>
      <c r="D141" s="76">
        <f>SUM('[1]RM_5.1.3.sz.mell'!D141,'[1]RM_5.1.3.sz.mell (2)'!D141,'[1]RM_5.1.3.sz.mell (3)'!D141,'[1]RM_5.1.3.sz.mell (4)'!D141,'[1]RM_5.1.3.sz.mell (5)'!D141)</f>
        <v>0</v>
      </c>
      <c r="E141" s="76">
        <f>SUM('[1]RM_5.1.3.sz.mell'!E141,'[1]RM_5.1.3.sz.mell (2)'!E141,'[1]RM_5.1.3.sz.mell (3)'!E141,'[1]RM_5.1.3.sz.mell (4)'!E141,'[1]RM_5.1.3.sz.mell (5)'!E141)</f>
        <v>0</v>
      </c>
      <c r="F141" s="76"/>
      <c r="G141" s="76"/>
      <c r="H141" s="76"/>
      <c r="I141" s="76"/>
      <c r="J141" s="77">
        <f>D141+E141+F141+G141+H141+I141</f>
        <v>0</v>
      </c>
      <c r="K141" s="206">
        <f>C141+J141</f>
        <v>0</v>
      </c>
    </row>
    <row r="142" spans="1:17" ht="12" customHeight="1" x14ac:dyDescent="0.2">
      <c r="A142" s="200" t="s">
        <v>112</v>
      </c>
      <c r="B142" s="74" t="s">
        <v>265</v>
      </c>
      <c r="C142" s="76">
        <f>SUM('[1]RM_5.1.3.sz.mell'!C142,'[1]RM_5.1.3.sz.mell (2)'!C142,'[1]RM_5.1.3.sz.mell (3)'!C142,'[1]RM_5.1.3.sz.mell (4)'!C142,'[1]RM_5.1.3.sz.mell (5)'!C142)</f>
        <v>9956170</v>
      </c>
      <c r="D142" s="76">
        <f>SUM('[1]RM_5.1.3.sz.mell'!D142,'[1]RM_5.1.3.sz.mell (2)'!D142,'[1]RM_5.1.3.sz.mell (3)'!D142,'[1]RM_5.1.3.sz.mell (4)'!D142,'[1]RM_5.1.3.sz.mell (5)'!D142)</f>
        <v>0</v>
      </c>
      <c r="E142" s="76">
        <f>SUM('[1]RM_5.1.3.sz.mell'!E142,'[1]RM_5.1.3.sz.mell (2)'!E142,'[1]RM_5.1.3.sz.mell (3)'!E142,'[1]RM_5.1.3.sz.mell (4)'!E142,'[1]RM_5.1.3.sz.mell (5)'!E142)</f>
        <v>0</v>
      </c>
      <c r="F142" s="76"/>
      <c r="G142" s="76"/>
      <c r="H142" s="76"/>
      <c r="I142" s="76"/>
      <c r="J142" s="77">
        <f>D142+E142+F142+G142+H142+I142</f>
        <v>0</v>
      </c>
      <c r="K142" s="206">
        <f>C142+J142</f>
        <v>9956170</v>
      </c>
    </row>
    <row r="143" spans="1:17" ht="12" customHeight="1" x14ac:dyDescent="0.2">
      <c r="A143" s="200" t="s">
        <v>114</v>
      </c>
      <c r="B143" s="74" t="s">
        <v>331</v>
      </c>
      <c r="C143" s="76">
        <f>SUM('[1]RM_5.1.3.sz.mell'!C143,'[1]RM_5.1.3.sz.mell (2)'!C143,'[1]RM_5.1.3.sz.mell (3)'!C143,'[1]RM_5.1.3.sz.mell (4)'!C143,'[1]RM_5.1.3.sz.mell (5)'!C143)</f>
        <v>189646000</v>
      </c>
      <c r="D143" s="76">
        <f>SUM('[1]RM_5.1.3.sz.mell'!D143,'[1]RM_5.1.3.sz.mell (2)'!D143,'[1]RM_5.1.3.sz.mell (3)'!D143,'[1]RM_5.1.3.sz.mell (4)'!D143,'[1]RM_5.1.3.sz.mell (5)'!D143)</f>
        <v>759036</v>
      </c>
      <c r="E143" s="76">
        <f>SUM('[1]RM_5.1.3.sz.mell'!E143,'[1]RM_5.1.3.sz.mell (2)'!E143,'[1]RM_5.1.3.sz.mell (3)'!E143,'[1]RM_5.1.3.sz.mell (4)'!E143,'[1]RM_5.1.3.sz.mell (5)'!E143)</f>
        <v>2141000</v>
      </c>
      <c r="F143" s="76"/>
      <c r="G143" s="76"/>
      <c r="H143" s="76"/>
      <c r="I143" s="76"/>
      <c r="J143" s="77">
        <f>D143+E143+F143+G143+H143+I143</f>
        <v>2900036</v>
      </c>
      <c r="K143" s="206">
        <f>C143+J143</f>
        <v>192546036</v>
      </c>
    </row>
    <row r="144" spans="1:17" s="236" customFormat="1" ht="12" customHeight="1" x14ac:dyDescent="0.2">
      <c r="A144" s="200" t="s">
        <v>116</v>
      </c>
      <c r="B144" s="74" t="s">
        <v>266</v>
      </c>
      <c r="C144" s="76">
        <f>SUM('[1]RM_5.1.3.sz.mell'!C144,'[1]RM_5.1.3.sz.mell (2)'!C144,'[1]RM_5.1.3.sz.mell (3)'!C144,'[1]RM_5.1.3.sz.mell (4)'!C144,'[1]RM_5.1.3.sz.mell (5)'!C144)</f>
        <v>0</v>
      </c>
      <c r="D144" s="76">
        <f>SUM('[1]RM_5.1.3.sz.mell'!D144,'[1]RM_5.1.3.sz.mell (2)'!D144,'[1]RM_5.1.3.sz.mell (3)'!D144,'[1]RM_5.1.3.sz.mell (4)'!D144,'[1]RM_5.1.3.sz.mell (5)'!D144)</f>
        <v>0</v>
      </c>
      <c r="E144" s="76">
        <f>SUM('[1]RM_5.1.3.sz.mell'!E144,'[1]RM_5.1.3.sz.mell (2)'!E144,'[1]RM_5.1.3.sz.mell (3)'!E144,'[1]RM_5.1.3.sz.mell (4)'!E144,'[1]RM_5.1.3.sz.mell (5)'!E144)</f>
        <v>0</v>
      </c>
      <c r="F144" s="76"/>
      <c r="G144" s="76"/>
      <c r="H144" s="76"/>
      <c r="I144" s="76"/>
      <c r="J144" s="77">
        <f>D144+E144+F144+G144+H144+I144</f>
        <v>0</v>
      </c>
      <c r="K144" s="206">
        <f>C144+J144</f>
        <v>0</v>
      </c>
    </row>
    <row r="145" spans="1:11" s="236" customFormat="1" ht="12" customHeight="1" thickBot="1" x14ac:dyDescent="0.25">
      <c r="A145" s="238" t="s">
        <v>118</v>
      </c>
      <c r="B145" s="103" t="s">
        <v>267</v>
      </c>
      <c r="C145" s="76">
        <f>SUM('[1]RM_5.1.3.sz.mell'!C145,'[1]RM_5.1.3.sz.mell (2)'!C145,'[1]RM_5.1.3.sz.mell (3)'!C145,'[1]RM_5.1.3.sz.mell (4)'!C145,'[1]RM_5.1.3.sz.mell (5)'!C145)</f>
        <v>0</v>
      </c>
      <c r="D145" s="76">
        <f>SUM('[1]RM_5.1.3.sz.mell'!D145,'[1]RM_5.1.3.sz.mell (2)'!D145,'[1]RM_5.1.3.sz.mell (3)'!D145,'[1]RM_5.1.3.sz.mell (4)'!D145,'[1]RM_5.1.3.sz.mell (5)'!D145)</f>
        <v>0</v>
      </c>
      <c r="E145" s="76">
        <f>SUM('[1]RM_5.1.3.sz.mell'!E145,'[1]RM_5.1.3.sz.mell (2)'!E145,'[1]RM_5.1.3.sz.mell (3)'!E145,'[1]RM_5.1.3.sz.mell (4)'!E145,'[1]RM_5.1.3.sz.mell (5)'!E145)</f>
        <v>0</v>
      </c>
      <c r="F145" s="76"/>
      <c r="G145" s="76"/>
      <c r="H145" s="76"/>
      <c r="I145" s="76"/>
      <c r="J145" s="77">
        <f>D145+E145+F145+G145+H145+I145</f>
        <v>0</v>
      </c>
      <c r="K145" s="206">
        <f>C145+J145</f>
        <v>0</v>
      </c>
    </row>
    <row r="146" spans="1:11" s="236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>+E147+E148+E149+E150+E151</f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242">
        <f t="shared" si="36"/>
        <v>0</v>
      </c>
    </row>
    <row r="147" spans="1:11" s="236" customFormat="1" ht="12" customHeight="1" x14ac:dyDescent="0.2">
      <c r="A147" s="200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06">
        <f t="shared" ref="K147:K153" si="38">C147+J147</f>
        <v>0</v>
      </c>
    </row>
    <row r="148" spans="1:11" s="236" customFormat="1" ht="12" customHeight="1" x14ac:dyDescent="0.2">
      <c r="A148" s="200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06">
        <f t="shared" si="38"/>
        <v>0</v>
      </c>
    </row>
    <row r="149" spans="1:11" s="236" customFormat="1" ht="12" customHeight="1" x14ac:dyDescent="0.2">
      <c r="A149" s="200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06">
        <f t="shared" si="38"/>
        <v>0</v>
      </c>
    </row>
    <row r="150" spans="1:11" s="236" customFormat="1" ht="12" customHeight="1" x14ac:dyDescent="0.2">
      <c r="A150" s="200" t="s">
        <v>128</v>
      </c>
      <c r="B150" s="74" t="s">
        <v>332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06">
        <f t="shared" si="38"/>
        <v>0</v>
      </c>
    </row>
    <row r="151" spans="1:11" ht="12.75" customHeight="1" thickBot="1" x14ac:dyDescent="0.25">
      <c r="A151" s="238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07">
        <f t="shared" si="38"/>
        <v>0</v>
      </c>
    </row>
    <row r="152" spans="1:11" ht="12.75" customHeight="1" thickBot="1" x14ac:dyDescent="0.25">
      <c r="A152" s="243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242">
        <f t="shared" si="38"/>
        <v>0</v>
      </c>
    </row>
    <row r="153" spans="1:11" ht="12.75" customHeight="1" thickBot="1" x14ac:dyDescent="0.25">
      <c r="A153" s="243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242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>+E129+E133+E140+E146+E152+E153</f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244">
        <f t="shared" si="39"/>
        <v>202502206</v>
      </c>
    </row>
    <row r="155" spans="1:11" ht="15.2" customHeight="1" thickBot="1" x14ac:dyDescent="0.25">
      <c r="A155" s="245" t="s">
        <v>281</v>
      </c>
      <c r="B155" s="119" t="s">
        <v>282</v>
      </c>
      <c r="C155" s="113">
        <f>+C128+C154</f>
        <v>1547493170</v>
      </c>
      <c r="D155" s="113">
        <f t="shared" ref="D155:K155" si="40">+D128+D154</f>
        <v>17694036</v>
      </c>
      <c r="E155" s="113">
        <f>+E128+E154</f>
        <v>-3510420</v>
      </c>
      <c r="F155" s="113">
        <f t="shared" si="40"/>
        <v>13039312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27222928</v>
      </c>
      <c r="K155" s="244">
        <f t="shared" si="40"/>
        <v>1574716098</v>
      </c>
    </row>
    <row r="156" spans="1:11" ht="13.5" thickBot="1" x14ac:dyDescent="0.25">
      <c r="C156" s="248"/>
      <c r="D156" s="249"/>
      <c r="E156" s="249"/>
      <c r="F156" s="249"/>
      <c r="G156" s="249"/>
      <c r="H156" s="249"/>
      <c r="I156" s="250"/>
      <c r="J156" s="250"/>
      <c r="K156" s="251"/>
    </row>
    <row r="157" spans="1:11" ht="15.2" customHeight="1" thickBot="1" x14ac:dyDescent="0.25">
      <c r="A157" s="252" t="s">
        <v>333</v>
      </c>
      <c r="B157" s="253"/>
      <c r="C157" s="268">
        <f>SUM('[1]RM_5.1.3.sz.mell'!C157,'[1]RM_5.1.3.sz.mell (2)'!C157,'[1]RM_5.1.3.sz.mell (3)'!C157,'[1]RM_5.1.3.sz.mell (4)'!C157,'[1]RM_5.1.3.sz.mell (5)'!C157)</f>
        <v>14</v>
      </c>
      <c r="D157" s="254"/>
      <c r="E157" s="254"/>
      <c r="F157" s="254"/>
      <c r="G157" s="254"/>
      <c r="H157" s="254"/>
      <c r="I157" s="255"/>
      <c r="J157" s="256">
        <f>D157+E157+F157+G157+H157+I157</f>
        <v>0</v>
      </c>
      <c r="K157" s="242">
        <f>C157+J157</f>
        <v>14</v>
      </c>
    </row>
    <row r="158" spans="1:11" ht="14.45" customHeight="1" thickBot="1" x14ac:dyDescent="0.25">
      <c r="A158" s="252" t="s">
        <v>334</v>
      </c>
      <c r="B158" s="253"/>
      <c r="C158" s="269">
        <f>SUM('[1]RM_5.1.3.sz.mell'!C158,'[1]RM_5.1.3.sz.mell (2)'!C158,'[1]RM_5.1.3.sz.mell (3)'!C158,'[1]RM_5.1.3.sz.mell (4)'!C158,'[1]RM_5.1.3.sz.mell (5)'!C158)</f>
        <v>12</v>
      </c>
      <c r="D158" s="254"/>
      <c r="E158" s="254"/>
      <c r="F158" s="254"/>
      <c r="G158" s="254"/>
      <c r="H158" s="254"/>
      <c r="I158" s="255"/>
      <c r="J158" s="256">
        <f>D158+E158+F158+G158+H158+I158</f>
        <v>0</v>
      </c>
      <c r="K158" s="242">
        <f>C158+J158</f>
        <v>12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115" zoomScale="120" zoomScaleNormal="120" zoomScaleSheetLayoutView="100" workbookViewId="0">
      <selection activeCell="B151" sqref="B151"/>
    </sheetView>
  </sheetViews>
  <sheetFormatPr defaultRowHeight="12.75" x14ac:dyDescent="0.2"/>
  <cols>
    <col min="1" max="1" width="12.5" style="246" customWidth="1"/>
    <col min="2" max="2" width="62" style="247" customWidth="1"/>
    <col min="3" max="3" width="15.83203125" style="257" customWidth="1"/>
    <col min="4" max="7" width="14.83203125" style="257" customWidth="1"/>
    <col min="8" max="9" width="14.83203125" style="192" customWidth="1"/>
    <col min="10" max="11" width="15.83203125" style="192" customWidth="1"/>
    <col min="12" max="16384" width="9.33203125" style="192"/>
  </cols>
  <sheetData>
    <row r="1" spans="1:11" s="177" customFormat="1" ht="16.5" customHeight="1" thickBot="1" x14ac:dyDescent="0.3">
      <c r="A1" s="176"/>
      <c r="B1" s="372" t="s">
        <v>388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1:11" s="180" customFormat="1" ht="21.2" customHeight="1" thickBot="1" x14ac:dyDescent="0.25">
      <c r="A2" s="178" t="s">
        <v>303</v>
      </c>
      <c r="B2" s="374" t="s">
        <v>304</v>
      </c>
      <c r="C2" s="375"/>
      <c r="D2" s="375"/>
      <c r="E2" s="375"/>
      <c r="F2" s="375"/>
      <c r="G2" s="375"/>
      <c r="H2" s="375"/>
      <c r="I2" s="376"/>
      <c r="J2" s="377"/>
      <c r="K2" s="258" t="s">
        <v>308</v>
      </c>
    </row>
    <row r="3" spans="1:11" s="180" customFormat="1" ht="36.75" thickBot="1" x14ac:dyDescent="0.25">
      <c r="A3" s="178" t="s">
        <v>306</v>
      </c>
      <c r="B3" s="378" t="s">
        <v>337</v>
      </c>
      <c r="C3" s="379"/>
      <c r="D3" s="379"/>
      <c r="E3" s="379"/>
      <c r="F3" s="379"/>
      <c r="G3" s="379"/>
      <c r="H3" s="379"/>
      <c r="I3" s="380"/>
      <c r="J3" s="381"/>
      <c r="K3" s="181" t="s">
        <v>338</v>
      </c>
    </row>
    <row r="4" spans="1:11" s="186" customFormat="1" ht="15.95" customHeight="1" thickBot="1" x14ac:dyDescent="0.3">
      <c r="A4" s="182"/>
      <c r="B4" s="182"/>
      <c r="C4" s="183"/>
      <c r="D4" s="183"/>
      <c r="E4" s="183"/>
      <c r="F4" s="183"/>
      <c r="G4" s="183"/>
      <c r="H4" s="184"/>
      <c r="I4" s="184"/>
      <c r="J4" s="184"/>
      <c r="K4" s="185" t="str">
        <f>CONCATENATE('[1]RM_2.2.sz.mell.'!I2)</f>
        <v>Forintban!</v>
      </c>
    </row>
    <row r="5" spans="1:11" ht="40.5" customHeight="1" thickBot="1" x14ac:dyDescent="0.25">
      <c r="A5" s="187" t="s">
        <v>309</v>
      </c>
      <c r="B5" s="188" t="s">
        <v>310</v>
      </c>
      <c r="C5" s="189" t="str">
        <f>CONCATENATE('[1]RM_1.1.sz.mell.'!C9:K9)</f>
        <v>Eredeti
előirányzat</v>
      </c>
      <c r="D5" s="190" t="str">
        <f>CONCATENATE('[1]RM_1.1.sz.mell.'!D9)</f>
        <v xml:space="preserve">1. sz. módosítás </v>
      </c>
      <c r="E5" s="190" t="str">
        <f>CONCATENATE('[1]RM_1.1.sz.mell.'!E9)</f>
        <v xml:space="preserve">.2. sz. módosítás </v>
      </c>
      <c r="F5" s="190" t="str">
        <f>CONCATENATE('[1]RM_1.1.sz.mell.'!F9)</f>
        <v xml:space="preserve">3. sz. módosítás </v>
      </c>
      <c r="G5" s="190" t="str">
        <f>CONCATENATE('[1]RM_1.1.sz.mell.'!G9)</f>
        <v xml:space="preserve">4. sz. módosítás </v>
      </c>
      <c r="H5" s="190" t="str">
        <f>CONCATENATE('[1]RM_1.1.sz.mell.'!H9)</f>
        <v xml:space="preserve">.5. sz. módosítás </v>
      </c>
      <c r="I5" s="190" t="str">
        <f>CONCATENATE('[1]RM_1.1.sz.mell.'!I9)</f>
        <v xml:space="preserve">6. sz. módosítás </v>
      </c>
      <c r="J5" s="190" t="s">
        <v>13</v>
      </c>
      <c r="K5" s="191" t="str">
        <f>CONCATENATE('[1]RM_5.1.2.sz.mell'!K5)</f>
        <v>3.számú módosítás utáni előirányzat</v>
      </c>
    </row>
    <row r="6" spans="1:11" s="198" customFormat="1" ht="12.95" customHeight="1" thickBot="1" x14ac:dyDescent="0.25">
      <c r="A6" s="193" t="s">
        <v>15</v>
      </c>
      <c r="B6" s="194" t="s">
        <v>16</v>
      </c>
      <c r="C6" s="195" t="s">
        <v>17</v>
      </c>
      <c r="D6" s="195" t="s">
        <v>18</v>
      </c>
      <c r="E6" s="196" t="s">
        <v>19</v>
      </c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7" t="s">
        <v>25</v>
      </c>
    </row>
    <row r="7" spans="1:11" s="198" customFormat="1" ht="15.95" customHeight="1" thickBot="1" x14ac:dyDescent="0.25">
      <c r="A7" s="382" t="s">
        <v>312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</row>
    <row r="8" spans="1:11" s="198" customFormat="1" ht="12" customHeight="1" thickBot="1" x14ac:dyDescent="0.25">
      <c r="A8" s="71" t="s">
        <v>26</v>
      </c>
      <c r="B8" s="17" t="s">
        <v>27</v>
      </c>
      <c r="C8" s="18">
        <f>+C9+C10+C11+C12+C13+C14</f>
        <v>281005852</v>
      </c>
      <c r="D8" s="101">
        <f t="shared" ref="D8:I8" si="0">+D9+D10+D11+D12+D13+D14</f>
        <v>13946000</v>
      </c>
      <c r="E8" s="101">
        <f t="shared" si="0"/>
        <v>-612920</v>
      </c>
      <c r="F8" s="101">
        <f t="shared" si="0"/>
        <v>2336631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15669711</v>
      </c>
      <c r="K8" s="199">
        <f>+K9+K10+K11+K12+K13+K14</f>
        <v>296675563</v>
      </c>
    </row>
    <row r="9" spans="1:11" s="202" customFormat="1" ht="12" customHeight="1" x14ac:dyDescent="0.2">
      <c r="A9" s="200" t="s">
        <v>28</v>
      </c>
      <c r="B9" s="22" t="s">
        <v>29</v>
      </c>
      <c r="C9" s="23">
        <v>118740915</v>
      </c>
      <c r="D9" s="95"/>
      <c r="E9" s="95">
        <v>2752274</v>
      </c>
      <c r="F9" s="95">
        <v>353599</v>
      </c>
      <c r="G9" s="95"/>
      <c r="H9" s="95"/>
      <c r="I9" s="23"/>
      <c r="J9" s="24">
        <f>D9+E9+F9+G9+H9+I9</f>
        <v>3105873</v>
      </c>
      <c r="K9" s="201">
        <f t="shared" ref="K9:K14" si="1">C9+J9</f>
        <v>121846788</v>
      </c>
    </row>
    <row r="10" spans="1:11" s="204" customFormat="1" ht="12" customHeight="1" x14ac:dyDescent="0.2">
      <c r="A10" s="203" t="s">
        <v>30</v>
      </c>
      <c r="B10" s="27" t="s">
        <v>31</v>
      </c>
      <c r="C10" s="23">
        <v>77535718</v>
      </c>
      <c r="D10" s="97"/>
      <c r="E10" s="97">
        <v>1755000</v>
      </c>
      <c r="F10" s="97">
        <v>2283916</v>
      </c>
      <c r="G10" s="97"/>
      <c r="H10" s="97"/>
      <c r="I10" s="76"/>
      <c r="J10" s="24">
        <f t="shared" ref="J10:J64" si="2">D10+E10+F10+G10+H10+I10</f>
        <v>4038916</v>
      </c>
      <c r="K10" s="201">
        <f t="shared" si="1"/>
        <v>81574634</v>
      </c>
    </row>
    <row r="11" spans="1:11" s="204" customFormat="1" ht="12" customHeight="1" x14ac:dyDescent="0.2">
      <c r="A11" s="203" t="s">
        <v>32</v>
      </c>
      <c r="B11" s="27" t="s">
        <v>33</v>
      </c>
      <c r="C11" s="23">
        <v>79019229</v>
      </c>
      <c r="D11" s="97"/>
      <c r="E11" s="97">
        <v>-8502138</v>
      </c>
      <c r="F11" s="97">
        <v>-464908</v>
      </c>
      <c r="G11" s="97"/>
      <c r="H11" s="97"/>
      <c r="I11" s="76"/>
      <c r="J11" s="24">
        <f t="shared" si="2"/>
        <v>-8967046</v>
      </c>
      <c r="K11" s="201">
        <f t="shared" si="1"/>
        <v>70052183</v>
      </c>
    </row>
    <row r="12" spans="1:11" s="204" customFormat="1" ht="12" customHeight="1" x14ac:dyDescent="0.2">
      <c r="A12" s="203" t="s">
        <v>34</v>
      </c>
      <c r="B12" s="27" t="s">
        <v>35</v>
      </c>
      <c r="C12" s="23">
        <v>5709990</v>
      </c>
      <c r="D12" s="97"/>
      <c r="E12" s="97">
        <v>359344</v>
      </c>
      <c r="F12" s="97">
        <v>164024</v>
      </c>
      <c r="G12" s="97"/>
      <c r="H12" s="97"/>
      <c r="I12" s="76"/>
      <c r="J12" s="24">
        <f t="shared" si="2"/>
        <v>523368</v>
      </c>
      <c r="K12" s="201">
        <f t="shared" si="1"/>
        <v>6233358</v>
      </c>
    </row>
    <row r="13" spans="1:11" s="204" customFormat="1" ht="12" customHeight="1" x14ac:dyDescent="0.2">
      <c r="A13" s="203" t="s">
        <v>36</v>
      </c>
      <c r="B13" s="27" t="s">
        <v>313</v>
      </c>
      <c r="C13" s="23"/>
      <c r="D13" s="97">
        <v>13946000</v>
      </c>
      <c r="E13" s="97">
        <v>3022600</v>
      </c>
      <c r="F13" s="97"/>
      <c r="G13" s="97"/>
      <c r="H13" s="97"/>
      <c r="I13" s="76"/>
      <c r="J13" s="24">
        <f t="shared" si="2"/>
        <v>16968600</v>
      </c>
      <c r="K13" s="201">
        <f t="shared" si="1"/>
        <v>16968600</v>
      </c>
    </row>
    <row r="14" spans="1:11" s="202" customFormat="1" ht="12" customHeight="1" thickBot="1" x14ac:dyDescent="0.25">
      <c r="A14" s="205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01">
        <f t="shared" si="1"/>
        <v>0</v>
      </c>
    </row>
    <row r="15" spans="1:11" s="202" customFormat="1" ht="12" customHeight="1" thickBot="1" x14ac:dyDescent="0.25">
      <c r="A15" s="71" t="s">
        <v>40</v>
      </c>
      <c r="B15" s="31" t="s">
        <v>41</v>
      </c>
      <c r="C15" s="18">
        <f>+C16+C17+C18+C19+C20</f>
        <v>0</v>
      </c>
      <c r="D15" s="101">
        <f t="shared" ref="D15:K15" si="3">+D16+D17+D18+D19+D20</f>
        <v>566000</v>
      </c>
      <c r="E15" s="101">
        <f t="shared" si="3"/>
        <v>0</v>
      </c>
      <c r="F15" s="101">
        <f t="shared" si="3"/>
        <v>6442825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7008825</v>
      </c>
      <c r="K15" s="199">
        <f t="shared" si="3"/>
        <v>7008825</v>
      </c>
    </row>
    <row r="16" spans="1:11" s="202" customFormat="1" ht="12" customHeight="1" x14ac:dyDescent="0.2">
      <c r="A16" s="200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01">
        <f t="shared" ref="K16:K21" si="4">C16+J16</f>
        <v>0</v>
      </c>
    </row>
    <row r="17" spans="1:11" s="202" customFormat="1" ht="12" customHeight="1" x14ac:dyDescent="0.2">
      <c r="A17" s="203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06">
        <f t="shared" si="4"/>
        <v>0</v>
      </c>
    </row>
    <row r="18" spans="1:11" s="202" customFormat="1" ht="12" customHeight="1" x14ac:dyDescent="0.2">
      <c r="A18" s="203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06">
        <f t="shared" si="4"/>
        <v>0</v>
      </c>
    </row>
    <row r="19" spans="1:11" s="202" customFormat="1" ht="12" customHeight="1" x14ac:dyDescent="0.2">
      <c r="A19" s="203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06">
        <f t="shared" si="4"/>
        <v>0</v>
      </c>
    </row>
    <row r="20" spans="1:11" s="202" customFormat="1" ht="12" customHeight="1" x14ac:dyDescent="0.2">
      <c r="A20" s="203" t="s">
        <v>50</v>
      </c>
      <c r="B20" s="27" t="s">
        <v>51</v>
      </c>
      <c r="C20" s="23"/>
      <c r="D20" s="97">
        <v>566000</v>
      </c>
      <c r="E20" s="97"/>
      <c r="F20" s="97">
        <v>6442825</v>
      </c>
      <c r="G20" s="97"/>
      <c r="H20" s="97"/>
      <c r="I20" s="76"/>
      <c r="J20" s="77">
        <f t="shared" si="2"/>
        <v>7008825</v>
      </c>
      <c r="K20" s="206">
        <f t="shared" si="4"/>
        <v>7008825</v>
      </c>
    </row>
    <row r="21" spans="1:11" s="204" customFormat="1" ht="12" customHeight="1" thickBot="1" x14ac:dyDescent="0.25">
      <c r="A21" s="205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07">
        <f t="shared" si="4"/>
        <v>0</v>
      </c>
    </row>
    <row r="22" spans="1:11" s="204" customFormat="1" ht="12" customHeight="1" thickBot="1" x14ac:dyDescent="0.25">
      <c r="A22" s="71" t="s">
        <v>54</v>
      </c>
      <c r="B22" s="17" t="s">
        <v>55</v>
      </c>
      <c r="C22" s="18">
        <f>+C23+C24+C25+C26+C27</f>
        <v>954078268</v>
      </c>
      <c r="D22" s="101">
        <f t="shared" ref="D22:K22" si="5">+D23+D24+D25+D26+D27</f>
        <v>-618577448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-618577448</v>
      </c>
      <c r="K22" s="199">
        <f t="shared" si="5"/>
        <v>335500820</v>
      </c>
    </row>
    <row r="23" spans="1:11" s="204" customFormat="1" ht="12" customHeight="1" x14ac:dyDescent="0.2">
      <c r="A23" s="200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01">
        <f t="shared" ref="K23:K28" si="6">C23+J23</f>
        <v>0</v>
      </c>
    </row>
    <row r="24" spans="1:11" s="202" customFormat="1" ht="12" customHeight="1" x14ac:dyDescent="0.2">
      <c r="A24" s="203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06">
        <f t="shared" si="6"/>
        <v>0</v>
      </c>
    </row>
    <row r="25" spans="1:11" s="204" customFormat="1" ht="12" customHeight="1" x14ac:dyDescent="0.2">
      <c r="A25" s="203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06">
        <f t="shared" si="6"/>
        <v>0</v>
      </c>
    </row>
    <row r="26" spans="1:11" s="204" customFormat="1" ht="12" customHeight="1" x14ac:dyDescent="0.2">
      <c r="A26" s="203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06">
        <f t="shared" si="6"/>
        <v>0</v>
      </c>
    </row>
    <row r="27" spans="1:11" s="204" customFormat="1" ht="12" customHeight="1" x14ac:dyDescent="0.2">
      <c r="A27" s="203" t="s">
        <v>64</v>
      </c>
      <c r="B27" s="27" t="s">
        <v>65</v>
      </c>
      <c r="C27" s="76">
        <v>954078268</v>
      </c>
      <c r="D27" s="97">
        <v>-618577448</v>
      </c>
      <c r="E27" s="97"/>
      <c r="F27" s="97"/>
      <c r="G27" s="97"/>
      <c r="H27" s="97"/>
      <c r="I27" s="76"/>
      <c r="J27" s="77">
        <f t="shared" si="2"/>
        <v>-618577448</v>
      </c>
      <c r="K27" s="206">
        <f t="shared" si="6"/>
        <v>335500820</v>
      </c>
    </row>
    <row r="28" spans="1:11" s="204" customFormat="1" ht="12" customHeight="1" thickBot="1" x14ac:dyDescent="0.25">
      <c r="A28" s="205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07">
        <f t="shared" si="6"/>
        <v>0</v>
      </c>
    </row>
    <row r="29" spans="1:11" s="204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140900000</v>
      </c>
      <c r="D29" s="35">
        <f t="shared" ref="D29:K29" si="7">+D30+D31+D32+D33+D34+D35+D36</f>
        <v>2000000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2000000</v>
      </c>
      <c r="K29" s="208">
        <f t="shared" si="7"/>
        <v>142900000</v>
      </c>
    </row>
    <row r="30" spans="1:11" s="204" customFormat="1" ht="12" customHeight="1" x14ac:dyDescent="0.2">
      <c r="A30" s="200" t="s">
        <v>70</v>
      </c>
      <c r="B30" s="22" t="s">
        <v>71</v>
      </c>
      <c r="C30" s="23">
        <v>9000000</v>
      </c>
      <c r="D30" s="23"/>
      <c r="E30" s="23"/>
      <c r="F30" s="23"/>
      <c r="G30" s="23"/>
      <c r="H30" s="23"/>
      <c r="I30" s="23"/>
      <c r="J30" s="24">
        <f t="shared" si="2"/>
        <v>0</v>
      </c>
      <c r="K30" s="201">
        <f t="shared" ref="K30:K36" si="8">C30+J30</f>
        <v>9000000</v>
      </c>
    </row>
    <row r="31" spans="1:11" s="204" customFormat="1" ht="12" customHeight="1" x14ac:dyDescent="0.2">
      <c r="A31" s="203" t="s">
        <v>72</v>
      </c>
      <c r="B31" s="27" t="s">
        <v>73</v>
      </c>
      <c r="C31" s="76">
        <v>400000</v>
      </c>
      <c r="D31" s="76"/>
      <c r="E31" s="76"/>
      <c r="F31" s="76"/>
      <c r="G31" s="76"/>
      <c r="H31" s="76"/>
      <c r="I31" s="76"/>
      <c r="J31" s="77">
        <f t="shared" si="2"/>
        <v>0</v>
      </c>
      <c r="K31" s="206">
        <f t="shared" si="8"/>
        <v>400000</v>
      </c>
    </row>
    <row r="32" spans="1:11" s="204" customFormat="1" ht="12" customHeight="1" x14ac:dyDescent="0.2">
      <c r="A32" s="203" t="s">
        <v>74</v>
      </c>
      <c r="B32" s="27" t="s">
        <v>75</v>
      </c>
      <c r="C32" s="76">
        <v>95000000</v>
      </c>
      <c r="D32" s="76"/>
      <c r="E32" s="76"/>
      <c r="F32" s="76"/>
      <c r="G32" s="76"/>
      <c r="H32" s="76"/>
      <c r="I32" s="76"/>
      <c r="J32" s="77">
        <f t="shared" si="2"/>
        <v>0</v>
      </c>
      <c r="K32" s="206">
        <f t="shared" si="8"/>
        <v>95000000</v>
      </c>
    </row>
    <row r="33" spans="1:11" s="204" customFormat="1" ht="12" customHeight="1" x14ac:dyDescent="0.2">
      <c r="A33" s="203" t="s">
        <v>76</v>
      </c>
      <c r="B33" s="27" t="s">
        <v>77</v>
      </c>
      <c r="C33" s="76">
        <v>1000000</v>
      </c>
      <c r="D33" s="76">
        <v>2000000</v>
      </c>
      <c r="E33" s="76"/>
      <c r="F33" s="76"/>
      <c r="G33" s="76"/>
      <c r="H33" s="76"/>
      <c r="I33" s="76"/>
      <c r="J33" s="77">
        <f t="shared" si="2"/>
        <v>2000000</v>
      </c>
      <c r="K33" s="206">
        <f t="shared" si="8"/>
        <v>3000000</v>
      </c>
    </row>
    <row r="34" spans="1:11" s="204" customFormat="1" ht="12" customHeight="1" x14ac:dyDescent="0.2">
      <c r="A34" s="203" t="s">
        <v>78</v>
      </c>
      <c r="B34" s="27" t="s">
        <v>79</v>
      </c>
      <c r="C34" s="76">
        <v>10000000</v>
      </c>
      <c r="D34" s="76"/>
      <c r="E34" s="76"/>
      <c r="F34" s="76"/>
      <c r="G34" s="76"/>
      <c r="H34" s="76"/>
      <c r="I34" s="76"/>
      <c r="J34" s="77">
        <f t="shared" si="2"/>
        <v>0</v>
      </c>
      <c r="K34" s="206">
        <f t="shared" si="8"/>
        <v>10000000</v>
      </c>
    </row>
    <row r="35" spans="1:11" s="204" customFormat="1" ht="12" customHeight="1" x14ac:dyDescent="0.2">
      <c r="A35" s="203" t="s">
        <v>80</v>
      </c>
      <c r="B35" s="27" t="s">
        <v>81</v>
      </c>
      <c r="C35" s="76">
        <v>25000000</v>
      </c>
      <c r="D35" s="76"/>
      <c r="E35" s="76"/>
      <c r="F35" s="76"/>
      <c r="G35" s="76"/>
      <c r="H35" s="76"/>
      <c r="I35" s="76"/>
      <c r="J35" s="77">
        <f t="shared" si="2"/>
        <v>0</v>
      </c>
      <c r="K35" s="206">
        <f t="shared" si="8"/>
        <v>25000000</v>
      </c>
    </row>
    <row r="36" spans="1:11" s="204" customFormat="1" ht="12" customHeight="1" thickBot="1" x14ac:dyDescent="0.25">
      <c r="A36" s="205" t="s">
        <v>82</v>
      </c>
      <c r="B36" s="33" t="s">
        <v>83</v>
      </c>
      <c r="C36" s="79">
        <v>500000</v>
      </c>
      <c r="D36" s="79"/>
      <c r="E36" s="79"/>
      <c r="F36" s="79"/>
      <c r="G36" s="79"/>
      <c r="H36" s="79"/>
      <c r="I36" s="79"/>
      <c r="J36" s="80">
        <f t="shared" si="2"/>
        <v>0</v>
      </c>
      <c r="K36" s="207">
        <f t="shared" si="8"/>
        <v>500000</v>
      </c>
    </row>
    <row r="37" spans="1:11" s="204" customFormat="1" ht="12" customHeight="1" thickBot="1" x14ac:dyDescent="0.25">
      <c r="A37" s="71" t="s">
        <v>84</v>
      </c>
      <c r="B37" s="17" t="s">
        <v>85</v>
      </c>
      <c r="C37" s="18">
        <f>SUM(C38:C48)</f>
        <v>20108000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199">
        <f t="shared" si="9"/>
        <v>20108000</v>
      </c>
    </row>
    <row r="38" spans="1:11" s="204" customFormat="1" ht="12" customHeight="1" x14ac:dyDescent="0.2">
      <c r="A38" s="200" t="s">
        <v>86</v>
      </c>
      <c r="B38" s="22" t="s">
        <v>87</v>
      </c>
      <c r="C38" s="23">
        <v>5518000</v>
      </c>
      <c r="D38" s="95"/>
      <c r="E38" s="95"/>
      <c r="F38" s="95"/>
      <c r="G38" s="95"/>
      <c r="H38" s="95"/>
      <c r="I38" s="23"/>
      <c r="J38" s="24">
        <f t="shared" si="2"/>
        <v>0</v>
      </c>
      <c r="K38" s="201">
        <f t="shared" ref="K38:K48" si="10">C38+J38</f>
        <v>5518000</v>
      </c>
    </row>
    <row r="39" spans="1:11" s="204" customFormat="1" ht="12" customHeight="1" x14ac:dyDescent="0.2">
      <c r="A39" s="203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06">
        <f t="shared" si="10"/>
        <v>0</v>
      </c>
    </row>
    <row r="40" spans="1:11" s="204" customFormat="1" ht="12" customHeight="1" x14ac:dyDescent="0.2">
      <c r="A40" s="203" t="s">
        <v>90</v>
      </c>
      <c r="B40" s="27" t="s">
        <v>91</v>
      </c>
      <c r="C40" s="76"/>
      <c r="D40" s="97"/>
      <c r="E40" s="97"/>
      <c r="F40" s="97"/>
      <c r="G40" s="97"/>
      <c r="H40" s="97"/>
      <c r="I40" s="76"/>
      <c r="J40" s="77">
        <f t="shared" si="2"/>
        <v>0</v>
      </c>
      <c r="K40" s="206">
        <f t="shared" si="10"/>
        <v>0</v>
      </c>
    </row>
    <row r="41" spans="1:11" s="204" customFormat="1" ht="12" customHeight="1" x14ac:dyDescent="0.2">
      <c r="A41" s="203" t="s">
        <v>92</v>
      </c>
      <c r="B41" s="27" t="s">
        <v>93</v>
      </c>
      <c r="C41" s="76">
        <v>400000</v>
      </c>
      <c r="D41" s="97"/>
      <c r="E41" s="97"/>
      <c r="F41" s="97"/>
      <c r="G41" s="97"/>
      <c r="H41" s="97"/>
      <c r="I41" s="76"/>
      <c r="J41" s="77">
        <f t="shared" si="2"/>
        <v>0</v>
      </c>
      <c r="K41" s="206">
        <f t="shared" si="10"/>
        <v>400000</v>
      </c>
    </row>
    <row r="42" spans="1:11" s="204" customFormat="1" ht="12" customHeight="1" x14ac:dyDescent="0.2">
      <c r="A42" s="203" t="s">
        <v>94</v>
      </c>
      <c r="B42" s="27" t="s">
        <v>95</v>
      </c>
      <c r="C42" s="76"/>
      <c r="D42" s="97"/>
      <c r="E42" s="97"/>
      <c r="F42" s="97"/>
      <c r="G42" s="97"/>
      <c r="H42" s="97"/>
      <c r="I42" s="76"/>
      <c r="J42" s="77">
        <f t="shared" si="2"/>
        <v>0</v>
      </c>
      <c r="K42" s="206">
        <f t="shared" si="10"/>
        <v>0</v>
      </c>
    </row>
    <row r="43" spans="1:11" s="204" customFormat="1" ht="12" customHeight="1" x14ac:dyDescent="0.2">
      <c r="A43" s="203" t="s">
        <v>96</v>
      </c>
      <c r="B43" s="27" t="s">
        <v>97</v>
      </c>
      <c r="C43" s="76">
        <v>1490000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06">
        <f t="shared" si="10"/>
        <v>1490000</v>
      </c>
    </row>
    <row r="44" spans="1:11" s="204" customFormat="1" ht="12" customHeight="1" x14ac:dyDescent="0.2">
      <c r="A44" s="203" t="s">
        <v>98</v>
      </c>
      <c r="B44" s="27" t="s">
        <v>99</v>
      </c>
      <c r="C44" s="76">
        <v>12000000</v>
      </c>
      <c r="D44" s="97"/>
      <c r="E44" s="97"/>
      <c r="F44" s="97"/>
      <c r="G44" s="97"/>
      <c r="H44" s="97"/>
      <c r="I44" s="76"/>
      <c r="J44" s="77">
        <f t="shared" si="2"/>
        <v>0</v>
      </c>
      <c r="K44" s="206">
        <f t="shared" si="10"/>
        <v>12000000</v>
      </c>
    </row>
    <row r="45" spans="1:11" s="204" customFormat="1" ht="12" customHeight="1" x14ac:dyDescent="0.2">
      <c r="A45" s="203" t="s">
        <v>100</v>
      </c>
      <c r="B45" s="27" t="s">
        <v>314</v>
      </c>
      <c r="C45" s="76">
        <v>700000</v>
      </c>
      <c r="D45" s="97"/>
      <c r="E45" s="97"/>
      <c r="F45" s="97"/>
      <c r="G45" s="97"/>
      <c r="H45" s="97"/>
      <c r="I45" s="76"/>
      <c r="J45" s="77">
        <f t="shared" si="2"/>
        <v>0</v>
      </c>
      <c r="K45" s="206">
        <f t="shared" si="10"/>
        <v>700000</v>
      </c>
    </row>
    <row r="46" spans="1:11" s="204" customFormat="1" ht="12" customHeight="1" x14ac:dyDescent="0.2">
      <c r="A46" s="203" t="s">
        <v>102</v>
      </c>
      <c r="B46" s="27" t="s">
        <v>103</v>
      </c>
      <c r="C46" s="47"/>
      <c r="D46" s="209"/>
      <c r="E46" s="209"/>
      <c r="F46" s="209"/>
      <c r="G46" s="209"/>
      <c r="H46" s="209"/>
      <c r="I46" s="47"/>
      <c r="J46" s="48">
        <f t="shared" si="2"/>
        <v>0</v>
      </c>
      <c r="K46" s="210">
        <f t="shared" si="10"/>
        <v>0</v>
      </c>
    </row>
    <row r="47" spans="1:11" s="204" customFormat="1" ht="12" customHeight="1" x14ac:dyDescent="0.2">
      <c r="A47" s="205" t="s">
        <v>104</v>
      </c>
      <c r="B47" s="33" t="s">
        <v>105</v>
      </c>
      <c r="C47" s="212"/>
      <c r="D47" s="211"/>
      <c r="E47" s="211"/>
      <c r="F47" s="211"/>
      <c r="G47" s="211"/>
      <c r="H47" s="211"/>
      <c r="I47" s="212"/>
      <c r="J47" s="213">
        <f t="shared" si="2"/>
        <v>0</v>
      </c>
      <c r="K47" s="214">
        <f t="shared" si="10"/>
        <v>0</v>
      </c>
    </row>
    <row r="48" spans="1:11" s="204" customFormat="1" ht="12" customHeight="1" thickBot="1" x14ac:dyDescent="0.25">
      <c r="A48" s="205" t="s">
        <v>106</v>
      </c>
      <c r="B48" s="33" t="s">
        <v>107</v>
      </c>
      <c r="C48" s="212"/>
      <c r="D48" s="211"/>
      <c r="E48" s="211"/>
      <c r="F48" s="211"/>
      <c r="G48" s="211"/>
      <c r="H48" s="211"/>
      <c r="I48" s="212"/>
      <c r="J48" s="213">
        <f t="shared" si="2"/>
        <v>0</v>
      </c>
      <c r="K48" s="214">
        <f t="shared" si="10"/>
        <v>0</v>
      </c>
    </row>
    <row r="49" spans="1:11" s="204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199">
        <f t="shared" si="11"/>
        <v>0</v>
      </c>
    </row>
    <row r="50" spans="1:11" s="204" customFormat="1" ht="12" customHeight="1" x14ac:dyDescent="0.2">
      <c r="A50" s="200" t="s">
        <v>110</v>
      </c>
      <c r="B50" s="22" t="s">
        <v>111</v>
      </c>
      <c r="C50" s="37"/>
      <c r="D50" s="262"/>
      <c r="E50" s="262"/>
      <c r="F50" s="262"/>
      <c r="G50" s="262"/>
      <c r="H50" s="262"/>
      <c r="I50" s="37"/>
      <c r="J50" s="38">
        <f t="shared" si="2"/>
        <v>0</v>
      </c>
      <c r="K50" s="263">
        <f>C50+J50</f>
        <v>0</v>
      </c>
    </row>
    <row r="51" spans="1:11" s="204" customFormat="1" ht="12" customHeight="1" x14ac:dyDescent="0.2">
      <c r="A51" s="203" t="s">
        <v>112</v>
      </c>
      <c r="B51" s="27" t="s">
        <v>113</v>
      </c>
      <c r="C51" s="47"/>
      <c r="D51" s="209"/>
      <c r="E51" s="209"/>
      <c r="F51" s="209"/>
      <c r="G51" s="209"/>
      <c r="H51" s="209"/>
      <c r="I51" s="47"/>
      <c r="J51" s="48">
        <f t="shared" si="2"/>
        <v>0</v>
      </c>
      <c r="K51" s="210">
        <f>C51+J51</f>
        <v>0</v>
      </c>
    </row>
    <row r="52" spans="1:11" s="204" customFormat="1" ht="12" customHeight="1" x14ac:dyDescent="0.2">
      <c r="A52" s="203" t="s">
        <v>114</v>
      </c>
      <c r="B52" s="27" t="s">
        <v>115</v>
      </c>
      <c r="C52" s="47"/>
      <c r="D52" s="209"/>
      <c r="E52" s="209"/>
      <c r="F52" s="209"/>
      <c r="G52" s="209"/>
      <c r="H52" s="209"/>
      <c r="I52" s="47"/>
      <c r="J52" s="48">
        <f t="shared" si="2"/>
        <v>0</v>
      </c>
      <c r="K52" s="210">
        <f>C52+J52</f>
        <v>0</v>
      </c>
    </row>
    <row r="53" spans="1:11" s="204" customFormat="1" ht="12" customHeight="1" x14ac:dyDescent="0.2">
      <c r="A53" s="203" t="s">
        <v>116</v>
      </c>
      <c r="B53" s="27" t="s">
        <v>117</v>
      </c>
      <c r="C53" s="47"/>
      <c r="D53" s="209"/>
      <c r="E53" s="209"/>
      <c r="F53" s="209"/>
      <c r="G53" s="209"/>
      <c r="H53" s="209"/>
      <c r="I53" s="47"/>
      <c r="J53" s="48">
        <f t="shared" si="2"/>
        <v>0</v>
      </c>
      <c r="K53" s="210">
        <f>C53+J53</f>
        <v>0</v>
      </c>
    </row>
    <row r="54" spans="1:11" s="204" customFormat="1" ht="12" customHeight="1" thickBot="1" x14ac:dyDescent="0.25">
      <c r="A54" s="221" t="s">
        <v>118</v>
      </c>
      <c r="B54" s="222" t="s">
        <v>119</v>
      </c>
      <c r="C54" s="43"/>
      <c r="D54" s="224"/>
      <c r="E54" s="224"/>
      <c r="F54" s="224"/>
      <c r="G54" s="224"/>
      <c r="H54" s="224"/>
      <c r="I54" s="43"/>
      <c r="J54" s="44">
        <f t="shared" si="2"/>
        <v>0</v>
      </c>
      <c r="K54" s="225">
        <f>C54+J54</f>
        <v>0</v>
      </c>
    </row>
    <row r="55" spans="1:11" s="204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199">
        <f t="shared" si="12"/>
        <v>0</v>
      </c>
    </row>
    <row r="56" spans="1:11" s="204" customFormat="1" ht="12" customHeight="1" x14ac:dyDescent="0.2">
      <c r="A56" s="200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01">
        <f>C56+J56</f>
        <v>0</v>
      </c>
    </row>
    <row r="57" spans="1:11" s="204" customFormat="1" ht="12" customHeight="1" x14ac:dyDescent="0.2">
      <c r="A57" s="203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06">
        <f>C57+J57</f>
        <v>0</v>
      </c>
    </row>
    <row r="58" spans="1:11" s="204" customFormat="1" ht="12" customHeight="1" x14ac:dyDescent="0.2">
      <c r="A58" s="203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06">
        <f>C58+J58</f>
        <v>0</v>
      </c>
    </row>
    <row r="59" spans="1:11" s="204" customFormat="1" ht="12" customHeight="1" thickBot="1" x14ac:dyDescent="0.25">
      <c r="A59" s="205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07">
        <f>C59+J59</f>
        <v>0</v>
      </c>
    </row>
    <row r="60" spans="1:11" s="204" customFormat="1" ht="12" customHeight="1" thickBot="1" x14ac:dyDescent="0.25">
      <c r="A60" s="71" t="s">
        <v>130</v>
      </c>
      <c r="B60" s="31" t="s">
        <v>131</v>
      </c>
      <c r="C60" s="18">
        <f>SUM(C61:C63)</f>
        <v>556000</v>
      </c>
      <c r="D60" s="101">
        <f t="shared" ref="D60:K60" si="13">SUM(D61:D63)</f>
        <v>1000000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1000000</v>
      </c>
      <c r="K60" s="199">
        <f t="shared" si="13"/>
        <v>1556000</v>
      </c>
    </row>
    <row r="61" spans="1:11" s="204" customFormat="1" ht="12" customHeight="1" x14ac:dyDescent="0.2">
      <c r="A61" s="200" t="s">
        <v>132</v>
      </c>
      <c r="B61" s="22" t="s">
        <v>133</v>
      </c>
      <c r="C61" s="47"/>
      <c r="D61" s="209"/>
      <c r="E61" s="209"/>
      <c r="F61" s="209"/>
      <c r="G61" s="209"/>
      <c r="H61" s="209"/>
      <c r="I61" s="47"/>
      <c r="J61" s="48">
        <f t="shared" si="2"/>
        <v>0</v>
      </c>
      <c r="K61" s="210">
        <f>C61+J61</f>
        <v>0</v>
      </c>
    </row>
    <row r="62" spans="1:11" s="204" customFormat="1" ht="12" customHeight="1" x14ac:dyDescent="0.2">
      <c r="A62" s="203" t="s">
        <v>134</v>
      </c>
      <c r="B62" s="27" t="s">
        <v>135</v>
      </c>
      <c r="C62" s="47">
        <v>556000</v>
      </c>
      <c r="D62" s="209">
        <v>1000000</v>
      </c>
      <c r="E62" s="209"/>
      <c r="F62" s="209"/>
      <c r="G62" s="209"/>
      <c r="H62" s="209"/>
      <c r="I62" s="47"/>
      <c r="J62" s="48">
        <f t="shared" si="2"/>
        <v>1000000</v>
      </c>
      <c r="K62" s="210">
        <f>C62+J62</f>
        <v>1556000</v>
      </c>
    </row>
    <row r="63" spans="1:11" s="204" customFormat="1" ht="12" customHeight="1" x14ac:dyDescent="0.2">
      <c r="A63" s="203" t="s">
        <v>136</v>
      </c>
      <c r="B63" s="27" t="s">
        <v>137</v>
      </c>
      <c r="C63" s="47"/>
      <c r="D63" s="209"/>
      <c r="E63" s="209"/>
      <c r="F63" s="209"/>
      <c r="G63" s="209"/>
      <c r="H63" s="209"/>
      <c r="I63" s="47"/>
      <c r="J63" s="48">
        <f t="shared" si="2"/>
        <v>0</v>
      </c>
      <c r="K63" s="210">
        <f>C63+J63</f>
        <v>0</v>
      </c>
    </row>
    <row r="64" spans="1:11" s="204" customFormat="1" ht="12" customHeight="1" thickBot="1" x14ac:dyDescent="0.25">
      <c r="A64" s="205" t="s">
        <v>138</v>
      </c>
      <c r="B64" s="33" t="s">
        <v>139</v>
      </c>
      <c r="C64" s="47"/>
      <c r="D64" s="209"/>
      <c r="E64" s="209"/>
      <c r="F64" s="209"/>
      <c r="G64" s="209"/>
      <c r="H64" s="209"/>
      <c r="I64" s="47"/>
      <c r="J64" s="48">
        <f t="shared" si="2"/>
        <v>0</v>
      </c>
      <c r="K64" s="210">
        <f>C64+J64</f>
        <v>0</v>
      </c>
    </row>
    <row r="65" spans="1:11" s="204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1396648120</v>
      </c>
      <c r="D65" s="102">
        <f t="shared" ref="D65:K65" si="14">+D8+D15+D22+D29+D37+D49+D55+D60</f>
        <v>-601065448</v>
      </c>
      <c r="E65" s="102">
        <f t="shared" si="14"/>
        <v>-612920</v>
      </c>
      <c r="F65" s="102">
        <f t="shared" si="14"/>
        <v>8779456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-592898912</v>
      </c>
      <c r="K65" s="208">
        <f t="shared" si="14"/>
        <v>803749208</v>
      </c>
    </row>
    <row r="66" spans="1:11" s="204" customFormat="1" ht="12" customHeight="1" thickBot="1" x14ac:dyDescent="0.2">
      <c r="A66" s="226" t="s">
        <v>315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199">
        <f t="shared" si="15"/>
        <v>0</v>
      </c>
    </row>
    <row r="67" spans="1:11" s="204" customFormat="1" ht="12" customHeight="1" x14ac:dyDescent="0.2">
      <c r="A67" s="200" t="s">
        <v>144</v>
      </c>
      <c r="B67" s="22" t="s">
        <v>145</v>
      </c>
      <c r="C67" s="47"/>
      <c r="D67" s="209"/>
      <c r="E67" s="209"/>
      <c r="F67" s="209"/>
      <c r="G67" s="209"/>
      <c r="H67" s="209"/>
      <c r="I67" s="47"/>
      <c r="J67" s="48">
        <f>D67+E67+F67+G67+H67+I67</f>
        <v>0</v>
      </c>
      <c r="K67" s="210">
        <f>C67+J67</f>
        <v>0</v>
      </c>
    </row>
    <row r="68" spans="1:11" s="204" customFormat="1" ht="12" customHeight="1" x14ac:dyDescent="0.2">
      <c r="A68" s="203" t="s">
        <v>146</v>
      </c>
      <c r="B68" s="27" t="s">
        <v>147</v>
      </c>
      <c r="C68" s="47"/>
      <c r="D68" s="209"/>
      <c r="E68" s="209"/>
      <c r="F68" s="209"/>
      <c r="G68" s="209"/>
      <c r="H68" s="209"/>
      <c r="I68" s="47"/>
      <c r="J68" s="48">
        <f>D68+E68+F68+G68+H68+I68</f>
        <v>0</v>
      </c>
      <c r="K68" s="210">
        <f>C68+J68</f>
        <v>0</v>
      </c>
    </row>
    <row r="69" spans="1:11" s="204" customFormat="1" ht="12" customHeight="1" thickBot="1" x14ac:dyDescent="0.25">
      <c r="A69" s="221" t="s">
        <v>148</v>
      </c>
      <c r="B69" s="227" t="s">
        <v>316</v>
      </c>
      <c r="C69" s="43"/>
      <c r="D69" s="224"/>
      <c r="E69" s="224"/>
      <c r="F69" s="224"/>
      <c r="G69" s="224"/>
      <c r="H69" s="224"/>
      <c r="I69" s="43"/>
      <c r="J69" s="44">
        <f>D69+E69+F69+G69+H69+I69</f>
        <v>0</v>
      </c>
      <c r="K69" s="225">
        <f>C69+J69</f>
        <v>0</v>
      </c>
    </row>
    <row r="70" spans="1:11" s="204" customFormat="1" ht="12" customHeight="1" thickBot="1" x14ac:dyDescent="0.2">
      <c r="A70" s="226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199">
        <f t="shared" si="16"/>
        <v>0</v>
      </c>
    </row>
    <row r="71" spans="1:11" s="204" customFormat="1" ht="12" customHeight="1" x14ac:dyDescent="0.2">
      <c r="A71" s="200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10">
        <f>C71+J71</f>
        <v>0</v>
      </c>
    </row>
    <row r="72" spans="1:11" s="204" customFormat="1" ht="12" customHeight="1" x14ac:dyDescent="0.2">
      <c r="A72" s="203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10">
        <f>C72+J72</f>
        <v>0</v>
      </c>
    </row>
    <row r="73" spans="1:11" s="204" customFormat="1" ht="12" customHeight="1" x14ac:dyDescent="0.2">
      <c r="A73" s="203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10">
        <f>C73+J73</f>
        <v>0</v>
      </c>
    </row>
    <row r="74" spans="1:11" s="204" customFormat="1" ht="12" customHeight="1" thickBot="1" x14ac:dyDescent="0.25">
      <c r="A74" s="205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10">
        <f>C74+J74</f>
        <v>0</v>
      </c>
    </row>
    <row r="75" spans="1:11" s="204" customFormat="1" ht="12" customHeight="1" thickBot="1" x14ac:dyDescent="0.2">
      <c r="A75" s="226" t="s">
        <v>160</v>
      </c>
      <c r="B75" s="31" t="s">
        <v>161</v>
      </c>
      <c r="C75" s="18">
        <f>SUM(C76:C77)</f>
        <v>63130000</v>
      </c>
      <c r="D75" s="18">
        <f t="shared" ref="D75:K75" si="17">SUM(D76:D77)</f>
        <v>618577448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618577448</v>
      </c>
      <c r="K75" s="199">
        <f t="shared" si="17"/>
        <v>681707448</v>
      </c>
    </row>
    <row r="76" spans="1:11" s="204" customFormat="1" ht="12" customHeight="1" x14ac:dyDescent="0.2">
      <c r="A76" s="200" t="s">
        <v>162</v>
      </c>
      <c r="B76" s="22" t="s">
        <v>163</v>
      </c>
      <c r="C76" s="47">
        <v>63130000</v>
      </c>
      <c r="D76" s="47">
        <v>617935173</v>
      </c>
      <c r="E76" s="47"/>
      <c r="F76" s="47"/>
      <c r="G76" s="47"/>
      <c r="H76" s="47"/>
      <c r="I76" s="47"/>
      <c r="J76" s="48">
        <f>D76+E76+F76+G76+H76+I76</f>
        <v>617935173</v>
      </c>
      <c r="K76" s="210">
        <f>C76+J76</f>
        <v>681065173</v>
      </c>
    </row>
    <row r="77" spans="1:11" s="204" customFormat="1" ht="12" customHeight="1" thickBot="1" x14ac:dyDescent="0.25">
      <c r="A77" s="205" t="s">
        <v>164</v>
      </c>
      <c r="B77" s="33" t="s">
        <v>165</v>
      </c>
      <c r="C77" s="47"/>
      <c r="D77" s="47">
        <v>642275</v>
      </c>
      <c r="E77" s="47"/>
      <c r="F77" s="47"/>
      <c r="G77" s="47"/>
      <c r="H77" s="47"/>
      <c r="I77" s="47"/>
      <c r="J77" s="48">
        <f>D77+E77+F77+G77+H77+I77</f>
        <v>642275</v>
      </c>
      <c r="K77" s="210">
        <f>C77+J77</f>
        <v>642275</v>
      </c>
    </row>
    <row r="78" spans="1:11" s="202" customFormat="1" ht="12" customHeight="1" thickBot="1" x14ac:dyDescent="0.2">
      <c r="A78" s="226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199">
        <f t="shared" si="18"/>
        <v>0</v>
      </c>
    </row>
    <row r="79" spans="1:11" s="204" customFormat="1" ht="12" customHeight="1" x14ac:dyDescent="0.2">
      <c r="A79" s="200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10">
        <f>C79+J79</f>
        <v>0</v>
      </c>
    </row>
    <row r="80" spans="1:11" s="204" customFormat="1" ht="12" customHeight="1" x14ac:dyDescent="0.2">
      <c r="A80" s="203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10">
        <f>C80+J80</f>
        <v>0</v>
      </c>
    </row>
    <row r="81" spans="1:11" s="204" customFormat="1" ht="12" customHeight="1" thickBot="1" x14ac:dyDescent="0.25">
      <c r="A81" s="205" t="s">
        <v>172</v>
      </c>
      <c r="B81" s="228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10">
        <f>C81+J81</f>
        <v>0</v>
      </c>
    </row>
    <row r="82" spans="1:11" s="204" customFormat="1" ht="12" customHeight="1" thickBot="1" x14ac:dyDescent="0.2">
      <c r="A82" s="226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199">
        <f t="shared" si="19"/>
        <v>0</v>
      </c>
    </row>
    <row r="83" spans="1:11" s="204" customFormat="1" ht="12" customHeight="1" x14ac:dyDescent="0.2">
      <c r="A83" s="229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10">
        <f t="shared" ref="K83:K88" si="21">C83+J83</f>
        <v>0</v>
      </c>
    </row>
    <row r="84" spans="1:11" s="204" customFormat="1" ht="12" customHeight="1" x14ac:dyDescent="0.2">
      <c r="A84" s="230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10">
        <f t="shared" si="21"/>
        <v>0</v>
      </c>
    </row>
    <row r="85" spans="1:11" s="204" customFormat="1" ht="12" customHeight="1" x14ac:dyDescent="0.2">
      <c r="A85" s="230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10">
        <f t="shared" si="21"/>
        <v>0</v>
      </c>
    </row>
    <row r="86" spans="1:11" s="202" customFormat="1" ht="12" customHeight="1" thickBot="1" x14ac:dyDescent="0.25">
      <c r="A86" s="231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10">
        <f t="shared" si="21"/>
        <v>0</v>
      </c>
    </row>
    <row r="87" spans="1:11" s="202" customFormat="1" ht="12" customHeight="1" thickBot="1" x14ac:dyDescent="0.2">
      <c r="A87" s="226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199">
        <f t="shared" si="21"/>
        <v>0</v>
      </c>
    </row>
    <row r="88" spans="1:11" s="202" customFormat="1" ht="12" customHeight="1" thickBot="1" x14ac:dyDescent="0.2">
      <c r="A88" s="226" t="s">
        <v>317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199">
        <f t="shared" si="21"/>
        <v>0</v>
      </c>
    </row>
    <row r="89" spans="1:11" s="202" customFormat="1" ht="12" customHeight="1" thickBot="1" x14ac:dyDescent="0.2">
      <c r="A89" s="226" t="s">
        <v>318</v>
      </c>
      <c r="B89" s="31" t="s">
        <v>189</v>
      </c>
      <c r="C89" s="35">
        <f>+C66+C70+C75+C78+C82+C88+C87</f>
        <v>63130000</v>
      </c>
      <c r="D89" s="35">
        <f t="shared" ref="D89:K89" si="22">+D66+D70+D75+D78+D82+D88+D87</f>
        <v>618577448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618577448</v>
      </c>
      <c r="K89" s="208">
        <f t="shared" si="22"/>
        <v>681707448</v>
      </c>
    </row>
    <row r="90" spans="1:11" s="202" customFormat="1" ht="12" customHeight="1" thickBot="1" x14ac:dyDescent="0.2">
      <c r="A90" s="232" t="s">
        <v>319</v>
      </c>
      <c r="B90" s="61" t="s">
        <v>320</v>
      </c>
      <c r="C90" s="35">
        <f>+C65+C89</f>
        <v>1459778120</v>
      </c>
      <c r="D90" s="35">
        <f t="shared" ref="D90:K90" si="23">+D65+D89</f>
        <v>17512000</v>
      </c>
      <c r="E90" s="35">
        <f t="shared" si="23"/>
        <v>-612920</v>
      </c>
      <c r="F90" s="35">
        <f t="shared" si="23"/>
        <v>8779456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25678536</v>
      </c>
      <c r="K90" s="208">
        <f t="shared" si="23"/>
        <v>1485456656</v>
      </c>
    </row>
    <row r="91" spans="1:11" s="204" customFormat="1" ht="15.2" customHeight="1" thickBot="1" x14ac:dyDescent="0.25">
      <c r="A91" s="233"/>
      <c r="B91" s="234"/>
      <c r="C91" s="235"/>
      <c r="D91" s="235"/>
      <c r="E91" s="235"/>
      <c r="F91" s="235"/>
      <c r="G91" s="235"/>
    </row>
    <row r="92" spans="1:11" s="198" customFormat="1" ht="16.5" customHeight="1" thickBot="1" x14ac:dyDescent="0.25">
      <c r="A92" s="382" t="s">
        <v>321</v>
      </c>
      <c r="B92" s="383"/>
      <c r="C92" s="383"/>
      <c r="D92" s="383"/>
      <c r="E92" s="383"/>
      <c r="F92" s="383"/>
      <c r="G92" s="383"/>
      <c r="H92" s="383"/>
      <c r="I92" s="383"/>
      <c r="J92" s="383"/>
      <c r="K92" s="384"/>
    </row>
    <row r="93" spans="1:11" s="236" customFormat="1" ht="12" customHeight="1" thickBot="1" x14ac:dyDescent="0.25">
      <c r="A93" s="10" t="s">
        <v>26</v>
      </c>
      <c r="B93" s="128" t="s">
        <v>322</v>
      </c>
      <c r="C93" s="129">
        <f>+C94+C95+C96+C97+C98+C111</f>
        <v>123692000</v>
      </c>
      <c r="D93" s="264">
        <f t="shared" ref="D93:K93" si="24">+D94+D95+D96+D97+D98+D111</f>
        <v>7896000</v>
      </c>
      <c r="E93" s="264">
        <f t="shared" si="24"/>
        <v>1026844</v>
      </c>
      <c r="F93" s="264">
        <f t="shared" si="24"/>
        <v>8013069</v>
      </c>
      <c r="G93" s="264">
        <f t="shared" si="24"/>
        <v>0</v>
      </c>
      <c r="H93" s="264">
        <f t="shared" si="24"/>
        <v>0</v>
      </c>
      <c r="I93" s="129">
        <f t="shared" si="24"/>
        <v>0</v>
      </c>
      <c r="J93" s="129">
        <f t="shared" si="24"/>
        <v>16935913</v>
      </c>
      <c r="K93" s="265">
        <f t="shared" si="24"/>
        <v>140627913</v>
      </c>
    </row>
    <row r="94" spans="1:11" ht="12" customHeight="1" x14ac:dyDescent="0.2">
      <c r="A94" s="215" t="s">
        <v>28</v>
      </c>
      <c r="B94" s="132" t="s">
        <v>196</v>
      </c>
      <c r="C94" s="134">
        <v>14024000</v>
      </c>
      <c r="D94" s="266"/>
      <c r="E94" s="266">
        <v>802800</v>
      </c>
      <c r="F94" s="266">
        <v>6029594</v>
      </c>
      <c r="G94" s="266"/>
      <c r="H94" s="266"/>
      <c r="I94" s="134"/>
      <c r="J94" s="135">
        <f t="shared" ref="J94:J113" si="25">D94+E94+F94+G94+H94+I94</f>
        <v>6832394</v>
      </c>
      <c r="K94" s="267">
        <f t="shared" ref="K94:K113" si="26">C94+J94</f>
        <v>20856394</v>
      </c>
    </row>
    <row r="95" spans="1:11" ht="12" customHeight="1" x14ac:dyDescent="0.2">
      <c r="A95" s="203" t="s">
        <v>30</v>
      </c>
      <c r="B95" s="75" t="s">
        <v>197</v>
      </c>
      <c r="C95" s="76">
        <v>3645000</v>
      </c>
      <c r="D95" s="76"/>
      <c r="E95" s="76">
        <v>143274</v>
      </c>
      <c r="F95" s="76">
        <v>426255</v>
      </c>
      <c r="G95" s="76"/>
      <c r="H95" s="76"/>
      <c r="I95" s="76"/>
      <c r="J95" s="77">
        <f t="shared" si="25"/>
        <v>569529</v>
      </c>
      <c r="K95" s="206">
        <f t="shared" si="26"/>
        <v>4214529</v>
      </c>
    </row>
    <row r="96" spans="1:11" ht="12" customHeight="1" x14ac:dyDescent="0.2">
      <c r="A96" s="203" t="s">
        <v>32</v>
      </c>
      <c r="B96" s="75" t="s">
        <v>198</v>
      </c>
      <c r="C96" s="79">
        <v>7305000</v>
      </c>
      <c r="D96" s="79">
        <v>10285000</v>
      </c>
      <c r="E96" s="79">
        <v>880000</v>
      </c>
      <c r="F96" s="79"/>
      <c r="G96" s="79"/>
      <c r="H96" s="76"/>
      <c r="I96" s="79"/>
      <c r="J96" s="80">
        <f t="shared" si="25"/>
        <v>11165000</v>
      </c>
      <c r="K96" s="207">
        <f t="shared" si="26"/>
        <v>18470000</v>
      </c>
    </row>
    <row r="97" spans="1:11" ht="12" customHeight="1" x14ac:dyDescent="0.2">
      <c r="A97" s="203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07">
        <f t="shared" si="26"/>
        <v>0</v>
      </c>
    </row>
    <row r="98" spans="1:11" ht="12" customHeight="1" x14ac:dyDescent="0.2">
      <c r="A98" s="203" t="s">
        <v>200</v>
      </c>
      <c r="B98" s="83" t="s">
        <v>201</v>
      </c>
      <c r="C98" s="79">
        <v>93718000</v>
      </c>
      <c r="D98" s="79">
        <v>1454000</v>
      </c>
      <c r="E98" s="79"/>
      <c r="F98" s="79">
        <v>151000</v>
      </c>
      <c r="G98" s="79"/>
      <c r="H98" s="79"/>
      <c r="I98" s="79"/>
      <c r="J98" s="80">
        <f t="shared" si="25"/>
        <v>1605000</v>
      </c>
      <c r="K98" s="207">
        <f t="shared" si="26"/>
        <v>95323000</v>
      </c>
    </row>
    <row r="99" spans="1:11" ht="12" customHeight="1" x14ac:dyDescent="0.2">
      <c r="A99" s="203" t="s">
        <v>38</v>
      </c>
      <c r="B99" s="75" t="s">
        <v>323</v>
      </c>
      <c r="C99" s="79"/>
      <c r="D99" s="79">
        <v>542000</v>
      </c>
      <c r="E99" s="79"/>
      <c r="F99" s="79"/>
      <c r="G99" s="79"/>
      <c r="H99" s="79"/>
      <c r="I99" s="79"/>
      <c r="J99" s="80">
        <f t="shared" si="25"/>
        <v>542000</v>
      </c>
      <c r="K99" s="207">
        <f t="shared" si="26"/>
        <v>542000</v>
      </c>
    </row>
    <row r="100" spans="1:11" ht="12" customHeight="1" x14ac:dyDescent="0.2">
      <c r="A100" s="203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07">
        <f t="shared" si="26"/>
        <v>0</v>
      </c>
    </row>
    <row r="101" spans="1:11" ht="12" customHeight="1" x14ac:dyDescent="0.2">
      <c r="A101" s="203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07">
        <f t="shared" si="26"/>
        <v>0</v>
      </c>
    </row>
    <row r="102" spans="1:11" ht="12" customHeight="1" x14ac:dyDescent="0.2">
      <c r="A102" s="203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07">
        <f t="shared" si="26"/>
        <v>0</v>
      </c>
    </row>
    <row r="103" spans="1:11" ht="12" customHeight="1" x14ac:dyDescent="0.2">
      <c r="A103" s="203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07">
        <f t="shared" si="26"/>
        <v>0</v>
      </c>
    </row>
    <row r="104" spans="1:11" ht="12" customHeight="1" x14ac:dyDescent="0.2">
      <c r="A104" s="203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07">
        <f t="shared" si="26"/>
        <v>0</v>
      </c>
    </row>
    <row r="105" spans="1:11" ht="12" customHeight="1" x14ac:dyDescent="0.2">
      <c r="A105" s="203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07">
        <f t="shared" si="26"/>
        <v>0</v>
      </c>
    </row>
    <row r="106" spans="1:11" ht="12" customHeight="1" x14ac:dyDescent="0.2">
      <c r="A106" s="203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07">
        <f t="shared" si="26"/>
        <v>0</v>
      </c>
    </row>
    <row r="107" spans="1:11" ht="12" customHeight="1" x14ac:dyDescent="0.2">
      <c r="A107" s="203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07">
        <f t="shared" si="26"/>
        <v>0</v>
      </c>
    </row>
    <row r="108" spans="1:11" ht="12" customHeight="1" x14ac:dyDescent="0.2">
      <c r="A108" s="238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07">
        <f t="shared" si="26"/>
        <v>0</v>
      </c>
    </row>
    <row r="109" spans="1:11" ht="12" customHeight="1" x14ac:dyDescent="0.2">
      <c r="A109" s="203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07">
        <f t="shared" si="26"/>
        <v>0</v>
      </c>
    </row>
    <row r="110" spans="1:11" ht="12" customHeight="1" x14ac:dyDescent="0.2">
      <c r="A110" s="203" t="s">
        <v>223</v>
      </c>
      <c r="B110" s="86" t="s">
        <v>224</v>
      </c>
      <c r="C110" s="76">
        <v>93718000</v>
      </c>
      <c r="D110" s="76"/>
      <c r="E110" s="76"/>
      <c r="F110" s="76">
        <v>151000</v>
      </c>
      <c r="G110" s="76"/>
      <c r="H110" s="76"/>
      <c r="I110" s="76"/>
      <c r="J110" s="77">
        <f t="shared" si="25"/>
        <v>151000</v>
      </c>
      <c r="K110" s="206">
        <f t="shared" si="26"/>
        <v>93869000</v>
      </c>
    </row>
    <row r="111" spans="1:11" ht="12" customHeight="1" x14ac:dyDescent="0.2">
      <c r="A111" s="203" t="s">
        <v>225</v>
      </c>
      <c r="B111" s="82" t="s">
        <v>226</v>
      </c>
      <c r="C111" s="76">
        <v>5000000</v>
      </c>
      <c r="D111" s="76">
        <v>-3843000</v>
      </c>
      <c r="E111" s="76">
        <v>-799230</v>
      </c>
      <c r="F111" s="76">
        <v>1406220</v>
      </c>
      <c r="G111" s="76"/>
      <c r="H111" s="76"/>
      <c r="I111" s="76"/>
      <c r="J111" s="77">
        <f t="shared" si="25"/>
        <v>-3236010</v>
      </c>
      <c r="K111" s="206">
        <f t="shared" si="26"/>
        <v>1763990</v>
      </c>
    </row>
    <row r="112" spans="1:11" ht="12" customHeight="1" x14ac:dyDescent="0.2">
      <c r="A112" s="205" t="s">
        <v>227</v>
      </c>
      <c r="B112" s="75" t="s">
        <v>324</v>
      </c>
      <c r="C112" s="79">
        <v>5000000</v>
      </c>
      <c r="D112" s="79">
        <v>-3843000</v>
      </c>
      <c r="E112" s="79">
        <v>-799230</v>
      </c>
      <c r="F112" s="79">
        <v>1406220</v>
      </c>
      <c r="G112" s="79"/>
      <c r="H112" s="79"/>
      <c r="I112" s="79"/>
      <c r="J112" s="80">
        <f t="shared" si="25"/>
        <v>-3236010</v>
      </c>
      <c r="K112" s="207">
        <f t="shared" si="26"/>
        <v>1763990</v>
      </c>
    </row>
    <row r="113" spans="1:11" ht="12" customHeight="1" thickBot="1" x14ac:dyDescent="0.25">
      <c r="A113" s="221" t="s">
        <v>229</v>
      </c>
      <c r="B113" s="239" t="s">
        <v>325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240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0</v>
      </c>
      <c r="D114" s="18">
        <f t="shared" ref="D114:K114" si="27">+D115+D117+D119</f>
        <v>3000000</v>
      </c>
      <c r="E114" s="18">
        <f t="shared" si="27"/>
        <v>0</v>
      </c>
      <c r="F114" s="18">
        <f t="shared" si="27"/>
        <v>1375161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4375161</v>
      </c>
      <c r="K114" s="199">
        <f t="shared" si="27"/>
        <v>4375161</v>
      </c>
    </row>
    <row r="115" spans="1:11" ht="12" customHeight="1" x14ac:dyDescent="0.2">
      <c r="A115" s="200" t="s">
        <v>42</v>
      </c>
      <c r="B115" s="75" t="s">
        <v>232</v>
      </c>
      <c r="C115" s="23"/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01">
        <f t="shared" ref="K115:K127" si="29">C115+J115</f>
        <v>0</v>
      </c>
    </row>
    <row r="116" spans="1:11" ht="12" customHeight="1" x14ac:dyDescent="0.2">
      <c r="A116" s="200" t="s">
        <v>44</v>
      </c>
      <c r="B116" s="96" t="s">
        <v>233</v>
      </c>
      <c r="C116" s="23"/>
      <c r="D116" s="23"/>
      <c r="E116" s="23"/>
      <c r="F116" s="23" t="s">
        <v>339</v>
      </c>
      <c r="G116" s="23"/>
      <c r="H116" s="23"/>
      <c r="I116" s="23"/>
      <c r="J116" s="24"/>
      <c r="K116" s="201"/>
    </row>
    <row r="117" spans="1:11" ht="12" customHeight="1" x14ac:dyDescent="0.2">
      <c r="A117" s="200" t="s">
        <v>46</v>
      </c>
      <c r="B117" s="96" t="s">
        <v>234</v>
      </c>
      <c r="C117" s="76"/>
      <c r="D117" s="76"/>
      <c r="E117" s="76"/>
      <c r="F117" s="76">
        <v>1375161</v>
      </c>
      <c r="G117" s="76"/>
      <c r="H117" s="76"/>
      <c r="I117" s="76"/>
      <c r="J117" s="77">
        <f t="shared" si="28"/>
        <v>1375161</v>
      </c>
      <c r="K117" s="206">
        <f t="shared" si="29"/>
        <v>1375161</v>
      </c>
    </row>
    <row r="118" spans="1:11" ht="12" customHeight="1" x14ac:dyDescent="0.2">
      <c r="A118" s="200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06">
        <f t="shared" si="29"/>
        <v>0</v>
      </c>
    </row>
    <row r="119" spans="1:11" ht="12" customHeight="1" x14ac:dyDescent="0.2">
      <c r="A119" s="200" t="s">
        <v>50</v>
      </c>
      <c r="B119" s="30" t="s">
        <v>236</v>
      </c>
      <c r="C119" s="76"/>
      <c r="D119" s="76">
        <v>3000000</v>
      </c>
      <c r="E119" s="76"/>
      <c r="F119" s="76"/>
      <c r="G119" s="76"/>
      <c r="H119" s="76"/>
      <c r="I119" s="76"/>
      <c r="J119" s="77">
        <f t="shared" si="28"/>
        <v>3000000</v>
      </c>
      <c r="K119" s="206">
        <f t="shared" si="29"/>
        <v>3000000</v>
      </c>
    </row>
    <row r="120" spans="1:11" ht="12" customHeight="1" x14ac:dyDescent="0.2">
      <c r="A120" s="200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06">
        <f t="shared" si="29"/>
        <v>0</v>
      </c>
    </row>
    <row r="121" spans="1:11" ht="12" customHeight="1" x14ac:dyDescent="0.2">
      <c r="A121" s="200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06">
        <f t="shared" si="29"/>
        <v>0</v>
      </c>
    </row>
    <row r="122" spans="1:11" ht="12" customHeight="1" x14ac:dyDescent="0.2">
      <c r="A122" s="200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06">
        <f t="shared" si="29"/>
        <v>0</v>
      </c>
    </row>
    <row r="123" spans="1:11" ht="12" customHeight="1" x14ac:dyDescent="0.2">
      <c r="A123" s="200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06">
        <f t="shared" si="29"/>
        <v>0</v>
      </c>
    </row>
    <row r="124" spans="1:11" ht="12" customHeight="1" x14ac:dyDescent="0.2">
      <c r="A124" s="200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06">
        <f t="shared" si="29"/>
        <v>0</v>
      </c>
    </row>
    <row r="125" spans="1:11" ht="12" customHeight="1" x14ac:dyDescent="0.2">
      <c r="A125" s="200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06">
        <f t="shared" si="29"/>
        <v>0</v>
      </c>
    </row>
    <row r="126" spans="1:11" ht="12" customHeight="1" x14ac:dyDescent="0.2">
      <c r="A126" s="200" t="s">
        <v>246</v>
      </c>
      <c r="B126" s="86" t="s">
        <v>340</v>
      </c>
      <c r="C126" s="76"/>
      <c r="D126" s="76">
        <v>3000000</v>
      </c>
      <c r="E126" s="76"/>
      <c r="F126" s="76"/>
      <c r="G126" s="76"/>
      <c r="H126" s="76"/>
      <c r="I126" s="76"/>
      <c r="J126" s="77">
        <f t="shared" si="28"/>
        <v>3000000</v>
      </c>
      <c r="K126" s="206">
        <f t="shared" si="29"/>
        <v>3000000</v>
      </c>
    </row>
    <row r="127" spans="1:11" ht="12" customHeight="1" thickBot="1" x14ac:dyDescent="0.25">
      <c r="A127" s="238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07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123692000</v>
      </c>
      <c r="D128" s="18">
        <f t="shared" ref="D128:K128" si="30">+D93+D114</f>
        <v>10896000</v>
      </c>
      <c r="E128" s="18">
        <f t="shared" si="30"/>
        <v>1026844</v>
      </c>
      <c r="F128" s="18">
        <f t="shared" si="30"/>
        <v>9388230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21311074</v>
      </c>
      <c r="K128" s="199">
        <f t="shared" si="30"/>
        <v>145003074</v>
      </c>
    </row>
    <row r="129" spans="1:17" ht="12" customHeight="1" thickBot="1" x14ac:dyDescent="0.25">
      <c r="A129" s="71" t="s">
        <v>251</v>
      </c>
      <c r="B129" s="100" t="s">
        <v>326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199">
        <f t="shared" si="31"/>
        <v>0</v>
      </c>
    </row>
    <row r="130" spans="1:17" s="236" customFormat="1" ht="12" customHeight="1" x14ac:dyDescent="0.2">
      <c r="A130" s="200" t="s">
        <v>70</v>
      </c>
      <c r="B130" s="74" t="s">
        <v>327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06">
        <f>C130+J130</f>
        <v>0</v>
      </c>
    </row>
    <row r="131" spans="1:17" ht="12" customHeight="1" x14ac:dyDescent="0.2">
      <c r="A131" s="200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06">
        <f>C131+J131</f>
        <v>0</v>
      </c>
    </row>
    <row r="132" spans="1:17" ht="12" customHeight="1" thickBot="1" x14ac:dyDescent="0.25">
      <c r="A132" s="238" t="s">
        <v>74</v>
      </c>
      <c r="B132" s="103" t="s">
        <v>328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06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199">
        <f t="shared" si="32"/>
        <v>0</v>
      </c>
    </row>
    <row r="134" spans="1:17" ht="12" customHeight="1" x14ac:dyDescent="0.2">
      <c r="A134" s="200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06">
        <f t="shared" ref="K134:K139" si="34">C134+J134</f>
        <v>0</v>
      </c>
    </row>
    <row r="135" spans="1:17" ht="12" customHeight="1" x14ac:dyDescent="0.2">
      <c r="A135" s="200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06">
        <f t="shared" si="34"/>
        <v>0</v>
      </c>
    </row>
    <row r="136" spans="1:17" ht="12" customHeight="1" x14ac:dyDescent="0.2">
      <c r="A136" s="200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06">
        <f t="shared" si="34"/>
        <v>0</v>
      </c>
    </row>
    <row r="137" spans="1:17" ht="12" customHeight="1" x14ac:dyDescent="0.2">
      <c r="A137" s="200" t="s">
        <v>92</v>
      </c>
      <c r="B137" s="74" t="s">
        <v>329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06">
        <f t="shared" si="34"/>
        <v>0</v>
      </c>
    </row>
    <row r="138" spans="1:17" ht="12" customHeight="1" x14ac:dyDescent="0.2">
      <c r="A138" s="200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06">
        <f t="shared" si="34"/>
        <v>0</v>
      </c>
    </row>
    <row r="139" spans="1:17" s="236" customFormat="1" ht="12" customHeight="1" thickBot="1" x14ac:dyDescent="0.25">
      <c r="A139" s="238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06">
        <f t="shared" si="34"/>
        <v>0</v>
      </c>
    </row>
    <row r="140" spans="1:17" ht="12" customHeight="1" thickBot="1" x14ac:dyDescent="0.25">
      <c r="A140" s="71" t="s">
        <v>108</v>
      </c>
      <c r="B140" s="100" t="s">
        <v>330</v>
      </c>
      <c r="C140" s="35">
        <f>+C141+C142+C144+C145+C143</f>
        <v>199602170</v>
      </c>
      <c r="D140" s="35">
        <f t="shared" ref="D140:K140" si="35">+D141+D142+D144+D145+D143</f>
        <v>759036</v>
      </c>
      <c r="E140" s="35">
        <f t="shared" si="35"/>
        <v>2141000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2900036</v>
      </c>
      <c r="K140" s="208">
        <f t="shared" si="35"/>
        <v>202502206</v>
      </c>
      <c r="Q140" s="241"/>
    </row>
    <row r="141" spans="1:17" x14ac:dyDescent="0.2">
      <c r="A141" s="200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06">
        <f>C141+J141</f>
        <v>0</v>
      </c>
    </row>
    <row r="142" spans="1:17" ht="12" customHeight="1" x14ac:dyDescent="0.2">
      <c r="A142" s="200" t="s">
        <v>112</v>
      </c>
      <c r="B142" s="74" t="s">
        <v>265</v>
      </c>
      <c r="C142" s="76">
        <v>9956170</v>
      </c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06">
        <f>C142+J142</f>
        <v>9956170</v>
      </c>
    </row>
    <row r="143" spans="1:17" ht="12" customHeight="1" x14ac:dyDescent="0.2">
      <c r="A143" s="200" t="s">
        <v>114</v>
      </c>
      <c r="B143" s="74" t="s">
        <v>331</v>
      </c>
      <c r="C143" s="76">
        <v>189646000</v>
      </c>
      <c r="D143" s="76">
        <v>759036</v>
      </c>
      <c r="E143" s="76">
        <v>2141000</v>
      </c>
      <c r="F143" s="76"/>
      <c r="G143" s="76"/>
      <c r="H143" s="76"/>
      <c r="I143" s="76"/>
      <c r="J143" s="77">
        <f>D143+E143+F143+G143+H143+I143</f>
        <v>2900036</v>
      </c>
      <c r="K143" s="206">
        <f>C143+J143</f>
        <v>192546036</v>
      </c>
    </row>
    <row r="144" spans="1:17" s="236" customFormat="1" ht="12" customHeight="1" x14ac:dyDescent="0.2">
      <c r="A144" s="200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06">
        <f>C144+J144</f>
        <v>0</v>
      </c>
    </row>
    <row r="145" spans="1:11" s="236" customFormat="1" ht="12" customHeight="1" thickBot="1" x14ac:dyDescent="0.25">
      <c r="A145" s="238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06">
        <f>C145+J145</f>
        <v>0</v>
      </c>
    </row>
    <row r="146" spans="1:11" s="236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242">
        <f t="shared" si="36"/>
        <v>0</v>
      </c>
    </row>
    <row r="147" spans="1:11" s="236" customFormat="1" ht="12" customHeight="1" x14ac:dyDescent="0.2">
      <c r="A147" s="200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06">
        <f t="shared" ref="K147:K153" si="38">C147+J147</f>
        <v>0</v>
      </c>
    </row>
    <row r="148" spans="1:11" s="236" customFormat="1" ht="12" customHeight="1" x14ac:dyDescent="0.2">
      <c r="A148" s="200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06">
        <f t="shared" si="38"/>
        <v>0</v>
      </c>
    </row>
    <row r="149" spans="1:11" s="236" customFormat="1" ht="12" customHeight="1" x14ac:dyDescent="0.2">
      <c r="A149" s="200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06">
        <f t="shared" si="38"/>
        <v>0</v>
      </c>
    </row>
    <row r="150" spans="1:11" s="236" customFormat="1" ht="12" customHeight="1" x14ac:dyDescent="0.2">
      <c r="A150" s="200" t="s">
        <v>128</v>
      </c>
      <c r="B150" s="74" t="s">
        <v>332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06">
        <f t="shared" si="38"/>
        <v>0</v>
      </c>
    </row>
    <row r="151" spans="1:11" ht="12.75" customHeight="1" thickBot="1" x14ac:dyDescent="0.25">
      <c r="A151" s="238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07">
        <f t="shared" si="38"/>
        <v>0</v>
      </c>
    </row>
    <row r="152" spans="1:11" ht="12.75" customHeight="1" thickBot="1" x14ac:dyDescent="0.25">
      <c r="A152" s="243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242">
        <f t="shared" si="38"/>
        <v>0</v>
      </c>
    </row>
    <row r="153" spans="1:11" ht="12.75" customHeight="1" thickBot="1" x14ac:dyDescent="0.25">
      <c r="A153" s="243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242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199602170</v>
      </c>
      <c r="D154" s="113">
        <f t="shared" ref="D154:K154" si="39">+D129+D133+D140+D146+D152+D153</f>
        <v>759036</v>
      </c>
      <c r="E154" s="113">
        <f t="shared" si="39"/>
        <v>2141000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2900036</v>
      </c>
      <c r="K154" s="244">
        <f t="shared" si="39"/>
        <v>202502206</v>
      </c>
    </row>
    <row r="155" spans="1:11" ht="15.2" customHeight="1" thickBot="1" x14ac:dyDescent="0.25">
      <c r="A155" s="245" t="s">
        <v>281</v>
      </c>
      <c r="B155" s="119" t="s">
        <v>282</v>
      </c>
      <c r="C155" s="113">
        <f>+C128+C154</f>
        <v>323294170</v>
      </c>
      <c r="D155" s="113">
        <f t="shared" ref="D155:K155" si="40">+D128+D154</f>
        <v>11655036</v>
      </c>
      <c r="E155" s="113">
        <f t="shared" si="40"/>
        <v>3167844</v>
      </c>
      <c r="F155" s="113">
        <f t="shared" si="40"/>
        <v>9388230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24211110</v>
      </c>
      <c r="K155" s="244">
        <f t="shared" si="40"/>
        <v>347505280</v>
      </c>
    </row>
    <row r="156" spans="1:11" ht="13.5" thickBot="1" x14ac:dyDescent="0.25">
      <c r="C156" s="248"/>
      <c r="D156" s="249"/>
      <c r="E156" s="249"/>
      <c r="F156" s="249"/>
      <c r="G156" s="249"/>
      <c r="H156" s="249"/>
      <c r="I156" s="270"/>
      <c r="J156" s="270"/>
      <c r="K156" s="271"/>
    </row>
    <row r="157" spans="1:11" ht="15.2" customHeight="1" thickBot="1" x14ac:dyDescent="0.25">
      <c r="A157" s="252" t="s">
        <v>333</v>
      </c>
      <c r="B157" s="253"/>
      <c r="C157" s="255">
        <v>1</v>
      </c>
      <c r="D157" s="254"/>
      <c r="E157" s="254"/>
      <c r="F157" s="254"/>
      <c r="G157" s="254"/>
      <c r="H157" s="254"/>
      <c r="I157" s="255"/>
      <c r="J157" s="256">
        <f>D157+E157+F157+G157+H157+I157</f>
        <v>0</v>
      </c>
      <c r="K157" s="242">
        <f>C157+J157</f>
        <v>1</v>
      </c>
    </row>
    <row r="158" spans="1:11" ht="14.45" customHeight="1" thickBot="1" x14ac:dyDescent="0.25">
      <c r="A158" s="252" t="s">
        <v>334</v>
      </c>
      <c r="B158" s="253"/>
      <c r="C158" s="255"/>
      <c r="D158" s="254"/>
      <c r="E158" s="254"/>
      <c r="F158" s="254"/>
      <c r="G158" s="254"/>
      <c r="H158" s="254"/>
      <c r="I158" s="255"/>
      <c r="J158" s="256">
        <f>D158+E158+F158+G158+H158+I158</f>
        <v>0</v>
      </c>
      <c r="K158" s="242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110" zoomScale="120" zoomScaleNormal="120" zoomScaleSheetLayoutView="100" workbookViewId="0">
      <selection activeCell="A146" sqref="A146"/>
    </sheetView>
  </sheetViews>
  <sheetFormatPr defaultRowHeight="12.75" x14ac:dyDescent="0.2"/>
  <cols>
    <col min="1" max="1" width="12.5" style="246" customWidth="1"/>
    <col min="2" max="2" width="62" style="247" customWidth="1"/>
    <col min="3" max="3" width="15.83203125" style="257" customWidth="1"/>
    <col min="4" max="7" width="14.83203125" style="257" customWidth="1"/>
    <col min="8" max="9" width="14.83203125" style="192" customWidth="1"/>
    <col min="10" max="11" width="15.83203125" style="192" customWidth="1"/>
    <col min="12" max="16384" width="9.33203125" style="192"/>
  </cols>
  <sheetData>
    <row r="1" spans="1:11" s="177" customFormat="1" ht="16.5" customHeight="1" thickBot="1" x14ac:dyDescent="0.3">
      <c r="A1" s="176"/>
      <c r="B1" s="372" t="s">
        <v>380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1:11" s="180" customFormat="1" ht="21.2" customHeight="1" thickBot="1" x14ac:dyDescent="0.25">
      <c r="A2" s="178" t="s">
        <v>303</v>
      </c>
      <c r="B2" s="374" t="s">
        <v>304</v>
      </c>
      <c r="C2" s="375"/>
      <c r="D2" s="375"/>
      <c r="E2" s="375"/>
      <c r="F2" s="375"/>
      <c r="G2" s="375"/>
      <c r="H2" s="375"/>
      <c r="I2" s="376"/>
      <c r="J2" s="377"/>
      <c r="K2" s="258" t="s">
        <v>308</v>
      </c>
    </row>
    <row r="3" spans="1:11" s="180" customFormat="1" ht="36.75" thickBot="1" x14ac:dyDescent="0.25">
      <c r="A3" s="178" t="s">
        <v>306</v>
      </c>
      <c r="B3" s="378" t="s">
        <v>341</v>
      </c>
      <c r="C3" s="379"/>
      <c r="D3" s="379"/>
      <c r="E3" s="379"/>
      <c r="F3" s="379"/>
      <c r="G3" s="379"/>
      <c r="H3" s="379"/>
      <c r="I3" s="380"/>
      <c r="J3" s="381"/>
      <c r="K3" s="181" t="s">
        <v>338</v>
      </c>
    </row>
    <row r="4" spans="1:11" s="186" customFormat="1" ht="15.95" customHeight="1" thickBot="1" x14ac:dyDescent="0.3">
      <c r="A4" s="182"/>
      <c r="B4" s="182"/>
      <c r="C4" s="183"/>
      <c r="D4" s="183"/>
      <c r="E4" s="183"/>
      <c r="F4" s="183"/>
      <c r="G4" s="183"/>
      <c r="H4" s="184"/>
      <c r="I4" s="184"/>
      <c r="J4" s="184"/>
      <c r="K4" s="185" t="str">
        <f>CONCATENATE('[1]RM_2.2.sz.mell.'!I2)</f>
        <v>Forintban!</v>
      </c>
    </row>
    <row r="5" spans="1:11" ht="40.5" customHeight="1" thickBot="1" x14ac:dyDescent="0.25">
      <c r="A5" s="187" t="s">
        <v>309</v>
      </c>
      <c r="B5" s="188" t="s">
        <v>310</v>
      </c>
      <c r="C5" s="189" t="str">
        <f>CONCATENATE('[1]RM_1.1.sz.mell.'!C9:K9)</f>
        <v>Eredeti
előirányzat</v>
      </c>
      <c r="D5" s="190" t="str">
        <f>CONCATENATE('[1]RM_1.1.sz.mell.'!D9)</f>
        <v xml:space="preserve">1. sz. módosítás </v>
      </c>
      <c r="E5" s="190" t="str">
        <f>CONCATENATE('[1]RM_1.1.sz.mell.'!E9)</f>
        <v xml:space="preserve">.2. sz. módosítás </v>
      </c>
      <c r="F5" s="190" t="str">
        <f>CONCATENATE('[1]RM_1.1.sz.mell.'!F9)</f>
        <v xml:space="preserve">3. sz. módosítás </v>
      </c>
      <c r="G5" s="190" t="str">
        <f>CONCATENATE('[1]RM_1.1.sz.mell.'!G9)</f>
        <v xml:space="preserve">4. sz. módosítás </v>
      </c>
      <c r="H5" s="190" t="str">
        <f>CONCATENATE('[1]RM_1.1.sz.mell.'!H9)</f>
        <v xml:space="preserve">.5. sz. módosítás </v>
      </c>
      <c r="I5" s="190" t="str">
        <f>CONCATENATE('[1]RM_1.1.sz.mell.'!I9)</f>
        <v xml:space="preserve">6. sz. módosítás </v>
      </c>
      <c r="J5" s="190" t="s">
        <v>13</v>
      </c>
      <c r="K5" s="191" t="str">
        <f>CONCATENATE('[1]RM_5.1.2.sz.mell'!K5)</f>
        <v>3.számú módosítás utáni előirányzat</v>
      </c>
    </row>
    <row r="6" spans="1:11" s="198" customFormat="1" ht="12.95" customHeight="1" thickBot="1" x14ac:dyDescent="0.25">
      <c r="A6" s="193" t="s">
        <v>15</v>
      </c>
      <c r="B6" s="194" t="s">
        <v>16</v>
      </c>
      <c r="C6" s="195" t="s">
        <v>17</v>
      </c>
      <c r="D6" s="195" t="s">
        <v>18</v>
      </c>
      <c r="E6" s="196" t="s">
        <v>19</v>
      </c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7" t="s">
        <v>25</v>
      </c>
    </row>
    <row r="7" spans="1:11" s="198" customFormat="1" ht="15.95" customHeight="1" thickBot="1" x14ac:dyDescent="0.25">
      <c r="A7" s="382" t="s">
        <v>312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</row>
    <row r="8" spans="1:11" s="198" customFormat="1" ht="12" customHeight="1" thickBot="1" x14ac:dyDescent="0.25">
      <c r="A8" s="71" t="s">
        <v>26</v>
      </c>
      <c r="B8" s="17" t="s">
        <v>27</v>
      </c>
      <c r="C8" s="18">
        <f>+C9+C10+C11+C12+C13+C14</f>
        <v>0</v>
      </c>
      <c r="D8" s="101">
        <f t="shared" ref="D8:I8" si="0">+D9+D10+D11+D12+D13+D14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0</v>
      </c>
      <c r="K8" s="199">
        <f>+K9+K10+K11+K12+K13+K14</f>
        <v>0</v>
      </c>
    </row>
    <row r="9" spans="1:11" s="202" customFormat="1" ht="12" customHeight="1" x14ac:dyDescent="0.2">
      <c r="A9" s="200" t="s">
        <v>28</v>
      </c>
      <c r="B9" s="22" t="s">
        <v>29</v>
      </c>
      <c r="C9" s="23"/>
      <c r="D9" s="95"/>
      <c r="E9" s="95"/>
      <c r="F9" s="95"/>
      <c r="G9" s="95"/>
      <c r="H9" s="95"/>
      <c r="I9" s="23"/>
      <c r="J9" s="24">
        <f>D9+E9+F9+G9+H9+I9</f>
        <v>0</v>
      </c>
      <c r="K9" s="201">
        <f t="shared" ref="K9:K14" si="1">C9+J9</f>
        <v>0</v>
      </c>
    </row>
    <row r="10" spans="1:11" s="204" customFormat="1" ht="12" customHeight="1" x14ac:dyDescent="0.2">
      <c r="A10" s="203" t="s">
        <v>30</v>
      </c>
      <c r="B10" s="27" t="s">
        <v>31</v>
      </c>
      <c r="C10" s="23"/>
      <c r="D10" s="97"/>
      <c r="E10" s="97"/>
      <c r="F10" s="97"/>
      <c r="G10" s="97"/>
      <c r="H10" s="97"/>
      <c r="I10" s="76"/>
      <c r="J10" s="24">
        <f t="shared" ref="J10:J64" si="2">D10+E10+F10+G10+H10+I10</f>
        <v>0</v>
      </c>
      <c r="K10" s="201">
        <f t="shared" si="1"/>
        <v>0</v>
      </c>
    </row>
    <row r="11" spans="1:11" s="204" customFormat="1" ht="12" customHeight="1" x14ac:dyDescent="0.2">
      <c r="A11" s="203" t="s">
        <v>32</v>
      </c>
      <c r="B11" s="27" t="s">
        <v>33</v>
      </c>
      <c r="C11" s="23"/>
      <c r="D11" s="97"/>
      <c r="E11" s="97"/>
      <c r="F11" s="97"/>
      <c r="G11" s="97"/>
      <c r="H11" s="97"/>
      <c r="I11" s="76"/>
      <c r="J11" s="24">
        <f t="shared" si="2"/>
        <v>0</v>
      </c>
      <c r="K11" s="201">
        <f t="shared" si="1"/>
        <v>0</v>
      </c>
    </row>
    <row r="12" spans="1:11" s="204" customFormat="1" ht="12" customHeight="1" x14ac:dyDescent="0.2">
      <c r="A12" s="203" t="s">
        <v>34</v>
      </c>
      <c r="B12" s="27" t="s">
        <v>35</v>
      </c>
      <c r="C12" s="23"/>
      <c r="D12" s="97"/>
      <c r="E12" s="97"/>
      <c r="F12" s="97"/>
      <c r="G12" s="97"/>
      <c r="H12" s="97"/>
      <c r="I12" s="76"/>
      <c r="J12" s="24">
        <f t="shared" si="2"/>
        <v>0</v>
      </c>
      <c r="K12" s="201">
        <f t="shared" si="1"/>
        <v>0</v>
      </c>
    </row>
    <row r="13" spans="1:11" s="204" customFormat="1" ht="12" customHeight="1" x14ac:dyDescent="0.2">
      <c r="A13" s="203" t="s">
        <v>36</v>
      </c>
      <c r="B13" s="27" t="s">
        <v>313</v>
      </c>
      <c r="C13" s="23"/>
      <c r="D13" s="97"/>
      <c r="E13" s="97"/>
      <c r="F13" s="97"/>
      <c r="G13" s="97"/>
      <c r="H13" s="97"/>
      <c r="I13" s="76"/>
      <c r="J13" s="24">
        <f t="shared" si="2"/>
        <v>0</v>
      </c>
      <c r="K13" s="201">
        <f t="shared" si="1"/>
        <v>0</v>
      </c>
    </row>
    <row r="14" spans="1:11" s="202" customFormat="1" ht="12" customHeight="1" thickBot="1" x14ac:dyDescent="0.25">
      <c r="A14" s="205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01">
        <f t="shared" si="1"/>
        <v>0</v>
      </c>
    </row>
    <row r="15" spans="1:11" s="202" customFormat="1" ht="12" customHeight="1" thickBot="1" x14ac:dyDescent="0.25">
      <c r="A15" s="71" t="s">
        <v>40</v>
      </c>
      <c r="B15" s="31" t="s">
        <v>41</v>
      </c>
      <c r="C15" s="18">
        <f>+C16+C17+C18+C19+C20</f>
        <v>0</v>
      </c>
      <c r="D15" s="101">
        <f t="shared" ref="D15:K15" si="3">+D16+D17+D18+D19+D20</f>
        <v>0</v>
      </c>
      <c r="E15" s="101">
        <f t="shared" si="3"/>
        <v>0</v>
      </c>
      <c r="F15" s="101">
        <f t="shared" si="3"/>
        <v>0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0</v>
      </c>
      <c r="K15" s="199">
        <f t="shared" si="3"/>
        <v>0</v>
      </c>
    </row>
    <row r="16" spans="1:11" s="202" customFormat="1" ht="12" customHeight="1" x14ac:dyDescent="0.2">
      <c r="A16" s="200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01">
        <f t="shared" ref="K16:K21" si="4">C16+J16</f>
        <v>0</v>
      </c>
    </row>
    <row r="17" spans="1:11" s="202" customFormat="1" ht="12" customHeight="1" x14ac:dyDescent="0.2">
      <c r="A17" s="203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06">
        <f t="shared" si="4"/>
        <v>0</v>
      </c>
    </row>
    <row r="18" spans="1:11" s="202" customFormat="1" ht="12" customHeight="1" x14ac:dyDescent="0.2">
      <c r="A18" s="203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06">
        <f t="shared" si="4"/>
        <v>0</v>
      </c>
    </row>
    <row r="19" spans="1:11" s="202" customFormat="1" ht="12" customHeight="1" x14ac:dyDescent="0.2">
      <c r="A19" s="203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06">
        <f t="shared" si="4"/>
        <v>0</v>
      </c>
    </row>
    <row r="20" spans="1:11" s="202" customFormat="1" ht="12" customHeight="1" x14ac:dyDescent="0.2">
      <c r="A20" s="203" t="s">
        <v>50</v>
      </c>
      <c r="B20" s="27" t="s">
        <v>51</v>
      </c>
      <c r="C20" s="23"/>
      <c r="D20" s="97"/>
      <c r="E20" s="97"/>
      <c r="F20" s="97"/>
      <c r="G20" s="97"/>
      <c r="H20" s="97"/>
      <c r="I20" s="76"/>
      <c r="J20" s="77">
        <f t="shared" si="2"/>
        <v>0</v>
      </c>
      <c r="K20" s="206">
        <f t="shared" si="4"/>
        <v>0</v>
      </c>
    </row>
    <row r="21" spans="1:11" s="204" customFormat="1" ht="12" customHeight="1" thickBot="1" x14ac:dyDescent="0.25">
      <c r="A21" s="205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07">
        <f t="shared" si="4"/>
        <v>0</v>
      </c>
    </row>
    <row r="22" spans="1:11" s="204" customFormat="1" ht="12" customHeight="1" thickBot="1" x14ac:dyDescent="0.25">
      <c r="A22" s="71" t="s">
        <v>54</v>
      </c>
      <c r="B22" s="17" t="s">
        <v>55</v>
      </c>
      <c r="C22" s="18">
        <f>+C23+C24+C25+C26+C27</f>
        <v>0</v>
      </c>
      <c r="D22" s="101">
        <f t="shared" ref="D22:K22" si="5">+D23+D24+D25+D26+D27</f>
        <v>0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0</v>
      </c>
      <c r="K22" s="199">
        <f t="shared" si="5"/>
        <v>0</v>
      </c>
    </row>
    <row r="23" spans="1:11" s="204" customFormat="1" ht="12" customHeight="1" x14ac:dyDescent="0.2">
      <c r="A23" s="200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01">
        <f t="shared" ref="K23:K28" si="6">C23+J23</f>
        <v>0</v>
      </c>
    </row>
    <row r="24" spans="1:11" s="202" customFormat="1" ht="12" customHeight="1" x14ac:dyDescent="0.2">
      <c r="A24" s="203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06">
        <f t="shared" si="6"/>
        <v>0</v>
      </c>
    </row>
    <row r="25" spans="1:11" s="204" customFormat="1" ht="12" customHeight="1" x14ac:dyDescent="0.2">
      <c r="A25" s="203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06">
        <f t="shared" si="6"/>
        <v>0</v>
      </c>
    </row>
    <row r="26" spans="1:11" s="204" customFormat="1" ht="12" customHeight="1" x14ac:dyDescent="0.2">
      <c r="A26" s="203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06">
        <f t="shared" si="6"/>
        <v>0</v>
      </c>
    </row>
    <row r="27" spans="1:11" s="204" customFormat="1" ht="12" customHeight="1" x14ac:dyDescent="0.2">
      <c r="A27" s="203" t="s">
        <v>64</v>
      </c>
      <c r="B27" s="27" t="s">
        <v>65</v>
      </c>
      <c r="C27" s="76"/>
      <c r="D27" s="97"/>
      <c r="E27" s="97"/>
      <c r="F27" s="97"/>
      <c r="G27" s="97"/>
      <c r="H27" s="97"/>
      <c r="I27" s="76"/>
      <c r="J27" s="77">
        <f t="shared" si="2"/>
        <v>0</v>
      </c>
      <c r="K27" s="206">
        <f t="shared" si="6"/>
        <v>0</v>
      </c>
    </row>
    <row r="28" spans="1:11" s="204" customFormat="1" ht="12" customHeight="1" thickBot="1" x14ac:dyDescent="0.25">
      <c r="A28" s="205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07">
        <f t="shared" si="6"/>
        <v>0</v>
      </c>
    </row>
    <row r="29" spans="1:11" s="204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0</v>
      </c>
      <c r="D29" s="35">
        <f t="shared" ref="D29:K29" si="7">+D30+D31+D32+D33+D34+D35+D36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208">
        <f t="shared" si="7"/>
        <v>0</v>
      </c>
    </row>
    <row r="30" spans="1:11" s="204" customFormat="1" ht="12" customHeight="1" x14ac:dyDescent="0.2">
      <c r="A30" s="200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01">
        <f t="shared" ref="K30:K36" si="8">C30+J30</f>
        <v>0</v>
      </c>
    </row>
    <row r="31" spans="1:11" s="204" customFormat="1" ht="12" customHeight="1" x14ac:dyDescent="0.2">
      <c r="A31" s="203" t="s">
        <v>72</v>
      </c>
      <c r="B31" s="27" t="s">
        <v>73</v>
      </c>
      <c r="C31" s="76"/>
      <c r="D31" s="76"/>
      <c r="E31" s="76"/>
      <c r="F31" s="76"/>
      <c r="G31" s="76"/>
      <c r="H31" s="76"/>
      <c r="I31" s="76"/>
      <c r="J31" s="77">
        <f t="shared" si="2"/>
        <v>0</v>
      </c>
      <c r="K31" s="206">
        <f t="shared" si="8"/>
        <v>0</v>
      </c>
    </row>
    <row r="32" spans="1:11" s="204" customFormat="1" ht="12" customHeight="1" x14ac:dyDescent="0.2">
      <c r="A32" s="203" t="s">
        <v>74</v>
      </c>
      <c r="B32" s="27" t="s">
        <v>75</v>
      </c>
      <c r="C32" s="76"/>
      <c r="D32" s="76"/>
      <c r="E32" s="76"/>
      <c r="F32" s="76"/>
      <c r="G32" s="76"/>
      <c r="H32" s="76"/>
      <c r="I32" s="76"/>
      <c r="J32" s="77">
        <f t="shared" si="2"/>
        <v>0</v>
      </c>
      <c r="K32" s="206">
        <f t="shared" si="8"/>
        <v>0</v>
      </c>
    </row>
    <row r="33" spans="1:11" s="204" customFormat="1" ht="12" customHeight="1" x14ac:dyDescent="0.2">
      <c r="A33" s="203" t="s">
        <v>76</v>
      </c>
      <c r="B33" s="27" t="s">
        <v>77</v>
      </c>
      <c r="C33" s="76"/>
      <c r="D33" s="76"/>
      <c r="E33" s="76"/>
      <c r="F33" s="76"/>
      <c r="G33" s="76"/>
      <c r="H33" s="76"/>
      <c r="I33" s="76"/>
      <c r="J33" s="77">
        <f t="shared" si="2"/>
        <v>0</v>
      </c>
      <c r="K33" s="206">
        <f t="shared" si="8"/>
        <v>0</v>
      </c>
    </row>
    <row r="34" spans="1:11" s="204" customFormat="1" ht="12" customHeight="1" x14ac:dyDescent="0.2">
      <c r="A34" s="203" t="s">
        <v>78</v>
      </c>
      <c r="B34" s="27" t="s">
        <v>79</v>
      </c>
      <c r="C34" s="76"/>
      <c r="D34" s="76"/>
      <c r="E34" s="76"/>
      <c r="F34" s="76"/>
      <c r="G34" s="76"/>
      <c r="H34" s="76"/>
      <c r="I34" s="76"/>
      <c r="J34" s="77">
        <f t="shared" si="2"/>
        <v>0</v>
      </c>
      <c r="K34" s="206">
        <f t="shared" si="8"/>
        <v>0</v>
      </c>
    </row>
    <row r="35" spans="1:11" s="204" customFormat="1" ht="12" customHeight="1" x14ac:dyDescent="0.2">
      <c r="A35" s="203" t="s">
        <v>80</v>
      </c>
      <c r="B35" s="27" t="s">
        <v>81</v>
      </c>
      <c r="C35" s="76"/>
      <c r="D35" s="76"/>
      <c r="E35" s="76"/>
      <c r="F35" s="76"/>
      <c r="G35" s="76"/>
      <c r="H35" s="76"/>
      <c r="I35" s="76"/>
      <c r="J35" s="77">
        <f t="shared" si="2"/>
        <v>0</v>
      </c>
      <c r="K35" s="206">
        <f t="shared" si="8"/>
        <v>0</v>
      </c>
    </row>
    <row r="36" spans="1:11" s="204" customFormat="1" ht="12" customHeight="1" thickBot="1" x14ac:dyDescent="0.25">
      <c r="A36" s="205" t="s">
        <v>82</v>
      </c>
      <c r="B36" s="33" t="s">
        <v>83</v>
      </c>
      <c r="C36" s="79"/>
      <c r="D36" s="79"/>
      <c r="E36" s="79"/>
      <c r="F36" s="79"/>
      <c r="G36" s="79"/>
      <c r="H36" s="79"/>
      <c r="I36" s="79"/>
      <c r="J36" s="80">
        <f t="shared" si="2"/>
        <v>0</v>
      </c>
      <c r="K36" s="207">
        <f t="shared" si="8"/>
        <v>0</v>
      </c>
    </row>
    <row r="37" spans="1:11" s="204" customFormat="1" ht="12" customHeight="1" thickBot="1" x14ac:dyDescent="0.25">
      <c r="A37" s="71" t="s">
        <v>84</v>
      </c>
      <c r="B37" s="17" t="s">
        <v>85</v>
      </c>
      <c r="C37" s="18">
        <f>SUM(C38:C48)</f>
        <v>9310000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199">
        <f t="shared" si="9"/>
        <v>9310000</v>
      </c>
    </row>
    <row r="38" spans="1:11" s="204" customFormat="1" ht="12" customHeight="1" x14ac:dyDescent="0.2">
      <c r="A38" s="200" t="s">
        <v>86</v>
      </c>
      <c r="B38" s="22" t="s">
        <v>87</v>
      </c>
      <c r="C38" s="23"/>
      <c r="D38" s="95"/>
      <c r="E38" s="95"/>
      <c r="F38" s="95"/>
      <c r="G38" s="95"/>
      <c r="H38" s="95"/>
      <c r="I38" s="23"/>
      <c r="J38" s="24">
        <f t="shared" si="2"/>
        <v>0</v>
      </c>
      <c r="K38" s="201">
        <f t="shared" ref="K38:K48" si="10">C38+J38</f>
        <v>0</v>
      </c>
    </row>
    <row r="39" spans="1:11" s="204" customFormat="1" ht="12" customHeight="1" x14ac:dyDescent="0.2">
      <c r="A39" s="203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06">
        <f t="shared" si="10"/>
        <v>0</v>
      </c>
    </row>
    <row r="40" spans="1:11" s="204" customFormat="1" ht="12" customHeight="1" x14ac:dyDescent="0.2">
      <c r="A40" s="203" t="s">
        <v>90</v>
      </c>
      <c r="B40" s="27" t="s">
        <v>91</v>
      </c>
      <c r="C40" s="76"/>
      <c r="D40" s="97"/>
      <c r="E40" s="97"/>
      <c r="F40" s="97"/>
      <c r="G40" s="97"/>
      <c r="H40" s="97"/>
      <c r="I40" s="76"/>
      <c r="J40" s="77">
        <f t="shared" si="2"/>
        <v>0</v>
      </c>
      <c r="K40" s="206">
        <f t="shared" si="10"/>
        <v>0</v>
      </c>
    </row>
    <row r="41" spans="1:11" s="204" customFormat="1" ht="12" customHeight="1" x14ac:dyDescent="0.2">
      <c r="A41" s="203" t="s">
        <v>92</v>
      </c>
      <c r="B41" s="27" t="s">
        <v>93</v>
      </c>
      <c r="C41" s="76"/>
      <c r="D41" s="97"/>
      <c r="E41" s="97"/>
      <c r="F41" s="97"/>
      <c r="G41" s="97"/>
      <c r="H41" s="97"/>
      <c r="I41" s="76"/>
      <c r="J41" s="77">
        <f t="shared" si="2"/>
        <v>0</v>
      </c>
      <c r="K41" s="206">
        <f t="shared" si="10"/>
        <v>0</v>
      </c>
    </row>
    <row r="42" spans="1:11" s="204" customFormat="1" ht="12" customHeight="1" x14ac:dyDescent="0.2">
      <c r="A42" s="203" t="s">
        <v>94</v>
      </c>
      <c r="B42" s="27" t="s">
        <v>95</v>
      </c>
      <c r="C42" s="76">
        <v>7331000</v>
      </c>
      <c r="D42" s="97"/>
      <c r="E42" s="97"/>
      <c r="F42" s="97"/>
      <c r="G42" s="97"/>
      <c r="H42" s="97"/>
      <c r="I42" s="76"/>
      <c r="J42" s="77">
        <f t="shared" si="2"/>
        <v>0</v>
      </c>
      <c r="K42" s="206">
        <f t="shared" si="10"/>
        <v>7331000</v>
      </c>
    </row>
    <row r="43" spans="1:11" s="204" customFormat="1" ht="12" customHeight="1" x14ac:dyDescent="0.2">
      <c r="A43" s="203" t="s">
        <v>96</v>
      </c>
      <c r="B43" s="27" t="s">
        <v>97</v>
      </c>
      <c r="C43" s="76">
        <v>1979000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06">
        <f t="shared" si="10"/>
        <v>1979000</v>
      </c>
    </row>
    <row r="44" spans="1:11" s="204" customFormat="1" ht="12" customHeight="1" x14ac:dyDescent="0.2">
      <c r="A44" s="203" t="s">
        <v>98</v>
      </c>
      <c r="B44" s="27" t="s">
        <v>99</v>
      </c>
      <c r="C44" s="76"/>
      <c r="D44" s="97"/>
      <c r="E44" s="97"/>
      <c r="F44" s="97"/>
      <c r="G44" s="97"/>
      <c r="H44" s="97"/>
      <c r="I44" s="76"/>
      <c r="J44" s="77">
        <f t="shared" si="2"/>
        <v>0</v>
      </c>
      <c r="K44" s="206">
        <f t="shared" si="10"/>
        <v>0</v>
      </c>
    </row>
    <row r="45" spans="1:11" s="204" customFormat="1" ht="12" customHeight="1" x14ac:dyDescent="0.2">
      <c r="A45" s="203" t="s">
        <v>100</v>
      </c>
      <c r="B45" s="27" t="s">
        <v>314</v>
      </c>
      <c r="C45" s="76"/>
      <c r="D45" s="97"/>
      <c r="E45" s="97"/>
      <c r="F45" s="97"/>
      <c r="G45" s="97"/>
      <c r="H45" s="97"/>
      <c r="I45" s="76"/>
      <c r="J45" s="77">
        <f t="shared" si="2"/>
        <v>0</v>
      </c>
      <c r="K45" s="206">
        <f t="shared" si="10"/>
        <v>0</v>
      </c>
    </row>
    <row r="46" spans="1:11" s="204" customFormat="1" ht="12" customHeight="1" x14ac:dyDescent="0.2">
      <c r="A46" s="203" t="s">
        <v>102</v>
      </c>
      <c r="B46" s="27" t="s">
        <v>103</v>
      </c>
      <c r="C46" s="47"/>
      <c r="D46" s="209"/>
      <c r="E46" s="209"/>
      <c r="F46" s="209"/>
      <c r="G46" s="209"/>
      <c r="H46" s="209"/>
      <c r="I46" s="47"/>
      <c r="J46" s="48">
        <f t="shared" si="2"/>
        <v>0</v>
      </c>
      <c r="K46" s="210">
        <f t="shared" si="10"/>
        <v>0</v>
      </c>
    </row>
    <row r="47" spans="1:11" s="204" customFormat="1" ht="12" customHeight="1" x14ac:dyDescent="0.2">
      <c r="A47" s="205" t="s">
        <v>104</v>
      </c>
      <c r="B47" s="33" t="s">
        <v>105</v>
      </c>
      <c r="C47" s="212"/>
      <c r="D47" s="211"/>
      <c r="E47" s="211"/>
      <c r="F47" s="211"/>
      <c r="G47" s="211"/>
      <c r="H47" s="211"/>
      <c r="I47" s="212"/>
      <c r="J47" s="213">
        <f t="shared" si="2"/>
        <v>0</v>
      </c>
      <c r="K47" s="214">
        <f t="shared" si="10"/>
        <v>0</v>
      </c>
    </row>
    <row r="48" spans="1:11" s="204" customFormat="1" ht="12" customHeight="1" thickBot="1" x14ac:dyDescent="0.25">
      <c r="A48" s="205" t="s">
        <v>106</v>
      </c>
      <c r="B48" s="33" t="s">
        <v>107</v>
      </c>
      <c r="C48" s="212"/>
      <c r="D48" s="211"/>
      <c r="E48" s="211"/>
      <c r="F48" s="211"/>
      <c r="G48" s="211"/>
      <c r="H48" s="211"/>
      <c r="I48" s="212"/>
      <c r="J48" s="213">
        <f t="shared" si="2"/>
        <v>0</v>
      </c>
      <c r="K48" s="214">
        <f t="shared" si="10"/>
        <v>0</v>
      </c>
    </row>
    <row r="49" spans="1:11" s="204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199">
        <f t="shared" si="11"/>
        <v>0</v>
      </c>
    </row>
    <row r="50" spans="1:11" s="204" customFormat="1" ht="12" customHeight="1" x14ac:dyDescent="0.2">
      <c r="A50" s="200" t="s">
        <v>110</v>
      </c>
      <c r="B50" s="22" t="s">
        <v>111</v>
      </c>
      <c r="C50" s="37"/>
      <c r="D50" s="262"/>
      <c r="E50" s="262"/>
      <c r="F50" s="262"/>
      <c r="G50" s="262"/>
      <c r="H50" s="262"/>
      <c r="I50" s="37"/>
      <c r="J50" s="38">
        <f t="shared" si="2"/>
        <v>0</v>
      </c>
      <c r="K50" s="263">
        <f>C50+J50</f>
        <v>0</v>
      </c>
    </row>
    <row r="51" spans="1:11" s="204" customFormat="1" ht="12" customHeight="1" x14ac:dyDescent="0.2">
      <c r="A51" s="203" t="s">
        <v>112</v>
      </c>
      <c r="B51" s="27" t="s">
        <v>113</v>
      </c>
      <c r="C51" s="47"/>
      <c r="D51" s="209"/>
      <c r="E51" s="209"/>
      <c r="F51" s="209"/>
      <c r="G51" s="209"/>
      <c r="H51" s="209"/>
      <c r="I51" s="47"/>
      <c r="J51" s="48">
        <f t="shared" si="2"/>
        <v>0</v>
      </c>
      <c r="K51" s="210">
        <f>C51+J51</f>
        <v>0</v>
      </c>
    </row>
    <row r="52" spans="1:11" s="204" customFormat="1" ht="12" customHeight="1" x14ac:dyDescent="0.2">
      <c r="A52" s="203" t="s">
        <v>114</v>
      </c>
      <c r="B52" s="27" t="s">
        <v>115</v>
      </c>
      <c r="C52" s="47"/>
      <c r="D52" s="209"/>
      <c r="E52" s="209"/>
      <c r="F52" s="209"/>
      <c r="G52" s="209"/>
      <c r="H52" s="209"/>
      <c r="I52" s="47"/>
      <c r="J52" s="48">
        <f t="shared" si="2"/>
        <v>0</v>
      </c>
      <c r="K52" s="210">
        <f>C52+J52</f>
        <v>0</v>
      </c>
    </row>
    <row r="53" spans="1:11" s="204" customFormat="1" ht="12" customHeight="1" x14ac:dyDescent="0.2">
      <c r="A53" s="203" t="s">
        <v>116</v>
      </c>
      <c r="B53" s="27" t="s">
        <v>117</v>
      </c>
      <c r="C53" s="47"/>
      <c r="D53" s="209"/>
      <c r="E53" s="209"/>
      <c r="F53" s="209"/>
      <c r="G53" s="209"/>
      <c r="H53" s="209"/>
      <c r="I53" s="47"/>
      <c r="J53" s="48">
        <f t="shared" si="2"/>
        <v>0</v>
      </c>
      <c r="K53" s="210">
        <f>C53+J53</f>
        <v>0</v>
      </c>
    </row>
    <row r="54" spans="1:11" s="204" customFormat="1" ht="12" customHeight="1" thickBot="1" x14ac:dyDescent="0.25">
      <c r="A54" s="221" t="s">
        <v>118</v>
      </c>
      <c r="B54" s="222" t="s">
        <v>119</v>
      </c>
      <c r="C54" s="43"/>
      <c r="D54" s="224"/>
      <c r="E54" s="224"/>
      <c r="F54" s="224"/>
      <c r="G54" s="224"/>
      <c r="H54" s="224"/>
      <c r="I54" s="43"/>
      <c r="J54" s="44">
        <f t="shared" si="2"/>
        <v>0</v>
      </c>
      <c r="K54" s="225">
        <f>C54+J54</f>
        <v>0</v>
      </c>
    </row>
    <row r="55" spans="1:11" s="204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199">
        <f t="shared" si="12"/>
        <v>0</v>
      </c>
    </row>
    <row r="56" spans="1:11" s="204" customFormat="1" ht="12" customHeight="1" x14ac:dyDescent="0.2">
      <c r="A56" s="200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01">
        <f>C56+J56</f>
        <v>0</v>
      </c>
    </row>
    <row r="57" spans="1:11" s="204" customFormat="1" ht="12" customHeight="1" x14ac:dyDescent="0.2">
      <c r="A57" s="203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06">
        <f>C57+J57</f>
        <v>0</v>
      </c>
    </row>
    <row r="58" spans="1:11" s="204" customFormat="1" ht="12" customHeight="1" x14ac:dyDescent="0.2">
      <c r="A58" s="203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06">
        <f>C58+J58</f>
        <v>0</v>
      </c>
    </row>
    <row r="59" spans="1:11" s="204" customFormat="1" ht="12" customHeight="1" thickBot="1" x14ac:dyDescent="0.25">
      <c r="A59" s="205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07">
        <f>C59+J59</f>
        <v>0</v>
      </c>
    </row>
    <row r="60" spans="1:11" s="204" customFormat="1" ht="12" customHeight="1" thickBot="1" x14ac:dyDescent="0.25">
      <c r="A60" s="71" t="s">
        <v>130</v>
      </c>
      <c r="B60" s="31" t="s">
        <v>131</v>
      </c>
      <c r="C60" s="18">
        <f>SUM(C61:C63)</f>
        <v>0</v>
      </c>
      <c r="D60" s="101">
        <f t="shared" ref="D60:K60" si="13">SUM(D61:D63)</f>
        <v>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0</v>
      </c>
      <c r="K60" s="199">
        <f t="shared" si="13"/>
        <v>0</v>
      </c>
    </row>
    <row r="61" spans="1:11" s="204" customFormat="1" ht="12" customHeight="1" x14ac:dyDescent="0.2">
      <c r="A61" s="200" t="s">
        <v>132</v>
      </c>
      <c r="B61" s="22" t="s">
        <v>133</v>
      </c>
      <c r="C61" s="47"/>
      <c r="D61" s="209"/>
      <c r="E61" s="209"/>
      <c r="F61" s="209"/>
      <c r="G61" s="209"/>
      <c r="H61" s="209"/>
      <c r="I61" s="47"/>
      <c r="J61" s="48">
        <f t="shared" si="2"/>
        <v>0</v>
      </c>
      <c r="K61" s="210">
        <f>C61+J61</f>
        <v>0</v>
      </c>
    </row>
    <row r="62" spans="1:11" s="204" customFormat="1" ht="12" customHeight="1" x14ac:dyDescent="0.2">
      <c r="A62" s="203" t="s">
        <v>134</v>
      </c>
      <c r="B62" s="27" t="s">
        <v>135</v>
      </c>
      <c r="C62" s="47"/>
      <c r="D62" s="209"/>
      <c r="E62" s="209"/>
      <c r="F62" s="209"/>
      <c r="G62" s="209"/>
      <c r="H62" s="209"/>
      <c r="I62" s="47"/>
      <c r="J62" s="48">
        <f t="shared" si="2"/>
        <v>0</v>
      </c>
      <c r="K62" s="210">
        <f>C62+J62</f>
        <v>0</v>
      </c>
    </row>
    <row r="63" spans="1:11" s="204" customFormat="1" ht="12" customHeight="1" x14ac:dyDescent="0.2">
      <c r="A63" s="203" t="s">
        <v>136</v>
      </c>
      <c r="B63" s="27" t="s">
        <v>137</v>
      </c>
      <c r="C63" s="47"/>
      <c r="D63" s="209"/>
      <c r="E63" s="209"/>
      <c r="F63" s="209"/>
      <c r="G63" s="209"/>
      <c r="H63" s="209"/>
      <c r="I63" s="47"/>
      <c r="J63" s="48">
        <f t="shared" si="2"/>
        <v>0</v>
      </c>
      <c r="K63" s="210">
        <f>C63+J63</f>
        <v>0</v>
      </c>
    </row>
    <row r="64" spans="1:11" s="204" customFormat="1" ht="12" customHeight="1" thickBot="1" x14ac:dyDescent="0.25">
      <c r="A64" s="205" t="s">
        <v>138</v>
      </c>
      <c r="B64" s="33" t="s">
        <v>139</v>
      </c>
      <c r="C64" s="47"/>
      <c r="D64" s="209"/>
      <c r="E64" s="209"/>
      <c r="F64" s="209"/>
      <c r="G64" s="209"/>
      <c r="H64" s="209"/>
      <c r="I64" s="47"/>
      <c r="J64" s="48">
        <f t="shared" si="2"/>
        <v>0</v>
      </c>
      <c r="K64" s="210">
        <f>C64+J64</f>
        <v>0</v>
      </c>
    </row>
    <row r="65" spans="1:11" s="204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9310000</v>
      </c>
      <c r="D65" s="102">
        <f t="shared" ref="D65:K65" si="14">+D8+D15+D22+D29+D37+D49+D55+D60</f>
        <v>0</v>
      </c>
      <c r="E65" s="102">
        <f t="shared" si="14"/>
        <v>0</v>
      </c>
      <c r="F65" s="102">
        <f t="shared" si="14"/>
        <v>0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0</v>
      </c>
      <c r="K65" s="208">
        <f t="shared" si="14"/>
        <v>9310000</v>
      </c>
    </row>
    <row r="66" spans="1:11" s="204" customFormat="1" ht="12" customHeight="1" thickBot="1" x14ac:dyDescent="0.2">
      <c r="A66" s="226" t="s">
        <v>315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199">
        <f t="shared" si="15"/>
        <v>0</v>
      </c>
    </row>
    <row r="67" spans="1:11" s="204" customFormat="1" ht="12" customHeight="1" x14ac:dyDescent="0.2">
      <c r="A67" s="200" t="s">
        <v>144</v>
      </c>
      <c r="B67" s="22" t="s">
        <v>145</v>
      </c>
      <c r="C67" s="47"/>
      <c r="D67" s="209"/>
      <c r="E67" s="209"/>
      <c r="F67" s="209"/>
      <c r="G67" s="209"/>
      <c r="H67" s="209"/>
      <c r="I67" s="47"/>
      <c r="J67" s="48">
        <f>D67+E67+F67+G67+H67+I67</f>
        <v>0</v>
      </c>
      <c r="K67" s="210">
        <f>C67+J67</f>
        <v>0</v>
      </c>
    </row>
    <row r="68" spans="1:11" s="204" customFormat="1" ht="12" customHeight="1" x14ac:dyDescent="0.2">
      <c r="A68" s="203" t="s">
        <v>146</v>
      </c>
      <c r="B68" s="27" t="s">
        <v>147</v>
      </c>
      <c r="C68" s="47"/>
      <c r="D68" s="209"/>
      <c r="E68" s="209"/>
      <c r="F68" s="209"/>
      <c r="G68" s="209"/>
      <c r="H68" s="209"/>
      <c r="I68" s="47"/>
      <c r="J68" s="48">
        <f>D68+E68+F68+G68+H68+I68</f>
        <v>0</v>
      </c>
      <c r="K68" s="210">
        <f>C68+J68</f>
        <v>0</v>
      </c>
    </row>
    <row r="69" spans="1:11" s="204" customFormat="1" ht="12" customHeight="1" thickBot="1" x14ac:dyDescent="0.25">
      <c r="A69" s="221" t="s">
        <v>148</v>
      </c>
      <c r="B69" s="227" t="s">
        <v>316</v>
      </c>
      <c r="C69" s="43"/>
      <c r="D69" s="224"/>
      <c r="E69" s="224"/>
      <c r="F69" s="224"/>
      <c r="G69" s="224"/>
      <c r="H69" s="224"/>
      <c r="I69" s="43"/>
      <c r="J69" s="44">
        <f>D69+E69+F69+G69+H69+I69</f>
        <v>0</v>
      </c>
      <c r="K69" s="225">
        <f>C69+J69</f>
        <v>0</v>
      </c>
    </row>
    <row r="70" spans="1:11" s="204" customFormat="1" ht="12" customHeight="1" thickBot="1" x14ac:dyDescent="0.2">
      <c r="A70" s="226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199">
        <f t="shared" si="16"/>
        <v>0</v>
      </c>
    </row>
    <row r="71" spans="1:11" s="204" customFormat="1" ht="12" customHeight="1" x14ac:dyDescent="0.2">
      <c r="A71" s="200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10">
        <f>C71+J71</f>
        <v>0</v>
      </c>
    </row>
    <row r="72" spans="1:11" s="204" customFormat="1" ht="12" customHeight="1" x14ac:dyDescent="0.2">
      <c r="A72" s="203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10">
        <f>C72+J72</f>
        <v>0</v>
      </c>
    </row>
    <row r="73" spans="1:11" s="204" customFormat="1" ht="12" customHeight="1" x14ac:dyDescent="0.2">
      <c r="A73" s="203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10">
        <f>C73+J73</f>
        <v>0</v>
      </c>
    </row>
    <row r="74" spans="1:11" s="204" customFormat="1" ht="12" customHeight="1" thickBot="1" x14ac:dyDescent="0.25">
      <c r="A74" s="205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10">
        <f>C74+J74</f>
        <v>0</v>
      </c>
    </row>
    <row r="75" spans="1:11" s="204" customFormat="1" ht="12" customHeight="1" thickBot="1" x14ac:dyDescent="0.2">
      <c r="A75" s="226" t="s">
        <v>160</v>
      </c>
      <c r="B75" s="31" t="s">
        <v>161</v>
      </c>
      <c r="C75" s="18">
        <f>SUM(C76:C77)</f>
        <v>0</v>
      </c>
      <c r="D75" s="18">
        <f t="shared" ref="D75:K75" si="17">SUM(D76:D77)</f>
        <v>0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0</v>
      </c>
      <c r="K75" s="199">
        <f t="shared" si="17"/>
        <v>0</v>
      </c>
    </row>
    <row r="76" spans="1:11" s="204" customFormat="1" ht="12" customHeight="1" x14ac:dyDescent="0.2">
      <c r="A76" s="200" t="s">
        <v>162</v>
      </c>
      <c r="B76" s="22" t="s">
        <v>163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210">
        <f>C76+J76</f>
        <v>0</v>
      </c>
    </row>
    <row r="77" spans="1:11" s="204" customFormat="1" ht="12" customHeight="1" thickBot="1" x14ac:dyDescent="0.25">
      <c r="A77" s="205" t="s">
        <v>164</v>
      </c>
      <c r="B77" s="33" t="s">
        <v>165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210">
        <f>C77+J77</f>
        <v>0</v>
      </c>
    </row>
    <row r="78" spans="1:11" s="202" customFormat="1" ht="12" customHeight="1" thickBot="1" x14ac:dyDescent="0.2">
      <c r="A78" s="226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199">
        <f t="shared" si="18"/>
        <v>0</v>
      </c>
    </row>
    <row r="79" spans="1:11" s="204" customFormat="1" ht="12" customHeight="1" x14ac:dyDescent="0.2">
      <c r="A79" s="200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10">
        <f>C79+J79</f>
        <v>0</v>
      </c>
    </row>
    <row r="80" spans="1:11" s="204" customFormat="1" ht="12" customHeight="1" x14ac:dyDescent="0.2">
      <c r="A80" s="203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10">
        <f>C80+J80</f>
        <v>0</v>
      </c>
    </row>
    <row r="81" spans="1:11" s="204" customFormat="1" ht="12" customHeight="1" thickBot="1" x14ac:dyDescent="0.25">
      <c r="A81" s="205" t="s">
        <v>172</v>
      </c>
      <c r="B81" s="228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10">
        <f>C81+J81</f>
        <v>0</v>
      </c>
    </row>
    <row r="82" spans="1:11" s="204" customFormat="1" ht="12" customHeight="1" thickBot="1" x14ac:dyDescent="0.2">
      <c r="A82" s="226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199">
        <f t="shared" si="19"/>
        <v>0</v>
      </c>
    </row>
    <row r="83" spans="1:11" s="204" customFormat="1" ht="12" customHeight="1" x14ac:dyDescent="0.2">
      <c r="A83" s="229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10">
        <f t="shared" ref="K83:K88" si="21">C83+J83</f>
        <v>0</v>
      </c>
    </row>
    <row r="84" spans="1:11" s="204" customFormat="1" ht="12" customHeight="1" x14ac:dyDescent="0.2">
      <c r="A84" s="230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10">
        <f t="shared" si="21"/>
        <v>0</v>
      </c>
    </row>
    <row r="85" spans="1:11" s="204" customFormat="1" ht="12" customHeight="1" x14ac:dyDescent="0.2">
      <c r="A85" s="230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10">
        <f t="shared" si="21"/>
        <v>0</v>
      </c>
    </row>
    <row r="86" spans="1:11" s="202" customFormat="1" ht="12" customHeight="1" thickBot="1" x14ac:dyDescent="0.25">
      <c r="A86" s="231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10">
        <f t="shared" si="21"/>
        <v>0</v>
      </c>
    </row>
    <row r="87" spans="1:11" s="202" customFormat="1" ht="12" customHeight="1" thickBot="1" x14ac:dyDescent="0.2">
      <c r="A87" s="226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199">
        <f t="shared" si="21"/>
        <v>0</v>
      </c>
    </row>
    <row r="88" spans="1:11" s="202" customFormat="1" ht="12" customHeight="1" thickBot="1" x14ac:dyDescent="0.2">
      <c r="A88" s="226" t="s">
        <v>317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199">
        <f t="shared" si="21"/>
        <v>0</v>
      </c>
    </row>
    <row r="89" spans="1:11" s="202" customFormat="1" ht="12" customHeight="1" thickBot="1" x14ac:dyDescent="0.2">
      <c r="A89" s="226" t="s">
        <v>318</v>
      </c>
      <c r="B89" s="31" t="s">
        <v>189</v>
      </c>
      <c r="C89" s="35">
        <f>+C66+C70+C75+C78+C82+C88+C87</f>
        <v>0</v>
      </c>
      <c r="D89" s="35">
        <f t="shared" ref="D89:K89" si="22">+D66+D70+D75+D78+D82+D88+D87</f>
        <v>0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0</v>
      </c>
      <c r="K89" s="208">
        <f t="shared" si="22"/>
        <v>0</v>
      </c>
    </row>
    <row r="90" spans="1:11" s="202" customFormat="1" ht="12" customHeight="1" thickBot="1" x14ac:dyDescent="0.2">
      <c r="A90" s="232" t="s">
        <v>319</v>
      </c>
      <c r="B90" s="61" t="s">
        <v>320</v>
      </c>
      <c r="C90" s="35">
        <f>+C65+C89</f>
        <v>9310000</v>
      </c>
      <c r="D90" s="35">
        <f t="shared" ref="D90:K90" si="23">+D65+D89</f>
        <v>0</v>
      </c>
      <c r="E90" s="35">
        <f t="shared" si="23"/>
        <v>0</v>
      </c>
      <c r="F90" s="35">
        <f t="shared" si="23"/>
        <v>0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0</v>
      </c>
      <c r="K90" s="208">
        <f t="shared" si="23"/>
        <v>9310000</v>
      </c>
    </row>
    <row r="91" spans="1:11" s="204" customFormat="1" ht="15.2" customHeight="1" thickBot="1" x14ac:dyDescent="0.25">
      <c r="A91" s="233"/>
      <c r="B91" s="234"/>
      <c r="C91" s="235"/>
      <c r="D91" s="235"/>
      <c r="E91" s="235"/>
      <c r="F91" s="235"/>
      <c r="G91" s="235"/>
    </row>
    <row r="92" spans="1:11" s="198" customFormat="1" ht="16.5" customHeight="1" thickBot="1" x14ac:dyDescent="0.25">
      <c r="A92" s="382" t="s">
        <v>321</v>
      </c>
      <c r="B92" s="383"/>
      <c r="C92" s="383"/>
      <c r="D92" s="383"/>
      <c r="E92" s="383"/>
      <c r="F92" s="383"/>
      <c r="G92" s="383"/>
      <c r="H92" s="383"/>
      <c r="I92" s="383"/>
      <c r="J92" s="383"/>
      <c r="K92" s="384"/>
    </row>
    <row r="93" spans="1:11" s="236" customFormat="1" ht="12" customHeight="1" thickBot="1" x14ac:dyDescent="0.25">
      <c r="A93" s="10" t="s">
        <v>26</v>
      </c>
      <c r="B93" s="128" t="s">
        <v>322</v>
      </c>
      <c r="C93" s="129">
        <f>+C94+C95+C96+C97+C98+C111</f>
        <v>31420000</v>
      </c>
      <c r="D93" s="264">
        <f t="shared" ref="D93:K93" si="24">+D94+D95+D96+D97+D98+D111</f>
        <v>0</v>
      </c>
      <c r="E93" s="264">
        <f t="shared" si="24"/>
        <v>-13226138</v>
      </c>
      <c r="F93" s="264">
        <f t="shared" si="24"/>
        <v>653285</v>
      </c>
      <c r="G93" s="264">
        <f t="shared" si="24"/>
        <v>0</v>
      </c>
      <c r="H93" s="264">
        <f t="shared" si="24"/>
        <v>0</v>
      </c>
      <c r="I93" s="129">
        <f t="shared" si="24"/>
        <v>0</v>
      </c>
      <c r="J93" s="129">
        <f t="shared" si="24"/>
        <v>-12572853</v>
      </c>
      <c r="K93" s="265">
        <f t="shared" si="24"/>
        <v>18847147</v>
      </c>
    </row>
    <row r="94" spans="1:11" ht="12" customHeight="1" x14ac:dyDescent="0.2">
      <c r="A94" s="215" t="s">
        <v>28</v>
      </c>
      <c r="B94" s="132" t="s">
        <v>196</v>
      </c>
      <c r="C94" s="134">
        <v>6809000</v>
      </c>
      <c r="D94" s="266"/>
      <c r="E94" s="266">
        <v>342144</v>
      </c>
      <c r="F94" s="266">
        <v>555052</v>
      </c>
      <c r="G94" s="266"/>
      <c r="H94" s="266"/>
      <c r="I94" s="134"/>
      <c r="J94" s="135">
        <f t="shared" ref="J94:J113" si="25">D94+E94+F94+G94+H94+I94</f>
        <v>897196</v>
      </c>
      <c r="K94" s="267">
        <f t="shared" ref="K94:K113" si="26">C94+J94</f>
        <v>7706196</v>
      </c>
    </row>
    <row r="95" spans="1:11" ht="12" customHeight="1" x14ac:dyDescent="0.2">
      <c r="A95" s="203" t="s">
        <v>30</v>
      </c>
      <c r="B95" s="75" t="s">
        <v>197</v>
      </c>
      <c r="C95" s="76">
        <v>1325000</v>
      </c>
      <c r="D95" s="76"/>
      <c r="E95" s="76">
        <v>66718</v>
      </c>
      <c r="F95" s="76">
        <v>98233</v>
      </c>
      <c r="G95" s="76"/>
      <c r="H95" s="76"/>
      <c r="I95" s="76"/>
      <c r="J95" s="77">
        <f t="shared" si="25"/>
        <v>164951</v>
      </c>
      <c r="K95" s="206">
        <f t="shared" si="26"/>
        <v>1489951</v>
      </c>
    </row>
    <row r="96" spans="1:11" ht="12" customHeight="1" x14ac:dyDescent="0.2">
      <c r="A96" s="203" t="s">
        <v>32</v>
      </c>
      <c r="B96" s="75" t="s">
        <v>198</v>
      </c>
      <c r="C96" s="79">
        <v>23286000</v>
      </c>
      <c r="D96" s="79"/>
      <c r="E96" s="79">
        <v>-13635000</v>
      </c>
      <c r="F96" s="79"/>
      <c r="G96" s="79"/>
      <c r="H96" s="76"/>
      <c r="I96" s="79"/>
      <c r="J96" s="80">
        <f t="shared" si="25"/>
        <v>-13635000</v>
      </c>
      <c r="K96" s="207">
        <f t="shared" si="26"/>
        <v>9651000</v>
      </c>
    </row>
    <row r="97" spans="1:11" ht="12" customHeight="1" x14ac:dyDescent="0.2">
      <c r="A97" s="203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07">
        <f t="shared" si="26"/>
        <v>0</v>
      </c>
    </row>
    <row r="98" spans="1:11" ht="12" customHeight="1" x14ac:dyDescent="0.2">
      <c r="A98" s="203" t="s">
        <v>200</v>
      </c>
      <c r="B98" s="83" t="s">
        <v>201</v>
      </c>
      <c r="C98" s="79"/>
      <c r="D98" s="79"/>
      <c r="E98" s="79"/>
      <c r="F98" s="79"/>
      <c r="G98" s="79"/>
      <c r="H98" s="79"/>
      <c r="I98" s="79"/>
      <c r="J98" s="80">
        <f t="shared" si="25"/>
        <v>0</v>
      </c>
      <c r="K98" s="207">
        <f t="shared" si="26"/>
        <v>0</v>
      </c>
    </row>
    <row r="99" spans="1:11" ht="12" customHeight="1" x14ac:dyDescent="0.2">
      <c r="A99" s="203" t="s">
        <v>38</v>
      </c>
      <c r="B99" s="75" t="s">
        <v>323</v>
      </c>
      <c r="C99" s="79"/>
      <c r="D99" s="79"/>
      <c r="E99" s="79"/>
      <c r="F99" s="79"/>
      <c r="G99" s="79"/>
      <c r="H99" s="79"/>
      <c r="I99" s="79"/>
      <c r="J99" s="80">
        <f t="shared" si="25"/>
        <v>0</v>
      </c>
      <c r="K99" s="207">
        <f t="shared" si="26"/>
        <v>0</v>
      </c>
    </row>
    <row r="100" spans="1:11" ht="12" customHeight="1" x14ac:dyDescent="0.2">
      <c r="A100" s="203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07">
        <f t="shared" si="26"/>
        <v>0</v>
      </c>
    </row>
    <row r="101" spans="1:11" ht="12" customHeight="1" x14ac:dyDescent="0.2">
      <c r="A101" s="203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07">
        <f t="shared" si="26"/>
        <v>0</v>
      </c>
    </row>
    <row r="102" spans="1:11" ht="12" customHeight="1" x14ac:dyDescent="0.2">
      <c r="A102" s="203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07">
        <f t="shared" si="26"/>
        <v>0</v>
      </c>
    </row>
    <row r="103" spans="1:11" ht="12" customHeight="1" x14ac:dyDescent="0.2">
      <c r="A103" s="203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07">
        <f t="shared" si="26"/>
        <v>0</v>
      </c>
    </row>
    <row r="104" spans="1:11" ht="12" customHeight="1" x14ac:dyDescent="0.2">
      <c r="A104" s="203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07">
        <f t="shared" si="26"/>
        <v>0</v>
      </c>
    </row>
    <row r="105" spans="1:11" ht="12" customHeight="1" x14ac:dyDescent="0.2">
      <c r="A105" s="203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07">
        <f t="shared" si="26"/>
        <v>0</v>
      </c>
    </row>
    <row r="106" spans="1:11" ht="12" customHeight="1" x14ac:dyDescent="0.2">
      <c r="A106" s="203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07">
        <f t="shared" si="26"/>
        <v>0</v>
      </c>
    </row>
    <row r="107" spans="1:11" ht="12" customHeight="1" x14ac:dyDescent="0.2">
      <c r="A107" s="203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07">
        <f t="shared" si="26"/>
        <v>0</v>
      </c>
    </row>
    <row r="108" spans="1:11" ht="12" customHeight="1" x14ac:dyDescent="0.2">
      <c r="A108" s="238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07">
        <f t="shared" si="26"/>
        <v>0</v>
      </c>
    </row>
    <row r="109" spans="1:11" ht="12" customHeight="1" x14ac:dyDescent="0.2">
      <c r="A109" s="203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07">
        <f t="shared" si="26"/>
        <v>0</v>
      </c>
    </row>
    <row r="110" spans="1:11" ht="12" customHeight="1" x14ac:dyDescent="0.2">
      <c r="A110" s="203" t="s">
        <v>223</v>
      </c>
      <c r="B110" s="86" t="s">
        <v>224</v>
      </c>
      <c r="C110" s="76"/>
      <c r="D110" s="76"/>
      <c r="E110" s="76"/>
      <c r="F110" s="76"/>
      <c r="G110" s="76"/>
      <c r="H110" s="76"/>
      <c r="I110" s="76"/>
      <c r="J110" s="77">
        <f t="shared" si="25"/>
        <v>0</v>
      </c>
      <c r="K110" s="206">
        <f t="shared" si="26"/>
        <v>0</v>
      </c>
    </row>
    <row r="111" spans="1:11" ht="12" customHeight="1" x14ac:dyDescent="0.2">
      <c r="A111" s="203" t="s">
        <v>225</v>
      </c>
      <c r="B111" s="82" t="s">
        <v>226</v>
      </c>
      <c r="C111" s="76"/>
      <c r="D111" s="76"/>
      <c r="E111" s="76"/>
      <c r="F111" s="76"/>
      <c r="G111" s="76"/>
      <c r="H111" s="76"/>
      <c r="I111" s="76"/>
      <c r="J111" s="77">
        <f t="shared" si="25"/>
        <v>0</v>
      </c>
      <c r="K111" s="206">
        <f t="shared" si="26"/>
        <v>0</v>
      </c>
    </row>
    <row r="112" spans="1:11" ht="12" customHeight="1" x14ac:dyDescent="0.2">
      <c r="A112" s="205" t="s">
        <v>227</v>
      </c>
      <c r="B112" s="75" t="s">
        <v>324</v>
      </c>
      <c r="C112" s="79"/>
      <c r="D112" s="79"/>
      <c r="E112" s="79"/>
      <c r="F112" s="79"/>
      <c r="G112" s="79"/>
      <c r="H112" s="79"/>
      <c r="I112" s="79"/>
      <c r="J112" s="80">
        <f t="shared" si="25"/>
        <v>0</v>
      </c>
      <c r="K112" s="207">
        <f t="shared" si="26"/>
        <v>0</v>
      </c>
    </row>
    <row r="113" spans="1:11" ht="12" customHeight="1" thickBot="1" x14ac:dyDescent="0.25">
      <c r="A113" s="221" t="s">
        <v>229</v>
      </c>
      <c r="B113" s="239" t="s">
        <v>325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240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0</v>
      </c>
      <c r="D114" s="18">
        <f t="shared" ref="D114:K114" si="27">+D115+D117+D119</f>
        <v>0</v>
      </c>
      <c r="E114" s="18">
        <f t="shared" si="27"/>
        <v>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0</v>
      </c>
      <c r="K114" s="199">
        <f t="shared" si="27"/>
        <v>0</v>
      </c>
    </row>
    <row r="115" spans="1:11" ht="12" customHeight="1" x14ac:dyDescent="0.2">
      <c r="A115" s="200" t="s">
        <v>42</v>
      </c>
      <c r="B115" s="75" t="s">
        <v>232</v>
      </c>
      <c r="C115" s="23"/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01">
        <f t="shared" ref="K115:K127" si="29">C115+J115</f>
        <v>0</v>
      </c>
    </row>
    <row r="116" spans="1:11" ht="12" customHeight="1" x14ac:dyDescent="0.2">
      <c r="A116" s="200" t="s">
        <v>44</v>
      </c>
      <c r="B116" s="96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01">
        <f t="shared" si="29"/>
        <v>0</v>
      </c>
    </row>
    <row r="117" spans="1:11" ht="12" customHeight="1" x14ac:dyDescent="0.2">
      <c r="A117" s="200" t="s">
        <v>46</v>
      </c>
      <c r="B117" s="96" t="s">
        <v>234</v>
      </c>
      <c r="C117" s="76"/>
      <c r="D117" s="76"/>
      <c r="E117" s="76"/>
      <c r="F117" s="76"/>
      <c r="G117" s="76"/>
      <c r="H117" s="76"/>
      <c r="I117" s="76"/>
      <c r="J117" s="77">
        <f t="shared" si="28"/>
        <v>0</v>
      </c>
      <c r="K117" s="206">
        <f t="shared" si="29"/>
        <v>0</v>
      </c>
    </row>
    <row r="118" spans="1:11" ht="12" customHeight="1" x14ac:dyDescent="0.2">
      <c r="A118" s="200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06">
        <f t="shared" si="29"/>
        <v>0</v>
      </c>
    </row>
    <row r="119" spans="1:11" ht="12" customHeight="1" x14ac:dyDescent="0.2">
      <c r="A119" s="200" t="s">
        <v>50</v>
      </c>
      <c r="B119" s="30" t="s">
        <v>236</v>
      </c>
      <c r="C119" s="76"/>
      <c r="D119" s="76"/>
      <c r="E119" s="76"/>
      <c r="F119" s="76"/>
      <c r="G119" s="76"/>
      <c r="H119" s="76"/>
      <c r="I119" s="76"/>
      <c r="J119" s="77">
        <f t="shared" si="28"/>
        <v>0</v>
      </c>
      <c r="K119" s="206">
        <f t="shared" si="29"/>
        <v>0</v>
      </c>
    </row>
    <row r="120" spans="1:11" ht="12" customHeight="1" x14ac:dyDescent="0.2">
      <c r="A120" s="200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06">
        <f t="shared" si="29"/>
        <v>0</v>
      </c>
    </row>
    <row r="121" spans="1:11" ht="12" customHeight="1" x14ac:dyDescent="0.2">
      <c r="A121" s="200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06">
        <f t="shared" si="29"/>
        <v>0</v>
      </c>
    </row>
    <row r="122" spans="1:11" ht="12" customHeight="1" x14ac:dyDescent="0.2">
      <c r="A122" s="200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06">
        <f t="shared" si="29"/>
        <v>0</v>
      </c>
    </row>
    <row r="123" spans="1:11" ht="12" customHeight="1" x14ac:dyDescent="0.2">
      <c r="A123" s="200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06">
        <f t="shared" si="29"/>
        <v>0</v>
      </c>
    </row>
    <row r="124" spans="1:11" ht="12" customHeight="1" x14ac:dyDescent="0.2">
      <c r="A124" s="200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06">
        <f t="shared" si="29"/>
        <v>0</v>
      </c>
    </row>
    <row r="125" spans="1:11" ht="12" customHeight="1" x14ac:dyDescent="0.2">
      <c r="A125" s="200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06">
        <f t="shared" si="29"/>
        <v>0</v>
      </c>
    </row>
    <row r="126" spans="1:11" ht="12" customHeight="1" x14ac:dyDescent="0.2">
      <c r="A126" s="200" t="s">
        <v>246</v>
      </c>
      <c r="B126" s="86" t="s">
        <v>247</v>
      </c>
      <c r="C126" s="76"/>
      <c r="D126" s="76"/>
      <c r="E126" s="76"/>
      <c r="F126" s="76"/>
      <c r="G126" s="76"/>
      <c r="H126" s="76"/>
      <c r="I126" s="76"/>
      <c r="J126" s="77">
        <f t="shared" si="28"/>
        <v>0</v>
      </c>
      <c r="K126" s="206">
        <f t="shared" si="29"/>
        <v>0</v>
      </c>
    </row>
    <row r="127" spans="1:11" ht="12" customHeight="1" thickBot="1" x14ac:dyDescent="0.25">
      <c r="A127" s="238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07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31420000</v>
      </c>
      <c r="D128" s="18">
        <f t="shared" ref="D128:K128" si="30">+D93+D114</f>
        <v>0</v>
      </c>
      <c r="E128" s="18">
        <f t="shared" si="30"/>
        <v>-13226138</v>
      </c>
      <c r="F128" s="18">
        <f t="shared" si="30"/>
        <v>653285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-12572853</v>
      </c>
      <c r="K128" s="199">
        <f t="shared" si="30"/>
        <v>18847147</v>
      </c>
    </row>
    <row r="129" spans="1:17" ht="12" customHeight="1" thickBot="1" x14ac:dyDescent="0.25">
      <c r="A129" s="71" t="s">
        <v>251</v>
      </c>
      <c r="B129" s="100" t="s">
        <v>326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199">
        <f t="shared" si="31"/>
        <v>0</v>
      </c>
    </row>
    <row r="130" spans="1:17" s="236" customFormat="1" ht="12" customHeight="1" x14ac:dyDescent="0.2">
      <c r="A130" s="200" t="s">
        <v>70</v>
      </c>
      <c r="B130" s="74" t="s">
        <v>327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06">
        <f>C130+J130</f>
        <v>0</v>
      </c>
    </row>
    <row r="131" spans="1:17" ht="12" customHeight="1" x14ac:dyDescent="0.2">
      <c r="A131" s="200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06">
        <f>C131+J131</f>
        <v>0</v>
      </c>
    </row>
    <row r="132" spans="1:17" ht="12" customHeight="1" thickBot="1" x14ac:dyDescent="0.25">
      <c r="A132" s="238" t="s">
        <v>74</v>
      </c>
      <c r="B132" s="103" t="s">
        <v>328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06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199">
        <f t="shared" si="32"/>
        <v>0</v>
      </c>
    </row>
    <row r="134" spans="1:17" ht="12" customHeight="1" x14ac:dyDescent="0.2">
      <c r="A134" s="200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06">
        <f t="shared" ref="K134:K139" si="34">C134+J134</f>
        <v>0</v>
      </c>
    </row>
    <row r="135" spans="1:17" ht="12" customHeight="1" x14ac:dyDescent="0.2">
      <c r="A135" s="200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06">
        <f t="shared" si="34"/>
        <v>0</v>
      </c>
    </row>
    <row r="136" spans="1:17" ht="12" customHeight="1" x14ac:dyDescent="0.2">
      <c r="A136" s="200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06">
        <f t="shared" si="34"/>
        <v>0</v>
      </c>
    </row>
    <row r="137" spans="1:17" ht="12" customHeight="1" x14ac:dyDescent="0.2">
      <c r="A137" s="200" t="s">
        <v>92</v>
      </c>
      <c r="B137" s="74" t="s">
        <v>329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06">
        <f t="shared" si="34"/>
        <v>0</v>
      </c>
    </row>
    <row r="138" spans="1:17" ht="12" customHeight="1" x14ac:dyDescent="0.2">
      <c r="A138" s="200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06">
        <f t="shared" si="34"/>
        <v>0</v>
      </c>
    </row>
    <row r="139" spans="1:17" s="236" customFormat="1" ht="12" customHeight="1" thickBot="1" x14ac:dyDescent="0.25">
      <c r="A139" s="238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06">
        <f t="shared" si="34"/>
        <v>0</v>
      </c>
    </row>
    <row r="140" spans="1:17" ht="12" customHeight="1" thickBot="1" x14ac:dyDescent="0.25">
      <c r="A140" s="71" t="s">
        <v>108</v>
      </c>
      <c r="B140" s="100" t="s">
        <v>330</v>
      </c>
      <c r="C140" s="35">
        <f>+C141+C142+C144+C145+C143</f>
        <v>0</v>
      </c>
      <c r="D140" s="35">
        <f t="shared" ref="D140:K140" si="35">+D141+D142+D144+D145+D143</f>
        <v>0</v>
      </c>
      <c r="E140" s="35">
        <f t="shared" si="35"/>
        <v>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0</v>
      </c>
      <c r="K140" s="208">
        <f t="shared" si="35"/>
        <v>0</v>
      </c>
      <c r="Q140" s="241"/>
    </row>
    <row r="141" spans="1:17" x14ac:dyDescent="0.2">
      <c r="A141" s="200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06">
        <f>C141+J141</f>
        <v>0</v>
      </c>
    </row>
    <row r="142" spans="1:17" ht="12" customHeight="1" x14ac:dyDescent="0.2">
      <c r="A142" s="200" t="s">
        <v>112</v>
      </c>
      <c r="B142" s="74" t="s">
        <v>265</v>
      </c>
      <c r="C142" s="76"/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06">
        <f>C142+J142</f>
        <v>0</v>
      </c>
    </row>
    <row r="143" spans="1:17" ht="12" customHeight="1" x14ac:dyDescent="0.2">
      <c r="A143" s="200" t="s">
        <v>114</v>
      </c>
      <c r="B143" s="74" t="s">
        <v>331</v>
      </c>
      <c r="C143" s="76"/>
      <c r="D143" s="76"/>
      <c r="E143" s="76"/>
      <c r="F143" s="76"/>
      <c r="G143" s="76"/>
      <c r="H143" s="76"/>
      <c r="I143" s="76"/>
      <c r="J143" s="77">
        <f>D143+E143+F143+G143+H143+I143</f>
        <v>0</v>
      </c>
      <c r="K143" s="206">
        <f>C143+J143</f>
        <v>0</v>
      </c>
    </row>
    <row r="144" spans="1:17" s="236" customFormat="1" ht="12" customHeight="1" x14ac:dyDescent="0.2">
      <c r="A144" s="200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06">
        <f>C144+J144</f>
        <v>0</v>
      </c>
    </row>
    <row r="145" spans="1:11" s="236" customFormat="1" ht="12" customHeight="1" thickBot="1" x14ac:dyDescent="0.25">
      <c r="A145" s="238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06">
        <f>C145+J145</f>
        <v>0</v>
      </c>
    </row>
    <row r="146" spans="1:11" s="236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242">
        <f t="shared" si="36"/>
        <v>0</v>
      </c>
    </row>
    <row r="147" spans="1:11" s="236" customFormat="1" ht="12" customHeight="1" x14ac:dyDescent="0.2">
      <c r="A147" s="200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06">
        <f t="shared" ref="K147:K153" si="38">C147+J147</f>
        <v>0</v>
      </c>
    </row>
    <row r="148" spans="1:11" s="236" customFormat="1" ht="12" customHeight="1" x14ac:dyDescent="0.2">
      <c r="A148" s="200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06">
        <f t="shared" si="38"/>
        <v>0</v>
      </c>
    </row>
    <row r="149" spans="1:11" s="236" customFormat="1" ht="12" customHeight="1" x14ac:dyDescent="0.2">
      <c r="A149" s="200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06">
        <f t="shared" si="38"/>
        <v>0</v>
      </c>
    </row>
    <row r="150" spans="1:11" s="236" customFormat="1" ht="12" customHeight="1" x14ac:dyDescent="0.2">
      <c r="A150" s="200" t="s">
        <v>128</v>
      </c>
      <c r="B150" s="74" t="s">
        <v>332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06">
        <f t="shared" si="38"/>
        <v>0</v>
      </c>
    </row>
    <row r="151" spans="1:11" ht="12.75" customHeight="1" thickBot="1" x14ac:dyDescent="0.25">
      <c r="A151" s="238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07">
        <f t="shared" si="38"/>
        <v>0</v>
      </c>
    </row>
    <row r="152" spans="1:11" ht="12.75" customHeight="1" thickBot="1" x14ac:dyDescent="0.25">
      <c r="A152" s="243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242">
        <f t="shared" si="38"/>
        <v>0</v>
      </c>
    </row>
    <row r="153" spans="1:11" ht="12.75" customHeight="1" thickBot="1" x14ac:dyDescent="0.25">
      <c r="A153" s="243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242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0</v>
      </c>
      <c r="D154" s="113">
        <f t="shared" ref="D154:K154" si="39">+D129+D133+D140+D146+D152+D153</f>
        <v>0</v>
      </c>
      <c r="E154" s="113">
        <f t="shared" si="39"/>
        <v>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0</v>
      </c>
      <c r="K154" s="244">
        <f t="shared" si="39"/>
        <v>0</v>
      </c>
    </row>
    <row r="155" spans="1:11" ht="15.2" customHeight="1" thickBot="1" x14ac:dyDescent="0.25">
      <c r="A155" s="245" t="s">
        <v>281</v>
      </c>
      <c r="B155" s="119" t="s">
        <v>282</v>
      </c>
      <c r="C155" s="113">
        <f>+C128+C154</f>
        <v>31420000</v>
      </c>
      <c r="D155" s="113">
        <f t="shared" ref="D155:K155" si="40">+D128+D154</f>
        <v>0</v>
      </c>
      <c r="E155" s="113">
        <f t="shared" si="40"/>
        <v>-13226138</v>
      </c>
      <c r="F155" s="113">
        <f t="shared" si="40"/>
        <v>653285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-12572853</v>
      </c>
      <c r="K155" s="244">
        <f t="shared" si="40"/>
        <v>18847147</v>
      </c>
    </row>
    <row r="156" spans="1:11" ht="13.5" thickBot="1" x14ac:dyDescent="0.25">
      <c r="C156" s="248">
        <f>C90-C155</f>
        <v>-22110000</v>
      </c>
      <c r="D156" s="249"/>
      <c r="E156" s="249"/>
      <c r="F156" s="249"/>
      <c r="G156" s="249"/>
      <c r="H156" s="249"/>
      <c r="I156" s="270"/>
      <c r="J156" s="270"/>
      <c r="K156" s="271">
        <f>K90-K155</f>
        <v>-9537147</v>
      </c>
    </row>
    <row r="157" spans="1:11" ht="15.2" customHeight="1" thickBot="1" x14ac:dyDescent="0.25">
      <c r="A157" s="252" t="s">
        <v>333</v>
      </c>
      <c r="B157" s="253"/>
      <c r="C157" s="255">
        <v>3</v>
      </c>
      <c r="D157" s="254"/>
      <c r="E157" s="254"/>
      <c r="F157" s="254"/>
      <c r="G157" s="254"/>
      <c r="H157" s="254"/>
      <c r="I157" s="255"/>
      <c r="J157" s="256">
        <f>D157+E157+F157+G157+H157+I157</f>
        <v>0</v>
      </c>
      <c r="K157" s="242">
        <f>C157+J157</f>
        <v>3</v>
      </c>
    </row>
    <row r="158" spans="1:11" ht="14.45" customHeight="1" thickBot="1" x14ac:dyDescent="0.25">
      <c r="A158" s="252" t="s">
        <v>334</v>
      </c>
      <c r="B158" s="253"/>
      <c r="C158" s="255"/>
      <c r="D158" s="254"/>
      <c r="E158" s="254"/>
      <c r="F158" s="254"/>
      <c r="G158" s="254"/>
      <c r="H158" s="254"/>
      <c r="I158" s="255"/>
      <c r="J158" s="256">
        <f>D158+E158+F158+G158+H158+I158</f>
        <v>0</v>
      </c>
      <c r="K158" s="242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121" zoomScale="120" zoomScaleNormal="120" zoomScaleSheetLayoutView="100" workbookViewId="0">
      <selection activeCell="F156" sqref="F156"/>
    </sheetView>
  </sheetViews>
  <sheetFormatPr defaultRowHeight="12.75" x14ac:dyDescent="0.2"/>
  <cols>
    <col min="1" max="1" width="12.5" style="246" customWidth="1"/>
    <col min="2" max="2" width="62" style="247" customWidth="1"/>
    <col min="3" max="3" width="15.83203125" style="257" customWidth="1"/>
    <col min="4" max="7" width="14.83203125" style="257" customWidth="1"/>
    <col min="8" max="9" width="14.83203125" style="192" customWidth="1"/>
    <col min="10" max="11" width="15.83203125" style="192" customWidth="1"/>
    <col min="12" max="16384" width="9.33203125" style="192"/>
  </cols>
  <sheetData>
    <row r="1" spans="1:11" s="177" customFormat="1" ht="16.5" customHeight="1" thickBot="1" x14ac:dyDescent="0.3">
      <c r="A1" s="176"/>
      <c r="B1" s="372" t="s">
        <v>389</v>
      </c>
      <c r="C1" s="373"/>
      <c r="D1" s="373"/>
      <c r="E1" s="373"/>
      <c r="F1" s="373"/>
      <c r="G1" s="373"/>
      <c r="H1" s="373"/>
      <c r="I1" s="373"/>
      <c r="J1" s="373"/>
      <c r="K1" s="373"/>
    </row>
    <row r="2" spans="1:11" s="180" customFormat="1" ht="21.2" customHeight="1" thickBot="1" x14ac:dyDescent="0.25">
      <c r="A2" s="178" t="s">
        <v>303</v>
      </c>
      <c r="B2" s="374" t="s">
        <v>304</v>
      </c>
      <c r="C2" s="375"/>
      <c r="D2" s="375"/>
      <c r="E2" s="375"/>
      <c r="F2" s="375"/>
      <c r="G2" s="375"/>
      <c r="H2" s="375"/>
      <c r="I2" s="376"/>
      <c r="J2" s="377"/>
      <c r="K2" s="258" t="s">
        <v>308</v>
      </c>
    </row>
    <row r="3" spans="1:11" s="180" customFormat="1" ht="36.75" thickBot="1" x14ac:dyDescent="0.25">
      <c r="A3" s="178" t="s">
        <v>306</v>
      </c>
      <c r="B3" s="378" t="s">
        <v>342</v>
      </c>
      <c r="C3" s="379"/>
      <c r="D3" s="379"/>
      <c r="E3" s="379"/>
      <c r="F3" s="379"/>
      <c r="G3" s="379"/>
      <c r="H3" s="379"/>
      <c r="I3" s="380"/>
      <c r="J3" s="381"/>
      <c r="K3" s="181" t="s">
        <v>338</v>
      </c>
    </row>
    <row r="4" spans="1:11" s="186" customFormat="1" ht="15.95" customHeight="1" thickBot="1" x14ac:dyDescent="0.3">
      <c r="A4" s="182"/>
      <c r="B4" s="182"/>
      <c r="C4" s="183"/>
      <c r="D4" s="183"/>
      <c r="E4" s="183"/>
      <c r="F4" s="183"/>
      <c r="G4" s="183"/>
      <c r="H4" s="184"/>
      <c r="I4" s="184"/>
      <c r="J4" s="184"/>
      <c r="K4" s="185" t="str">
        <f>CONCATENATE('[1]RM_2.2.sz.mell.'!I2)</f>
        <v>Forintban!</v>
      </c>
    </row>
    <row r="5" spans="1:11" ht="40.5" customHeight="1" thickBot="1" x14ac:dyDescent="0.25">
      <c r="A5" s="187" t="s">
        <v>309</v>
      </c>
      <c r="B5" s="188" t="s">
        <v>310</v>
      </c>
      <c r="C5" s="189" t="str">
        <f>CONCATENATE('[1]RM_1.1.sz.mell.'!C9:K9)</f>
        <v>Eredeti
előirányzat</v>
      </c>
      <c r="D5" s="190" t="str">
        <f>CONCATENATE('[1]RM_1.1.sz.mell.'!D9)</f>
        <v xml:space="preserve">1. sz. módosítás </v>
      </c>
      <c r="E5" s="190" t="str">
        <f>CONCATENATE('[1]RM_1.1.sz.mell.'!E9)</f>
        <v xml:space="preserve">.2. sz. módosítás </v>
      </c>
      <c r="F5" s="190" t="str">
        <f>CONCATENATE('[1]RM_1.1.sz.mell.'!F9)</f>
        <v xml:space="preserve">3. sz. módosítás </v>
      </c>
      <c r="G5" s="190" t="str">
        <f>CONCATENATE('[1]RM_1.1.sz.mell.'!G9)</f>
        <v xml:space="preserve">4. sz. módosítás </v>
      </c>
      <c r="H5" s="190" t="str">
        <f>CONCATENATE('[1]RM_1.1.sz.mell.'!H9)</f>
        <v xml:space="preserve">.5. sz. módosítás </v>
      </c>
      <c r="I5" s="190" t="str">
        <f>CONCATENATE('[1]RM_1.1.sz.mell.'!I9)</f>
        <v xml:space="preserve">6. sz. módosítás </v>
      </c>
      <c r="J5" s="190" t="s">
        <v>13</v>
      </c>
      <c r="K5" s="191" t="str">
        <f>CONCATENATE('[1]RM_5.1.2.sz.mell'!K5)</f>
        <v>3.számú módosítás utáni előirányzat</v>
      </c>
    </row>
    <row r="6" spans="1:11" s="198" customFormat="1" ht="12.95" customHeight="1" thickBot="1" x14ac:dyDescent="0.25">
      <c r="A6" s="193" t="s">
        <v>15</v>
      </c>
      <c r="B6" s="194" t="s">
        <v>16</v>
      </c>
      <c r="C6" s="195" t="s">
        <v>17</v>
      </c>
      <c r="D6" s="195" t="s">
        <v>18</v>
      </c>
      <c r="E6" s="196" t="s">
        <v>19</v>
      </c>
      <c r="F6" s="196" t="s">
        <v>20</v>
      </c>
      <c r="G6" s="196" t="s">
        <v>21</v>
      </c>
      <c r="H6" s="196" t="s">
        <v>22</v>
      </c>
      <c r="I6" s="196" t="s">
        <v>23</v>
      </c>
      <c r="J6" s="196" t="s">
        <v>24</v>
      </c>
      <c r="K6" s="197" t="s">
        <v>25</v>
      </c>
    </row>
    <row r="7" spans="1:11" s="198" customFormat="1" ht="15.95" customHeight="1" thickBot="1" x14ac:dyDescent="0.25">
      <c r="A7" s="382" t="s">
        <v>312</v>
      </c>
      <c r="B7" s="383"/>
      <c r="C7" s="383"/>
      <c r="D7" s="383"/>
      <c r="E7" s="383"/>
      <c r="F7" s="383"/>
      <c r="G7" s="383"/>
      <c r="H7" s="383"/>
      <c r="I7" s="383"/>
      <c r="J7" s="383"/>
      <c r="K7" s="384"/>
    </row>
    <row r="8" spans="1:11" s="198" customFormat="1" ht="12" customHeight="1" thickBot="1" x14ac:dyDescent="0.25">
      <c r="A8" s="71" t="s">
        <v>26</v>
      </c>
      <c r="B8" s="17" t="s">
        <v>27</v>
      </c>
      <c r="C8" s="18">
        <f>+C9+C10+C11+C12+C13+C14</f>
        <v>0</v>
      </c>
      <c r="D8" s="101">
        <f t="shared" ref="D8:I8" si="0">+D9+D10+D11+D12+D13+D14</f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8">
        <f t="shared" si="0"/>
        <v>0</v>
      </c>
      <c r="J8" s="18">
        <f>+J9+J10+J11+J12+J13+J14</f>
        <v>0</v>
      </c>
      <c r="K8" s="199">
        <f>+K9+K10+K11+K12+K13+K14</f>
        <v>0</v>
      </c>
    </row>
    <row r="9" spans="1:11" s="202" customFormat="1" ht="12" customHeight="1" x14ac:dyDescent="0.2">
      <c r="A9" s="200" t="s">
        <v>28</v>
      </c>
      <c r="B9" s="22" t="s">
        <v>29</v>
      </c>
      <c r="C9" s="23"/>
      <c r="D9" s="95"/>
      <c r="E9" s="95"/>
      <c r="F9" s="95"/>
      <c r="G9" s="95"/>
      <c r="H9" s="95"/>
      <c r="I9" s="23"/>
      <c r="J9" s="24">
        <f>D9+E9+F9+G9+H9+I9</f>
        <v>0</v>
      </c>
      <c r="K9" s="201">
        <f t="shared" ref="K9:K14" si="1">C9+J9</f>
        <v>0</v>
      </c>
    </row>
    <row r="10" spans="1:11" s="204" customFormat="1" ht="12" customHeight="1" x14ac:dyDescent="0.2">
      <c r="A10" s="203" t="s">
        <v>30</v>
      </c>
      <c r="B10" s="27" t="s">
        <v>31</v>
      </c>
      <c r="C10" s="23"/>
      <c r="D10" s="97"/>
      <c r="E10" s="97"/>
      <c r="F10" s="97"/>
      <c r="G10" s="97"/>
      <c r="H10" s="97"/>
      <c r="I10" s="76"/>
      <c r="J10" s="24">
        <f t="shared" ref="J10:J64" si="2">D10+E10+F10+G10+H10+I10</f>
        <v>0</v>
      </c>
      <c r="K10" s="201">
        <f t="shared" si="1"/>
        <v>0</v>
      </c>
    </row>
    <row r="11" spans="1:11" s="204" customFormat="1" ht="12" customHeight="1" x14ac:dyDescent="0.2">
      <c r="A11" s="203" t="s">
        <v>32</v>
      </c>
      <c r="B11" s="27" t="s">
        <v>33</v>
      </c>
      <c r="C11" s="23"/>
      <c r="D11" s="97"/>
      <c r="E11" s="97"/>
      <c r="F11" s="97"/>
      <c r="G11" s="97"/>
      <c r="H11" s="97"/>
      <c r="I11" s="76"/>
      <c r="J11" s="24">
        <f t="shared" si="2"/>
        <v>0</v>
      </c>
      <c r="K11" s="201">
        <f t="shared" si="1"/>
        <v>0</v>
      </c>
    </row>
    <row r="12" spans="1:11" s="204" customFormat="1" ht="12" customHeight="1" x14ac:dyDescent="0.2">
      <c r="A12" s="203" t="s">
        <v>34</v>
      </c>
      <c r="B12" s="27" t="s">
        <v>35</v>
      </c>
      <c r="C12" s="23"/>
      <c r="D12" s="97"/>
      <c r="E12" s="97"/>
      <c r="F12" s="97"/>
      <c r="G12" s="97"/>
      <c r="H12" s="97"/>
      <c r="I12" s="76"/>
      <c r="J12" s="24">
        <f t="shared" si="2"/>
        <v>0</v>
      </c>
      <c r="K12" s="201">
        <f t="shared" si="1"/>
        <v>0</v>
      </c>
    </row>
    <row r="13" spans="1:11" s="204" customFormat="1" ht="12" customHeight="1" x14ac:dyDescent="0.2">
      <c r="A13" s="203" t="s">
        <v>36</v>
      </c>
      <c r="B13" s="27" t="s">
        <v>313</v>
      </c>
      <c r="C13" s="23"/>
      <c r="D13" s="97"/>
      <c r="E13" s="97"/>
      <c r="F13" s="97"/>
      <c r="G13" s="97"/>
      <c r="H13" s="97"/>
      <c r="I13" s="76"/>
      <c r="J13" s="24">
        <f t="shared" si="2"/>
        <v>0</v>
      </c>
      <c r="K13" s="201">
        <f t="shared" si="1"/>
        <v>0</v>
      </c>
    </row>
    <row r="14" spans="1:11" s="202" customFormat="1" ht="12" customHeight="1" thickBot="1" x14ac:dyDescent="0.25">
      <c r="A14" s="205" t="s">
        <v>38</v>
      </c>
      <c r="B14" s="33" t="s">
        <v>39</v>
      </c>
      <c r="C14" s="23"/>
      <c r="D14" s="97"/>
      <c r="E14" s="97"/>
      <c r="F14" s="97"/>
      <c r="G14" s="97"/>
      <c r="H14" s="97"/>
      <c r="I14" s="76"/>
      <c r="J14" s="24">
        <f t="shared" si="2"/>
        <v>0</v>
      </c>
      <c r="K14" s="201">
        <f t="shared" si="1"/>
        <v>0</v>
      </c>
    </row>
    <row r="15" spans="1:11" s="202" customFormat="1" ht="12" customHeight="1" thickBot="1" x14ac:dyDescent="0.25">
      <c r="A15" s="71" t="s">
        <v>40</v>
      </c>
      <c r="B15" s="31" t="s">
        <v>41</v>
      </c>
      <c r="C15" s="18">
        <f>+C16+C17+C18+C19+C20</f>
        <v>39836000</v>
      </c>
      <c r="D15" s="101">
        <f t="shared" ref="D15:K15" si="3">+D16+D17+D18+D19+D20</f>
        <v>0</v>
      </c>
      <c r="E15" s="101">
        <f t="shared" si="3"/>
        <v>0</v>
      </c>
      <c r="F15" s="101">
        <f t="shared" si="3"/>
        <v>4259856</v>
      </c>
      <c r="G15" s="101">
        <f t="shared" si="3"/>
        <v>0</v>
      </c>
      <c r="H15" s="101">
        <f t="shared" si="3"/>
        <v>0</v>
      </c>
      <c r="I15" s="18">
        <f t="shared" si="3"/>
        <v>0</v>
      </c>
      <c r="J15" s="18">
        <f t="shared" si="3"/>
        <v>4259856</v>
      </c>
      <c r="K15" s="199">
        <f t="shared" si="3"/>
        <v>44095856</v>
      </c>
    </row>
    <row r="16" spans="1:11" s="202" customFormat="1" ht="12" customHeight="1" x14ac:dyDescent="0.2">
      <c r="A16" s="200" t="s">
        <v>42</v>
      </c>
      <c r="B16" s="22" t="s">
        <v>43</v>
      </c>
      <c r="C16" s="23"/>
      <c r="D16" s="95"/>
      <c r="E16" s="95"/>
      <c r="F16" s="95"/>
      <c r="G16" s="95"/>
      <c r="H16" s="95"/>
      <c r="I16" s="23"/>
      <c r="J16" s="24">
        <f t="shared" si="2"/>
        <v>0</v>
      </c>
      <c r="K16" s="201">
        <f t="shared" ref="K16:K21" si="4">C16+J16</f>
        <v>0</v>
      </c>
    </row>
    <row r="17" spans="1:11" s="202" customFormat="1" ht="12" customHeight="1" x14ac:dyDescent="0.2">
      <c r="A17" s="203" t="s">
        <v>44</v>
      </c>
      <c r="B17" s="27" t="s">
        <v>45</v>
      </c>
      <c r="C17" s="23"/>
      <c r="D17" s="97"/>
      <c r="E17" s="97"/>
      <c r="F17" s="97"/>
      <c r="G17" s="97"/>
      <c r="H17" s="97"/>
      <c r="I17" s="76"/>
      <c r="J17" s="77">
        <f t="shared" si="2"/>
        <v>0</v>
      </c>
      <c r="K17" s="206">
        <f t="shared" si="4"/>
        <v>0</v>
      </c>
    </row>
    <row r="18" spans="1:11" s="202" customFormat="1" ht="12" customHeight="1" x14ac:dyDescent="0.2">
      <c r="A18" s="203" t="s">
        <v>46</v>
      </c>
      <c r="B18" s="27" t="s">
        <v>47</v>
      </c>
      <c r="C18" s="23"/>
      <c r="D18" s="97"/>
      <c r="E18" s="97"/>
      <c r="F18" s="97"/>
      <c r="G18" s="97"/>
      <c r="H18" s="97"/>
      <c r="I18" s="76"/>
      <c r="J18" s="77">
        <f t="shared" si="2"/>
        <v>0</v>
      </c>
      <c r="K18" s="206">
        <f t="shared" si="4"/>
        <v>0</v>
      </c>
    </row>
    <row r="19" spans="1:11" s="202" customFormat="1" ht="12" customHeight="1" x14ac:dyDescent="0.2">
      <c r="A19" s="203" t="s">
        <v>48</v>
      </c>
      <c r="B19" s="27" t="s">
        <v>49</v>
      </c>
      <c r="C19" s="23"/>
      <c r="D19" s="97"/>
      <c r="E19" s="97"/>
      <c r="F19" s="97"/>
      <c r="G19" s="97"/>
      <c r="H19" s="97"/>
      <c r="I19" s="76"/>
      <c r="J19" s="77">
        <f t="shared" si="2"/>
        <v>0</v>
      </c>
      <c r="K19" s="206">
        <f t="shared" si="4"/>
        <v>0</v>
      </c>
    </row>
    <row r="20" spans="1:11" s="202" customFormat="1" ht="12" customHeight="1" x14ac:dyDescent="0.2">
      <c r="A20" s="203" t="s">
        <v>50</v>
      </c>
      <c r="B20" s="27" t="s">
        <v>51</v>
      </c>
      <c r="C20" s="23">
        <v>39836000</v>
      </c>
      <c r="D20" s="97"/>
      <c r="E20" s="97"/>
      <c r="F20" s="97">
        <v>4259856</v>
      </c>
      <c r="G20" s="97"/>
      <c r="H20" s="97"/>
      <c r="I20" s="76"/>
      <c r="J20" s="77">
        <f t="shared" si="2"/>
        <v>4259856</v>
      </c>
      <c r="K20" s="206">
        <f t="shared" si="4"/>
        <v>44095856</v>
      </c>
    </row>
    <row r="21" spans="1:11" s="204" customFormat="1" ht="12" customHeight="1" thickBot="1" x14ac:dyDescent="0.25">
      <c r="A21" s="205" t="s">
        <v>52</v>
      </c>
      <c r="B21" s="33" t="s">
        <v>53</v>
      </c>
      <c r="C21" s="23"/>
      <c r="D21" s="99"/>
      <c r="E21" s="99"/>
      <c r="F21" s="99"/>
      <c r="G21" s="99"/>
      <c r="H21" s="99"/>
      <c r="I21" s="79"/>
      <c r="J21" s="80">
        <f t="shared" si="2"/>
        <v>0</v>
      </c>
      <c r="K21" s="207">
        <f t="shared" si="4"/>
        <v>0</v>
      </c>
    </row>
    <row r="22" spans="1:11" s="204" customFormat="1" ht="12" customHeight="1" thickBot="1" x14ac:dyDescent="0.25">
      <c r="A22" s="71" t="s">
        <v>54</v>
      </c>
      <c r="B22" s="17" t="s">
        <v>55</v>
      </c>
      <c r="C22" s="18">
        <f>+C23+C24+C25+C26+C27</f>
        <v>0</v>
      </c>
      <c r="D22" s="101">
        <f t="shared" ref="D22:K22" si="5">+D23+D24+D25+D26+D27</f>
        <v>0</v>
      </c>
      <c r="E22" s="101">
        <f t="shared" si="5"/>
        <v>0</v>
      </c>
      <c r="F22" s="101">
        <f t="shared" si="5"/>
        <v>0</v>
      </c>
      <c r="G22" s="101">
        <f t="shared" si="5"/>
        <v>0</v>
      </c>
      <c r="H22" s="101">
        <f t="shared" si="5"/>
        <v>0</v>
      </c>
      <c r="I22" s="18">
        <f t="shared" si="5"/>
        <v>0</v>
      </c>
      <c r="J22" s="18">
        <f t="shared" si="5"/>
        <v>0</v>
      </c>
      <c r="K22" s="199">
        <f t="shared" si="5"/>
        <v>0</v>
      </c>
    </row>
    <row r="23" spans="1:11" s="204" customFormat="1" ht="12" customHeight="1" x14ac:dyDescent="0.2">
      <c r="A23" s="200" t="s">
        <v>56</v>
      </c>
      <c r="B23" s="22" t="s">
        <v>57</v>
      </c>
      <c r="C23" s="23"/>
      <c r="D23" s="95"/>
      <c r="E23" s="95"/>
      <c r="F23" s="95"/>
      <c r="G23" s="95"/>
      <c r="H23" s="95"/>
      <c r="I23" s="23"/>
      <c r="J23" s="24">
        <f t="shared" si="2"/>
        <v>0</v>
      </c>
      <c r="K23" s="201">
        <f t="shared" ref="K23:K28" si="6">C23+J23</f>
        <v>0</v>
      </c>
    </row>
    <row r="24" spans="1:11" s="202" customFormat="1" ht="12" customHeight="1" x14ac:dyDescent="0.2">
      <c r="A24" s="203" t="s">
        <v>58</v>
      </c>
      <c r="B24" s="27" t="s">
        <v>59</v>
      </c>
      <c r="C24" s="76"/>
      <c r="D24" s="97"/>
      <c r="E24" s="97"/>
      <c r="F24" s="97"/>
      <c r="G24" s="97"/>
      <c r="H24" s="97"/>
      <c r="I24" s="76"/>
      <c r="J24" s="77">
        <f t="shared" si="2"/>
        <v>0</v>
      </c>
      <c r="K24" s="206">
        <f t="shared" si="6"/>
        <v>0</v>
      </c>
    </row>
    <row r="25" spans="1:11" s="204" customFormat="1" ht="12" customHeight="1" x14ac:dyDescent="0.2">
      <c r="A25" s="203" t="s">
        <v>60</v>
      </c>
      <c r="B25" s="27" t="s">
        <v>61</v>
      </c>
      <c r="C25" s="76"/>
      <c r="D25" s="97"/>
      <c r="E25" s="97"/>
      <c r="F25" s="97"/>
      <c r="G25" s="97"/>
      <c r="H25" s="97"/>
      <c r="I25" s="76"/>
      <c r="J25" s="77">
        <f t="shared" si="2"/>
        <v>0</v>
      </c>
      <c r="K25" s="206">
        <f t="shared" si="6"/>
        <v>0</v>
      </c>
    </row>
    <row r="26" spans="1:11" s="204" customFormat="1" ht="12" customHeight="1" x14ac:dyDescent="0.2">
      <c r="A26" s="203" t="s">
        <v>62</v>
      </c>
      <c r="B26" s="27" t="s">
        <v>63</v>
      </c>
      <c r="C26" s="76"/>
      <c r="D26" s="97"/>
      <c r="E26" s="97"/>
      <c r="F26" s="97"/>
      <c r="G26" s="97"/>
      <c r="H26" s="97"/>
      <c r="I26" s="76"/>
      <c r="J26" s="77">
        <f t="shared" si="2"/>
        <v>0</v>
      </c>
      <c r="K26" s="206">
        <f t="shared" si="6"/>
        <v>0</v>
      </c>
    </row>
    <row r="27" spans="1:11" s="204" customFormat="1" ht="12" customHeight="1" x14ac:dyDescent="0.2">
      <c r="A27" s="203" t="s">
        <v>64</v>
      </c>
      <c r="B27" s="27" t="s">
        <v>65</v>
      </c>
      <c r="C27" s="76"/>
      <c r="D27" s="97"/>
      <c r="E27" s="97"/>
      <c r="F27" s="97"/>
      <c r="G27" s="97"/>
      <c r="H27" s="97"/>
      <c r="I27" s="76"/>
      <c r="J27" s="77">
        <f t="shared" si="2"/>
        <v>0</v>
      </c>
      <c r="K27" s="206">
        <f t="shared" si="6"/>
        <v>0</v>
      </c>
    </row>
    <row r="28" spans="1:11" s="204" customFormat="1" ht="12" customHeight="1" thickBot="1" x14ac:dyDescent="0.25">
      <c r="A28" s="205" t="s">
        <v>66</v>
      </c>
      <c r="B28" s="33" t="s">
        <v>67</v>
      </c>
      <c r="C28" s="79"/>
      <c r="D28" s="99"/>
      <c r="E28" s="99"/>
      <c r="F28" s="99"/>
      <c r="G28" s="99"/>
      <c r="H28" s="99"/>
      <c r="I28" s="79"/>
      <c r="J28" s="80">
        <f t="shared" si="2"/>
        <v>0</v>
      </c>
      <c r="K28" s="207">
        <f t="shared" si="6"/>
        <v>0</v>
      </c>
    </row>
    <row r="29" spans="1:11" s="204" customFormat="1" ht="12" customHeight="1" thickBot="1" x14ac:dyDescent="0.25">
      <c r="A29" s="71" t="s">
        <v>68</v>
      </c>
      <c r="B29" s="17" t="s">
        <v>69</v>
      </c>
      <c r="C29" s="35">
        <f>+C30+C31+C32+C33+C34+C35+C36</f>
        <v>0</v>
      </c>
      <c r="D29" s="35">
        <f t="shared" ref="D29:K29" si="7">+D30+D31+D32+D33+D34+D35+D36</f>
        <v>0</v>
      </c>
      <c r="E29" s="35">
        <f t="shared" si="7"/>
        <v>0</v>
      </c>
      <c r="F29" s="35">
        <f t="shared" si="7"/>
        <v>0</v>
      </c>
      <c r="G29" s="35">
        <f t="shared" si="7"/>
        <v>0</v>
      </c>
      <c r="H29" s="35">
        <f t="shared" si="7"/>
        <v>0</v>
      </c>
      <c r="I29" s="35">
        <f t="shared" si="7"/>
        <v>0</v>
      </c>
      <c r="J29" s="35">
        <f t="shared" si="7"/>
        <v>0</v>
      </c>
      <c r="K29" s="208">
        <f t="shared" si="7"/>
        <v>0</v>
      </c>
    </row>
    <row r="30" spans="1:11" s="204" customFormat="1" ht="12" customHeight="1" x14ac:dyDescent="0.2">
      <c r="A30" s="200" t="s">
        <v>70</v>
      </c>
      <c r="B30" s="22" t="s">
        <v>71</v>
      </c>
      <c r="C30" s="23"/>
      <c r="D30" s="23"/>
      <c r="E30" s="23"/>
      <c r="F30" s="23"/>
      <c r="G30" s="23"/>
      <c r="H30" s="23"/>
      <c r="I30" s="23"/>
      <c r="J30" s="24">
        <f t="shared" si="2"/>
        <v>0</v>
      </c>
      <c r="K30" s="201">
        <f t="shared" ref="K30:K36" si="8">C30+J30</f>
        <v>0</v>
      </c>
    </row>
    <row r="31" spans="1:11" s="204" customFormat="1" ht="12" customHeight="1" x14ac:dyDescent="0.2">
      <c r="A31" s="203" t="s">
        <v>72</v>
      </c>
      <c r="B31" s="27" t="s">
        <v>73</v>
      </c>
      <c r="C31" s="76"/>
      <c r="D31" s="76"/>
      <c r="E31" s="76"/>
      <c r="F31" s="76"/>
      <c r="G31" s="76"/>
      <c r="H31" s="76"/>
      <c r="I31" s="76"/>
      <c r="J31" s="77">
        <f t="shared" si="2"/>
        <v>0</v>
      </c>
      <c r="K31" s="206">
        <f t="shared" si="8"/>
        <v>0</v>
      </c>
    </row>
    <row r="32" spans="1:11" s="204" customFormat="1" ht="12" customHeight="1" x14ac:dyDescent="0.2">
      <c r="A32" s="203" t="s">
        <v>74</v>
      </c>
      <c r="B32" s="27" t="s">
        <v>75</v>
      </c>
      <c r="C32" s="76"/>
      <c r="D32" s="76"/>
      <c r="E32" s="76"/>
      <c r="F32" s="76"/>
      <c r="G32" s="76"/>
      <c r="H32" s="76"/>
      <c r="I32" s="76"/>
      <c r="J32" s="77">
        <f t="shared" si="2"/>
        <v>0</v>
      </c>
      <c r="K32" s="206">
        <f t="shared" si="8"/>
        <v>0</v>
      </c>
    </row>
    <row r="33" spans="1:11" s="204" customFormat="1" ht="12" customHeight="1" x14ac:dyDescent="0.2">
      <c r="A33" s="203" t="s">
        <v>76</v>
      </c>
      <c r="B33" s="27" t="s">
        <v>77</v>
      </c>
      <c r="C33" s="76"/>
      <c r="D33" s="76"/>
      <c r="E33" s="76"/>
      <c r="F33" s="76"/>
      <c r="G33" s="76"/>
      <c r="H33" s="76"/>
      <c r="I33" s="76"/>
      <c r="J33" s="77">
        <f t="shared" si="2"/>
        <v>0</v>
      </c>
      <c r="K33" s="206">
        <f t="shared" si="8"/>
        <v>0</v>
      </c>
    </row>
    <row r="34" spans="1:11" s="204" customFormat="1" ht="12" customHeight="1" x14ac:dyDescent="0.2">
      <c r="A34" s="203" t="s">
        <v>78</v>
      </c>
      <c r="B34" s="27" t="s">
        <v>79</v>
      </c>
      <c r="C34" s="76"/>
      <c r="D34" s="76"/>
      <c r="E34" s="76"/>
      <c r="F34" s="76"/>
      <c r="G34" s="76"/>
      <c r="H34" s="76"/>
      <c r="I34" s="76"/>
      <c r="J34" s="77">
        <f t="shared" si="2"/>
        <v>0</v>
      </c>
      <c r="K34" s="206">
        <f t="shared" si="8"/>
        <v>0</v>
      </c>
    </row>
    <row r="35" spans="1:11" s="204" customFormat="1" ht="12" customHeight="1" x14ac:dyDescent="0.2">
      <c r="A35" s="203" t="s">
        <v>80</v>
      </c>
      <c r="B35" s="27" t="s">
        <v>81</v>
      </c>
      <c r="C35" s="76"/>
      <c r="D35" s="76"/>
      <c r="E35" s="76"/>
      <c r="F35" s="76"/>
      <c r="G35" s="76"/>
      <c r="H35" s="76"/>
      <c r="I35" s="76"/>
      <c r="J35" s="77">
        <f t="shared" si="2"/>
        <v>0</v>
      </c>
      <c r="K35" s="206">
        <f t="shared" si="8"/>
        <v>0</v>
      </c>
    </row>
    <row r="36" spans="1:11" s="204" customFormat="1" ht="12" customHeight="1" thickBot="1" x14ac:dyDescent="0.25">
      <c r="A36" s="205" t="s">
        <v>82</v>
      </c>
      <c r="B36" s="33" t="s">
        <v>83</v>
      </c>
      <c r="C36" s="79"/>
      <c r="D36" s="79"/>
      <c r="E36" s="79"/>
      <c r="F36" s="79"/>
      <c r="G36" s="79"/>
      <c r="H36" s="79"/>
      <c r="I36" s="79"/>
      <c r="J36" s="80">
        <f t="shared" si="2"/>
        <v>0</v>
      </c>
      <c r="K36" s="207">
        <f t="shared" si="8"/>
        <v>0</v>
      </c>
    </row>
    <row r="37" spans="1:11" s="204" customFormat="1" ht="12" customHeight="1" thickBot="1" x14ac:dyDescent="0.25">
      <c r="A37" s="71" t="s">
        <v>84</v>
      </c>
      <c r="B37" s="17" t="s">
        <v>85</v>
      </c>
      <c r="C37" s="18">
        <f>SUM(C38:C48)</f>
        <v>221000</v>
      </c>
      <c r="D37" s="101">
        <f t="shared" ref="D37:K37" si="9">SUM(D38:D48)</f>
        <v>0</v>
      </c>
      <c r="E37" s="101">
        <f t="shared" si="9"/>
        <v>0</v>
      </c>
      <c r="F37" s="101">
        <f t="shared" si="9"/>
        <v>0</v>
      </c>
      <c r="G37" s="101">
        <f t="shared" si="9"/>
        <v>0</v>
      </c>
      <c r="H37" s="101">
        <f t="shared" si="9"/>
        <v>0</v>
      </c>
      <c r="I37" s="18">
        <f t="shared" si="9"/>
        <v>0</v>
      </c>
      <c r="J37" s="18">
        <f t="shared" si="9"/>
        <v>0</v>
      </c>
      <c r="K37" s="199">
        <f t="shared" si="9"/>
        <v>221000</v>
      </c>
    </row>
    <row r="38" spans="1:11" s="204" customFormat="1" ht="12" customHeight="1" x14ac:dyDescent="0.2">
      <c r="A38" s="200" t="s">
        <v>86</v>
      </c>
      <c r="B38" s="22" t="s">
        <v>87</v>
      </c>
      <c r="C38" s="23"/>
      <c r="D38" s="95"/>
      <c r="E38" s="95"/>
      <c r="F38" s="95"/>
      <c r="G38" s="95"/>
      <c r="H38" s="95"/>
      <c r="I38" s="23"/>
      <c r="J38" s="24">
        <f t="shared" si="2"/>
        <v>0</v>
      </c>
      <c r="K38" s="201">
        <f t="shared" ref="K38:K48" si="10">C38+J38</f>
        <v>0</v>
      </c>
    </row>
    <row r="39" spans="1:11" s="204" customFormat="1" ht="12" customHeight="1" x14ac:dyDescent="0.2">
      <c r="A39" s="203" t="s">
        <v>88</v>
      </c>
      <c r="B39" s="27" t="s">
        <v>89</v>
      </c>
      <c r="C39" s="76"/>
      <c r="D39" s="97"/>
      <c r="E39" s="97"/>
      <c r="F39" s="97"/>
      <c r="G39" s="97"/>
      <c r="H39" s="97"/>
      <c r="I39" s="76"/>
      <c r="J39" s="77">
        <f t="shared" si="2"/>
        <v>0</v>
      </c>
      <c r="K39" s="206">
        <f t="shared" si="10"/>
        <v>0</v>
      </c>
    </row>
    <row r="40" spans="1:11" s="204" customFormat="1" ht="12" customHeight="1" x14ac:dyDescent="0.2">
      <c r="A40" s="203" t="s">
        <v>90</v>
      </c>
      <c r="B40" s="27" t="s">
        <v>91</v>
      </c>
      <c r="C40" s="76">
        <v>174000</v>
      </c>
      <c r="D40" s="97"/>
      <c r="E40" s="97"/>
      <c r="F40" s="97"/>
      <c r="G40" s="97"/>
      <c r="H40" s="97"/>
      <c r="I40" s="76"/>
      <c r="J40" s="77">
        <f t="shared" si="2"/>
        <v>0</v>
      </c>
      <c r="K40" s="206">
        <f t="shared" si="10"/>
        <v>174000</v>
      </c>
    </row>
    <row r="41" spans="1:11" s="204" customFormat="1" ht="12" customHeight="1" x14ac:dyDescent="0.2">
      <c r="A41" s="203" t="s">
        <v>92</v>
      </c>
      <c r="B41" s="27" t="s">
        <v>93</v>
      </c>
      <c r="C41" s="76"/>
      <c r="D41" s="97"/>
      <c r="E41" s="97"/>
      <c r="F41" s="97"/>
      <c r="G41" s="97"/>
      <c r="H41" s="97"/>
      <c r="I41" s="76"/>
      <c r="J41" s="77">
        <f t="shared" si="2"/>
        <v>0</v>
      </c>
      <c r="K41" s="206">
        <f t="shared" si="10"/>
        <v>0</v>
      </c>
    </row>
    <row r="42" spans="1:11" s="204" customFormat="1" ht="12" customHeight="1" x14ac:dyDescent="0.2">
      <c r="A42" s="203" t="s">
        <v>94</v>
      </c>
      <c r="B42" s="27" t="s">
        <v>95</v>
      </c>
      <c r="C42" s="76"/>
      <c r="D42" s="97"/>
      <c r="E42" s="97"/>
      <c r="F42" s="97"/>
      <c r="G42" s="97"/>
      <c r="H42" s="97"/>
      <c r="I42" s="76"/>
      <c r="J42" s="77">
        <f t="shared" si="2"/>
        <v>0</v>
      </c>
      <c r="K42" s="206">
        <f t="shared" si="10"/>
        <v>0</v>
      </c>
    </row>
    <row r="43" spans="1:11" s="204" customFormat="1" ht="12" customHeight="1" x14ac:dyDescent="0.2">
      <c r="A43" s="203" t="s">
        <v>96</v>
      </c>
      <c r="B43" s="27" t="s">
        <v>97</v>
      </c>
      <c r="C43" s="76">
        <v>47000</v>
      </c>
      <c r="D43" s="97"/>
      <c r="E43" s="97"/>
      <c r="F43" s="97"/>
      <c r="G43" s="97"/>
      <c r="H43" s="97"/>
      <c r="I43" s="76"/>
      <c r="J43" s="77">
        <f t="shared" si="2"/>
        <v>0</v>
      </c>
      <c r="K43" s="206">
        <f t="shared" si="10"/>
        <v>47000</v>
      </c>
    </row>
    <row r="44" spans="1:11" s="204" customFormat="1" ht="12" customHeight="1" x14ac:dyDescent="0.2">
      <c r="A44" s="203" t="s">
        <v>98</v>
      </c>
      <c r="B44" s="27" t="s">
        <v>99</v>
      </c>
      <c r="C44" s="76"/>
      <c r="D44" s="97"/>
      <c r="E44" s="97"/>
      <c r="F44" s="97"/>
      <c r="G44" s="97"/>
      <c r="H44" s="97"/>
      <c r="I44" s="76"/>
      <c r="J44" s="77">
        <f t="shared" si="2"/>
        <v>0</v>
      </c>
      <c r="K44" s="206">
        <f t="shared" si="10"/>
        <v>0</v>
      </c>
    </row>
    <row r="45" spans="1:11" s="204" customFormat="1" ht="12" customHeight="1" x14ac:dyDescent="0.2">
      <c r="A45" s="203" t="s">
        <v>100</v>
      </c>
      <c r="B45" s="27" t="s">
        <v>314</v>
      </c>
      <c r="C45" s="76"/>
      <c r="D45" s="97"/>
      <c r="E45" s="97"/>
      <c r="F45" s="97"/>
      <c r="G45" s="97"/>
      <c r="H45" s="97"/>
      <c r="I45" s="76"/>
      <c r="J45" s="77">
        <f t="shared" si="2"/>
        <v>0</v>
      </c>
      <c r="K45" s="206">
        <f t="shared" si="10"/>
        <v>0</v>
      </c>
    </row>
    <row r="46" spans="1:11" s="204" customFormat="1" ht="12" customHeight="1" x14ac:dyDescent="0.2">
      <c r="A46" s="203" t="s">
        <v>102</v>
      </c>
      <c r="B46" s="27" t="s">
        <v>103</v>
      </c>
      <c r="C46" s="47"/>
      <c r="D46" s="209"/>
      <c r="E46" s="209"/>
      <c r="F46" s="209"/>
      <c r="G46" s="209"/>
      <c r="H46" s="209"/>
      <c r="I46" s="47"/>
      <c r="J46" s="48">
        <f t="shared" si="2"/>
        <v>0</v>
      </c>
      <c r="K46" s="210">
        <f t="shared" si="10"/>
        <v>0</v>
      </c>
    </row>
    <row r="47" spans="1:11" s="204" customFormat="1" ht="12" customHeight="1" x14ac:dyDescent="0.2">
      <c r="A47" s="205" t="s">
        <v>104</v>
      </c>
      <c r="B47" s="33" t="s">
        <v>105</v>
      </c>
      <c r="C47" s="212"/>
      <c r="D47" s="211"/>
      <c r="E47" s="211"/>
      <c r="F47" s="211"/>
      <c r="G47" s="211"/>
      <c r="H47" s="211"/>
      <c r="I47" s="212"/>
      <c r="J47" s="213">
        <f t="shared" si="2"/>
        <v>0</v>
      </c>
      <c r="K47" s="214">
        <f t="shared" si="10"/>
        <v>0</v>
      </c>
    </row>
    <row r="48" spans="1:11" s="204" customFormat="1" ht="12" customHeight="1" thickBot="1" x14ac:dyDescent="0.25">
      <c r="A48" s="205" t="s">
        <v>106</v>
      </c>
      <c r="B48" s="33" t="s">
        <v>107</v>
      </c>
      <c r="C48" s="212"/>
      <c r="D48" s="211"/>
      <c r="E48" s="211"/>
      <c r="F48" s="211"/>
      <c r="G48" s="211"/>
      <c r="H48" s="211"/>
      <c r="I48" s="212"/>
      <c r="J48" s="213">
        <f t="shared" si="2"/>
        <v>0</v>
      </c>
      <c r="K48" s="214">
        <f t="shared" si="10"/>
        <v>0</v>
      </c>
    </row>
    <row r="49" spans="1:11" s="204" customFormat="1" ht="12" customHeight="1" thickBot="1" x14ac:dyDescent="0.25">
      <c r="A49" s="71" t="s">
        <v>108</v>
      </c>
      <c r="B49" s="17" t="s">
        <v>109</v>
      </c>
      <c r="C49" s="18">
        <f>SUM(C50:C54)</f>
        <v>0</v>
      </c>
      <c r="D49" s="101">
        <f t="shared" ref="D49:K49" si="11">SUM(D50:D54)</f>
        <v>0</v>
      </c>
      <c r="E49" s="101">
        <f t="shared" si="11"/>
        <v>0</v>
      </c>
      <c r="F49" s="101">
        <f t="shared" si="11"/>
        <v>0</v>
      </c>
      <c r="G49" s="101">
        <f t="shared" si="11"/>
        <v>0</v>
      </c>
      <c r="H49" s="101">
        <f t="shared" si="11"/>
        <v>0</v>
      </c>
      <c r="I49" s="18">
        <f t="shared" si="11"/>
        <v>0</v>
      </c>
      <c r="J49" s="18">
        <f t="shared" si="11"/>
        <v>0</v>
      </c>
      <c r="K49" s="199">
        <f t="shared" si="11"/>
        <v>0</v>
      </c>
    </row>
    <row r="50" spans="1:11" s="204" customFormat="1" ht="12" customHeight="1" x14ac:dyDescent="0.2">
      <c r="A50" s="200" t="s">
        <v>110</v>
      </c>
      <c r="B50" s="22" t="s">
        <v>111</v>
      </c>
      <c r="C50" s="37"/>
      <c r="D50" s="262"/>
      <c r="E50" s="262"/>
      <c r="F50" s="262"/>
      <c r="G50" s="262"/>
      <c r="H50" s="262"/>
      <c r="I50" s="37"/>
      <c r="J50" s="38">
        <f t="shared" si="2"/>
        <v>0</v>
      </c>
      <c r="K50" s="263">
        <f>C50+J50</f>
        <v>0</v>
      </c>
    </row>
    <row r="51" spans="1:11" s="204" customFormat="1" ht="12" customHeight="1" x14ac:dyDescent="0.2">
      <c r="A51" s="203" t="s">
        <v>112</v>
      </c>
      <c r="B51" s="27" t="s">
        <v>113</v>
      </c>
      <c r="C51" s="47"/>
      <c r="D51" s="209"/>
      <c r="E51" s="209"/>
      <c r="F51" s="209"/>
      <c r="G51" s="209"/>
      <c r="H51" s="209"/>
      <c r="I51" s="47"/>
      <c r="J51" s="48">
        <f t="shared" si="2"/>
        <v>0</v>
      </c>
      <c r="K51" s="210">
        <f>C51+J51</f>
        <v>0</v>
      </c>
    </row>
    <row r="52" spans="1:11" s="204" customFormat="1" ht="12" customHeight="1" x14ac:dyDescent="0.2">
      <c r="A52" s="203" t="s">
        <v>114</v>
      </c>
      <c r="B52" s="27" t="s">
        <v>115</v>
      </c>
      <c r="C52" s="47"/>
      <c r="D52" s="209"/>
      <c r="E52" s="209"/>
      <c r="F52" s="209"/>
      <c r="G52" s="209"/>
      <c r="H52" s="209"/>
      <c r="I52" s="47"/>
      <c r="J52" s="48">
        <f t="shared" si="2"/>
        <v>0</v>
      </c>
      <c r="K52" s="210">
        <f>C52+J52</f>
        <v>0</v>
      </c>
    </row>
    <row r="53" spans="1:11" s="204" customFormat="1" ht="12" customHeight="1" x14ac:dyDescent="0.2">
      <c r="A53" s="203" t="s">
        <v>116</v>
      </c>
      <c r="B53" s="27" t="s">
        <v>117</v>
      </c>
      <c r="C53" s="47"/>
      <c r="D53" s="209"/>
      <c r="E53" s="209"/>
      <c r="F53" s="209"/>
      <c r="G53" s="209"/>
      <c r="H53" s="209"/>
      <c r="I53" s="47"/>
      <c r="J53" s="48">
        <f t="shared" si="2"/>
        <v>0</v>
      </c>
      <c r="K53" s="210">
        <f>C53+J53</f>
        <v>0</v>
      </c>
    </row>
    <row r="54" spans="1:11" s="204" customFormat="1" ht="12" customHeight="1" thickBot="1" x14ac:dyDescent="0.25">
      <c r="A54" s="221" t="s">
        <v>118</v>
      </c>
      <c r="B54" s="222" t="s">
        <v>119</v>
      </c>
      <c r="C54" s="43"/>
      <c r="D54" s="224"/>
      <c r="E54" s="224"/>
      <c r="F54" s="224"/>
      <c r="G54" s="224"/>
      <c r="H54" s="224"/>
      <c r="I54" s="43"/>
      <c r="J54" s="44">
        <f t="shared" si="2"/>
        <v>0</v>
      </c>
      <c r="K54" s="225">
        <f>C54+J54</f>
        <v>0</v>
      </c>
    </row>
    <row r="55" spans="1:11" s="204" customFormat="1" ht="12" customHeight="1" thickBot="1" x14ac:dyDescent="0.25">
      <c r="A55" s="71" t="s">
        <v>120</v>
      </c>
      <c r="B55" s="17" t="s">
        <v>121</v>
      </c>
      <c r="C55" s="18">
        <f>SUM(C56:C58)</f>
        <v>0</v>
      </c>
      <c r="D55" s="101">
        <f t="shared" ref="D55:K55" si="12">SUM(D56:D58)</f>
        <v>0</v>
      </c>
      <c r="E55" s="101">
        <f t="shared" si="12"/>
        <v>0</v>
      </c>
      <c r="F55" s="101">
        <f t="shared" si="12"/>
        <v>0</v>
      </c>
      <c r="G55" s="101">
        <f t="shared" si="12"/>
        <v>0</v>
      </c>
      <c r="H55" s="101">
        <f t="shared" si="12"/>
        <v>0</v>
      </c>
      <c r="I55" s="18">
        <f t="shared" si="12"/>
        <v>0</v>
      </c>
      <c r="J55" s="18">
        <f t="shared" si="12"/>
        <v>0</v>
      </c>
      <c r="K55" s="199">
        <f t="shared" si="12"/>
        <v>0</v>
      </c>
    </row>
    <row r="56" spans="1:11" s="204" customFormat="1" ht="12" customHeight="1" x14ac:dyDescent="0.2">
      <c r="A56" s="200" t="s">
        <v>122</v>
      </c>
      <c r="B56" s="22" t="s">
        <v>123</v>
      </c>
      <c r="C56" s="23"/>
      <c r="D56" s="95"/>
      <c r="E56" s="95"/>
      <c r="F56" s="95"/>
      <c r="G56" s="95"/>
      <c r="H56" s="95"/>
      <c r="I56" s="23"/>
      <c r="J56" s="24">
        <f t="shared" si="2"/>
        <v>0</v>
      </c>
      <c r="K56" s="201">
        <f>C56+J56</f>
        <v>0</v>
      </c>
    </row>
    <row r="57" spans="1:11" s="204" customFormat="1" ht="12" customHeight="1" x14ac:dyDescent="0.2">
      <c r="A57" s="203" t="s">
        <v>124</v>
      </c>
      <c r="B57" s="27" t="s">
        <v>125</v>
      </c>
      <c r="C57" s="76"/>
      <c r="D57" s="97"/>
      <c r="E57" s="97"/>
      <c r="F57" s="97"/>
      <c r="G57" s="97"/>
      <c r="H57" s="97"/>
      <c r="I57" s="76"/>
      <c r="J57" s="77">
        <f t="shared" si="2"/>
        <v>0</v>
      </c>
      <c r="K57" s="206">
        <f>C57+J57</f>
        <v>0</v>
      </c>
    </row>
    <row r="58" spans="1:11" s="204" customFormat="1" ht="12" customHeight="1" x14ac:dyDescent="0.2">
      <c r="A58" s="203" t="s">
        <v>126</v>
      </c>
      <c r="B58" s="27" t="s">
        <v>127</v>
      </c>
      <c r="C58" s="76"/>
      <c r="D58" s="97"/>
      <c r="E58" s="97"/>
      <c r="F58" s="97"/>
      <c r="G58" s="97"/>
      <c r="H58" s="97"/>
      <c r="I58" s="76"/>
      <c r="J58" s="77">
        <f t="shared" si="2"/>
        <v>0</v>
      </c>
      <c r="K58" s="206">
        <f>C58+J58</f>
        <v>0</v>
      </c>
    </row>
    <row r="59" spans="1:11" s="204" customFormat="1" ht="12" customHeight="1" thickBot="1" x14ac:dyDescent="0.25">
      <c r="A59" s="205" t="s">
        <v>128</v>
      </c>
      <c r="B59" s="33" t="s">
        <v>129</v>
      </c>
      <c r="C59" s="79"/>
      <c r="D59" s="99"/>
      <c r="E59" s="99"/>
      <c r="F59" s="99"/>
      <c r="G59" s="99"/>
      <c r="H59" s="99"/>
      <c r="I59" s="79"/>
      <c r="J59" s="80">
        <f t="shared" si="2"/>
        <v>0</v>
      </c>
      <c r="K59" s="207">
        <f>C59+J59</f>
        <v>0</v>
      </c>
    </row>
    <row r="60" spans="1:11" s="204" customFormat="1" ht="12" customHeight="1" thickBot="1" x14ac:dyDescent="0.25">
      <c r="A60" s="71" t="s">
        <v>130</v>
      </c>
      <c r="B60" s="31" t="s">
        <v>131</v>
      </c>
      <c r="C60" s="18">
        <f>SUM(C61:C63)</f>
        <v>0</v>
      </c>
      <c r="D60" s="101">
        <f t="shared" ref="D60:K60" si="13">SUM(D61:D63)</f>
        <v>0</v>
      </c>
      <c r="E60" s="101">
        <f t="shared" si="13"/>
        <v>0</v>
      </c>
      <c r="F60" s="101">
        <f t="shared" si="13"/>
        <v>0</v>
      </c>
      <c r="G60" s="101">
        <f t="shared" si="13"/>
        <v>0</v>
      </c>
      <c r="H60" s="101">
        <f t="shared" si="13"/>
        <v>0</v>
      </c>
      <c r="I60" s="18">
        <f t="shared" si="13"/>
        <v>0</v>
      </c>
      <c r="J60" s="18">
        <f t="shared" si="13"/>
        <v>0</v>
      </c>
      <c r="K60" s="199">
        <f t="shared" si="13"/>
        <v>0</v>
      </c>
    </row>
    <row r="61" spans="1:11" s="204" customFormat="1" ht="12" customHeight="1" x14ac:dyDescent="0.2">
      <c r="A61" s="200" t="s">
        <v>132</v>
      </c>
      <c r="B61" s="22" t="s">
        <v>133</v>
      </c>
      <c r="C61" s="47"/>
      <c r="D61" s="209"/>
      <c r="E61" s="209"/>
      <c r="F61" s="209"/>
      <c r="G61" s="209"/>
      <c r="H61" s="209"/>
      <c r="I61" s="47"/>
      <c r="J61" s="48">
        <f t="shared" si="2"/>
        <v>0</v>
      </c>
      <c r="K61" s="210">
        <f>C61+J61</f>
        <v>0</v>
      </c>
    </row>
    <row r="62" spans="1:11" s="204" customFormat="1" ht="12" customHeight="1" x14ac:dyDescent="0.2">
      <c r="A62" s="203" t="s">
        <v>134</v>
      </c>
      <c r="B62" s="27" t="s">
        <v>135</v>
      </c>
      <c r="C62" s="47"/>
      <c r="D62" s="209"/>
      <c r="E62" s="209"/>
      <c r="F62" s="209"/>
      <c r="G62" s="209"/>
      <c r="H62" s="209"/>
      <c r="I62" s="47"/>
      <c r="J62" s="48">
        <f t="shared" si="2"/>
        <v>0</v>
      </c>
      <c r="K62" s="210">
        <f>C62+J62</f>
        <v>0</v>
      </c>
    </row>
    <row r="63" spans="1:11" s="204" customFormat="1" ht="12" customHeight="1" x14ac:dyDescent="0.2">
      <c r="A63" s="203" t="s">
        <v>136</v>
      </c>
      <c r="B63" s="27" t="s">
        <v>137</v>
      </c>
      <c r="C63" s="47"/>
      <c r="D63" s="209"/>
      <c r="E63" s="209"/>
      <c r="F63" s="209"/>
      <c r="G63" s="209"/>
      <c r="H63" s="209"/>
      <c r="I63" s="47"/>
      <c r="J63" s="48">
        <f t="shared" si="2"/>
        <v>0</v>
      </c>
      <c r="K63" s="210">
        <f>C63+J63</f>
        <v>0</v>
      </c>
    </row>
    <row r="64" spans="1:11" s="204" customFormat="1" ht="12" customHeight="1" thickBot="1" x14ac:dyDescent="0.25">
      <c r="A64" s="205" t="s">
        <v>138</v>
      </c>
      <c r="B64" s="33" t="s">
        <v>139</v>
      </c>
      <c r="C64" s="47"/>
      <c r="D64" s="209"/>
      <c r="E64" s="209"/>
      <c r="F64" s="209"/>
      <c r="G64" s="209"/>
      <c r="H64" s="209"/>
      <c r="I64" s="47"/>
      <c r="J64" s="48">
        <f t="shared" si="2"/>
        <v>0</v>
      </c>
      <c r="K64" s="210">
        <f>C64+J64</f>
        <v>0</v>
      </c>
    </row>
    <row r="65" spans="1:11" s="204" customFormat="1" ht="12" customHeight="1" thickBot="1" x14ac:dyDescent="0.25">
      <c r="A65" s="71" t="s">
        <v>277</v>
      </c>
      <c r="B65" s="17" t="s">
        <v>141</v>
      </c>
      <c r="C65" s="35">
        <f>+C8+C15+C22+C29+C37+C49+C55+C60</f>
        <v>40057000</v>
      </c>
      <c r="D65" s="102">
        <f t="shared" ref="D65:K65" si="14">+D8+D15+D22+D29+D37+D49+D55+D60</f>
        <v>0</v>
      </c>
      <c r="E65" s="102">
        <f t="shared" si="14"/>
        <v>0</v>
      </c>
      <c r="F65" s="102">
        <f t="shared" si="14"/>
        <v>4259856</v>
      </c>
      <c r="G65" s="102">
        <f t="shared" si="14"/>
        <v>0</v>
      </c>
      <c r="H65" s="102">
        <f t="shared" si="14"/>
        <v>0</v>
      </c>
      <c r="I65" s="35">
        <f t="shared" si="14"/>
        <v>0</v>
      </c>
      <c r="J65" s="35">
        <f t="shared" si="14"/>
        <v>4259856</v>
      </c>
      <c r="K65" s="208">
        <f t="shared" si="14"/>
        <v>44316856</v>
      </c>
    </row>
    <row r="66" spans="1:11" s="204" customFormat="1" ht="12" customHeight="1" thickBot="1" x14ac:dyDescent="0.2">
      <c r="A66" s="226" t="s">
        <v>315</v>
      </c>
      <c r="B66" s="31" t="s">
        <v>143</v>
      </c>
      <c r="C66" s="18">
        <f>SUM(C67:C69)</f>
        <v>0</v>
      </c>
      <c r="D66" s="101">
        <f t="shared" ref="D66:K66" si="15">SUM(D67:D69)</f>
        <v>0</v>
      </c>
      <c r="E66" s="101">
        <f t="shared" si="15"/>
        <v>0</v>
      </c>
      <c r="F66" s="101">
        <f t="shared" si="15"/>
        <v>0</v>
      </c>
      <c r="G66" s="101">
        <f t="shared" si="15"/>
        <v>0</v>
      </c>
      <c r="H66" s="101">
        <f t="shared" si="15"/>
        <v>0</v>
      </c>
      <c r="I66" s="18">
        <f t="shared" si="15"/>
        <v>0</v>
      </c>
      <c r="J66" s="18">
        <f t="shared" si="15"/>
        <v>0</v>
      </c>
      <c r="K66" s="199">
        <f t="shared" si="15"/>
        <v>0</v>
      </c>
    </row>
    <row r="67" spans="1:11" s="204" customFormat="1" ht="12" customHeight="1" x14ac:dyDescent="0.2">
      <c r="A67" s="200" t="s">
        <v>144</v>
      </c>
      <c r="B67" s="22" t="s">
        <v>145</v>
      </c>
      <c r="C67" s="47"/>
      <c r="D67" s="209"/>
      <c r="E67" s="209"/>
      <c r="F67" s="209"/>
      <c r="G67" s="209"/>
      <c r="H67" s="209"/>
      <c r="I67" s="47"/>
      <c r="J67" s="48">
        <f>D67+E67+F67+G67+H67+I67</f>
        <v>0</v>
      </c>
      <c r="K67" s="210">
        <f>C67+J67</f>
        <v>0</v>
      </c>
    </row>
    <row r="68" spans="1:11" s="204" customFormat="1" ht="12" customHeight="1" x14ac:dyDescent="0.2">
      <c r="A68" s="203" t="s">
        <v>146</v>
      </c>
      <c r="B68" s="27" t="s">
        <v>147</v>
      </c>
      <c r="C68" s="47"/>
      <c r="D68" s="209"/>
      <c r="E68" s="209"/>
      <c r="F68" s="209"/>
      <c r="G68" s="209"/>
      <c r="H68" s="209"/>
      <c r="I68" s="47"/>
      <c r="J68" s="48">
        <f>D68+E68+F68+G68+H68+I68</f>
        <v>0</v>
      </c>
      <c r="K68" s="210">
        <f>C68+J68</f>
        <v>0</v>
      </c>
    </row>
    <row r="69" spans="1:11" s="204" customFormat="1" ht="12" customHeight="1" thickBot="1" x14ac:dyDescent="0.25">
      <c r="A69" s="221" t="s">
        <v>148</v>
      </c>
      <c r="B69" s="227" t="s">
        <v>316</v>
      </c>
      <c r="C69" s="43"/>
      <c r="D69" s="224"/>
      <c r="E69" s="224"/>
      <c r="F69" s="224"/>
      <c r="G69" s="224"/>
      <c r="H69" s="224"/>
      <c r="I69" s="43"/>
      <c r="J69" s="44">
        <f>D69+E69+F69+G69+H69+I69</f>
        <v>0</v>
      </c>
      <c r="K69" s="225">
        <f>C69+J69</f>
        <v>0</v>
      </c>
    </row>
    <row r="70" spans="1:11" s="204" customFormat="1" ht="12" customHeight="1" thickBot="1" x14ac:dyDescent="0.2">
      <c r="A70" s="226" t="s">
        <v>150</v>
      </c>
      <c r="B70" s="31" t="s">
        <v>151</v>
      </c>
      <c r="C70" s="18">
        <f>SUM(C71:C74)</f>
        <v>0</v>
      </c>
      <c r="D70" s="18">
        <f t="shared" ref="D70:K70" si="16">SUM(D71:D74)</f>
        <v>0</v>
      </c>
      <c r="E70" s="18">
        <f t="shared" si="16"/>
        <v>0</v>
      </c>
      <c r="F70" s="18">
        <f t="shared" si="16"/>
        <v>0</v>
      </c>
      <c r="G70" s="18">
        <f t="shared" si="16"/>
        <v>0</v>
      </c>
      <c r="H70" s="18">
        <f t="shared" si="16"/>
        <v>0</v>
      </c>
      <c r="I70" s="18">
        <f t="shared" si="16"/>
        <v>0</v>
      </c>
      <c r="J70" s="18">
        <f t="shared" si="16"/>
        <v>0</v>
      </c>
      <c r="K70" s="199">
        <f t="shared" si="16"/>
        <v>0</v>
      </c>
    </row>
    <row r="71" spans="1:11" s="204" customFormat="1" ht="12" customHeight="1" x14ac:dyDescent="0.2">
      <c r="A71" s="200" t="s">
        <v>152</v>
      </c>
      <c r="B71" s="54" t="s">
        <v>153</v>
      </c>
      <c r="C71" s="47"/>
      <c r="D71" s="47"/>
      <c r="E71" s="47"/>
      <c r="F71" s="47"/>
      <c r="G71" s="47"/>
      <c r="H71" s="47"/>
      <c r="I71" s="47"/>
      <c r="J71" s="48">
        <f>D71+E71+F71+G71+H71+I71</f>
        <v>0</v>
      </c>
      <c r="K71" s="210">
        <f>C71+J71</f>
        <v>0</v>
      </c>
    </row>
    <row r="72" spans="1:11" s="204" customFormat="1" ht="12" customHeight="1" x14ac:dyDescent="0.2">
      <c r="A72" s="203" t="s">
        <v>154</v>
      </c>
      <c r="B72" s="54" t="s">
        <v>155</v>
      </c>
      <c r="C72" s="47"/>
      <c r="D72" s="47"/>
      <c r="E72" s="47"/>
      <c r="F72" s="47"/>
      <c r="G72" s="47"/>
      <c r="H72" s="47"/>
      <c r="I72" s="47"/>
      <c r="J72" s="48">
        <f>D72+E72+F72+G72+H72+I72</f>
        <v>0</v>
      </c>
      <c r="K72" s="210">
        <f>C72+J72</f>
        <v>0</v>
      </c>
    </row>
    <row r="73" spans="1:11" s="204" customFormat="1" ht="12" customHeight="1" x14ac:dyDescent="0.2">
      <c r="A73" s="203" t="s">
        <v>156</v>
      </c>
      <c r="B73" s="54" t="s">
        <v>157</v>
      </c>
      <c r="C73" s="47"/>
      <c r="D73" s="47"/>
      <c r="E73" s="47"/>
      <c r="F73" s="47"/>
      <c r="G73" s="47"/>
      <c r="H73" s="47"/>
      <c r="I73" s="47"/>
      <c r="J73" s="48">
        <f>D73+E73+F73+G73+H73+I73</f>
        <v>0</v>
      </c>
      <c r="K73" s="210">
        <f>C73+J73</f>
        <v>0</v>
      </c>
    </row>
    <row r="74" spans="1:11" s="204" customFormat="1" ht="12" customHeight="1" thickBot="1" x14ac:dyDescent="0.25">
      <c r="A74" s="205" t="s">
        <v>158</v>
      </c>
      <c r="B74" s="55" t="s">
        <v>159</v>
      </c>
      <c r="C74" s="47"/>
      <c r="D74" s="47"/>
      <c r="E74" s="47"/>
      <c r="F74" s="47"/>
      <c r="G74" s="47"/>
      <c r="H74" s="47"/>
      <c r="I74" s="47"/>
      <c r="J74" s="48">
        <f>D74+E74+F74+G74+H74+I74</f>
        <v>0</v>
      </c>
      <c r="K74" s="210">
        <f>C74+J74</f>
        <v>0</v>
      </c>
    </row>
    <row r="75" spans="1:11" s="204" customFormat="1" ht="12" customHeight="1" thickBot="1" x14ac:dyDescent="0.2">
      <c r="A75" s="226" t="s">
        <v>160</v>
      </c>
      <c r="B75" s="31" t="s">
        <v>161</v>
      </c>
      <c r="C75" s="18">
        <f>SUM(C76:C77)</f>
        <v>0</v>
      </c>
      <c r="D75" s="18">
        <f t="shared" ref="D75:K75" si="17">SUM(D76:D77)</f>
        <v>0</v>
      </c>
      <c r="E75" s="18">
        <f t="shared" si="17"/>
        <v>0</v>
      </c>
      <c r="F75" s="18">
        <f t="shared" si="17"/>
        <v>0</v>
      </c>
      <c r="G75" s="18">
        <f t="shared" si="17"/>
        <v>0</v>
      </c>
      <c r="H75" s="18">
        <f t="shared" si="17"/>
        <v>0</v>
      </c>
      <c r="I75" s="18">
        <f t="shared" si="17"/>
        <v>0</v>
      </c>
      <c r="J75" s="18">
        <f t="shared" si="17"/>
        <v>0</v>
      </c>
      <c r="K75" s="199">
        <f t="shared" si="17"/>
        <v>0</v>
      </c>
    </row>
    <row r="76" spans="1:11" s="204" customFormat="1" ht="12" customHeight="1" x14ac:dyDescent="0.2">
      <c r="A76" s="200" t="s">
        <v>162</v>
      </c>
      <c r="B76" s="22" t="s">
        <v>163</v>
      </c>
      <c r="C76" s="47"/>
      <c r="D76" s="47"/>
      <c r="E76" s="47"/>
      <c r="F76" s="47"/>
      <c r="G76" s="47"/>
      <c r="H76" s="47"/>
      <c r="I76" s="47"/>
      <c r="J76" s="48">
        <f>D76+E76+F76+G76+H76+I76</f>
        <v>0</v>
      </c>
      <c r="K76" s="210">
        <f>C76+J76</f>
        <v>0</v>
      </c>
    </row>
    <row r="77" spans="1:11" s="204" customFormat="1" ht="12" customHeight="1" thickBot="1" x14ac:dyDescent="0.25">
      <c r="A77" s="205" t="s">
        <v>164</v>
      </c>
      <c r="B77" s="33" t="s">
        <v>165</v>
      </c>
      <c r="C77" s="47"/>
      <c r="D77" s="47"/>
      <c r="E77" s="47"/>
      <c r="F77" s="47"/>
      <c r="G77" s="47"/>
      <c r="H77" s="47"/>
      <c r="I77" s="47"/>
      <c r="J77" s="48">
        <f>D77+E77+F77+G77+H77+I77</f>
        <v>0</v>
      </c>
      <c r="K77" s="210">
        <f>C77+J77</f>
        <v>0</v>
      </c>
    </row>
    <row r="78" spans="1:11" s="202" customFormat="1" ht="12" customHeight="1" thickBot="1" x14ac:dyDescent="0.2">
      <c r="A78" s="226" t="s">
        <v>166</v>
      </c>
      <c r="B78" s="31" t="s">
        <v>167</v>
      </c>
      <c r="C78" s="18">
        <f>SUM(C79:C81)</f>
        <v>0</v>
      </c>
      <c r="D78" s="18">
        <f t="shared" ref="D78:K78" si="18">SUM(D79:D81)</f>
        <v>0</v>
      </c>
      <c r="E78" s="18">
        <f t="shared" si="18"/>
        <v>0</v>
      </c>
      <c r="F78" s="18">
        <f t="shared" si="18"/>
        <v>0</v>
      </c>
      <c r="G78" s="18">
        <f t="shared" si="18"/>
        <v>0</v>
      </c>
      <c r="H78" s="18">
        <f t="shared" si="18"/>
        <v>0</v>
      </c>
      <c r="I78" s="18">
        <f t="shared" si="18"/>
        <v>0</v>
      </c>
      <c r="J78" s="18">
        <f t="shared" si="18"/>
        <v>0</v>
      </c>
      <c r="K78" s="199">
        <f t="shared" si="18"/>
        <v>0</v>
      </c>
    </row>
    <row r="79" spans="1:11" s="204" customFormat="1" ht="12" customHeight="1" x14ac:dyDescent="0.2">
      <c r="A79" s="200" t="s">
        <v>168</v>
      </c>
      <c r="B79" s="22" t="s">
        <v>169</v>
      </c>
      <c r="C79" s="47"/>
      <c r="D79" s="47"/>
      <c r="E79" s="47"/>
      <c r="F79" s="47"/>
      <c r="G79" s="47"/>
      <c r="H79" s="47"/>
      <c r="I79" s="47"/>
      <c r="J79" s="48">
        <f>D79+E79+F79+G79+H79+I79</f>
        <v>0</v>
      </c>
      <c r="K79" s="210">
        <f>C79+J79</f>
        <v>0</v>
      </c>
    </row>
    <row r="80" spans="1:11" s="204" customFormat="1" ht="12" customHeight="1" x14ac:dyDescent="0.2">
      <c r="A80" s="203" t="s">
        <v>170</v>
      </c>
      <c r="B80" s="27" t="s">
        <v>171</v>
      </c>
      <c r="C80" s="47"/>
      <c r="D80" s="47"/>
      <c r="E80" s="47"/>
      <c r="F80" s="47"/>
      <c r="G80" s="47"/>
      <c r="H80" s="47"/>
      <c r="I80" s="47"/>
      <c r="J80" s="48">
        <f>D80+E80+F80+G80+H80+I80</f>
        <v>0</v>
      </c>
      <c r="K80" s="210">
        <f>C80+J80</f>
        <v>0</v>
      </c>
    </row>
    <row r="81" spans="1:11" s="204" customFormat="1" ht="12" customHeight="1" thickBot="1" x14ac:dyDescent="0.25">
      <c r="A81" s="205" t="s">
        <v>172</v>
      </c>
      <c r="B81" s="228" t="s">
        <v>173</v>
      </c>
      <c r="C81" s="47"/>
      <c r="D81" s="47"/>
      <c r="E81" s="47"/>
      <c r="F81" s="47"/>
      <c r="G81" s="47"/>
      <c r="H81" s="47"/>
      <c r="I81" s="47"/>
      <c r="J81" s="48">
        <f>D81+E81+F81+G81+H81+I81</f>
        <v>0</v>
      </c>
      <c r="K81" s="210">
        <f>C81+J81</f>
        <v>0</v>
      </c>
    </row>
    <row r="82" spans="1:11" s="204" customFormat="1" ht="12" customHeight="1" thickBot="1" x14ac:dyDescent="0.2">
      <c r="A82" s="226" t="s">
        <v>174</v>
      </c>
      <c r="B82" s="31" t="s">
        <v>175</v>
      </c>
      <c r="C82" s="18">
        <f>SUM(C83:C86)</f>
        <v>0</v>
      </c>
      <c r="D82" s="18">
        <f t="shared" ref="D82:K82" si="19">SUM(D83:D86)</f>
        <v>0</v>
      </c>
      <c r="E82" s="18">
        <f t="shared" si="19"/>
        <v>0</v>
      </c>
      <c r="F82" s="18">
        <f t="shared" si="19"/>
        <v>0</v>
      </c>
      <c r="G82" s="18">
        <f t="shared" si="19"/>
        <v>0</v>
      </c>
      <c r="H82" s="18">
        <f t="shared" si="19"/>
        <v>0</v>
      </c>
      <c r="I82" s="18">
        <f t="shared" si="19"/>
        <v>0</v>
      </c>
      <c r="J82" s="18">
        <f t="shared" si="19"/>
        <v>0</v>
      </c>
      <c r="K82" s="199">
        <f t="shared" si="19"/>
        <v>0</v>
      </c>
    </row>
    <row r="83" spans="1:11" s="204" customFormat="1" ht="12" customHeight="1" x14ac:dyDescent="0.2">
      <c r="A83" s="229" t="s">
        <v>176</v>
      </c>
      <c r="B83" s="22" t="s">
        <v>177</v>
      </c>
      <c r="C83" s="47"/>
      <c r="D83" s="47"/>
      <c r="E83" s="47"/>
      <c r="F83" s="47"/>
      <c r="G83" s="47"/>
      <c r="H83" s="47"/>
      <c r="I83" s="47"/>
      <c r="J83" s="48">
        <f t="shared" ref="J83:J88" si="20">D83+E83+F83+G83+H83+I83</f>
        <v>0</v>
      </c>
      <c r="K83" s="210">
        <f t="shared" ref="K83:K88" si="21">C83+J83</f>
        <v>0</v>
      </c>
    </row>
    <row r="84" spans="1:11" s="204" customFormat="1" ht="12" customHeight="1" x14ac:dyDescent="0.2">
      <c r="A84" s="230" t="s">
        <v>178</v>
      </c>
      <c r="B84" s="27" t="s">
        <v>179</v>
      </c>
      <c r="C84" s="47"/>
      <c r="D84" s="47"/>
      <c r="E84" s="47"/>
      <c r="F84" s="47"/>
      <c r="G84" s="47"/>
      <c r="H84" s="47"/>
      <c r="I84" s="47"/>
      <c r="J84" s="48">
        <f t="shared" si="20"/>
        <v>0</v>
      </c>
      <c r="K84" s="210">
        <f t="shared" si="21"/>
        <v>0</v>
      </c>
    </row>
    <row r="85" spans="1:11" s="204" customFormat="1" ht="12" customHeight="1" x14ac:dyDescent="0.2">
      <c r="A85" s="230" t="s">
        <v>180</v>
      </c>
      <c r="B85" s="27" t="s">
        <v>181</v>
      </c>
      <c r="C85" s="47"/>
      <c r="D85" s="47"/>
      <c r="E85" s="47"/>
      <c r="F85" s="47"/>
      <c r="G85" s="47"/>
      <c r="H85" s="47"/>
      <c r="I85" s="47"/>
      <c r="J85" s="48">
        <f t="shared" si="20"/>
        <v>0</v>
      </c>
      <c r="K85" s="210">
        <f t="shared" si="21"/>
        <v>0</v>
      </c>
    </row>
    <row r="86" spans="1:11" s="202" customFormat="1" ht="12" customHeight="1" thickBot="1" x14ac:dyDescent="0.25">
      <c r="A86" s="231" t="s">
        <v>182</v>
      </c>
      <c r="B86" s="33" t="s">
        <v>183</v>
      </c>
      <c r="C86" s="47"/>
      <c r="D86" s="47"/>
      <c r="E86" s="47"/>
      <c r="F86" s="47"/>
      <c r="G86" s="47"/>
      <c r="H86" s="47"/>
      <c r="I86" s="47"/>
      <c r="J86" s="48">
        <f t="shared" si="20"/>
        <v>0</v>
      </c>
      <c r="K86" s="210">
        <f t="shared" si="21"/>
        <v>0</v>
      </c>
    </row>
    <row r="87" spans="1:11" s="202" customFormat="1" ht="12" customHeight="1" thickBot="1" x14ac:dyDescent="0.2">
      <c r="A87" s="226" t="s">
        <v>184</v>
      </c>
      <c r="B87" s="31" t="s">
        <v>185</v>
      </c>
      <c r="C87" s="59"/>
      <c r="D87" s="59"/>
      <c r="E87" s="59"/>
      <c r="F87" s="59"/>
      <c r="G87" s="59"/>
      <c r="H87" s="59"/>
      <c r="I87" s="59"/>
      <c r="J87" s="18">
        <f t="shared" si="20"/>
        <v>0</v>
      </c>
      <c r="K87" s="199">
        <f t="shared" si="21"/>
        <v>0</v>
      </c>
    </row>
    <row r="88" spans="1:11" s="202" customFormat="1" ht="12" customHeight="1" thickBot="1" x14ac:dyDescent="0.2">
      <c r="A88" s="226" t="s">
        <v>317</v>
      </c>
      <c r="B88" s="31" t="s">
        <v>187</v>
      </c>
      <c r="C88" s="59"/>
      <c r="D88" s="59"/>
      <c r="E88" s="59"/>
      <c r="F88" s="59"/>
      <c r="G88" s="59"/>
      <c r="H88" s="59"/>
      <c r="I88" s="59"/>
      <c r="J88" s="18">
        <f t="shared" si="20"/>
        <v>0</v>
      </c>
      <c r="K88" s="199">
        <f t="shared" si="21"/>
        <v>0</v>
      </c>
    </row>
    <row r="89" spans="1:11" s="202" customFormat="1" ht="12" customHeight="1" thickBot="1" x14ac:dyDescent="0.2">
      <c r="A89" s="226" t="s">
        <v>318</v>
      </c>
      <c r="B89" s="31" t="s">
        <v>189</v>
      </c>
      <c r="C89" s="35">
        <f>+C66+C70+C75+C78+C82+C88+C87</f>
        <v>0</v>
      </c>
      <c r="D89" s="35">
        <f t="shared" ref="D89:K89" si="22">+D66+D70+D75+D78+D82+D88+D87</f>
        <v>0</v>
      </c>
      <c r="E89" s="35">
        <f t="shared" si="22"/>
        <v>0</v>
      </c>
      <c r="F89" s="35">
        <f t="shared" si="22"/>
        <v>0</v>
      </c>
      <c r="G89" s="35">
        <f t="shared" si="22"/>
        <v>0</v>
      </c>
      <c r="H89" s="35">
        <f t="shared" si="22"/>
        <v>0</v>
      </c>
      <c r="I89" s="35">
        <f t="shared" si="22"/>
        <v>0</v>
      </c>
      <c r="J89" s="35">
        <f t="shared" si="22"/>
        <v>0</v>
      </c>
      <c r="K89" s="208">
        <f t="shared" si="22"/>
        <v>0</v>
      </c>
    </row>
    <row r="90" spans="1:11" s="202" customFormat="1" ht="12" customHeight="1" thickBot="1" x14ac:dyDescent="0.2">
      <c r="A90" s="232" t="s">
        <v>319</v>
      </c>
      <c r="B90" s="61" t="s">
        <v>320</v>
      </c>
      <c r="C90" s="35">
        <f>+C65+C89</f>
        <v>40057000</v>
      </c>
      <c r="D90" s="35">
        <f t="shared" ref="D90:K90" si="23">+D65+D89</f>
        <v>0</v>
      </c>
      <c r="E90" s="35">
        <f t="shared" si="23"/>
        <v>0</v>
      </c>
      <c r="F90" s="35">
        <f t="shared" si="23"/>
        <v>4259856</v>
      </c>
      <c r="G90" s="35">
        <f t="shared" si="23"/>
        <v>0</v>
      </c>
      <c r="H90" s="35">
        <f t="shared" si="23"/>
        <v>0</v>
      </c>
      <c r="I90" s="35">
        <f t="shared" si="23"/>
        <v>0</v>
      </c>
      <c r="J90" s="35">
        <f t="shared" si="23"/>
        <v>4259856</v>
      </c>
      <c r="K90" s="208">
        <f t="shared" si="23"/>
        <v>44316856</v>
      </c>
    </row>
    <row r="91" spans="1:11" s="204" customFormat="1" ht="15.2" customHeight="1" thickBot="1" x14ac:dyDescent="0.25">
      <c r="A91" s="233"/>
      <c r="B91" s="234"/>
      <c r="C91" s="235"/>
      <c r="D91" s="235"/>
      <c r="E91" s="235"/>
      <c r="F91" s="235"/>
      <c r="G91" s="235"/>
    </row>
    <row r="92" spans="1:11" s="198" customFormat="1" ht="16.5" customHeight="1" thickBot="1" x14ac:dyDescent="0.25">
      <c r="A92" s="382" t="s">
        <v>321</v>
      </c>
      <c r="B92" s="383"/>
      <c r="C92" s="383"/>
      <c r="D92" s="383"/>
      <c r="E92" s="383"/>
      <c r="F92" s="383"/>
      <c r="G92" s="383"/>
      <c r="H92" s="383"/>
      <c r="I92" s="383"/>
      <c r="J92" s="383"/>
      <c r="K92" s="384"/>
    </row>
    <row r="93" spans="1:11" s="236" customFormat="1" ht="12" customHeight="1" thickBot="1" x14ac:dyDescent="0.25">
      <c r="A93" s="10" t="s">
        <v>26</v>
      </c>
      <c r="B93" s="128" t="s">
        <v>322</v>
      </c>
      <c r="C93" s="129">
        <f>+C94+C95+C96+C97+C98+C111</f>
        <v>57681000</v>
      </c>
      <c r="D93" s="264">
        <f t="shared" ref="D93:K93" si="24">+D94+D95+D96+D97+D98+D111</f>
        <v>27000</v>
      </c>
      <c r="E93" s="264">
        <f t="shared" si="24"/>
        <v>0</v>
      </c>
      <c r="F93" s="264">
        <f t="shared" si="24"/>
        <v>2997797</v>
      </c>
      <c r="G93" s="264">
        <f t="shared" si="24"/>
        <v>0</v>
      </c>
      <c r="H93" s="264">
        <f t="shared" si="24"/>
        <v>0</v>
      </c>
      <c r="I93" s="129">
        <f t="shared" si="24"/>
        <v>0</v>
      </c>
      <c r="J93" s="129">
        <f t="shared" si="24"/>
        <v>3024797</v>
      </c>
      <c r="K93" s="265">
        <f t="shared" si="24"/>
        <v>60705797</v>
      </c>
    </row>
    <row r="94" spans="1:11" ht="12" customHeight="1" x14ac:dyDescent="0.2">
      <c r="A94" s="215" t="s">
        <v>28</v>
      </c>
      <c r="B94" s="132" t="s">
        <v>196</v>
      </c>
      <c r="C94" s="134">
        <v>25914000</v>
      </c>
      <c r="D94" s="266">
        <v>27000</v>
      </c>
      <c r="E94" s="266"/>
      <c r="F94" s="266">
        <v>2536410</v>
      </c>
      <c r="G94" s="266"/>
      <c r="H94" s="266"/>
      <c r="I94" s="134"/>
      <c r="J94" s="135">
        <f t="shared" ref="J94:J113" si="25">D94+E94+F94+G94+H94+I94</f>
        <v>2563410</v>
      </c>
      <c r="K94" s="267">
        <f t="shared" ref="K94:K113" si="26">C94+J94</f>
        <v>28477410</v>
      </c>
    </row>
    <row r="95" spans="1:11" ht="12" customHeight="1" x14ac:dyDescent="0.2">
      <c r="A95" s="203" t="s">
        <v>30</v>
      </c>
      <c r="B95" s="75" t="s">
        <v>197</v>
      </c>
      <c r="C95" s="76">
        <v>4865000</v>
      </c>
      <c r="D95" s="76"/>
      <c r="E95" s="76"/>
      <c r="F95" s="76">
        <v>461387</v>
      </c>
      <c r="G95" s="76"/>
      <c r="H95" s="76"/>
      <c r="I95" s="76"/>
      <c r="J95" s="77">
        <f t="shared" si="25"/>
        <v>461387</v>
      </c>
      <c r="K95" s="206">
        <f t="shared" si="26"/>
        <v>5326387</v>
      </c>
    </row>
    <row r="96" spans="1:11" ht="12" customHeight="1" x14ac:dyDescent="0.2">
      <c r="A96" s="203" t="s">
        <v>32</v>
      </c>
      <c r="B96" s="75" t="s">
        <v>198</v>
      </c>
      <c r="C96" s="79">
        <v>26902000</v>
      </c>
      <c r="D96" s="79"/>
      <c r="E96" s="79"/>
      <c r="F96" s="79"/>
      <c r="G96" s="79"/>
      <c r="H96" s="76"/>
      <c r="I96" s="79"/>
      <c r="J96" s="80">
        <f t="shared" si="25"/>
        <v>0</v>
      </c>
      <c r="K96" s="207">
        <f t="shared" si="26"/>
        <v>26902000</v>
      </c>
    </row>
    <row r="97" spans="1:11" ht="12" customHeight="1" x14ac:dyDescent="0.2">
      <c r="A97" s="203" t="s">
        <v>34</v>
      </c>
      <c r="B97" s="82" t="s">
        <v>199</v>
      </c>
      <c r="C97" s="79"/>
      <c r="D97" s="79"/>
      <c r="E97" s="79"/>
      <c r="F97" s="79"/>
      <c r="G97" s="79"/>
      <c r="H97" s="79"/>
      <c r="I97" s="79"/>
      <c r="J97" s="80">
        <f t="shared" si="25"/>
        <v>0</v>
      </c>
      <c r="K97" s="207">
        <f t="shared" si="26"/>
        <v>0</v>
      </c>
    </row>
    <row r="98" spans="1:11" ht="12" customHeight="1" x14ac:dyDescent="0.2">
      <c r="A98" s="203" t="s">
        <v>200</v>
      </c>
      <c r="B98" s="83" t="s">
        <v>201</v>
      </c>
      <c r="C98" s="79"/>
      <c r="D98" s="79"/>
      <c r="E98" s="79"/>
      <c r="F98" s="79"/>
      <c r="G98" s="79"/>
      <c r="H98" s="79"/>
      <c r="I98" s="79"/>
      <c r="J98" s="80">
        <f t="shared" si="25"/>
        <v>0</v>
      </c>
      <c r="K98" s="207">
        <f t="shared" si="26"/>
        <v>0</v>
      </c>
    </row>
    <row r="99" spans="1:11" ht="12" customHeight="1" x14ac:dyDescent="0.2">
      <c r="A99" s="203" t="s">
        <v>38</v>
      </c>
      <c r="B99" s="75" t="s">
        <v>323</v>
      </c>
      <c r="C99" s="79"/>
      <c r="D99" s="79"/>
      <c r="E99" s="79"/>
      <c r="F99" s="79"/>
      <c r="G99" s="79"/>
      <c r="H99" s="79"/>
      <c r="I99" s="79"/>
      <c r="J99" s="80">
        <f t="shared" si="25"/>
        <v>0</v>
      </c>
      <c r="K99" s="207">
        <f t="shared" si="26"/>
        <v>0</v>
      </c>
    </row>
    <row r="100" spans="1:11" ht="12" customHeight="1" x14ac:dyDescent="0.2">
      <c r="A100" s="203" t="s">
        <v>203</v>
      </c>
      <c r="B100" s="85" t="s">
        <v>204</v>
      </c>
      <c r="C100" s="79"/>
      <c r="D100" s="79"/>
      <c r="E100" s="79"/>
      <c r="F100" s="79"/>
      <c r="G100" s="79"/>
      <c r="H100" s="79"/>
      <c r="I100" s="79"/>
      <c r="J100" s="80">
        <f t="shared" si="25"/>
        <v>0</v>
      </c>
      <c r="K100" s="207">
        <f t="shared" si="26"/>
        <v>0</v>
      </c>
    </row>
    <row r="101" spans="1:11" ht="12" customHeight="1" x14ac:dyDescent="0.2">
      <c r="A101" s="203" t="s">
        <v>205</v>
      </c>
      <c r="B101" s="85" t="s">
        <v>206</v>
      </c>
      <c r="C101" s="79"/>
      <c r="D101" s="79"/>
      <c r="E101" s="79"/>
      <c r="F101" s="79"/>
      <c r="G101" s="79"/>
      <c r="H101" s="79"/>
      <c r="I101" s="79"/>
      <c r="J101" s="80">
        <f t="shared" si="25"/>
        <v>0</v>
      </c>
      <c r="K101" s="207">
        <f t="shared" si="26"/>
        <v>0</v>
      </c>
    </row>
    <row r="102" spans="1:11" ht="12" customHeight="1" x14ac:dyDescent="0.2">
      <c r="A102" s="203" t="s">
        <v>207</v>
      </c>
      <c r="B102" s="85" t="s">
        <v>208</v>
      </c>
      <c r="C102" s="79"/>
      <c r="D102" s="79"/>
      <c r="E102" s="79"/>
      <c r="F102" s="79"/>
      <c r="G102" s="79"/>
      <c r="H102" s="79"/>
      <c r="I102" s="79"/>
      <c r="J102" s="80">
        <f t="shared" si="25"/>
        <v>0</v>
      </c>
      <c r="K102" s="207">
        <f t="shared" si="26"/>
        <v>0</v>
      </c>
    </row>
    <row r="103" spans="1:11" ht="12" customHeight="1" x14ac:dyDescent="0.2">
      <c r="A103" s="203" t="s">
        <v>209</v>
      </c>
      <c r="B103" s="86" t="s">
        <v>210</v>
      </c>
      <c r="C103" s="79"/>
      <c r="D103" s="79"/>
      <c r="E103" s="79"/>
      <c r="F103" s="79"/>
      <c r="G103" s="79"/>
      <c r="H103" s="79"/>
      <c r="I103" s="79"/>
      <c r="J103" s="80">
        <f t="shared" si="25"/>
        <v>0</v>
      </c>
      <c r="K103" s="207">
        <f t="shared" si="26"/>
        <v>0</v>
      </c>
    </row>
    <row r="104" spans="1:11" ht="12" customHeight="1" x14ac:dyDescent="0.2">
      <c r="A104" s="203" t="s">
        <v>211</v>
      </c>
      <c r="B104" s="86" t="s">
        <v>212</v>
      </c>
      <c r="C104" s="79"/>
      <c r="D104" s="79"/>
      <c r="E104" s="79"/>
      <c r="F104" s="79"/>
      <c r="G104" s="79"/>
      <c r="H104" s="79"/>
      <c r="I104" s="79"/>
      <c r="J104" s="80">
        <f t="shared" si="25"/>
        <v>0</v>
      </c>
      <c r="K104" s="207">
        <f t="shared" si="26"/>
        <v>0</v>
      </c>
    </row>
    <row r="105" spans="1:11" ht="12" customHeight="1" x14ac:dyDescent="0.2">
      <c r="A105" s="203" t="s">
        <v>213</v>
      </c>
      <c r="B105" s="85" t="s">
        <v>214</v>
      </c>
      <c r="C105" s="79"/>
      <c r="D105" s="79"/>
      <c r="E105" s="79"/>
      <c r="F105" s="79"/>
      <c r="G105" s="79"/>
      <c r="H105" s="79"/>
      <c r="I105" s="79"/>
      <c r="J105" s="80">
        <f t="shared" si="25"/>
        <v>0</v>
      </c>
      <c r="K105" s="207">
        <f t="shared" si="26"/>
        <v>0</v>
      </c>
    </row>
    <row r="106" spans="1:11" ht="12" customHeight="1" x14ac:dyDescent="0.2">
      <c r="A106" s="203" t="s">
        <v>215</v>
      </c>
      <c r="B106" s="85" t="s">
        <v>216</v>
      </c>
      <c r="C106" s="79"/>
      <c r="D106" s="79"/>
      <c r="E106" s="79"/>
      <c r="F106" s="79"/>
      <c r="G106" s="79"/>
      <c r="H106" s="79"/>
      <c r="I106" s="79"/>
      <c r="J106" s="80">
        <f t="shared" si="25"/>
        <v>0</v>
      </c>
      <c r="K106" s="207">
        <f t="shared" si="26"/>
        <v>0</v>
      </c>
    </row>
    <row r="107" spans="1:11" ht="12" customHeight="1" x14ac:dyDescent="0.2">
      <c r="A107" s="203" t="s">
        <v>217</v>
      </c>
      <c r="B107" s="86" t="s">
        <v>218</v>
      </c>
      <c r="C107" s="76"/>
      <c r="D107" s="79"/>
      <c r="E107" s="79"/>
      <c r="F107" s="79"/>
      <c r="G107" s="79"/>
      <c r="H107" s="79"/>
      <c r="I107" s="79"/>
      <c r="J107" s="80">
        <f t="shared" si="25"/>
        <v>0</v>
      </c>
      <c r="K107" s="207">
        <f t="shared" si="26"/>
        <v>0</v>
      </c>
    </row>
    <row r="108" spans="1:11" ht="12" customHeight="1" x14ac:dyDescent="0.2">
      <c r="A108" s="238" t="s">
        <v>219</v>
      </c>
      <c r="B108" s="84" t="s">
        <v>220</v>
      </c>
      <c r="C108" s="79"/>
      <c r="D108" s="79"/>
      <c r="E108" s="79"/>
      <c r="F108" s="79"/>
      <c r="G108" s="79"/>
      <c r="H108" s="79"/>
      <c r="I108" s="79"/>
      <c r="J108" s="80">
        <f t="shared" si="25"/>
        <v>0</v>
      </c>
      <c r="K108" s="207">
        <f t="shared" si="26"/>
        <v>0</v>
      </c>
    </row>
    <row r="109" spans="1:11" ht="12" customHeight="1" x14ac:dyDescent="0.2">
      <c r="A109" s="203" t="s">
        <v>221</v>
      </c>
      <c r="B109" s="84" t="s">
        <v>222</v>
      </c>
      <c r="C109" s="79"/>
      <c r="D109" s="79"/>
      <c r="E109" s="79"/>
      <c r="F109" s="79"/>
      <c r="G109" s="79"/>
      <c r="H109" s="79"/>
      <c r="I109" s="79"/>
      <c r="J109" s="80">
        <f t="shared" si="25"/>
        <v>0</v>
      </c>
      <c r="K109" s="207">
        <f t="shared" si="26"/>
        <v>0</v>
      </c>
    </row>
    <row r="110" spans="1:11" ht="12" customHeight="1" x14ac:dyDescent="0.2">
      <c r="A110" s="203" t="s">
        <v>223</v>
      </c>
      <c r="B110" s="86" t="s">
        <v>224</v>
      </c>
      <c r="C110" s="76"/>
      <c r="D110" s="76"/>
      <c r="E110" s="76"/>
      <c r="F110" s="76"/>
      <c r="G110" s="76"/>
      <c r="H110" s="76"/>
      <c r="I110" s="76"/>
      <c r="J110" s="77">
        <f t="shared" si="25"/>
        <v>0</v>
      </c>
      <c r="K110" s="206">
        <f t="shared" si="26"/>
        <v>0</v>
      </c>
    </row>
    <row r="111" spans="1:11" ht="12" customHeight="1" x14ac:dyDescent="0.2">
      <c r="A111" s="203" t="s">
        <v>225</v>
      </c>
      <c r="B111" s="82" t="s">
        <v>226</v>
      </c>
      <c r="C111" s="76"/>
      <c r="D111" s="76"/>
      <c r="E111" s="76"/>
      <c r="F111" s="76"/>
      <c r="G111" s="76"/>
      <c r="H111" s="76"/>
      <c r="I111" s="76"/>
      <c r="J111" s="77">
        <f t="shared" si="25"/>
        <v>0</v>
      </c>
      <c r="K111" s="206">
        <f t="shared" si="26"/>
        <v>0</v>
      </c>
    </row>
    <row r="112" spans="1:11" ht="12" customHeight="1" x14ac:dyDescent="0.2">
      <c r="A112" s="205" t="s">
        <v>227</v>
      </c>
      <c r="B112" s="75" t="s">
        <v>324</v>
      </c>
      <c r="C112" s="79"/>
      <c r="D112" s="79"/>
      <c r="E112" s="79"/>
      <c r="F112" s="79"/>
      <c r="G112" s="79"/>
      <c r="H112" s="79"/>
      <c r="I112" s="79"/>
      <c r="J112" s="80">
        <f t="shared" si="25"/>
        <v>0</v>
      </c>
      <c r="K112" s="207">
        <f t="shared" si="26"/>
        <v>0</v>
      </c>
    </row>
    <row r="113" spans="1:11" ht="12" customHeight="1" thickBot="1" x14ac:dyDescent="0.25">
      <c r="A113" s="221" t="s">
        <v>229</v>
      </c>
      <c r="B113" s="239" t="s">
        <v>325</v>
      </c>
      <c r="C113" s="89"/>
      <c r="D113" s="89"/>
      <c r="E113" s="89"/>
      <c r="F113" s="89"/>
      <c r="G113" s="89"/>
      <c r="H113" s="89"/>
      <c r="I113" s="89"/>
      <c r="J113" s="90">
        <f t="shared" si="25"/>
        <v>0</v>
      </c>
      <c r="K113" s="240">
        <f t="shared" si="26"/>
        <v>0</v>
      </c>
    </row>
    <row r="114" spans="1:11" ht="12" customHeight="1" thickBot="1" x14ac:dyDescent="0.25">
      <c r="A114" s="71" t="s">
        <v>40</v>
      </c>
      <c r="B114" s="73" t="s">
        <v>231</v>
      </c>
      <c r="C114" s="18">
        <f>+C115+C117+C119</f>
        <v>505000</v>
      </c>
      <c r="D114" s="18">
        <f t="shared" ref="D114:K114" si="27">+D115+D117+D119</f>
        <v>0</v>
      </c>
      <c r="E114" s="18">
        <f t="shared" si="27"/>
        <v>0</v>
      </c>
      <c r="F114" s="18">
        <f t="shared" si="27"/>
        <v>0</v>
      </c>
      <c r="G114" s="18">
        <f t="shared" si="27"/>
        <v>0</v>
      </c>
      <c r="H114" s="18">
        <f t="shared" si="27"/>
        <v>0</v>
      </c>
      <c r="I114" s="18">
        <f t="shared" si="27"/>
        <v>0</v>
      </c>
      <c r="J114" s="18">
        <f t="shared" si="27"/>
        <v>0</v>
      </c>
      <c r="K114" s="199">
        <f t="shared" si="27"/>
        <v>505000</v>
      </c>
    </row>
    <row r="115" spans="1:11" ht="12" customHeight="1" x14ac:dyDescent="0.2">
      <c r="A115" s="200" t="s">
        <v>42</v>
      </c>
      <c r="B115" s="75" t="s">
        <v>232</v>
      </c>
      <c r="C115" s="23">
        <v>505000</v>
      </c>
      <c r="D115" s="23"/>
      <c r="E115" s="23"/>
      <c r="F115" s="23"/>
      <c r="G115" s="23"/>
      <c r="H115" s="23"/>
      <c r="I115" s="23"/>
      <c r="J115" s="24">
        <f t="shared" ref="J115:J127" si="28">D115+E115+F115+G115+H115+I115</f>
        <v>0</v>
      </c>
      <c r="K115" s="201">
        <f t="shared" ref="K115:K127" si="29">C115+J115</f>
        <v>505000</v>
      </c>
    </row>
    <row r="116" spans="1:11" ht="12" customHeight="1" x14ac:dyDescent="0.2">
      <c r="A116" s="200" t="s">
        <v>44</v>
      </c>
      <c r="B116" s="96" t="s">
        <v>233</v>
      </c>
      <c r="C116" s="23"/>
      <c r="D116" s="23"/>
      <c r="E116" s="23"/>
      <c r="F116" s="23"/>
      <c r="G116" s="23"/>
      <c r="H116" s="23"/>
      <c r="I116" s="23"/>
      <c r="J116" s="24">
        <f t="shared" si="28"/>
        <v>0</v>
      </c>
      <c r="K116" s="201">
        <f t="shared" si="29"/>
        <v>0</v>
      </c>
    </row>
    <row r="117" spans="1:11" ht="12" customHeight="1" x14ac:dyDescent="0.2">
      <c r="A117" s="200" t="s">
        <v>46</v>
      </c>
      <c r="B117" s="96" t="s">
        <v>234</v>
      </c>
      <c r="C117" s="76"/>
      <c r="D117" s="76"/>
      <c r="E117" s="76"/>
      <c r="F117" s="76"/>
      <c r="G117" s="76"/>
      <c r="H117" s="76"/>
      <c r="I117" s="76"/>
      <c r="J117" s="77">
        <f t="shared" si="28"/>
        <v>0</v>
      </c>
      <c r="K117" s="206">
        <f t="shared" si="29"/>
        <v>0</v>
      </c>
    </row>
    <row r="118" spans="1:11" ht="12" customHeight="1" x14ac:dyDescent="0.2">
      <c r="A118" s="200" t="s">
        <v>48</v>
      </c>
      <c r="B118" s="96" t="s">
        <v>235</v>
      </c>
      <c r="C118" s="76"/>
      <c r="D118" s="76"/>
      <c r="E118" s="76"/>
      <c r="F118" s="76"/>
      <c r="G118" s="76"/>
      <c r="H118" s="76"/>
      <c r="I118" s="76"/>
      <c r="J118" s="77">
        <f t="shared" si="28"/>
        <v>0</v>
      </c>
      <c r="K118" s="206">
        <f t="shared" si="29"/>
        <v>0</v>
      </c>
    </row>
    <row r="119" spans="1:11" ht="12" customHeight="1" x14ac:dyDescent="0.2">
      <c r="A119" s="200" t="s">
        <v>50</v>
      </c>
      <c r="B119" s="30" t="s">
        <v>236</v>
      </c>
      <c r="C119" s="76"/>
      <c r="D119" s="76"/>
      <c r="E119" s="76"/>
      <c r="F119" s="76"/>
      <c r="G119" s="76"/>
      <c r="H119" s="76"/>
      <c r="I119" s="76"/>
      <c r="J119" s="77">
        <f t="shared" si="28"/>
        <v>0</v>
      </c>
      <c r="K119" s="206">
        <f t="shared" si="29"/>
        <v>0</v>
      </c>
    </row>
    <row r="120" spans="1:11" ht="12" customHeight="1" x14ac:dyDescent="0.2">
      <c r="A120" s="200" t="s">
        <v>52</v>
      </c>
      <c r="B120" s="28" t="s">
        <v>237</v>
      </c>
      <c r="C120" s="76"/>
      <c r="D120" s="76"/>
      <c r="E120" s="76"/>
      <c r="F120" s="76"/>
      <c r="G120" s="76"/>
      <c r="H120" s="76"/>
      <c r="I120" s="76"/>
      <c r="J120" s="77">
        <f t="shared" si="28"/>
        <v>0</v>
      </c>
      <c r="K120" s="206">
        <f t="shared" si="29"/>
        <v>0</v>
      </c>
    </row>
    <row r="121" spans="1:11" ht="12" customHeight="1" x14ac:dyDescent="0.2">
      <c r="A121" s="200" t="s">
        <v>238</v>
      </c>
      <c r="B121" s="98" t="s">
        <v>239</v>
      </c>
      <c r="C121" s="76"/>
      <c r="D121" s="76"/>
      <c r="E121" s="76"/>
      <c r="F121" s="76"/>
      <c r="G121" s="76"/>
      <c r="H121" s="76"/>
      <c r="I121" s="76"/>
      <c r="J121" s="77">
        <f t="shared" si="28"/>
        <v>0</v>
      </c>
      <c r="K121" s="206">
        <f t="shared" si="29"/>
        <v>0</v>
      </c>
    </row>
    <row r="122" spans="1:11" ht="12" customHeight="1" x14ac:dyDescent="0.2">
      <c r="A122" s="200" t="s">
        <v>240</v>
      </c>
      <c r="B122" s="86" t="s">
        <v>212</v>
      </c>
      <c r="C122" s="76"/>
      <c r="D122" s="76"/>
      <c r="E122" s="76"/>
      <c r="F122" s="76"/>
      <c r="G122" s="76"/>
      <c r="H122" s="76"/>
      <c r="I122" s="76"/>
      <c r="J122" s="77">
        <f t="shared" si="28"/>
        <v>0</v>
      </c>
      <c r="K122" s="206">
        <f t="shared" si="29"/>
        <v>0</v>
      </c>
    </row>
    <row r="123" spans="1:11" ht="12" customHeight="1" x14ac:dyDescent="0.2">
      <c r="A123" s="200" t="s">
        <v>241</v>
      </c>
      <c r="B123" s="86" t="s">
        <v>242</v>
      </c>
      <c r="C123" s="76"/>
      <c r="D123" s="76"/>
      <c r="E123" s="76"/>
      <c r="F123" s="76"/>
      <c r="G123" s="76"/>
      <c r="H123" s="76"/>
      <c r="I123" s="76"/>
      <c r="J123" s="77">
        <f t="shared" si="28"/>
        <v>0</v>
      </c>
      <c r="K123" s="206">
        <f t="shared" si="29"/>
        <v>0</v>
      </c>
    </row>
    <row r="124" spans="1:11" ht="12" customHeight="1" x14ac:dyDescent="0.2">
      <c r="A124" s="200" t="s">
        <v>243</v>
      </c>
      <c r="B124" s="86" t="s">
        <v>244</v>
      </c>
      <c r="C124" s="76"/>
      <c r="D124" s="76"/>
      <c r="E124" s="76"/>
      <c r="F124" s="76"/>
      <c r="G124" s="76"/>
      <c r="H124" s="76"/>
      <c r="I124" s="76"/>
      <c r="J124" s="77">
        <f t="shared" si="28"/>
        <v>0</v>
      </c>
      <c r="K124" s="206">
        <f t="shared" si="29"/>
        <v>0</v>
      </c>
    </row>
    <row r="125" spans="1:11" ht="12" customHeight="1" x14ac:dyDescent="0.2">
      <c r="A125" s="200" t="s">
        <v>245</v>
      </c>
      <c r="B125" s="86" t="s">
        <v>218</v>
      </c>
      <c r="C125" s="76"/>
      <c r="D125" s="76"/>
      <c r="E125" s="76"/>
      <c r="F125" s="76"/>
      <c r="G125" s="76"/>
      <c r="H125" s="76"/>
      <c r="I125" s="76"/>
      <c r="J125" s="77">
        <f t="shared" si="28"/>
        <v>0</v>
      </c>
      <c r="K125" s="206">
        <f t="shared" si="29"/>
        <v>0</v>
      </c>
    </row>
    <row r="126" spans="1:11" ht="12" customHeight="1" x14ac:dyDescent="0.2">
      <c r="A126" s="200" t="s">
        <v>246</v>
      </c>
      <c r="B126" s="86" t="s">
        <v>247</v>
      </c>
      <c r="C126" s="76"/>
      <c r="D126" s="76"/>
      <c r="E126" s="76"/>
      <c r="F126" s="76"/>
      <c r="G126" s="76"/>
      <c r="H126" s="76"/>
      <c r="I126" s="76"/>
      <c r="J126" s="77">
        <f t="shared" si="28"/>
        <v>0</v>
      </c>
      <c r="K126" s="206">
        <f t="shared" si="29"/>
        <v>0</v>
      </c>
    </row>
    <row r="127" spans="1:11" ht="12" customHeight="1" thickBot="1" x14ac:dyDescent="0.25">
      <c r="A127" s="238" t="s">
        <v>248</v>
      </c>
      <c r="B127" s="86" t="s">
        <v>249</v>
      </c>
      <c r="C127" s="79"/>
      <c r="D127" s="79"/>
      <c r="E127" s="79"/>
      <c r="F127" s="79"/>
      <c r="G127" s="79"/>
      <c r="H127" s="79"/>
      <c r="I127" s="79"/>
      <c r="J127" s="80">
        <f t="shared" si="28"/>
        <v>0</v>
      </c>
      <c r="K127" s="207">
        <f t="shared" si="29"/>
        <v>0</v>
      </c>
    </row>
    <row r="128" spans="1:11" ht="12" customHeight="1" thickBot="1" x14ac:dyDescent="0.25">
      <c r="A128" s="71" t="s">
        <v>54</v>
      </c>
      <c r="B128" s="100" t="s">
        <v>250</v>
      </c>
      <c r="C128" s="18">
        <f>+C93+C114</f>
        <v>58186000</v>
      </c>
      <c r="D128" s="18">
        <f t="shared" ref="D128:K128" si="30">+D93+D114</f>
        <v>27000</v>
      </c>
      <c r="E128" s="18">
        <f t="shared" si="30"/>
        <v>0</v>
      </c>
      <c r="F128" s="18">
        <f t="shared" si="30"/>
        <v>2997797</v>
      </c>
      <c r="G128" s="18">
        <f t="shared" si="30"/>
        <v>0</v>
      </c>
      <c r="H128" s="18">
        <f t="shared" si="30"/>
        <v>0</v>
      </c>
      <c r="I128" s="18">
        <f t="shared" si="30"/>
        <v>0</v>
      </c>
      <c r="J128" s="18">
        <f t="shared" si="30"/>
        <v>3024797</v>
      </c>
      <c r="K128" s="199">
        <f t="shared" si="30"/>
        <v>61210797</v>
      </c>
    </row>
    <row r="129" spans="1:17" ht="12" customHeight="1" thickBot="1" x14ac:dyDescent="0.25">
      <c r="A129" s="71" t="s">
        <v>251</v>
      </c>
      <c r="B129" s="100" t="s">
        <v>326</v>
      </c>
      <c r="C129" s="18">
        <f>+C130+C131+C132</f>
        <v>0</v>
      </c>
      <c r="D129" s="18">
        <f t="shared" ref="D129:K129" si="31">+D130+D131+D132</f>
        <v>0</v>
      </c>
      <c r="E129" s="18">
        <f t="shared" si="31"/>
        <v>0</v>
      </c>
      <c r="F129" s="18">
        <f t="shared" si="31"/>
        <v>0</v>
      </c>
      <c r="G129" s="18">
        <f t="shared" si="31"/>
        <v>0</v>
      </c>
      <c r="H129" s="18">
        <f t="shared" si="31"/>
        <v>0</v>
      </c>
      <c r="I129" s="18">
        <f t="shared" si="31"/>
        <v>0</v>
      </c>
      <c r="J129" s="18">
        <f t="shared" si="31"/>
        <v>0</v>
      </c>
      <c r="K129" s="199">
        <f t="shared" si="31"/>
        <v>0</v>
      </c>
    </row>
    <row r="130" spans="1:17" s="236" customFormat="1" ht="12" customHeight="1" x14ac:dyDescent="0.2">
      <c r="A130" s="200" t="s">
        <v>70</v>
      </c>
      <c r="B130" s="74" t="s">
        <v>327</v>
      </c>
      <c r="C130" s="76"/>
      <c r="D130" s="76"/>
      <c r="E130" s="76"/>
      <c r="F130" s="76"/>
      <c r="G130" s="76"/>
      <c r="H130" s="76"/>
      <c r="I130" s="76"/>
      <c r="J130" s="77">
        <f>D130+E130+F130+G130+H130+I130</f>
        <v>0</v>
      </c>
      <c r="K130" s="206">
        <f>C130+J130</f>
        <v>0</v>
      </c>
    </row>
    <row r="131" spans="1:17" ht="12" customHeight="1" x14ac:dyDescent="0.2">
      <c r="A131" s="200" t="s">
        <v>72</v>
      </c>
      <c r="B131" s="74" t="s">
        <v>254</v>
      </c>
      <c r="C131" s="76"/>
      <c r="D131" s="76"/>
      <c r="E131" s="76"/>
      <c r="F131" s="76"/>
      <c r="G131" s="76"/>
      <c r="H131" s="76"/>
      <c r="I131" s="76"/>
      <c r="J131" s="77">
        <f>D131+E131+F131+G131+H131+I131</f>
        <v>0</v>
      </c>
      <c r="K131" s="206">
        <f>C131+J131</f>
        <v>0</v>
      </c>
    </row>
    <row r="132" spans="1:17" ht="12" customHeight="1" thickBot="1" x14ac:dyDescent="0.25">
      <c r="A132" s="238" t="s">
        <v>74</v>
      </c>
      <c r="B132" s="103" t="s">
        <v>328</v>
      </c>
      <c r="C132" s="76"/>
      <c r="D132" s="76"/>
      <c r="E132" s="76"/>
      <c r="F132" s="76"/>
      <c r="G132" s="76"/>
      <c r="H132" s="76"/>
      <c r="I132" s="76"/>
      <c r="J132" s="77">
        <f>D132+E132+F132+G132+H132+I132</f>
        <v>0</v>
      </c>
      <c r="K132" s="206">
        <f>C132+J132</f>
        <v>0</v>
      </c>
    </row>
    <row r="133" spans="1:17" ht="12" customHeight="1" thickBot="1" x14ac:dyDescent="0.25">
      <c r="A133" s="71" t="s">
        <v>84</v>
      </c>
      <c r="B133" s="100" t="s">
        <v>256</v>
      </c>
      <c r="C133" s="18">
        <f>+C134+C135+C136+C137+C138+C139</f>
        <v>0</v>
      </c>
      <c r="D133" s="18">
        <f t="shared" ref="D133:K133" si="32">+D134+D135+D136+D137+D138+D139</f>
        <v>0</v>
      </c>
      <c r="E133" s="18">
        <f t="shared" si="32"/>
        <v>0</v>
      </c>
      <c r="F133" s="18">
        <f t="shared" si="32"/>
        <v>0</v>
      </c>
      <c r="G133" s="18">
        <f t="shared" si="32"/>
        <v>0</v>
      </c>
      <c r="H133" s="18">
        <f t="shared" si="32"/>
        <v>0</v>
      </c>
      <c r="I133" s="18">
        <f t="shared" si="32"/>
        <v>0</v>
      </c>
      <c r="J133" s="18">
        <f t="shared" si="32"/>
        <v>0</v>
      </c>
      <c r="K133" s="199">
        <f t="shared" si="32"/>
        <v>0</v>
      </c>
    </row>
    <row r="134" spans="1:17" ht="12" customHeight="1" x14ac:dyDescent="0.2">
      <c r="A134" s="200" t="s">
        <v>86</v>
      </c>
      <c r="B134" s="74" t="s">
        <v>257</v>
      </c>
      <c r="C134" s="76"/>
      <c r="D134" s="76"/>
      <c r="E134" s="76"/>
      <c r="F134" s="76"/>
      <c r="G134" s="76"/>
      <c r="H134" s="76"/>
      <c r="I134" s="76"/>
      <c r="J134" s="77">
        <f t="shared" ref="J134:J139" si="33">D134+E134+F134+G134+H134+I134</f>
        <v>0</v>
      </c>
      <c r="K134" s="206">
        <f t="shared" ref="K134:K139" si="34">C134+J134</f>
        <v>0</v>
      </c>
    </row>
    <row r="135" spans="1:17" ht="12" customHeight="1" x14ac:dyDescent="0.2">
      <c r="A135" s="200" t="s">
        <v>88</v>
      </c>
      <c r="B135" s="74" t="s">
        <v>258</v>
      </c>
      <c r="C135" s="76"/>
      <c r="D135" s="76"/>
      <c r="E135" s="76"/>
      <c r="F135" s="76"/>
      <c r="G135" s="76"/>
      <c r="H135" s="76"/>
      <c r="I135" s="76"/>
      <c r="J135" s="77">
        <f t="shared" si="33"/>
        <v>0</v>
      </c>
      <c r="K135" s="206">
        <f t="shared" si="34"/>
        <v>0</v>
      </c>
    </row>
    <row r="136" spans="1:17" ht="12" customHeight="1" x14ac:dyDescent="0.2">
      <c r="A136" s="200" t="s">
        <v>90</v>
      </c>
      <c r="B136" s="74" t="s">
        <v>259</v>
      </c>
      <c r="C136" s="76"/>
      <c r="D136" s="76"/>
      <c r="E136" s="76"/>
      <c r="F136" s="76"/>
      <c r="G136" s="76"/>
      <c r="H136" s="76"/>
      <c r="I136" s="76"/>
      <c r="J136" s="77">
        <f t="shared" si="33"/>
        <v>0</v>
      </c>
      <c r="K136" s="206">
        <f t="shared" si="34"/>
        <v>0</v>
      </c>
    </row>
    <row r="137" spans="1:17" ht="12" customHeight="1" x14ac:dyDescent="0.2">
      <c r="A137" s="200" t="s">
        <v>92</v>
      </c>
      <c r="B137" s="74" t="s">
        <v>329</v>
      </c>
      <c r="C137" s="76"/>
      <c r="D137" s="76"/>
      <c r="E137" s="76"/>
      <c r="F137" s="76"/>
      <c r="G137" s="76"/>
      <c r="H137" s="76"/>
      <c r="I137" s="76"/>
      <c r="J137" s="77">
        <f t="shared" si="33"/>
        <v>0</v>
      </c>
      <c r="K137" s="206">
        <f t="shared" si="34"/>
        <v>0</v>
      </c>
    </row>
    <row r="138" spans="1:17" ht="12" customHeight="1" x14ac:dyDescent="0.2">
      <c r="A138" s="200" t="s">
        <v>94</v>
      </c>
      <c r="B138" s="74" t="s">
        <v>261</v>
      </c>
      <c r="C138" s="76"/>
      <c r="D138" s="76"/>
      <c r="E138" s="76"/>
      <c r="F138" s="76"/>
      <c r="G138" s="76"/>
      <c r="H138" s="76"/>
      <c r="I138" s="76"/>
      <c r="J138" s="77">
        <f t="shared" si="33"/>
        <v>0</v>
      </c>
      <c r="K138" s="206">
        <f t="shared" si="34"/>
        <v>0</v>
      </c>
    </row>
    <row r="139" spans="1:17" s="236" customFormat="1" ht="12" customHeight="1" thickBot="1" x14ac:dyDescent="0.25">
      <c r="A139" s="238" t="s">
        <v>96</v>
      </c>
      <c r="B139" s="103" t="s">
        <v>262</v>
      </c>
      <c r="C139" s="76"/>
      <c r="D139" s="76"/>
      <c r="E139" s="76"/>
      <c r="F139" s="76"/>
      <c r="G139" s="76"/>
      <c r="H139" s="76"/>
      <c r="I139" s="76"/>
      <c r="J139" s="77">
        <f t="shared" si="33"/>
        <v>0</v>
      </c>
      <c r="K139" s="206">
        <f t="shared" si="34"/>
        <v>0</v>
      </c>
    </row>
    <row r="140" spans="1:17" ht="12" customHeight="1" thickBot="1" x14ac:dyDescent="0.25">
      <c r="A140" s="71" t="s">
        <v>108</v>
      </c>
      <c r="B140" s="100" t="s">
        <v>330</v>
      </c>
      <c r="C140" s="35">
        <f>+C141+C142+C144+C145+C143</f>
        <v>0</v>
      </c>
      <c r="D140" s="35">
        <f t="shared" ref="D140:K140" si="35">+D141+D142+D144+D145+D143</f>
        <v>0</v>
      </c>
      <c r="E140" s="35">
        <f t="shared" si="35"/>
        <v>0</v>
      </c>
      <c r="F140" s="35">
        <f t="shared" si="35"/>
        <v>0</v>
      </c>
      <c r="G140" s="35">
        <f t="shared" si="35"/>
        <v>0</v>
      </c>
      <c r="H140" s="35">
        <f t="shared" si="35"/>
        <v>0</v>
      </c>
      <c r="I140" s="35">
        <f t="shared" si="35"/>
        <v>0</v>
      </c>
      <c r="J140" s="35">
        <f t="shared" si="35"/>
        <v>0</v>
      </c>
      <c r="K140" s="208">
        <f t="shared" si="35"/>
        <v>0</v>
      </c>
      <c r="Q140" s="241"/>
    </row>
    <row r="141" spans="1:17" x14ac:dyDescent="0.2">
      <c r="A141" s="200" t="s">
        <v>110</v>
      </c>
      <c r="B141" s="74" t="s">
        <v>264</v>
      </c>
      <c r="C141" s="76"/>
      <c r="D141" s="76"/>
      <c r="E141" s="76"/>
      <c r="F141" s="76"/>
      <c r="G141" s="76"/>
      <c r="H141" s="76"/>
      <c r="I141" s="76"/>
      <c r="J141" s="77">
        <f>D141+E141+F141+G141+H141+I141</f>
        <v>0</v>
      </c>
      <c r="K141" s="206">
        <f>C141+J141</f>
        <v>0</v>
      </c>
    </row>
    <row r="142" spans="1:17" ht="12" customHeight="1" x14ac:dyDescent="0.2">
      <c r="A142" s="200" t="s">
        <v>112</v>
      </c>
      <c r="B142" s="74" t="s">
        <v>265</v>
      </c>
      <c r="C142" s="76"/>
      <c r="D142" s="76"/>
      <c r="E142" s="76"/>
      <c r="F142" s="76"/>
      <c r="G142" s="76"/>
      <c r="H142" s="76"/>
      <c r="I142" s="76"/>
      <c r="J142" s="77">
        <f>D142+E142+F142+G142+H142+I142</f>
        <v>0</v>
      </c>
      <c r="K142" s="206">
        <f>C142+J142</f>
        <v>0</v>
      </c>
    </row>
    <row r="143" spans="1:17" ht="12" customHeight="1" x14ac:dyDescent="0.2">
      <c r="A143" s="200" t="s">
        <v>114</v>
      </c>
      <c r="B143" s="74" t="s">
        <v>331</v>
      </c>
      <c r="C143" s="76"/>
      <c r="D143" s="76"/>
      <c r="E143" s="76"/>
      <c r="F143" s="76"/>
      <c r="G143" s="76"/>
      <c r="H143" s="76"/>
      <c r="I143" s="76"/>
      <c r="J143" s="77">
        <f>D143+E143+F143+G143+H143+I143</f>
        <v>0</v>
      </c>
      <c r="K143" s="206">
        <f>C143+J143</f>
        <v>0</v>
      </c>
    </row>
    <row r="144" spans="1:17" s="236" customFormat="1" ht="12" customHeight="1" x14ac:dyDescent="0.2">
      <c r="A144" s="200" t="s">
        <v>116</v>
      </c>
      <c r="B144" s="74" t="s">
        <v>266</v>
      </c>
      <c r="C144" s="76"/>
      <c r="D144" s="76"/>
      <c r="E144" s="76"/>
      <c r="F144" s="76"/>
      <c r="G144" s="76"/>
      <c r="H144" s="76"/>
      <c r="I144" s="76"/>
      <c r="J144" s="77">
        <f>D144+E144+F144+G144+H144+I144</f>
        <v>0</v>
      </c>
      <c r="K144" s="206">
        <f>C144+J144</f>
        <v>0</v>
      </c>
    </row>
    <row r="145" spans="1:11" s="236" customFormat="1" ht="12" customHeight="1" thickBot="1" x14ac:dyDescent="0.25">
      <c r="A145" s="238" t="s">
        <v>118</v>
      </c>
      <c r="B145" s="103" t="s">
        <v>267</v>
      </c>
      <c r="C145" s="76"/>
      <c r="D145" s="76"/>
      <c r="E145" s="76"/>
      <c r="F145" s="76"/>
      <c r="G145" s="76"/>
      <c r="H145" s="76"/>
      <c r="I145" s="76"/>
      <c r="J145" s="77">
        <f>D145+E145+F145+G145+H145+I145</f>
        <v>0</v>
      </c>
      <c r="K145" s="206">
        <f>C145+J145</f>
        <v>0</v>
      </c>
    </row>
    <row r="146" spans="1:11" s="236" customFormat="1" ht="12" customHeight="1" thickBot="1" x14ac:dyDescent="0.25">
      <c r="A146" s="71" t="s">
        <v>268</v>
      </c>
      <c r="B146" s="100" t="s">
        <v>269</v>
      </c>
      <c r="C146" s="104">
        <f>+C147+C148+C149+C150+C151</f>
        <v>0</v>
      </c>
      <c r="D146" s="104">
        <f t="shared" ref="D146:K146" si="36">+D147+D148+D149+D150+D151</f>
        <v>0</v>
      </c>
      <c r="E146" s="104">
        <f t="shared" si="36"/>
        <v>0</v>
      </c>
      <c r="F146" s="104">
        <f t="shared" si="36"/>
        <v>0</v>
      </c>
      <c r="G146" s="104">
        <f t="shared" si="36"/>
        <v>0</v>
      </c>
      <c r="H146" s="104">
        <f t="shared" si="36"/>
        <v>0</v>
      </c>
      <c r="I146" s="104">
        <f t="shared" si="36"/>
        <v>0</v>
      </c>
      <c r="J146" s="104">
        <f t="shared" si="36"/>
        <v>0</v>
      </c>
      <c r="K146" s="242">
        <f t="shared" si="36"/>
        <v>0</v>
      </c>
    </row>
    <row r="147" spans="1:11" s="236" customFormat="1" ht="12" customHeight="1" x14ac:dyDescent="0.2">
      <c r="A147" s="200" t="s">
        <v>122</v>
      </c>
      <c r="B147" s="74" t="s">
        <v>270</v>
      </c>
      <c r="C147" s="76"/>
      <c r="D147" s="76"/>
      <c r="E147" s="76"/>
      <c r="F147" s="76"/>
      <c r="G147" s="76"/>
      <c r="H147" s="76"/>
      <c r="I147" s="76"/>
      <c r="J147" s="77">
        <f t="shared" ref="J147:J153" si="37">D147+E147+F147+G147+H147+I147</f>
        <v>0</v>
      </c>
      <c r="K147" s="206">
        <f t="shared" ref="K147:K153" si="38">C147+J147</f>
        <v>0</v>
      </c>
    </row>
    <row r="148" spans="1:11" s="236" customFormat="1" ht="12" customHeight="1" x14ac:dyDescent="0.2">
      <c r="A148" s="200" t="s">
        <v>124</v>
      </c>
      <c r="B148" s="74" t="s">
        <v>271</v>
      </c>
      <c r="C148" s="76"/>
      <c r="D148" s="76"/>
      <c r="E148" s="76"/>
      <c r="F148" s="76"/>
      <c r="G148" s="76"/>
      <c r="H148" s="76"/>
      <c r="I148" s="76"/>
      <c r="J148" s="77">
        <f t="shared" si="37"/>
        <v>0</v>
      </c>
      <c r="K148" s="206">
        <f t="shared" si="38"/>
        <v>0</v>
      </c>
    </row>
    <row r="149" spans="1:11" s="236" customFormat="1" ht="12" customHeight="1" x14ac:dyDescent="0.2">
      <c r="A149" s="200" t="s">
        <v>126</v>
      </c>
      <c r="B149" s="74" t="s">
        <v>272</v>
      </c>
      <c r="C149" s="76"/>
      <c r="D149" s="76"/>
      <c r="E149" s="76"/>
      <c r="F149" s="76"/>
      <c r="G149" s="76"/>
      <c r="H149" s="76"/>
      <c r="I149" s="76"/>
      <c r="J149" s="77">
        <f t="shared" si="37"/>
        <v>0</v>
      </c>
      <c r="K149" s="206">
        <f t="shared" si="38"/>
        <v>0</v>
      </c>
    </row>
    <row r="150" spans="1:11" s="236" customFormat="1" ht="12" customHeight="1" x14ac:dyDescent="0.2">
      <c r="A150" s="200" t="s">
        <v>128</v>
      </c>
      <c r="B150" s="74" t="s">
        <v>332</v>
      </c>
      <c r="C150" s="76"/>
      <c r="D150" s="76"/>
      <c r="E150" s="76"/>
      <c r="F150" s="76"/>
      <c r="G150" s="76"/>
      <c r="H150" s="76"/>
      <c r="I150" s="76"/>
      <c r="J150" s="77">
        <f t="shared" si="37"/>
        <v>0</v>
      </c>
      <c r="K150" s="206">
        <f t="shared" si="38"/>
        <v>0</v>
      </c>
    </row>
    <row r="151" spans="1:11" ht="12.75" customHeight="1" thickBot="1" x14ac:dyDescent="0.25">
      <c r="A151" s="238" t="s">
        <v>274</v>
      </c>
      <c r="B151" s="103" t="s">
        <v>275</v>
      </c>
      <c r="C151" s="79"/>
      <c r="D151" s="79"/>
      <c r="E151" s="79"/>
      <c r="F151" s="79"/>
      <c r="G151" s="79"/>
      <c r="H151" s="79"/>
      <c r="I151" s="79"/>
      <c r="J151" s="80">
        <f t="shared" si="37"/>
        <v>0</v>
      </c>
      <c r="K151" s="207">
        <f t="shared" si="38"/>
        <v>0</v>
      </c>
    </row>
    <row r="152" spans="1:11" ht="12.75" customHeight="1" thickBot="1" x14ac:dyDescent="0.25">
      <c r="A152" s="243" t="s">
        <v>130</v>
      </c>
      <c r="B152" s="100" t="s">
        <v>276</v>
      </c>
      <c r="C152" s="107"/>
      <c r="D152" s="107"/>
      <c r="E152" s="107"/>
      <c r="F152" s="107"/>
      <c r="G152" s="107"/>
      <c r="H152" s="107"/>
      <c r="I152" s="107"/>
      <c r="J152" s="104">
        <f t="shared" si="37"/>
        <v>0</v>
      </c>
      <c r="K152" s="242">
        <f t="shared" si="38"/>
        <v>0</v>
      </c>
    </row>
    <row r="153" spans="1:11" ht="12.75" customHeight="1" thickBot="1" x14ac:dyDescent="0.25">
      <c r="A153" s="243" t="s">
        <v>277</v>
      </c>
      <c r="B153" s="100" t="s">
        <v>278</v>
      </c>
      <c r="C153" s="107"/>
      <c r="D153" s="107"/>
      <c r="E153" s="107"/>
      <c r="F153" s="107"/>
      <c r="G153" s="107"/>
      <c r="H153" s="107"/>
      <c r="I153" s="107"/>
      <c r="J153" s="104">
        <f t="shared" si="37"/>
        <v>0</v>
      </c>
      <c r="K153" s="242">
        <f t="shared" si="38"/>
        <v>0</v>
      </c>
    </row>
    <row r="154" spans="1:11" ht="12" customHeight="1" thickBot="1" x14ac:dyDescent="0.25">
      <c r="A154" s="71" t="s">
        <v>279</v>
      </c>
      <c r="B154" s="100" t="s">
        <v>280</v>
      </c>
      <c r="C154" s="113">
        <f>+C129+C133+C140+C146+C152+C153</f>
        <v>0</v>
      </c>
      <c r="D154" s="113">
        <f t="shared" ref="D154:K154" si="39">+D129+D133+D140+D146+D152+D153</f>
        <v>0</v>
      </c>
      <c r="E154" s="113">
        <f t="shared" si="39"/>
        <v>0</v>
      </c>
      <c r="F154" s="113">
        <f t="shared" si="39"/>
        <v>0</v>
      </c>
      <c r="G154" s="113">
        <f t="shared" si="39"/>
        <v>0</v>
      </c>
      <c r="H154" s="113">
        <f t="shared" si="39"/>
        <v>0</v>
      </c>
      <c r="I154" s="113">
        <f t="shared" si="39"/>
        <v>0</v>
      </c>
      <c r="J154" s="113">
        <f t="shared" si="39"/>
        <v>0</v>
      </c>
      <c r="K154" s="244">
        <f t="shared" si="39"/>
        <v>0</v>
      </c>
    </row>
    <row r="155" spans="1:11" ht="15.2" customHeight="1" thickBot="1" x14ac:dyDescent="0.25">
      <c r="A155" s="245" t="s">
        <v>281</v>
      </c>
      <c r="B155" s="119" t="s">
        <v>282</v>
      </c>
      <c r="C155" s="113">
        <f>+C128+C154</f>
        <v>58186000</v>
      </c>
      <c r="D155" s="113">
        <f t="shared" ref="D155:K155" si="40">+D128+D154</f>
        <v>27000</v>
      </c>
      <c r="E155" s="113">
        <f t="shared" si="40"/>
        <v>0</v>
      </c>
      <c r="F155" s="113">
        <f t="shared" si="40"/>
        <v>2997797</v>
      </c>
      <c r="G155" s="113">
        <f t="shared" si="40"/>
        <v>0</v>
      </c>
      <c r="H155" s="113">
        <f t="shared" si="40"/>
        <v>0</v>
      </c>
      <c r="I155" s="113">
        <f t="shared" si="40"/>
        <v>0</v>
      </c>
      <c r="J155" s="113">
        <f t="shared" si="40"/>
        <v>3024797</v>
      </c>
      <c r="K155" s="244">
        <f t="shared" si="40"/>
        <v>61210797</v>
      </c>
    </row>
    <row r="156" spans="1:11" ht="13.5" thickBot="1" x14ac:dyDescent="0.25">
      <c r="C156" s="248">
        <f>C90-C155</f>
        <v>-18129000</v>
      </c>
      <c r="D156" s="249"/>
      <c r="E156" s="249"/>
      <c r="F156" s="249"/>
      <c r="G156" s="249"/>
      <c r="H156" s="249"/>
      <c r="I156" s="270"/>
      <c r="J156" s="270"/>
      <c r="K156" s="271">
        <f>K90-K155</f>
        <v>-16893941</v>
      </c>
    </row>
    <row r="157" spans="1:11" ht="15.2" customHeight="1" thickBot="1" x14ac:dyDescent="0.25">
      <c r="A157" s="252" t="s">
        <v>333</v>
      </c>
      <c r="B157" s="253"/>
      <c r="C157" s="255">
        <v>5</v>
      </c>
      <c r="D157" s="254"/>
      <c r="E157" s="254"/>
      <c r="F157" s="254"/>
      <c r="G157" s="254"/>
      <c r="H157" s="254"/>
      <c r="I157" s="255"/>
      <c r="J157" s="256">
        <f>D157+E157+F157+G157+H157+I157</f>
        <v>0</v>
      </c>
      <c r="K157" s="242">
        <f>C157+J157</f>
        <v>5</v>
      </c>
    </row>
    <row r="158" spans="1:11" ht="14.45" customHeight="1" thickBot="1" x14ac:dyDescent="0.25">
      <c r="A158" s="252" t="s">
        <v>334</v>
      </c>
      <c r="B158" s="253"/>
      <c r="C158" s="255"/>
      <c r="D158" s="254"/>
      <c r="E158" s="254"/>
      <c r="F158" s="254"/>
      <c r="G158" s="254"/>
      <c r="H158" s="254"/>
      <c r="I158" s="255"/>
      <c r="J158" s="256">
        <f>D158+E158+F158+G158+H158+I158</f>
        <v>0</v>
      </c>
      <c r="K158" s="242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topLeftCell="A14" zoomScale="120" zoomScaleNormal="120" workbookViewId="0">
      <selection activeCell="B50" sqref="B50"/>
    </sheetView>
  </sheetViews>
  <sheetFormatPr defaultRowHeight="12.75" x14ac:dyDescent="0.2"/>
  <cols>
    <col min="1" max="1" width="13.83203125" style="345" customWidth="1"/>
    <col min="2" max="2" width="60.6640625" style="286" customWidth="1"/>
    <col min="3" max="3" width="15.83203125" style="286" customWidth="1"/>
    <col min="4" max="10" width="13.83203125" style="286" customWidth="1"/>
    <col min="11" max="11" width="15.83203125" style="286" customWidth="1"/>
    <col min="12" max="16384" width="9.33203125" style="286"/>
  </cols>
  <sheetData>
    <row r="1" spans="1:11" s="275" customFormat="1" ht="15.95" customHeight="1" thickBot="1" x14ac:dyDescent="0.25">
      <c r="A1" s="272"/>
      <c r="B1" s="273"/>
      <c r="C1" s="273"/>
      <c r="D1" s="273"/>
      <c r="E1" s="273"/>
      <c r="F1" s="273"/>
      <c r="G1" s="273"/>
      <c r="H1" s="273"/>
      <c r="I1" s="273"/>
      <c r="J1" s="273"/>
      <c r="K1" s="274" t="s">
        <v>381</v>
      </c>
    </row>
    <row r="2" spans="1:11" s="278" customFormat="1" ht="36" x14ac:dyDescent="0.2">
      <c r="A2" s="276" t="s">
        <v>343</v>
      </c>
      <c r="B2" s="385" t="s">
        <v>344</v>
      </c>
      <c r="C2" s="386"/>
      <c r="D2" s="386"/>
      <c r="E2" s="386"/>
      <c r="F2" s="386"/>
      <c r="G2" s="386"/>
      <c r="H2" s="386"/>
      <c r="I2" s="386"/>
      <c r="J2" s="386"/>
      <c r="K2" s="277" t="s">
        <v>336</v>
      </c>
    </row>
    <row r="3" spans="1:11" s="278" customFormat="1" ht="23.1" customHeight="1" thickBot="1" x14ac:dyDescent="0.25">
      <c r="A3" s="279" t="s">
        <v>306</v>
      </c>
      <c r="B3" s="387" t="s">
        <v>345</v>
      </c>
      <c r="C3" s="388"/>
      <c r="D3" s="388"/>
      <c r="E3" s="388"/>
      <c r="F3" s="388"/>
      <c r="G3" s="388"/>
      <c r="H3" s="388"/>
      <c r="I3" s="388"/>
      <c r="J3" s="388"/>
      <c r="K3" s="280" t="s">
        <v>308</v>
      </c>
    </row>
    <row r="4" spans="1:11" s="278" customFormat="1" ht="12.95" customHeight="1" thickBot="1" x14ac:dyDescent="0.25">
      <c r="A4" s="281"/>
      <c r="B4" s="282"/>
      <c r="C4" s="283"/>
      <c r="D4" s="283"/>
      <c r="E4" s="283"/>
      <c r="F4" s="283"/>
      <c r="G4" s="283"/>
      <c r="H4" s="283"/>
      <c r="I4" s="283"/>
      <c r="J4" s="283"/>
      <c r="K4" s="284" t="s">
        <v>3</v>
      </c>
    </row>
    <row r="5" spans="1:11" s="285" customFormat="1" ht="14.1" customHeight="1" x14ac:dyDescent="0.2">
      <c r="A5" s="389" t="s">
        <v>4</v>
      </c>
      <c r="B5" s="392" t="s">
        <v>5</v>
      </c>
      <c r="C5" s="392" t="s">
        <v>346</v>
      </c>
      <c r="D5" s="392" t="str">
        <f>CONCATENATE('[1]RM_5.1.sz.mell'!D5:I5)</f>
        <v xml:space="preserve">1. sz. módosítás </v>
      </c>
      <c r="E5" s="392" t="str">
        <f>CONCATENATE('[1]RM_5.1.sz.mell'!E5)</f>
        <v xml:space="preserve">.2. sz. módosítás </v>
      </c>
      <c r="F5" s="392" t="str">
        <f>CONCATENATE('[1]RM_5.1.sz.mell'!F5)</f>
        <v xml:space="preserve">3. sz. módosítás </v>
      </c>
      <c r="G5" s="392" t="str">
        <f>CONCATENATE('[1]RM_5.1.sz.mell'!G5)</f>
        <v xml:space="preserve">4. sz. módosítás </v>
      </c>
      <c r="H5" s="392" t="str">
        <f>CONCATENATE('[1]RM_5.1.sz.mell'!H5)</f>
        <v xml:space="preserve">.5. sz. módosítás </v>
      </c>
      <c r="I5" s="392" t="str">
        <f>CONCATENATE('[1]RM_5.1.sz.mell'!I5)</f>
        <v xml:space="preserve">6. sz. módosítás </v>
      </c>
      <c r="J5" s="392" t="s">
        <v>347</v>
      </c>
      <c r="K5" s="397" t="str">
        <f>CONCATENATE('[1]RM_5.1.3.sz.mell'!K5)</f>
        <v>3.számú módosítás utáni előirányzat</v>
      </c>
    </row>
    <row r="6" spans="1:11" ht="12.75" customHeight="1" x14ac:dyDescent="0.2">
      <c r="A6" s="390"/>
      <c r="B6" s="393"/>
      <c r="C6" s="395"/>
      <c r="D6" s="395"/>
      <c r="E6" s="395"/>
      <c r="F6" s="395"/>
      <c r="G6" s="395"/>
      <c r="H6" s="395"/>
      <c r="I6" s="395"/>
      <c r="J6" s="395"/>
      <c r="K6" s="398"/>
    </row>
    <row r="7" spans="1:11" s="287" customFormat="1" ht="9.9499999999999993" customHeight="1" thickBot="1" x14ac:dyDescent="0.25">
      <c r="A7" s="391"/>
      <c r="B7" s="394"/>
      <c r="C7" s="396"/>
      <c r="D7" s="396"/>
      <c r="E7" s="396"/>
      <c r="F7" s="396"/>
      <c r="G7" s="396"/>
      <c r="H7" s="396"/>
      <c r="I7" s="396"/>
      <c r="J7" s="396"/>
      <c r="K7" s="399"/>
    </row>
    <row r="8" spans="1:11" s="289" customFormat="1" ht="10.5" customHeight="1" thickBot="1" x14ac:dyDescent="0.25">
      <c r="A8" s="193" t="s">
        <v>15</v>
      </c>
      <c r="B8" s="194" t="s">
        <v>16</v>
      </c>
      <c r="C8" s="194" t="s">
        <v>17</v>
      </c>
      <c r="D8" s="194" t="s">
        <v>18</v>
      </c>
      <c r="E8" s="194" t="s">
        <v>19</v>
      </c>
      <c r="F8" s="194" t="s">
        <v>348</v>
      </c>
      <c r="G8" s="194" t="s">
        <v>21</v>
      </c>
      <c r="H8" s="194" t="s">
        <v>22</v>
      </c>
      <c r="I8" s="194" t="s">
        <v>23</v>
      </c>
      <c r="J8" s="288" t="s">
        <v>24</v>
      </c>
      <c r="K8" s="197" t="s">
        <v>25</v>
      </c>
    </row>
    <row r="9" spans="1:11" s="289" customFormat="1" ht="10.5" customHeight="1" thickBot="1" x14ac:dyDescent="0.25">
      <c r="A9" s="400" t="s">
        <v>312</v>
      </c>
      <c r="B9" s="401"/>
      <c r="C9" s="401"/>
      <c r="D9" s="401"/>
      <c r="E9" s="401"/>
      <c r="F9" s="401"/>
      <c r="G9" s="401"/>
      <c r="H9" s="401"/>
      <c r="I9" s="401"/>
      <c r="J9" s="401"/>
      <c r="K9" s="402"/>
    </row>
    <row r="10" spans="1:11" s="293" customFormat="1" ht="12" customHeight="1" thickBot="1" x14ac:dyDescent="0.25">
      <c r="A10" s="290" t="s">
        <v>26</v>
      </c>
      <c r="B10" s="291" t="s">
        <v>349</v>
      </c>
      <c r="C10" s="292">
        <f>SUM(C11:C21)</f>
        <v>190000</v>
      </c>
      <c r="D10" s="292">
        <f t="shared" ref="D10:K10" si="0">SUM(D11:D21)</f>
        <v>0</v>
      </c>
      <c r="E10" s="292">
        <f t="shared" si="0"/>
        <v>0</v>
      </c>
      <c r="F10" s="292">
        <f t="shared" si="0"/>
        <v>0</v>
      </c>
      <c r="G10" s="292">
        <f t="shared" si="0"/>
        <v>0</v>
      </c>
      <c r="H10" s="292">
        <f t="shared" si="0"/>
        <v>0</v>
      </c>
      <c r="I10" s="292">
        <f t="shared" si="0"/>
        <v>0</v>
      </c>
      <c r="J10" s="292">
        <f t="shared" si="0"/>
        <v>0</v>
      </c>
      <c r="K10" s="292">
        <f t="shared" si="0"/>
        <v>190000</v>
      </c>
    </row>
    <row r="11" spans="1:11" s="293" customFormat="1" ht="12" customHeight="1" x14ac:dyDescent="0.2">
      <c r="A11" s="294" t="s">
        <v>28</v>
      </c>
      <c r="B11" s="132" t="s">
        <v>87</v>
      </c>
      <c r="C11" s="295"/>
      <c r="D11" s="295"/>
      <c r="E11" s="295"/>
      <c r="F11" s="295"/>
      <c r="G11" s="295"/>
      <c r="H11" s="295"/>
      <c r="I11" s="295"/>
      <c r="J11" s="296">
        <f>D11+E11+F11+G11+H11+I11</f>
        <v>0</v>
      </c>
      <c r="K11" s="297">
        <f>C11+J11</f>
        <v>0</v>
      </c>
    </row>
    <row r="12" spans="1:11" s="293" customFormat="1" ht="12" customHeight="1" x14ac:dyDescent="0.2">
      <c r="A12" s="298" t="s">
        <v>30</v>
      </c>
      <c r="B12" s="75" t="s">
        <v>89</v>
      </c>
      <c r="C12" s="299"/>
      <c r="D12" s="299"/>
      <c r="E12" s="299"/>
      <c r="F12" s="299"/>
      <c r="G12" s="299"/>
      <c r="H12" s="299"/>
      <c r="I12" s="299"/>
      <c r="J12" s="300">
        <f t="shared" ref="J12:J21" si="1">D12+E12+F12+G12+H12+I12</f>
        <v>0</v>
      </c>
      <c r="K12" s="297">
        <f t="shared" ref="K12:K21" si="2">C12+J12</f>
        <v>0</v>
      </c>
    </row>
    <row r="13" spans="1:11" s="293" customFormat="1" ht="12" customHeight="1" x14ac:dyDescent="0.2">
      <c r="A13" s="298" t="s">
        <v>32</v>
      </c>
      <c r="B13" s="75" t="s">
        <v>91</v>
      </c>
      <c r="C13" s="299">
        <v>150000</v>
      </c>
      <c r="D13" s="299"/>
      <c r="E13" s="299"/>
      <c r="F13" s="299"/>
      <c r="G13" s="299"/>
      <c r="H13" s="299"/>
      <c r="I13" s="299"/>
      <c r="J13" s="300">
        <f t="shared" si="1"/>
        <v>0</v>
      </c>
      <c r="K13" s="297">
        <f t="shared" si="2"/>
        <v>150000</v>
      </c>
    </row>
    <row r="14" spans="1:11" s="293" customFormat="1" ht="12" customHeight="1" x14ac:dyDescent="0.2">
      <c r="A14" s="298" t="s">
        <v>34</v>
      </c>
      <c r="B14" s="75" t="s">
        <v>93</v>
      </c>
      <c r="C14" s="299"/>
      <c r="D14" s="299"/>
      <c r="E14" s="299"/>
      <c r="F14" s="299"/>
      <c r="G14" s="299"/>
      <c r="H14" s="299"/>
      <c r="I14" s="299"/>
      <c r="J14" s="300">
        <f t="shared" si="1"/>
        <v>0</v>
      </c>
      <c r="K14" s="297">
        <f t="shared" si="2"/>
        <v>0</v>
      </c>
    </row>
    <row r="15" spans="1:11" s="293" customFormat="1" ht="12" customHeight="1" x14ac:dyDescent="0.2">
      <c r="A15" s="298" t="s">
        <v>36</v>
      </c>
      <c r="B15" s="75" t="s">
        <v>95</v>
      </c>
      <c r="C15" s="299"/>
      <c r="D15" s="299"/>
      <c r="E15" s="299"/>
      <c r="F15" s="299"/>
      <c r="G15" s="299"/>
      <c r="H15" s="299"/>
      <c r="I15" s="299"/>
      <c r="J15" s="300">
        <f t="shared" si="1"/>
        <v>0</v>
      </c>
      <c r="K15" s="297">
        <f t="shared" si="2"/>
        <v>0</v>
      </c>
    </row>
    <row r="16" spans="1:11" s="293" customFormat="1" ht="12" customHeight="1" x14ac:dyDescent="0.2">
      <c r="A16" s="298" t="s">
        <v>38</v>
      </c>
      <c r="B16" s="75" t="s">
        <v>350</v>
      </c>
      <c r="C16" s="299">
        <v>40000</v>
      </c>
      <c r="D16" s="299"/>
      <c r="E16" s="299"/>
      <c r="F16" s="299"/>
      <c r="G16" s="299"/>
      <c r="H16" s="299"/>
      <c r="I16" s="299"/>
      <c r="J16" s="300">
        <f t="shared" si="1"/>
        <v>0</v>
      </c>
      <c r="K16" s="297">
        <f t="shared" si="2"/>
        <v>40000</v>
      </c>
    </row>
    <row r="17" spans="1:11" s="293" customFormat="1" ht="12" customHeight="1" x14ac:dyDescent="0.2">
      <c r="A17" s="298" t="s">
        <v>203</v>
      </c>
      <c r="B17" s="103" t="s">
        <v>351</v>
      </c>
      <c r="C17" s="299"/>
      <c r="D17" s="299"/>
      <c r="E17" s="299"/>
      <c r="F17" s="299"/>
      <c r="G17" s="299"/>
      <c r="H17" s="299"/>
      <c r="I17" s="299"/>
      <c r="J17" s="300">
        <f t="shared" si="1"/>
        <v>0</v>
      </c>
      <c r="K17" s="297">
        <f t="shared" si="2"/>
        <v>0</v>
      </c>
    </row>
    <row r="18" spans="1:11" s="293" customFormat="1" ht="12" customHeight="1" x14ac:dyDescent="0.2">
      <c r="A18" s="298" t="s">
        <v>205</v>
      </c>
      <c r="B18" s="75" t="s">
        <v>314</v>
      </c>
      <c r="C18" s="299"/>
      <c r="D18" s="299"/>
      <c r="E18" s="299"/>
      <c r="F18" s="299"/>
      <c r="G18" s="299"/>
      <c r="H18" s="299"/>
      <c r="I18" s="299"/>
      <c r="J18" s="300">
        <f t="shared" si="1"/>
        <v>0</v>
      </c>
      <c r="K18" s="297">
        <f t="shared" si="2"/>
        <v>0</v>
      </c>
    </row>
    <row r="19" spans="1:11" s="301" customFormat="1" ht="12" customHeight="1" x14ac:dyDescent="0.2">
      <c r="A19" s="298" t="s">
        <v>207</v>
      </c>
      <c r="B19" s="75" t="s">
        <v>103</v>
      </c>
      <c r="C19" s="299"/>
      <c r="D19" s="299"/>
      <c r="E19" s="299"/>
      <c r="F19" s="299"/>
      <c r="G19" s="299"/>
      <c r="H19" s="299"/>
      <c r="I19" s="299"/>
      <c r="J19" s="300">
        <f t="shared" si="1"/>
        <v>0</v>
      </c>
      <c r="K19" s="297">
        <f t="shared" si="2"/>
        <v>0</v>
      </c>
    </row>
    <row r="20" spans="1:11" s="301" customFormat="1" ht="12" customHeight="1" x14ac:dyDescent="0.2">
      <c r="A20" s="298" t="s">
        <v>209</v>
      </c>
      <c r="B20" s="75" t="s">
        <v>105</v>
      </c>
      <c r="C20" s="299"/>
      <c r="D20" s="299"/>
      <c r="E20" s="299"/>
      <c r="F20" s="299"/>
      <c r="G20" s="299"/>
      <c r="H20" s="299"/>
      <c r="I20" s="299"/>
      <c r="J20" s="300">
        <f t="shared" si="1"/>
        <v>0</v>
      </c>
      <c r="K20" s="297">
        <f t="shared" si="2"/>
        <v>0</v>
      </c>
    </row>
    <row r="21" spans="1:11" s="301" customFormat="1" ht="12" customHeight="1" thickBot="1" x14ac:dyDescent="0.25">
      <c r="A21" s="302" t="s">
        <v>211</v>
      </c>
      <c r="B21" s="103" t="s">
        <v>107</v>
      </c>
      <c r="C21" s="303"/>
      <c r="D21" s="303"/>
      <c r="E21" s="303"/>
      <c r="F21" s="303"/>
      <c r="G21" s="303"/>
      <c r="H21" s="303"/>
      <c r="I21" s="303"/>
      <c r="J21" s="304">
        <f t="shared" si="1"/>
        <v>0</v>
      </c>
      <c r="K21" s="297">
        <f t="shared" si="2"/>
        <v>0</v>
      </c>
    </row>
    <row r="22" spans="1:11" s="293" customFormat="1" ht="12" customHeight="1" thickBot="1" x14ac:dyDescent="0.25">
      <c r="A22" s="290" t="s">
        <v>40</v>
      </c>
      <c r="B22" s="291" t="s">
        <v>352</v>
      </c>
      <c r="C22" s="292">
        <f t="shared" ref="C22:J22" si="3">SUM(C23:C25)</f>
        <v>0</v>
      </c>
      <c r="D22" s="292">
        <f t="shared" si="3"/>
        <v>1367162</v>
      </c>
      <c r="E22" s="292">
        <f t="shared" si="3"/>
        <v>1554260</v>
      </c>
      <c r="F22" s="292">
        <f t="shared" si="3"/>
        <v>51862</v>
      </c>
      <c r="G22" s="292">
        <f t="shared" si="3"/>
        <v>0</v>
      </c>
      <c r="H22" s="292">
        <f t="shared" si="3"/>
        <v>0</v>
      </c>
      <c r="I22" s="292">
        <f t="shared" si="3"/>
        <v>0</v>
      </c>
      <c r="J22" s="292">
        <f t="shared" si="3"/>
        <v>2973284</v>
      </c>
      <c r="K22" s="305">
        <f>SUM(K23:K25)</f>
        <v>2973284</v>
      </c>
    </row>
    <row r="23" spans="1:11" s="301" customFormat="1" ht="12" customHeight="1" x14ac:dyDescent="0.2">
      <c r="A23" s="306" t="s">
        <v>42</v>
      </c>
      <c r="B23" s="74" t="s">
        <v>43</v>
      </c>
      <c r="C23" s="307"/>
      <c r="D23" s="307"/>
      <c r="E23" s="307"/>
      <c r="F23" s="307"/>
      <c r="G23" s="307"/>
      <c r="H23" s="307"/>
      <c r="I23" s="307"/>
      <c r="J23" s="308">
        <f>D23+E23+F23+G23+H23+I23</f>
        <v>0</v>
      </c>
      <c r="K23" s="297">
        <f>C23+J23</f>
        <v>0</v>
      </c>
    </row>
    <row r="24" spans="1:11" s="301" customFormat="1" ht="12" customHeight="1" x14ac:dyDescent="0.2">
      <c r="A24" s="298" t="s">
        <v>44</v>
      </c>
      <c r="B24" s="75" t="s">
        <v>353</v>
      </c>
      <c r="C24" s="299"/>
      <c r="D24" s="299"/>
      <c r="E24" s="299"/>
      <c r="F24" s="299"/>
      <c r="G24" s="299"/>
      <c r="H24" s="299"/>
      <c r="I24" s="299"/>
      <c r="J24" s="300">
        <f>D24+E24+F24+G24+H24+I24</f>
        <v>0</v>
      </c>
      <c r="K24" s="309">
        <f>C24+J24</f>
        <v>0</v>
      </c>
    </row>
    <row r="25" spans="1:11" s="301" customFormat="1" ht="12" customHeight="1" x14ac:dyDescent="0.2">
      <c r="A25" s="298" t="s">
        <v>46</v>
      </c>
      <c r="B25" s="75" t="s">
        <v>354</v>
      </c>
      <c r="C25" s="299"/>
      <c r="D25" s="299">
        <v>1367162</v>
      </c>
      <c r="E25" s="299">
        <v>1554260</v>
      </c>
      <c r="F25" s="299">
        <v>51862</v>
      </c>
      <c r="G25" s="299"/>
      <c r="H25" s="299"/>
      <c r="I25" s="299"/>
      <c r="J25" s="300">
        <f>D25+E25+F25+G25+H25+I25</f>
        <v>2973284</v>
      </c>
      <c r="K25" s="309">
        <f>C25+J25</f>
        <v>2973284</v>
      </c>
    </row>
    <row r="26" spans="1:11" s="301" customFormat="1" ht="12" customHeight="1" thickBot="1" x14ac:dyDescent="0.25">
      <c r="A26" s="298" t="s">
        <v>48</v>
      </c>
      <c r="B26" s="96" t="s">
        <v>355</v>
      </c>
      <c r="C26" s="303"/>
      <c r="D26" s="303"/>
      <c r="E26" s="303"/>
      <c r="F26" s="303"/>
      <c r="G26" s="303"/>
      <c r="H26" s="303"/>
      <c r="I26" s="303"/>
      <c r="J26" s="310">
        <f>D26+E26+F26+G26+H26+I26</f>
        <v>0</v>
      </c>
      <c r="K26" s="311">
        <f>C26+J26</f>
        <v>0</v>
      </c>
    </row>
    <row r="27" spans="1:11" s="301" customFormat="1" ht="12" customHeight="1" thickBot="1" x14ac:dyDescent="0.25">
      <c r="A27" s="312" t="s">
        <v>54</v>
      </c>
      <c r="B27" s="100" t="s">
        <v>356</v>
      </c>
      <c r="C27" s="313"/>
      <c r="D27" s="313"/>
      <c r="E27" s="313"/>
      <c r="F27" s="313"/>
      <c r="G27" s="313"/>
      <c r="H27" s="313"/>
      <c r="I27" s="313"/>
      <c r="J27" s="314"/>
      <c r="K27" s="315"/>
    </row>
    <row r="28" spans="1:11" s="301" customFormat="1" ht="12" customHeight="1" thickBot="1" x14ac:dyDescent="0.25">
      <c r="A28" s="312" t="s">
        <v>251</v>
      </c>
      <c r="B28" s="100" t="s">
        <v>357</v>
      </c>
      <c r="C28" s="316">
        <f t="shared" ref="C28:J28" si="4">+C29+C30+C31</f>
        <v>0</v>
      </c>
      <c r="D28" s="292">
        <f t="shared" si="4"/>
        <v>0</v>
      </c>
      <c r="E28" s="292">
        <f t="shared" si="4"/>
        <v>0</v>
      </c>
      <c r="F28" s="292">
        <f t="shared" si="4"/>
        <v>0</v>
      </c>
      <c r="G28" s="292">
        <f t="shared" si="4"/>
        <v>0</v>
      </c>
      <c r="H28" s="292">
        <f t="shared" si="4"/>
        <v>0</v>
      </c>
      <c r="I28" s="292">
        <f t="shared" si="4"/>
        <v>0</v>
      </c>
      <c r="J28" s="292">
        <f t="shared" si="4"/>
        <v>0</v>
      </c>
      <c r="K28" s="305">
        <f>+K29+K30+K31</f>
        <v>0</v>
      </c>
    </row>
    <row r="29" spans="1:11" s="301" customFormat="1" ht="12" customHeight="1" x14ac:dyDescent="0.2">
      <c r="A29" s="306" t="s">
        <v>70</v>
      </c>
      <c r="B29" s="317" t="s">
        <v>57</v>
      </c>
      <c r="C29" s="318"/>
      <c r="D29" s="318"/>
      <c r="E29" s="318"/>
      <c r="F29" s="318"/>
      <c r="G29" s="318"/>
      <c r="H29" s="318"/>
      <c r="I29" s="318"/>
      <c r="J29" s="308">
        <f>D29+E29+F29+G29+H29+I29</f>
        <v>0</v>
      </c>
      <c r="K29" s="297">
        <f>C29+J29</f>
        <v>0</v>
      </c>
    </row>
    <row r="30" spans="1:11" s="301" customFormat="1" ht="12" customHeight="1" x14ac:dyDescent="0.2">
      <c r="A30" s="306" t="s">
        <v>72</v>
      </c>
      <c r="B30" s="317" t="s">
        <v>353</v>
      </c>
      <c r="C30" s="319"/>
      <c r="D30" s="319"/>
      <c r="E30" s="319"/>
      <c r="F30" s="319"/>
      <c r="G30" s="319"/>
      <c r="H30" s="319"/>
      <c r="I30" s="319"/>
      <c r="J30" s="308">
        <f>D30+E30+F30+G30+H30+I30</f>
        <v>0</v>
      </c>
      <c r="K30" s="297">
        <f>C30+J30</f>
        <v>0</v>
      </c>
    </row>
    <row r="31" spans="1:11" s="301" customFormat="1" ht="12" customHeight="1" x14ac:dyDescent="0.2">
      <c r="A31" s="306" t="s">
        <v>74</v>
      </c>
      <c r="B31" s="320" t="s">
        <v>358</v>
      </c>
      <c r="C31" s="319"/>
      <c r="D31" s="319"/>
      <c r="E31" s="319"/>
      <c r="F31" s="319"/>
      <c r="G31" s="319"/>
      <c r="H31" s="319"/>
      <c r="I31" s="319"/>
      <c r="J31" s="308">
        <f>D31+E31+F31+G31+H31+I31</f>
        <v>0</v>
      </c>
      <c r="K31" s="297">
        <f>C31+J31</f>
        <v>0</v>
      </c>
    </row>
    <row r="32" spans="1:11" s="301" customFormat="1" ht="12" customHeight="1" thickBot="1" x14ac:dyDescent="0.25">
      <c r="A32" s="298" t="s">
        <v>76</v>
      </c>
      <c r="B32" s="321" t="s">
        <v>359</v>
      </c>
      <c r="C32" s="322"/>
      <c r="D32" s="322"/>
      <c r="E32" s="322"/>
      <c r="F32" s="322"/>
      <c r="G32" s="322"/>
      <c r="H32" s="322"/>
      <c r="I32" s="322"/>
      <c r="J32" s="308">
        <f>D32+E32+F32+G32+H32+I32</f>
        <v>0</v>
      </c>
      <c r="K32" s="297">
        <f>C32+J32</f>
        <v>0</v>
      </c>
    </row>
    <row r="33" spans="1:11" s="301" customFormat="1" ht="12" customHeight="1" thickBot="1" x14ac:dyDescent="0.25">
      <c r="A33" s="312" t="s">
        <v>84</v>
      </c>
      <c r="B33" s="100" t="s">
        <v>360</v>
      </c>
      <c r="C33" s="316">
        <f t="shared" ref="C33:J33" si="5">+C34+C35+C36</f>
        <v>0</v>
      </c>
      <c r="D33" s="292">
        <f t="shared" si="5"/>
        <v>0</v>
      </c>
      <c r="E33" s="292">
        <f t="shared" si="5"/>
        <v>0</v>
      </c>
      <c r="F33" s="292">
        <f t="shared" si="5"/>
        <v>0</v>
      </c>
      <c r="G33" s="292">
        <f t="shared" si="5"/>
        <v>0</v>
      </c>
      <c r="H33" s="292">
        <f t="shared" si="5"/>
        <v>0</v>
      </c>
      <c r="I33" s="292">
        <f t="shared" si="5"/>
        <v>0</v>
      </c>
      <c r="J33" s="292">
        <f t="shared" si="5"/>
        <v>0</v>
      </c>
      <c r="K33" s="305">
        <f>+K34+K35+K36</f>
        <v>0</v>
      </c>
    </row>
    <row r="34" spans="1:11" s="301" customFormat="1" ht="12" customHeight="1" x14ac:dyDescent="0.2">
      <c r="A34" s="306" t="s">
        <v>86</v>
      </c>
      <c r="B34" s="317" t="s">
        <v>111</v>
      </c>
      <c r="C34" s="318"/>
      <c r="D34" s="318"/>
      <c r="E34" s="318"/>
      <c r="F34" s="318"/>
      <c r="G34" s="318"/>
      <c r="H34" s="318"/>
      <c r="I34" s="318"/>
      <c r="J34" s="308">
        <f>D34+E34+F34+G34+H34+I34</f>
        <v>0</v>
      </c>
      <c r="K34" s="297">
        <f>C34+J34</f>
        <v>0</v>
      </c>
    </row>
    <row r="35" spans="1:11" s="301" customFormat="1" ht="12" customHeight="1" x14ac:dyDescent="0.2">
      <c r="A35" s="306" t="s">
        <v>88</v>
      </c>
      <c r="B35" s="320" t="s">
        <v>113</v>
      </c>
      <c r="C35" s="319"/>
      <c r="D35" s="319"/>
      <c r="E35" s="319"/>
      <c r="F35" s="319"/>
      <c r="G35" s="319"/>
      <c r="H35" s="319"/>
      <c r="I35" s="319"/>
      <c r="J35" s="308">
        <f>D35+E35+F35+G35+H35+I35</f>
        <v>0</v>
      </c>
      <c r="K35" s="297">
        <f>C35+J35</f>
        <v>0</v>
      </c>
    </row>
    <row r="36" spans="1:11" s="301" customFormat="1" ht="12" customHeight="1" thickBot="1" x14ac:dyDescent="0.25">
      <c r="A36" s="298" t="s">
        <v>90</v>
      </c>
      <c r="B36" s="321" t="s">
        <v>115</v>
      </c>
      <c r="C36" s="322"/>
      <c r="D36" s="322"/>
      <c r="E36" s="322"/>
      <c r="F36" s="322"/>
      <c r="G36" s="322"/>
      <c r="H36" s="322"/>
      <c r="I36" s="322"/>
      <c r="J36" s="308">
        <f>D36+E36+F36+G36+H36+I36</f>
        <v>0</v>
      </c>
      <c r="K36" s="323">
        <f>C36+J36</f>
        <v>0</v>
      </c>
    </row>
    <row r="37" spans="1:11" s="293" customFormat="1" ht="12" customHeight="1" thickBot="1" x14ac:dyDescent="0.25">
      <c r="A37" s="312" t="s">
        <v>108</v>
      </c>
      <c r="B37" s="100" t="s">
        <v>361</v>
      </c>
      <c r="C37" s="313"/>
      <c r="D37" s="313"/>
      <c r="E37" s="313"/>
      <c r="F37" s="313"/>
      <c r="G37" s="313"/>
      <c r="H37" s="313"/>
      <c r="I37" s="313"/>
      <c r="J37" s="292">
        <f>D37+E37+F37+G37+H37+I37</f>
        <v>0</v>
      </c>
      <c r="K37" s="315">
        <f>C37+J37</f>
        <v>0</v>
      </c>
    </row>
    <row r="38" spans="1:11" s="293" customFormat="1" ht="12" customHeight="1" thickBot="1" x14ac:dyDescent="0.25">
      <c r="A38" s="312" t="s">
        <v>268</v>
      </c>
      <c r="B38" s="100" t="s">
        <v>362</v>
      </c>
      <c r="C38" s="313"/>
      <c r="D38" s="313"/>
      <c r="E38" s="313"/>
      <c r="F38" s="313"/>
      <c r="G38" s="313"/>
      <c r="H38" s="313"/>
      <c r="I38" s="313"/>
      <c r="J38" s="324">
        <f>D38+E38+F38+G38+H38+I38</f>
        <v>0</v>
      </c>
      <c r="K38" s="297">
        <f>C38+J38</f>
        <v>0</v>
      </c>
    </row>
    <row r="39" spans="1:11" s="293" customFormat="1" ht="12" customHeight="1" thickBot="1" x14ac:dyDescent="0.25">
      <c r="A39" s="290" t="s">
        <v>130</v>
      </c>
      <c r="B39" s="100" t="s">
        <v>363</v>
      </c>
      <c r="C39" s="316">
        <f t="shared" ref="C39:J39" si="6">+C10+C22+C27+C28+C33+C37+C38</f>
        <v>190000</v>
      </c>
      <c r="D39" s="292">
        <f t="shared" si="6"/>
        <v>1367162</v>
      </c>
      <c r="E39" s="292">
        <f t="shared" si="6"/>
        <v>1554260</v>
      </c>
      <c r="F39" s="292">
        <f t="shared" si="6"/>
        <v>51862</v>
      </c>
      <c r="G39" s="292">
        <f t="shared" si="6"/>
        <v>0</v>
      </c>
      <c r="H39" s="292">
        <f t="shared" si="6"/>
        <v>0</v>
      </c>
      <c r="I39" s="292">
        <f t="shared" si="6"/>
        <v>0</v>
      </c>
      <c r="J39" s="292">
        <f t="shared" si="6"/>
        <v>2973284</v>
      </c>
      <c r="K39" s="305">
        <f>+K10+K22+K27+K28+K33+K37+K38</f>
        <v>3163284</v>
      </c>
    </row>
    <row r="40" spans="1:11" s="293" customFormat="1" ht="12" customHeight="1" thickBot="1" x14ac:dyDescent="0.25">
      <c r="A40" s="325" t="s">
        <v>277</v>
      </c>
      <c r="B40" s="100" t="s">
        <v>364</v>
      </c>
      <c r="C40" s="316">
        <f t="shared" ref="C40:J40" si="7">+C41+C42+C43</f>
        <v>89259000</v>
      </c>
      <c r="D40" s="292">
        <f t="shared" si="7"/>
        <v>777838</v>
      </c>
      <c r="E40" s="292">
        <f t="shared" si="7"/>
        <v>2897500</v>
      </c>
      <c r="F40" s="292">
        <f t="shared" si="7"/>
        <v>0</v>
      </c>
      <c r="G40" s="292">
        <f t="shared" si="7"/>
        <v>0</v>
      </c>
      <c r="H40" s="292">
        <f t="shared" si="7"/>
        <v>0</v>
      </c>
      <c r="I40" s="292">
        <f t="shared" si="7"/>
        <v>0</v>
      </c>
      <c r="J40" s="292">
        <f t="shared" si="7"/>
        <v>3675338</v>
      </c>
      <c r="K40" s="305">
        <f>+K41+K42+K43</f>
        <v>92934338</v>
      </c>
    </row>
    <row r="41" spans="1:11" s="293" customFormat="1" ht="12" customHeight="1" x14ac:dyDescent="0.2">
      <c r="A41" s="306" t="s">
        <v>365</v>
      </c>
      <c r="B41" s="317" t="s">
        <v>366</v>
      </c>
      <c r="C41" s="318">
        <v>20000</v>
      </c>
      <c r="D41" s="318">
        <v>119628</v>
      </c>
      <c r="E41" s="318"/>
      <c r="F41" s="318"/>
      <c r="G41" s="318"/>
      <c r="H41" s="318"/>
      <c r="I41" s="318"/>
      <c r="J41" s="308">
        <f>D41+E41+F41+G41+H41+I41</f>
        <v>119628</v>
      </c>
      <c r="K41" s="297">
        <f>C41+J41</f>
        <v>139628</v>
      </c>
    </row>
    <row r="42" spans="1:11" s="293" customFormat="1" ht="12" customHeight="1" x14ac:dyDescent="0.2">
      <c r="A42" s="306" t="s">
        <v>367</v>
      </c>
      <c r="B42" s="320" t="s">
        <v>368</v>
      </c>
      <c r="C42" s="319"/>
      <c r="D42" s="319"/>
      <c r="E42" s="319"/>
      <c r="F42" s="319"/>
      <c r="G42" s="319"/>
      <c r="H42" s="319"/>
      <c r="I42" s="319"/>
      <c r="J42" s="308">
        <f>D42+E42+F42+G42+H42+I42</f>
        <v>0</v>
      </c>
      <c r="K42" s="309">
        <f>C42+J42</f>
        <v>0</v>
      </c>
    </row>
    <row r="43" spans="1:11" s="301" customFormat="1" ht="12" customHeight="1" thickBot="1" x14ac:dyDescent="0.25">
      <c r="A43" s="298" t="s">
        <v>369</v>
      </c>
      <c r="B43" s="326" t="s">
        <v>370</v>
      </c>
      <c r="C43" s="327">
        <v>89239000</v>
      </c>
      <c r="D43" s="327">
        <v>658210</v>
      </c>
      <c r="E43" s="327">
        <v>2897500</v>
      </c>
      <c r="F43" s="327"/>
      <c r="G43" s="327"/>
      <c r="H43" s="327"/>
      <c r="I43" s="327"/>
      <c r="J43" s="308">
        <f>D43+E43+F43+G43+H43+I43</f>
        <v>3555710</v>
      </c>
      <c r="K43" s="311">
        <f>C43+J43</f>
        <v>92794710</v>
      </c>
    </row>
    <row r="44" spans="1:11" s="301" customFormat="1" ht="12.95" customHeight="1" thickBot="1" x14ac:dyDescent="0.25">
      <c r="A44" s="325" t="s">
        <v>279</v>
      </c>
      <c r="B44" s="328" t="s">
        <v>371</v>
      </c>
      <c r="C44" s="316">
        <f t="shared" ref="C44:J44" si="8">+C39+C40</f>
        <v>89449000</v>
      </c>
      <c r="D44" s="292">
        <f t="shared" si="8"/>
        <v>2145000</v>
      </c>
      <c r="E44" s="292">
        <f t="shared" si="8"/>
        <v>4451760</v>
      </c>
      <c r="F44" s="292">
        <f t="shared" si="8"/>
        <v>51862</v>
      </c>
      <c r="G44" s="292">
        <f t="shared" si="8"/>
        <v>0</v>
      </c>
      <c r="H44" s="292">
        <f t="shared" si="8"/>
        <v>0</v>
      </c>
      <c r="I44" s="292">
        <f t="shared" si="8"/>
        <v>0</v>
      </c>
      <c r="J44" s="292">
        <f t="shared" si="8"/>
        <v>6648622</v>
      </c>
      <c r="K44" s="305">
        <f>+K39+K40</f>
        <v>96097622</v>
      </c>
    </row>
    <row r="45" spans="1:11" s="287" customFormat="1" ht="14.1" customHeight="1" thickBot="1" x14ac:dyDescent="0.25">
      <c r="A45" s="382" t="s">
        <v>321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4"/>
    </row>
    <row r="46" spans="1:11" s="330" customFormat="1" ht="12" customHeight="1" thickBot="1" x14ac:dyDescent="0.25">
      <c r="A46" s="312" t="s">
        <v>26</v>
      </c>
      <c r="B46" s="100" t="s">
        <v>372</v>
      </c>
      <c r="C46" s="329">
        <f t="shared" ref="C46:J46" si="9">SUM(C47:C51)</f>
        <v>87925000</v>
      </c>
      <c r="D46" s="329">
        <f t="shared" si="9"/>
        <v>2145000</v>
      </c>
      <c r="E46" s="329">
        <f t="shared" si="9"/>
        <v>4451760</v>
      </c>
      <c r="F46" s="329">
        <f t="shared" si="9"/>
        <v>51862</v>
      </c>
      <c r="G46" s="329">
        <f t="shared" si="9"/>
        <v>0</v>
      </c>
      <c r="H46" s="329">
        <f t="shared" si="9"/>
        <v>0</v>
      </c>
      <c r="I46" s="329">
        <f t="shared" si="9"/>
        <v>0</v>
      </c>
      <c r="J46" s="329">
        <f t="shared" si="9"/>
        <v>6648622</v>
      </c>
      <c r="K46" s="315">
        <f>SUM(K47:K51)</f>
        <v>94573622</v>
      </c>
    </row>
    <row r="47" spans="1:11" ht="12" customHeight="1" x14ac:dyDescent="0.2">
      <c r="A47" s="298" t="s">
        <v>28</v>
      </c>
      <c r="B47" s="74" t="s">
        <v>196</v>
      </c>
      <c r="C47" s="331">
        <v>60794000</v>
      </c>
      <c r="D47" s="331">
        <v>1649000</v>
      </c>
      <c r="E47" s="332">
        <v>3598000</v>
      </c>
      <c r="F47" s="332">
        <v>2509000</v>
      </c>
      <c r="G47" s="333"/>
      <c r="H47" s="333"/>
      <c r="I47" s="333"/>
      <c r="J47" s="334">
        <f>D47+E47+F47+G47+H47+I47</f>
        <v>7756000</v>
      </c>
      <c r="K47" s="335">
        <f>C47+J47</f>
        <v>68550000</v>
      </c>
    </row>
    <row r="48" spans="1:11" ht="12" customHeight="1" x14ac:dyDescent="0.2">
      <c r="A48" s="298" t="s">
        <v>30</v>
      </c>
      <c r="B48" s="75" t="s">
        <v>197</v>
      </c>
      <c r="C48" s="336">
        <v>11685000</v>
      </c>
      <c r="D48" s="336">
        <v>359000</v>
      </c>
      <c r="E48" s="337">
        <v>649050</v>
      </c>
      <c r="F48" s="337">
        <v>856950</v>
      </c>
      <c r="G48" s="338"/>
      <c r="H48" s="338"/>
      <c r="I48" s="338"/>
      <c r="J48" s="339">
        <f>D48+E48+F48+G48+H48+I48</f>
        <v>1865000</v>
      </c>
      <c r="K48" s="340">
        <f>C48+J48</f>
        <v>13550000</v>
      </c>
    </row>
    <row r="49" spans="1:11" ht="12" customHeight="1" x14ac:dyDescent="0.2">
      <c r="A49" s="298" t="s">
        <v>32</v>
      </c>
      <c r="B49" s="75" t="s">
        <v>198</v>
      </c>
      <c r="C49" s="336">
        <v>15446000</v>
      </c>
      <c r="D49" s="336">
        <v>137000</v>
      </c>
      <c r="E49" s="337">
        <v>204710</v>
      </c>
      <c r="F49" s="337">
        <v>-3314088</v>
      </c>
      <c r="G49" s="338"/>
      <c r="H49" s="338"/>
      <c r="I49" s="338"/>
      <c r="J49" s="339">
        <f>D49+E49+F49+G49+H49+I49</f>
        <v>-2972378</v>
      </c>
      <c r="K49" s="340">
        <f>C49+J49</f>
        <v>12473622</v>
      </c>
    </row>
    <row r="50" spans="1:11" ht="12" customHeight="1" x14ac:dyDescent="0.2">
      <c r="A50" s="298" t="s">
        <v>34</v>
      </c>
      <c r="B50" s="75" t="s">
        <v>199</v>
      </c>
      <c r="C50" s="338"/>
      <c r="D50" s="338"/>
      <c r="E50" s="337"/>
      <c r="F50" s="337"/>
      <c r="G50" s="338"/>
      <c r="H50" s="338"/>
      <c r="I50" s="338"/>
      <c r="J50" s="339">
        <f>D50+E50+F50+G50+H50+I50</f>
        <v>0</v>
      </c>
      <c r="K50" s="340">
        <f>C50+J50</f>
        <v>0</v>
      </c>
    </row>
    <row r="51" spans="1:11" ht="12" customHeight="1" thickBot="1" x14ac:dyDescent="0.25">
      <c r="A51" s="298" t="s">
        <v>36</v>
      </c>
      <c r="B51" s="75" t="s">
        <v>201</v>
      </c>
      <c r="C51" s="338"/>
      <c r="D51" s="338"/>
      <c r="E51" s="338"/>
      <c r="F51" s="338"/>
      <c r="G51" s="338"/>
      <c r="H51" s="338"/>
      <c r="I51" s="338"/>
      <c r="J51" s="339">
        <f>D51+E51+F51+G51+H51+I51</f>
        <v>0</v>
      </c>
      <c r="K51" s="340">
        <f>C51+J51</f>
        <v>0</v>
      </c>
    </row>
    <row r="52" spans="1:11" ht="12" customHeight="1" thickBot="1" x14ac:dyDescent="0.25">
      <c r="A52" s="312" t="s">
        <v>40</v>
      </c>
      <c r="B52" s="100" t="s">
        <v>373</v>
      </c>
      <c r="C52" s="329">
        <f t="shared" ref="C52:J52" si="10">SUM(C53:C55)</f>
        <v>1524000</v>
      </c>
      <c r="D52" s="329">
        <f t="shared" si="10"/>
        <v>0</v>
      </c>
      <c r="E52" s="329">
        <f t="shared" si="10"/>
        <v>0</v>
      </c>
      <c r="F52" s="329">
        <f t="shared" si="10"/>
        <v>0</v>
      </c>
      <c r="G52" s="329">
        <f t="shared" si="10"/>
        <v>0</v>
      </c>
      <c r="H52" s="329">
        <f t="shared" si="10"/>
        <v>0</v>
      </c>
      <c r="I52" s="329">
        <f t="shared" si="10"/>
        <v>0</v>
      </c>
      <c r="J52" s="329">
        <f t="shared" si="10"/>
        <v>0</v>
      </c>
      <c r="K52" s="315">
        <f>SUM(K53:K55)</f>
        <v>1524000</v>
      </c>
    </row>
    <row r="53" spans="1:11" s="330" customFormat="1" ht="12" customHeight="1" x14ac:dyDescent="0.2">
      <c r="A53" s="298" t="s">
        <v>42</v>
      </c>
      <c r="B53" s="74" t="s">
        <v>232</v>
      </c>
      <c r="C53" s="331">
        <v>1524000</v>
      </c>
      <c r="D53" s="333"/>
      <c r="E53" s="333"/>
      <c r="F53" s="333"/>
      <c r="G53" s="333"/>
      <c r="H53" s="333"/>
      <c r="I53" s="333"/>
      <c r="J53" s="334">
        <f>D53+E53+F53+G53+H53+I53</f>
        <v>0</v>
      </c>
      <c r="K53" s="335">
        <f>C53+J53</f>
        <v>1524000</v>
      </c>
    </row>
    <row r="54" spans="1:11" ht="12" customHeight="1" x14ac:dyDescent="0.2">
      <c r="A54" s="298" t="s">
        <v>44</v>
      </c>
      <c r="B54" s="75" t="s">
        <v>234</v>
      </c>
      <c r="C54" s="338"/>
      <c r="D54" s="338"/>
      <c r="E54" s="338"/>
      <c r="F54" s="338"/>
      <c r="G54" s="338"/>
      <c r="H54" s="338"/>
      <c r="I54" s="338"/>
      <c r="J54" s="339">
        <f>D54+E54+F54+G54+H54+I54</f>
        <v>0</v>
      </c>
      <c r="K54" s="340">
        <f>C54+J54</f>
        <v>0</v>
      </c>
    </row>
    <row r="55" spans="1:11" ht="12" customHeight="1" x14ac:dyDescent="0.2">
      <c r="A55" s="298" t="s">
        <v>46</v>
      </c>
      <c r="B55" s="75" t="s">
        <v>374</v>
      </c>
      <c r="C55" s="338"/>
      <c r="D55" s="338"/>
      <c r="E55" s="338"/>
      <c r="F55" s="338"/>
      <c r="G55" s="338"/>
      <c r="H55" s="338"/>
      <c r="I55" s="338"/>
      <c r="J55" s="339">
        <f>D55+E55+F55+G55+H55+I55</f>
        <v>0</v>
      </c>
      <c r="K55" s="340">
        <f>C55+J55</f>
        <v>0</v>
      </c>
    </row>
    <row r="56" spans="1:11" ht="12" customHeight="1" thickBot="1" x14ac:dyDescent="0.25">
      <c r="A56" s="298" t="s">
        <v>48</v>
      </c>
      <c r="B56" s="75" t="s">
        <v>375</v>
      </c>
      <c r="C56" s="338"/>
      <c r="D56" s="338"/>
      <c r="E56" s="338"/>
      <c r="F56" s="338"/>
      <c r="G56" s="338"/>
      <c r="H56" s="338"/>
      <c r="I56" s="338"/>
      <c r="J56" s="339">
        <f>D56+E56+F56+G56+H56+I56</f>
        <v>0</v>
      </c>
      <c r="K56" s="340">
        <f>C56+J56</f>
        <v>0</v>
      </c>
    </row>
    <row r="57" spans="1:11" ht="12" customHeight="1" thickBot="1" x14ac:dyDescent="0.25">
      <c r="A57" s="312" t="s">
        <v>54</v>
      </c>
      <c r="B57" s="100" t="s">
        <v>376</v>
      </c>
      <c r="C57" s="341"/>
      <c r="D57" s="341"/>
      <c r="E57" s="341"/>
      <c r="F57" s="341"/>
      <c r="G57" s="341"/>
      <c r="H57" s="341"/>
      <c r="I57" s="341"/>
      <c r="J57" s="329">
        <f>D57+E57+F57+G57+H57+I57</f>
        <v>0</v>
      </c>
      <c r="K57" s="315">
        <f>C57+J57</f>
        <v>0</v>
      </c>
    </row>
    <row r="58" spans="1:11" ht="12.95" customHeight="1" thickBot="1" x14ac:dyDescent="0.25">
      <c r="A58" s="312" t="s">
        <v>251</v>
      </c>
      <c r="B58" s="342" t="s">
        <v>377</v>
      </c>
      <c r="C58" s="343">
        <f t="shared" ref="C58:J58" si="11">+C46+C52+C57</f>
        <v>89449000</v>
      </c>
      <c r="D58" s="343">
        <f t="shared" si="11"/>
        <v>2145000</v>
      </c>
      <c r="E58" s="343">
        <f t="shared" si="11"/>
        <v>4451760</v>
      </c>
      <c r="F58" s="343">
        <f t="shared" si="11"/>
        <v>51862</v>
      </c>
      <c r="G58" s="343">
        <f t="shared" si="11"/>
        <v>0</v>
      </c>
      <c r="H58" s="343">
        <f t="shared" si="11"/>
        <v>0</v>
      </c>
      <c r="I58" s="343">
        <f t="shared" si="11"/>
        <v>0</v>
      </c>
      <c r="J58" s="343">
        <f t="shared" si="11"/>
        <v>6648622</v>
      </c>
      <c r="K58" s="344">
        <f>+K46+K52+K57</f>
        <v>96097622</v>
      </c>
    </row>
    <row r="59" spans="1:11" ht="14.1" customHeight="1" thickBot="1" x14ac:dyDescent="0.25">
      <c r="C59" s="346">
        <f>C44-C58</f>
        <v>0</v>
      </c>
      <c r="D59" s="347"/>
      <c r="E59" s="347"/>
      <c r="F59" s="347"/>
      <c r="G59" s="347"/>
      <c r="H59" s="347"/>
      <c r="I59" s="347"/>
      <c r="J59" s="347"/>
      <c r="K59" s="248">
        <f>K44-K58</f>
        <v>0</v>
      </c>
    </row>
    <row r="60" spans="1:11" ht="12.95" customHeight="1" thickBot="1" x14ac:dyDescent="0.25">
      <c r="A60" s="252" t="s">
        <v>333</v>
      </c>
      <c r="B60" s="253"/>
      <c r="C60" s="348">
        <v>18</v>
      </c>
      <c r="D60" s="348"/>
      <c r="E60" s="348"/>
      <c r="F60" s="348"/>
      <c r="G60" s="348"/>
      <c r="H60" s="348"/>
      <c r="I60" s="348"/>
      <c r="J60" s="349">
        <f>D60+E60+F60+G60+H60+I60</f>
        <v>0</v>
      </c>
      <c r="K60" s="350">
        <f>C60+J60</f>
        <v>18</v>
      </c>
    </row>
    <row r="61" spans="1:11" ht="12.95" customHeight="1" thickBot="1" x14ac:dyDescent="0.25">
      <c r="A61" s="252" t="s">
        <v>334</v>
      </c>
      <c r="B61" s="253"/>
      <c r="C61" s="348"/>
      <c r="D61" s="348"/>
      <c r="E61" s="348"/>
      <c r="F61" s="348"/>
      <c r="G61" s="348"/>
      <c r="H61" s="348"/>
      <c r="I61" s="348"/>
      <c r="J61" s="349">
        <f>D61+E61+F61+G61+H61+I61</f>
        <v>0</v>
      </c>
      <c r="K61" s="350">
        <f>C61+J61</f>
        <v>0</v>
      </c>
    </row>
  </sheetData>
  <sheetProtection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58" orientation="landscape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1. mell</vt:lpstr>
      <vt:lpstr>2. mell</vt:lpstr>
      <vt:lpstr>3. mell</vt:lpstr>
      <vt:lpstr>4. mell</vt:lpstr>
      <vt:lpstr>5. mell</vt:lpstr>
      <vt:lpstr>6. mell</vt:lpstr>
      <vt:lpstr>7. mell</vt:lpstr>
      <vt:lpstr>8. mell</vt:lpstr>
      <vt:lpstr>9. mell</vt:lpstr>
      <vt:lpstr>10. mell</vt:lpstr>
      <vt:lpstr>'10. mell'!Nyomtatási_cím</vt:lpstr>
      <vt:lpstr>'4. mell'!Nyomtatási_cím</vt:lpstr>
      <vt:lpstr>'5. mell'!Nyomtatási_cím</vt:lpstr>
      <vt:lpstr>'6. mell'!Nyomtatási_cím</vt:lpstr>
      <vt:lpstr>'7. mell'!Nyomtatási_cím</vt:lpstr>
      <vt:lpstr>'8. mell'!Nyomtatási_cím</vt:lpstr>
      <vt:lpstr>'9. mell'!Nyomtatási_cím</vt:lpstr>
      <vt:lpstr>'1. mell'!Nyomtatási_terület</vt:lpstr>
      <vt:lpstr>'2. mell'!Nyomtatási_terület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2020-03-04T07:31:30Z</cp:lastPrinted>
  <dcterms:created xsi:type="dcterms:W3CDTF">2020-03-03T10:02:25Z</dcterms:created>
  <dcterms:modified xsi:type="dcterms:W3CDTF">2020-03-04T07:59:34Z</dcterms:modified>
</cp:coreProperties>
</file>