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tabRatio="727" firstSheet="8" activeTab="13"/>
  </bookViews>
  <sheets>
    <sheet name="1. mell." sheetId="1" r:id="rId1"/>
    <sheet name="2. mell." sheetId="2" r:id="rId2"/>
    <sheet name="3. mell." sheetId="3" r:id="rId3"/>
    <sheet name="4. mell." sheetId="4" r:id="rId4"/>
    <sheet name="5. mell." sheetId="5" r:id="rId5"/>
    <sheet name="6. mell." sheetId="6" r:id="rId6"/>
    <sheet name="7. mell." sheetId="7" r:id="rId7"/>
    <sheet name="8. mell." sheetId="8" r:id="rId8"/>
    <sheet name="9. mell." sheetId="9" r:id="rId9"/>
    <sheet name="10. mell." sheetId="10" r:id="rId10"/>
    <sheet name="11. mell." sheetId="11" r:id="rId11"/>
    <sheet name="12. mell." sheetId="12" r:id="rId12"/>
    <sheet name="13. mell." sheetId="13" r:id="rId13"/>
    <sheet name="14. mell." sheetId="14" r:id="rId14"/>
    <sheet name="15. mell." sheetId="15" r:id="rId15"/>
    <sheet name="16. mell." sheetId="16" r:id="rId16"/>
    <sheet name="17. mell." sheetId="17" r:id="rId17"/>
    <sheet name="18. mell." sheetId="18" r:id="rId18"/>
    <sheet name="19. mell." sheetId="19" r:id="rId19"/>
    <sheet name="20. mell." sheetId="20" r:id="rId20"/>
    <sheet name="21. mell." sheetId="21" r:id="rId21"/>
  </sheets>
  <definedNames>
    <definedName name="_xlfn.IFERROR" hidden="1">#NAME?</definedName>
    <definedName name="_xlnm.Print_Titles" localSheetId="0">'1. mell.'!$3:$7</definedName>
    <definedName name="_xlnm.Print_Titles" localSheetId="4">'5. mell.'!$1:$4</definedName>
    <definedName name="_xlnm.Print_Area" localSheetId="0">'1. mell.'!$A$3:$K$98</definedName>
    <definedName name="_xlnm.Print_Area" localSheetId="4">'5. mell.'!$A$1:$E$39</definedName>
  </definedNames>
  <calcPr fullCalcOnLoad="1"/>
</workbook>
</file>

<file path=xl/comments16.xml><?xml version="1.0" encoding="utf-8"?>
<comments xmlns="http://schemas.openxmlformats.org/spreadsheetml/2006/main">
  <authors>
    <author>Mkeszi ph</author>
  </authors>
  <commentList>
    <comment ref="J9" authorId="0">
      <text>
        <r>
          <rPr>
            <b/>
            <sz val="8"/>
            <rFont val="Tahoma"/>
            <family val="0"/>
          </rPr>
          <t xml:space="preserve">Kazán, eszközök támogatási összege együtt
</t>
        </r>
        <r>
          <rPr>
            <sz val="8"/>
            <rFont val="Tahoma"/>
            <family val="0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0"/>
          </rPr>
          <t>Mkeszi ph:</t>
        </r>
        <r>
          <rPr>
            <sz val="8"/>
            <rFont val="Tahoma"/>
            <family val="0"/>
          </rPr>
          <t xml:space="preserve">
start eszközök
</t>
        </r>
      </text>
    </comment>
  </commentList>
</comments>
</file>

<file path=xl/sharedStrings.xml><?xml version="1.0" encoding="utf-8"?>
<sst xmlns="http://schemas.openxmlformats.org/spreadsheetml/2006/main" count="1382" uniqueCount="875">
  <si>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</si>
  <si>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</si>
  <si>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</si>
  <si>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</si>
  <si>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</si>
  <si>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</si>
  <si>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</si>
  <si>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</si>
  <si>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</si>
  <si>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</si>
  <si>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</si>
  <si>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</si>
  <si>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</si>
  <si>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</si>
  <si>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</si>
  <si>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</si>
  <si>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</si>
  <si>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</si>
  <si>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</si>
  <si>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</si>
  <si>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</si>
  <si>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</si>
  <si>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</si>
  <si>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</si>
  <si>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</si>
  <si>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</si>
  <si>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</si>
  <si>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</si>
  <si>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</si>
  <si>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</si>
  <si>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</si>
  <si>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</si>
  <si>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</si>
  <si>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</si>
  <si>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</si>
  <si>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</si>
  <si>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</si>
  <si>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</si>
  <si>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</si>
  <si>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</si>
  <si>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Tartalékok</t>
  </si>
  <si>
    <t>Összesen</t>
  </si>
  <si>
    <t>Összesen:</t>
  </si>
  <si>
    <t>Bevételek</t>
  </si>
  <si>
    <t>Helyi adók</t>
  </si>
  <si>
    <t>Kiadások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</si>
  <si>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</si>
  <si>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</si>
  <si>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</si>
  <si>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</si>
  <si>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</si>
  <si>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</si>
  <si>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</si>
  <si>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</si>
  <si>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</si>
  <si>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</si>
  <si>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</si>
  <si>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</si>
  <si>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</si>
  <si>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</si>
  <si>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</si>
  <si>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</si>
  <si>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</si>
  <si>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</si>
  <si>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</si>
  <si>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</si>
  <si>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</si>
  <si>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</si>
  <si>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</si>
  <si>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</si>
  <si>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</si>
  <si>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</si>
  <si>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</si>
  <si>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Bevételek összesen:</t>
  </si>
  <si>
    <t>Kiadások összesen:</t>
  </si>
  <si>
    <t>Egyenleg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</si>
  <si>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</si>
  <si>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</si>
  <si>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</si>
  <si>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</si>
  <si>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</si>
  <si>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</si>
  <si>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</si>
  <si>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</si>
  <si>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</si>
  <si>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</si>
  <si>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</si>
  <si>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</si>
  <si>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</si>
  <si>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</si>
  <si>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</si>
  <si>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</si>
  <si>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</si>
  <si>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</si>
  <si>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</si>
  <si>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</si>
  <si>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</si>
  <si>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</si>
  <si>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</si>
  <si>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</si>
  <si>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</si>
  <si>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</si>
  <si>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</si>
  <si>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</si>
  <si>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</si>
  <si>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</si>
  <si>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</si>
  <si>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</si>
  <si>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</si>
  <si>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</si>
  <si>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Közhatalmi bevételek</t>
  </si>
  <si>
    <t>Munkaadókat terhelő járulékok és szociális hozzájárulási adó</t>
  </si>
  <si>
    <t>Ellátottak pénzbeli juttatásai</t>
  </si>
  <si>
    <t>Felújítások</t>
  </si>
  <si>
    <t>Értékpapír vásárlása, visszavásárlása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</si>
  <si>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</si>
  <si>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</si>
  <si>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</si>
  <si>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</si>
  <si>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</si>
  <si>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</si>
  <si>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</si>
  <si>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</si>
  <si>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</si>
  <si>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</si>
  <si>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</si>
  <si>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</si>
  <si>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</si>
  <si>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</si>
  <si>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</si>
  <si>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</si>
  <si>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</si>
  <si>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</si>
  <si>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</si>
  <si>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</si>
  <si>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</si>
  <si>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</si>
  <si>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</si>
  <si>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</si>
  <si>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</si>
  <si>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</si>
  <si>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</si>
  <si>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</si>
  <si>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</si>
  <si>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</si>
  <si>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</si>
  <si>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Egyéb felhalmozási kiadások</t>
  </si>
  <si>
    <t xml:space="preserve">   Betét visszavonásából származó bevétel </t>
  </si>
  <si>
    <t xml:space="preserve">   Egyéb belső finanszírozási bevételek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</si>
  <si>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</si>
  <si>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</si>
  <si>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</si>
  <si>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</si>
  <si>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</si>
  <si>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</si>
  <si>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</si>
  <si>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</si>
  <si>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</si>
  <si>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</si>
  <si>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</si>
  <si>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</si>
  <si>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</si>
  <si>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</si>
  <si>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</si>
  <si>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</si>
  <si>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</si>
  <si>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</si>
  <si>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</si>
  <si>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</si>
  <si>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</si>
  <si>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</si>
  <si>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</si>
  <si>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</si>
  <si>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</si>
  <si>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</si>
  <si>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</si>
  <si>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</si>
  <si>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</si>
  <si>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</si>
  <si>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</si>
  <si>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</si>
  <si>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</si>
  <si>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</si>
  <si>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</si>
  <si>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</si>
  <si>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</si>
  <si>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</si>
  <si>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</si>
  <si>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</si>
  <si>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</si>
  <si>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</si>
  <si>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</si>
  <si>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2017.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</si>
  <si>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</si>
  <si>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</si>
  <si>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</si>
  <si>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Felhalmozási célú átvett pénzeszközök</t>
  </si>
  <si>
    <t>Felhalmozási célú támogatások ÁH-on belül</t>
  </si>
  <si>
    <t>Működési bevételek</t>
  </si>
  <si>
    <t>Osztalék, a koncessziós díj és a hozambevétel</t>
  </si>
  <si>
    <t>Magyarkeszi Önkormányzat adósságot keletkeztető ügyletekből és kezességvállalásokból fennálló kötelezettségei</t>
  </si>
  <si>
    <t>11746029-15414447</t>
  </si>
  <si>
    <t>30 napon túli elismert tartozásállomány összesen: 0 Ft</t>
  </si>
  <si>
    <t>Magyarkeszi Község Önkormányzata</t>
  </si>
  <si>
    <t>Önkormányzatok működési támogatásai (B11)</t>
  </si>
  <si>
    <t>Közhatalmi bevételek (B3)</t>
  </si>
  <si>
    <t>Működési bevételek (B4)</t>
  </si>
  <si>
    <t xml:space="preserve">         5.-ből EU-s támogatás</t>
  </si>
  <si>
    <t>Műdödési célú átvett pénzeszköz (B6)</t>
  </si>
  <si>
    <t>Magyarkeszi Önkormányzat saját bevételeinek részletezése az adósságot keletkeztető ügyletből származó tárgyévi fizetési kötelezettség megállapításához</t>
  </si>
  <si>
    <t>2015</t>
  </si>
  <si>
    <t>Önkormányz.működési támogatásai</t>
  </si>
  <si>
    <t>Bevé-telek</t>
  </si>
  <si>
    <t>Személyi juttatások K1</t>
  </si>
  <si>
    <t>Madókat terh.járul. K2</t>
  </si>
  <si>
    <t>Dologi kiadások K3</t>
  </si>
  <si>
    <t>Ellátottak pénzbeni juttat. K4</t>
  </si>
  <si>
    <t>Egyéb működ.c.kiadások K5</t>
  </si>
  <si>
    <t>Beruhá-zások K6</t>
  </si>
  <si>
    <t>Felújítások K7</t>
  </si>
  <si>
    <t>Egyéb felh.c.kiadások K8</t>
  </si>
  <si>
    <t>Finanszírozási kiadások K9</t>
  </si>
  <si>
    <t>Kiadások összesen</t>
  </si>
  <si>
    <t>Feladat megnevezése</t>
  </si>
  <si>
    <t>Önkormányzati hivatal működésének támogatása</t>
  </si>
  <si>
    <t>Feladat jellege</t>
  </si>
  <si>
    <t>Településüzemeltetéshez kapcsolodó feladatellátás</t>
  </si>
  <si>
    <t>kötelező feladat</t>
  </si>
  <si>
    <t>Telep.önkormányzatok szociális feladatainak támogatása</t>
  </si>
  <si>
    <t>Települési önk.kultúrális felad.támogatása</t>
  </si>
  <si>
    <t>Közfoglalkoztatás támogatása</t>
  </si>
  <si>
    <t>Egyéb önkormányzati feladatok</t>
  </si>
  <si>
    <t>Összesen.</t>
  </si>
  <si>
    <t>Közös Önkormányzati Hivatal</t>
  </si>
  <si>
    <t>Önkormányzat összesen:</t>
  </si>
  <si>
    <t>KÖH összesen:</t>
  </si>
  <si>
    <t>államigazg.feladat</t>
  </si>
  <si>
    <t>önként váll.feladat</t>
  </si>
  <si>
    <t>Köztisztviselők</t>
  </si>
  <si>
    <t>Közalkalmazottak</t>
  </si>
  <si>
    <t>Egyéb dolgozók</t>
  </si>
  <si>
    <t>Közcélú foglalkoztatottak tárgy évre</t>
  </si>
  <si>
    <t>Engedély. létszám               tárgy évre</t>
  </si>
  <si>
    <t>Tényleges létszám előző év XII.31-én</t>
  </si>
  <si>
    <t>Közös Hivatal</t>
  </si>
  <si>
    <t>Helyi önkormányzat</t>
  </si>
  <si>
    <t>MINDÖSSZESEN</t>
  </si>
  <si>
    <t>Személyi juttatások (K1)</t>
  </si>
  <si>
    <t>Munkaadókat terhelő járulékok és szociális hozzájárulási adó (K2)</t>
  </si>
  <si>
    <t>Dologi kiadások (K3)</t>
  </si>
  <si>
    <t>Ellátottak pénzbeli juttatásai (K4)</t>
  </si>
  <si>
    <t>Egyéb működési célú kiadások (K5)</t>
  </si>
  <si>
    <t>2018.</t>
  </si>
  <si>
    <t>Beruházási és felújítási (felhalmozási) kiadások előirányzatának részletezése</t>
  </si>
  <si>
    <t>Beruházási kiadások:</t>
  </si>
  <si>
    <t>Felújítási kiadások:</t>
  </si>
  <si>
    <t>Alapfoku egészségügyi ellátás bizt.</t>
  </si>
  <si>
    <t>Óvodai nevelés</t>
  </si>
  <si>
    <t>Közvilágítás korszerűsétés (tartos bérleti díj)</t>
  </si>
  <si>
    <t>Hitel- kölcsöntörlesztés ÁH-on kívülre</t>
  </si>
  <si>
    <t>Belföldi értékpapírok kiadásai</t>
  </si>
  <si>
    <t>ÁH-on belüli megelőlegezés folyósítása</t>
  </si>
  <si>
    <t>ÁH-on belülil megelőlegezés visszafizetése</t>
  </si>
  <si>
    <t>Központi, irányító szervi támogatások folyósítása</t>
  </si>
  <si>
    <t>Pénzeszközök betétként elhelyezése</t>
  </si>
  <si>
    <t>Pü. Lízing kiadások</t>
  </si>
  <si>
    <t>Külföldi finanszírozás kiadásai</t>
  </si>
  <si>
    <t>2019.</t>
  </si>
  <si>
    <t>Egyéb működési célú támogatások államháztartáson belülről (B16)</t>
  </si>
  <si>
    <t xml:space="preserve">    Ebből: Működési célú tartalékok</t>
  </si>
  <si>
    <t>Informatikai eszköz beszerzése</t>
  </si>
  <si>
    <t>Árkok felújítása (betontáblákkal)</t>
  </si>
  <si>
    <t>TOP-3.2.1-15-TL1-2016-00015</t>
  </si>
  <si>
    <t>2017</t>
  </si>
  <si>
    <t>Egyéb működ.c.támogatások ÁH-on belül</t>
  </si>
  <si>
    <t xml:space="preserve">      2.-ból EU-s támogatás</t>
  </si>
  <si>
    <t xml:space="preserve"> forintban </t>
  </si>
  <si>
    <t xml:space="preserve">forintban </t>
  </si>
  <si>
    <t>2019.év utáni szükséglet</t>
  </si>
  <si>
    <t>Betonkeverő START</t>
  </si>
  <si>
    <t>Egyéb kisértékű tárgyi eszközök</t>
  </si>
  <si>
    <t>Belterületi út felújítása</t>
  </si>
  <si>
    <t>forintban</t>
  </si>
  <si>
    <t xml:space="preserve"> forint</t>
  </si>
  <si>
    <t>Települési önk.szoc.gyerm. és gyermekétkezt.felad.tám.</t>
  </si>
  <si>
    <t xml:space="preserve"> forintban</t>
  </si>
  <si>
    <t>2020. évi előirányzat</t>
  </si>
  <si>
    <t>Magyarkeszi Önkormányzat 2020. évi adósságot keletkeztető fejlesztési céljai</t>
  </si>
  <si>
    <t>2020</t>
  </si>
  <si>
    <t>Felhasználás 2020.12.31-ig</t>
  </si>
  <si>
    <t>Informatikai program besz. (KÖH)</t>
  </si>
  <si>
    <t>Ivóvíz pályázat során megvalós.beruh.</t>
  </si>
  <si>
    <t>Játszótérre játékok, mászókák</t>
  </si>
  <si>
    <t>Orvosi eszközök beszerzése</t>
  </si>
  <si>
    <t>Traktor START</t>
  </si>
  <si>
    <t>Talajmaró START</t>
  </si>
  <si>
    <t>Óvoda Udvar felújítása (Magyar Falu p.)</t>
  </si>
  <si>
    <t>Hivatal előtti parkoló felújítása</t>
  </si>
  <si>
    <t>Járda felújítása</t>
  </si>
  <si>
    <t>Közkifolyó (3 db)</t>
  </si>
  <si>
    <t>Művelődési Ház felújítása (Érdekeltségnöv.p)</t>
  </si>
  <si>
    <t>Szolgál.lakás(Béke u.) felújítása (Magyar F.p)</t>
  </si>
  <si>
    <t>2019-2021</t>
  </si>
  <si>
    <t>2020. előtti</t>
  </si>
  <si>
    <t>2020 előtti</t>
  </si>
  <si>
    <t>Önkormányzaton kívüli EU-s projektekhez történő hozzájárulás 2020. évi előirányzat</t>
  </si>
  <si>
    <t>KEHOP-2.1.3-15-2017-00048 Magyarkeszi ivóvízjavító program</t>
  </si>
  <si>
    <t>EU-s projekt:</t>
  </si>
  <si>
    <t>EU-s projekt :</t>
  </si>
  <si>
    <t>Magyarkeszi Község Önkormányzat 2020.évi bevételei és kiadásai kiemelt előirányzatonként feladatok szerinti csoportosításban</t>
  </si>
  <si>
    <t>Önkormányzati hivatal működ.támogatása</t>
  </si>
  <si>
    <t>Éves eredeti kiadási előirányzat: 643.351.000  Ft</t>
  </si>
  <si>
    <t>A Magyarkeszi Község Önkormányzata és intézményénél 2020. évben engedélyezett létszámkeret</t>
  </si>
  <si>
    <t>Összesen (1+4+7+9+12)</t>
  </si>
  <si>
    <t>Iskola épület felújítása (TOP)</t>
  </si>
  <si>
    <t>Ivővízminőség javító pályázat (KEHOP)</t>
  </si>
  <si>
    <t>2019</t>
  </si>
  <si>
    <t>Előirányzat-felhasználási terv (önkormányzat összesen)
2020. évre</t>
  </si>
  <si>
    <t xml:space="preserve">Magyarkeszi Község Önkormányzatának 2020. évi </t>
  </si>
  <si>
    <t>költségvetési kiadások előirányzatai</t>
  </si>
  <si>
    <t xml:space="preserve"> </t>
  </si>
  <si>
    <t>Rovat megnevezése</t>
  </si>
  <si>
    <t>Rovat
szám</t>
  </si>
  <si>
    <t>2019.évi várható teljesítés</t>
  </si>
  <si>
    <t>Eredeti
EI.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</si>
  <si>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</si>
  <si>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</si>
  <si>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</si>
  <si>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</si>
  <si>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</si>
  <si>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</si>
  <si>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</si>
  <si>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</si>
  <si>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</si>
  <si>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</si>
  <si>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</si>
  <si>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</si>
  <si>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</si>
  <si>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</si>
  <si>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</si>
  <si>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</si>
  <si>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</si>
  <si>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</si>
  <si>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</si>
  <si>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</si>
  <si>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</si>
  <si>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</si>
  <si>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</si>
  <si>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</si>
  <si>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</si>
  <si>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</si>
  <si>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</si>
  <si>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</si>
  <si>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</si>
  <si>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</si>
  <si>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</si>
  <si>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</si>
  <si>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</si>
  <si>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</si>
  <si>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</si>
  <si>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</si>
  <si>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</si>
  <si>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</si>
  <si>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</si>
  <si>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</si>
  <si>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</si>
  <si>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</si>
  <si>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</si>
  <si>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</si>
  <si>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</si>
  <si>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</si>
  <si>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Munkavégz.irányuló egyéb jogviszonyban nem saját foglalkoztat.fizetett juttat.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</si>
  <si>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</si>
  <si>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</si>
  <si>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</si>
  <si>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</si>
  <si>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</si>
  <si>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</si>
  <si>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</si>
  <si>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</si>
  <si>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</si>
  <si>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</si>
  <si>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</si>
  <si>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hj.adó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</si>
  <si>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</si>
  <si>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</si>
  <si>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</si>
  <si>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</si>
  <si>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</si>
  <si>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</si>
  <si>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</si>
  <si>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</si>
  <si>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</si>
  <si>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</si>
  <si>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</si>
  <si>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</si>
  <si>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</si>
  <si>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</si>
  <si>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</si>
  <si>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</si>
  <si>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</si>
  <si>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</si>
  <si>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</si>
  <si>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</si>
  <si>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</si>
  <si>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</si>
  <si>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</si>
  <si>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</si>
  <si>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</si>
  <si>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</si>
  <si>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</si>
  <si>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</si>
  <si>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</si>
  <si>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</si>
  <si>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</si>
  <si>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</si>
  <si>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</si>
  <si>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</si>
  <si>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</si>
  <si>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</si>
  <si>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</si>
  <si>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</si>
  <si>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</si>
  <si>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</si>
  <si>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</si>
  <si>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</si>
  <si>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</si>
  <si>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</si>
  <si>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</si>
  <si>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</si>
  <si>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</si>
  <si>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</si>
  <si>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</si>
  <si>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</si>
  <si>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</si>
  <si>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</si>
  <si>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</si>
  <si>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propagandakiad.(=36+37)</t>
  </si>
  <si>
    <t>K34</t>
  </si>
  <si>
    <t>39</t>
  </si>
  <si>
    <t>Működési c.előzet.felsz.általános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</si>
  <si>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</si>
  <si>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</si>
  <si>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</si>
  <si>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</si>
  <si>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</si>
  <si>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</si>
  <si>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</si>
  <si>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</si>
  <si>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</si>
  <si>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</si>
  <si>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</si>
  <si>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</si>
  <si>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</si>
  <si>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</si>
  <si>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kiad.(=39+…+43)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</si>
  <si>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</si>
  <si>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</si>
  <si>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</si>
  <si>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</si>
  <si>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</si>
  <si>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</si>
  <si>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</si>
  <si>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</si>
  <si>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</si>
  <si>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</si>
  <si>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</si>
  <si>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</si>
  <si>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</si>
  <si>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</si>
  <si>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tb.) ellátások</t>
  </si>
  <si>
    <t>K44</t>
  </si>
  <si>
    <t>50</t>
  </si>
  <si>
    <t>Foglalkoztatással, munkanélküliséggel kapcs.ellátások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</si>
  <si>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</si>
  <si>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</si>
  <si>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</si>
  <si>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</si>
  <si>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</si>
  <si>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</si>
  <si>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</si>
  <si>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</si>
  <si>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</si>
  <si>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</si>
  <si>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</si>
  <si>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</si>
  <si>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</si>
  <si>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</si>
  <si>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</si>
  <si>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</si>
  <si>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</si>
  <si>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</si>
  <si>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</si>
  <si>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</si>
  <si>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Működ.célú garancia- és kezességváll.származó kifizetés ÁH-on belülre</t>
  </si>
  <si>
    <t>K503</t>
  </si>
  <si>
    <t>58</t>
  </si>
  <si>
    <t>Működési célú visszatérít.támog., kölcsönök nyújtása ÁH-on belülre</t>
  </si>
  <si>
    <t>K504</t>
  </si>
  <si>
    <t>59</t>
  </si>
  <si>
    <t>Működ.c.visszatérít.támog., kölcsönök törleszt.ÁH-on belülre</t>
  </si>
  <si>
    <t>K505</t>
  </si>
  <si>
    <t>60</t>
  </si>
  <si>
    <t>Egyéb működési célú támogatások államháztartáson belülre</t>
  </si>
  <si>
    <t>K506</t>
  </si>
  <si>
    <t>61</t>
  </si>
  <si>
    <t>Működ.c.garancia- és kezességváll.szárm.kifizetés ÁH-on kívülre</t>
  </si>
  <si>
    <t>K507</t>
  </si>
  <si>
    <t>62</t>
  </si>
  <si>
    <t>Működ.c.visszatérít.támogat., kölcsönök nyújtása ÁH-on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</si>
  <si>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</si>
  <si>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</si>
  <si>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</si>
  <si>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</si>
  <si>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</si>
  <si>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</si>
  <si>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</si>
  <si>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</si>
  <si>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működési célú támogatások ÁH-on kívülre</t>
  </si>
  <si>
    <t>K512</t>
  </si>
  <si>
    <t>66</t>
  </si>
  <si>
    <t>K513</t>
  </si>
  <si>
    <t>67</t>
  </si>
  <si>
    <t>Egyéb működési célú kiadások (=55+…+66)</t>
  </si>
  <si>
    <t>K5</t>
  </si>
  <si>
    <t>68</t>
  </si>
  <si>
    <t>Immateriális javak beszerzése, létesítése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</si>
  <si>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</si>
  <si>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</si>
  <si>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</si>
  <si>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</si>
  <si>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</si>
  <si>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</si>
  <si>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</si>
  <si>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</si>
  <si>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</si>
  <si>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</si>
  <si>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</si>
  <si>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</si>
  <si>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</si>
  <si>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</si>
  <si>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</si>
  <si>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</si>
  <si>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</si>
  <si>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</si>
  <si>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</si>
  <si>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</si>
  <si>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</si>
  <si>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</si>
  <si>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</si>
  <si>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</si>
  <si>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</si>
  <si>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</si>
  <si>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</si>
  <si>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</si>
  <si>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</si>
  <si>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</si>
  <si>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</si>
  <si>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</si>
  <si>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</si>
  <si>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</si>
  <si>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</si>
  <si>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</si>
  <si>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</si>
  <si>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</si>
  <si>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Felhalm.c.garancia- és kezességvállal.-ból származó kifizetés ÁH-on belülre</t>
  </si>
  <si>
    <t>K81</t>
  </si>
  <si>
    <t>82</t>
  </si>
  <si>
    <t>Felhalmozási célú visszatérítendő támogatások, kölcsönök nyújtása ÁH-on belülre</t>
  </si>
  <si>
    <t>K82</t>
  </si>
  <si>
    <t>83</t>
  </si>
  <si>
    <t>Felhalm.c.visszatérítendő támogatások, kölcsönök törlesztése ÁH-on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</si>
  <si>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</si>
  <si>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</si>
  <si>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</si>
  <si>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</si>
  <si>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</si>
  <si>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kezességvállal.származó kifizetés ÁH-on kívülre</t>
  </si>
  <si>
    <t>K85</t>
  </si>
  <si>
    <t>86</t>
  </si>
  <si>
    <t>Felhalmozási célú visszatérítendő támogatások, kölcsönök nyújtása ÁH-on kívülre</t>
  </si>
  <si>
    <t>K86</t>
  </si>
  <si>
    <t>87</t>
  </si>
  <si>
    <t>Lakástámogatás</t>
  </si>
  <si>
    <t>K87</t>
  </si>
  <si>
    <t>88</t>
  </si>
  <si>
    <t>Felhalmozási c. támogatások Eu-nak</t>
  </si>
  <si>
    <t>K88</t>
  </si>
  <si>
    <t>89</t>
  </si>
  <si>
    <t xml:space="preserve">Egyéb felhalmozási célú támogatások államháztartáson kívülre </t>
  </si>
  <si>
    <t>K89</t>
  </si>
  <si>
    <t>90</t>
  </si>
  <si>
    <t>Egyéb felhalmozási célú kiadások (=81+…+89)</t>
  </si>
  <si>
    <t>K8</t>
  </si>
  <si>
    <t>91</t>
  </si>
  <si>
    <t>Költségvetési kiadások (=19+20+45+54+67+75+80+90)</t>
  </si>
  <si>
    <t>K1-K8</t>
  </si>
  <si>
    <t>B1-B7</t>
  </si>
  <si>
    <t>Költségvetési bevételek (13+19+33+45+51+55+61)</t>
  </si>
  <si>
    <t>B7</t>
  </si>
  <si>
    <t>Felhalmozási célú átvett pénzeszközök (=56+...+60)</t>
  </si>
  <si>
    <t>B75</t>
  </si>
  <si>
    <t>Egyéb felhalmozási célú tátvett pénzeszköz</t>
  </si>
  <si>
    <t>B74</t>
  </si>
  <si>
    <t>Felhalm.c.visszatérít.támogatások, kölcsönök visszatérül.ÁH-on kívülről</t>
  </si>
  <si>
    <t>B73</t>
  </si>
  <si>
    <t>Felhalm.c.visszatérít.támogatások, kölcsönök visszatérül.kormánytól és más nemzetközi szervtől</t>
  </si>
  <si>
    <t>B72</t>
  </si>
  <si>
    <t>Felhalm.c.visszatérít.támogatások, kölcsönök visszatérül.EU-tól</t>
  </si>
  <si>
    <t>B71</t>
  </si>
  <si>
    <t>Felhalm.c.garancia- és kezességváll.származó megtérülések ÁH-on kívülről</t>
  </si>
  <si>
    <t>B6</t>
  </si>
  <si>
    <t>Működési célú átvett pénzeszközök (=52+53+54)</t>
  </si>
  <si>
    <t>B65</t>
  </si>
  <si>
    <t>Egyéb működési c. átvett pénzeszköz</t>
  </si>
  <si>
    <t>B64</t>
  </si>
  <si>
    <t>Műk.c.visszat.tám.kölcsön visszat.ÁH-on kívülről</t>
  </si>
  <si>
    <t>B61</t>
  </si>
  <si>
    <t>Működési c.garancia- és kezességvállal.származó megtérül.ÁH-on kívülről</t>
  </si>
  <si>
    <t>B5</t>
  </si>
  <si>
    <t>Felhalmozási bevételek (=46+…+50)</t>
  </si>
  <si>
    <t>B55</t>
  </si>
  <si>
    <t>Részesedések megszűnéséhez kapcsolódó bevételek</t>
  </si>
  <si>
    <t>B54</t>
  </si>
  <si>
    <t>Részesedések értékesítése</t>
  </si>
  <si>
    <t>B53</t>
  </si>
  <si>
    <t>Egyéb tárgyi eszközök értékesítése</t>
  </si>
  <si>
    <t>B52</t>
  </si>
  <si>
    <t>Ingatlanok értékesítése</t>
  </si>
  <si>
    <t>B51</t>
  </si>
  <si>
    <t>Immateriális javak értékesítése</t>
  </si>
  <si>
    <t>B4</t>
  </si>
  <si>
    <t>Működési bevételek (=34+…+44)</t>
  </si>
  <si>
    <t>B411</t>
  </si>
  <si>
    <t>Egyéb működési bevételek</t>
  </si>
  <si>
    <t>B410</t>
  </si>
  <si>
    <t>Biztosító által fizetett kártérítés</t>
  </si>
  <si>
    <t>B409</t>
  </si>
  <si>
    <t>Egyéb pénzügyi műveletek bevételei</t>
  </si>
  <si>
    <t>B408</t>
  </si>
  <si>
    <t>Kamatbevételek</t>
  </si>
  <si>
    <t>B407</t>
  </si>
  <si>
    <t>Általános forgalmi adó visszatérítése</t>
  </si>
  <si>
    <t>B406</t>
  </si>
  <si>
    <t>Kiszámlázott általános forgalmi adó</t>
  </si>
  <si>
    <t>B405</t>
  </si>
  <si>
    <t>Ellátási díjak</t>
  </si>
  <si>
    <t>B404</t>
  </si>
  <si>
    <t>Tulajdonosi bevételek</t>
  </si>
  <si>
    <t>B403</t>
  </si>
  <si>
    <t>Közvetített szolgáltatások ellenértéke</t>
  </si>
  <si>
    <t>B402</t>
  </si>
  <si>
    <t>Szolgáltatások ellenértéke</t>
  </si>
  <si>
    <t>B401</t>
  </si>
  <si>
    <t>Készletértékesítés ellenértéke</t>
  </si>
  <si>
    <t>B3</t>
  </si>
  <si>
    <t>Közhatalmi bevételek (=22+...+25+31+32)</t>
  </si>
  <si>
    <t>B36</t>
  </si>
  <si>
    <t xml:space="preserve">Egyéb közhatalmi bevételek </t>
  </si>
  <si>
    <t>B35</t>
  </si>
  <si>
    <t xml:space="preserve">Termékek és szolgáltatások adói (=26+…+30) </t>
  </si>
  <si>
    <t>B355</t>
  </si>
  <si>
    <t xml:space="preserve">Egyéb áruhasználati és szolgáltatási adók </t>
  </si>
  <si>
    <t>B354</t>
  </si>
  <si>
    <t>Gépjárműadók</t>
  </si>
  <si>
    <t>B353</t>
  </si>
  <si>
    <t xml:space="preserve">Pénzügyi monopóliumok nyereségét terhelő adók </t>
  </si>
  <si>
    <t>B352</t>
  </si>
  <si>
    <t xml:space="preserve">Fogyasztási adók </t>
  </si>
  <si>
    <t>B351</t>
  </si>
  <si>
    <t xml:space="preserve">Értékesítési és forgalmi adók </t>
  </si>
  <si>
    <t>B34</t>
  </si>
  <si>
    <t xml:space="preserve">Vagyoni tipusú adók </t>
  </si>
  <si>
    <t>B33</t>
  </si>
  <si>
    <t>Bérhez és foglalkoztatáshoz kapcsolódó adók</t>
  </si>
  <si>
    <t>B32</t>
  </si>
  <si>
    <t>Szociális hozzájárulási adó és járulékok</t>
  </si>
  <si>
    <t>B31</t>
  </si>
  <si>
    <t>Jövedelemadók (=20+21)</t>
  </si>
  <si>
    <t>B312</t>
  </si>
  <si>
    <t xml:space="preserve">Társaságok jövedelemadói </t>
  </si>
  <si>
    <t>B311</t>
  </si>
  <si>
    <t>Magánszemélyek jövedelemadói</t>
  </si>
  <si>
    <t>B2</t>
  </si>
  <si>
    <t>Felhalmozási célú támogatások ÁH-on belülről (=14+…+18)</t>
  </si>
  <si>
    <t>B25</t>
  </si>
  <si>
    <t>Egyéb felhalmozási célú támogatások bevételei ÁH-on belülről</t>
  </si>
  <si>
    <t>B24</t>
  </si>
  <si>
    <t>Felhalmozási célú visszatérít.támogat., kölcsönök igénybevétele ÁH-on belülről</t>
  </si>
  <si>
    <t>B23</t>
  </si>
  <si>
    <t>Felhalmozási célú visszatérítendő támogatások, kölcsönök visszatérülése államháztartáson belülről</t>
  </si>
  <si>
    <t>B22</t>
  </si>
  <si>
    <t>Felhalmozási célú garancia- és kezességvállalásból származó megtérülések államháztartáson belülről</t>
  </si>
  <si>
    <t>B21</t>
  </si>
  <si>
    <t>Felhalmozási célú önkormányzati támogatások</t>
  </si>
  <si>
    <t>B1</t>
  </si>
  <si>
    <t>Működési célú támogatások ÁH-on belülről (=07+…+12)</t>
  </si>
  <si>
    <t>B16</t>
  </si>
  <si>
    <t>Egyéb működési célú támogat.bevételei ÁH-on belülről</t>
  </si>
  <si>
    <t>B15</t>
  </si>
  <si>
    <t>Működ.c.visszatérít.támogat., kölcsönök igénybevét.ÁH-on belülről</t>
  </si>
  <si>
    <t>B14</t>
  </si>
  <si>
    <t>Működ.c.visszatérít.támogat., kölcsönök visszatérül.ÁH-on belülről</t>
  </si>
  <si>
    <t>B13</t>
  </si>
  <si>
    <t>Működ.c.garancia- és kezességváll.származó megtérülések ÁH-on belülről</t>
  </si>
  <si>
    <t>B12</t>
  </si>
  <si>
    <t>Elvonások és befizetések bevételei</t>
  </si>
  <si>
    <t>B11</t>
  </si>
  <si>
    <t>Önkormányzatok működési támogatásai (=01+…+06)</t>
  </si>
  <si>
    <t>B116</t>
  </si>
  <si>
    <t>Elszámolásból származó bevételek</t>
  </si>
  <si>
    <t>B115</t>
  </si>
  <si>
    <t>Helyi önkormányzatok kiegészítő támogatásai</t>
  </si>
  <si>
    <t>B114</t>
  </si>
  <si>
    <t>Települési önkormányzatok kulturális feladatainak támogatása</t>
  </si>
  <si>
    <t>B113</t>
  </si>
  <si>
    <t>Települési önkormányzatok szociális gyermekjóléti és gyermekétkeztetési feladatainak támogatása</t>
  </si>
  <si>
    <t>B112</t>
  </si>
  <si>
    <t>A települési önkormányz.szociális feladatainak egyéb támog.</t>
  </si>
  <si>
    <t>B111</t>
  </si>
  <si>
    <t>Helyi önkormányzatok működésének általános támogatása</t>
  </si>
  <si>
    <t>Eredeti EI.</t>
  </si>
  <si>
    <t>2019.év várható teljesítés</t>
  </si>
  <si>
    <t>Rovat
száma</t>
  </si>
  <si>
    <t>költségvetési bevételek előirányzatai</t>
  </si>
  <si>
    <t xml:space="preserve">A Magyarkeszi Község Önkormányzatának 2020. évi </t>
  </si>
  <si>
    <t>B1-B7. Költségvetési bevételek</t>
  </si>
  <si>
    <t>K9. Finanszírozási kiadások</t>
  </si>
  <si>
    <t xml:space="preserve">A Magyarkeszi Község Önkormányzatának 2020. évi finanszírozási </t>
  </si>
  <si>
    <t>kiadásai előirányzata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</si>
  <si>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</si>
  <si>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</si>
  <si>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</si>
  <si>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</si>
  <si>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</si>
  <si>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</si>
  <si>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</si>
  <si>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</si>
  <si>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</si>
  <si>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</si>
  <si>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</si>
  <si>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</si>
  <si>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</si>
  <si>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</si>
  <si>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</si>
  <si>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</si>
  <si>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Belföldi értékpapírok kiadásai (=05+…+08)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</si>
  <si>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</si>
  <si>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</si>
  <si>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</si>
  <si>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</si>
  <si>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</si>
  <si>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K915</t>
  </si>
  <si>
    <t>K916</t>
  </si>
  <si>
    <t>K917</t>
  </si>
  <si>
    <t>Központi költségvetés sajátos finanszírozási kiadásai</t>
  </si>
  <si>
    <t>K918</t>
  </si>
  <si>
    <t>Belföldi finanszírozás kiadásai (=04+09+…+15)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</si>
  <si>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</si>
  <si>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</si>
  <si>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</si>
  <si>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</si>
  <si>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</si>
  <si>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</si>
  <si>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</si>
  <si>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</si>
  <si>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</si>
  <si>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>Külföldi finanszírozás kiadásai (=17+…+20)</t>
  </si>
  <si>
    <t>K92</t>
  </si>
  <si>
    <t>Adóssághoz nem kapcsolódó származékos ügyletek kiadásai</t>
  </si>
  <si>
    <t>K93</t>
  </si>
  <si>
    <t>Finanszírozási kiadások (=16+21+22)</t>
  </si>
  <si>
    <t>K9</t>
  </si>
  <si>
    <t>B8. Finanszírozási bevételek</t>
  </si>
  <si>
    <t xml:space="preserve">A Magyarkeszi Község Önkormányzatának 2020.évi </t>
  </si>
  <si>
    <t>finanszírozási bevételeinek előirányzata</t>
  </si>
  <si>
    <t>Eredeti
előirányzat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</si>
  <si>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</si>
  <si>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</si>
  <si>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</si>
  <si>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</si>
  <si>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</si>
  <si>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</si>
  <si>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</si>
  <si>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</si>
  <si>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</si>
  <si>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</si>
  <si>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</si>
  <si>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</si>
  <si>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</si>
  <si>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</si>
  <si>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</si>
  <si>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</si>
  <si>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</si>
  <si>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</si>
  <si>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</si>
  <si>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</si>
  <si>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</si>
  <si>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</si>
  <si>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</si>
  <si>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</si>
  <si>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</si>
  <si>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</si>
  <si>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</si>
  <si>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</si>
  <si>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</si>
  <si>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</si>
  <si>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</si>
  <si>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</si>
  <si>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</si>
  <si>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</si>
  <si>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Belföldi finanszírozás bevételei (=04+09+12+…+17)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</si>
  <si>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</si>
  <si>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</si>
  <si>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</si>
  <si>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</si>
  <si>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</si>
  <si>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</si>
  <si>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</si>
  <si>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</si>
  <si>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</si>
  <si>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Külföldi finanszírozás bevételei (=19+…+22)</t>
  </si>
  <si>
    <t>B82</t>
  </si>
  <si>
    <t>Adóssághoz nem kapcsolódó származékos ügyletek bevételei</t>
  </si>
  <si>
    <t>B83</t>
  </si>
  <si>
    <t>Finanszírozási bevételek (=18+23+24)</t>
  </si>
  <si>
    <t>B8</t>
  </si>
  <si>
    <t xml:space="preserve">A Magyarkeszi Közös Önkormányzati Hivatal 2020. évi kiadási előirányzatai </t>
  </si>
  <si>
    <t>2019. évi várható teljesítés</t>
  </si>
  <si>
    <t xml:space="preserve">Foglalkoztatottak személyi juttatásai </t>
  </si>
  <si>
    <t xml:space="preserve">Külső személyi juttatások </t>
  </si>
  <si>
    <t>Személyi juttatások (=1+2)</t>
  </si>
  <si>
    <t xml:space="preserve">Munkaadókat terhelő járulékok és szociális hozzájárulási adó                                                                            </t>
  </si>
  <si>
    <t>Készletbeszerzés (=5+6+7)</t>
  </si>
  <si>
    <t>Kommunikációs szolgáltatások (=9+10)</t>
  </si>
  <si>
    <t>K335</t>
  </si>
  <si>
    <t>Szolgáltatási kiadások (=12+…+18)</t>
  </si>
  <si>
    <t>Kiküldetések, reklám- és propagandakiadások (=20+21)</t>
  </si>
  <si>
    <t>Működési célú előzetesen felszámított általános forgalmi adó</t>
  </si>
  <si>
    <t>28.</t>
  </si>
  <si>
    <t>Különféle befizetések és egyéb dologi kiadások (=23+…27)</t>
  </si>
  <si>
    <t>29.</t>
  </si>
  <si>
    <t>Dologi kiadások (=8+11+19+22+28)</t>
  </si>
  <si>
    <t>30.</t>
  </si>
  <si>
    <t xml:space="preserve">Ellátottak pénzbeli juttatásai </t>
  </si>
  <si>
    <t>31.</t>
  </si>
  <si>
    <t xml:space="preserve">Egyéb működési célú kiadások </t>
  </si>
  <si>
    <t>32.</t>
  </si>
  <si>
    <t xml:space="preserve">Beruházások </t>
  </si>
  <si>
    <t>33.</t>
  </si>
  <si>
    <t xml:space="preserve">Felújítások </t>
  </si>
  <si>
    <t>34.</t>
  </si>
  <si>
    <t>Egyéb felhalmozási célú kiadások</t>
  </si>
  <si>
    <t>35.</t>
  </si>
  <si>
    <t>Költségvetési kiadások (=3+4+29+30+31+32+33+34)</t>
  </si>
  <si>
    <t>A Magyarkeszi Közös Önkormányzati Hivatal 2020. évi bevételi előirányzatai</t>
  </si>
  <si>
    <t xml:space="preserve">Működési célú támogatások államháztartáson belülről </t>
  </si>
  <si>
    <t xml:space="preserve">Felhalmozási célú támogatások államháztartáson belülről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</si>
  <si>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</si>
  <si>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</si>
  <si>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</si>
  <si>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>Költségvetési bevételek (=1+…7)</t>
  </si>
  <si>
    <t>A Magyarkeszi Közös Önkormányz.Hivatal  2020. évi finanszírozási</t>
  </si>
  <si>
    <t>kiadásainak előirányzata</t>
  </si>
  <si>
    <t xml:space="preserve">Belföldi finanszírozás kiadásai </t>
  </si>
  <si>
    <t xml:space="preserve">Külföldi finanszírozás kiadásai </t>
  </si>
  <si>
    <t>Finanszírozási kiadások (=1+2+3)</t>
  </si>
  <si>
    <t>A Magyarkeszi Közös Önkorm.Hivatal 2020.évi finanszírozási</t>
  </si>
  <si>
    <t>bevételeinek előirányzata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</si>
  <si>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</si>
  <si>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</si>
  <si>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</si>
  <si>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>Belföldi finanszírozás bevételei (=1+2+3+4+5+6+7+8)</t>
  </si>
  <si>
    <t xml:space="preserve">Külföldi finanszírozás bevételei </t>
  </si>
  <si>
    <t>Finanszírozási bevételek (=9+10+11)</t>
  </si>
</sst>
</file>

<file path=xl/styles.xml><?xml version="1.0" encoding="utf-8"?>
<styleSheet xmlns="http://schemas.openxmlformats.org/spreadsheetml/2006/main">
  <numFmts count="31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_-* #,##0\ _H_U_F_-;\-* #,##0\ _H_U_F_-;_-* &quot;-&quot;\ _H_U_F_-;_-@_-"/>
    <numFmt numFmtId="165" formatCode="_-* #,##0.00\ _H_U_F_-;\-* #,##0.00\ _H_U_F_-;_-* &quot;-&quot;??\ _H_U_F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#,###"/>
    <numFmt numFmtId="175" formatCode="#"/>
    <numFmt numFmtId="176" formatCode="_-* #,##0\ _F_t_-;\-* #,##0\ _F_t_-;_-* &quot;-&quot;??\ _F_t_-;_-@_-"/>
    <numFmt numFmtId="177" formatCode="[$-40E]yyyy\.\ mmmm\ d\.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[$€-2]\ #\ ##,000_);[Red]\([$€-2]\ #\ ##,000\)"/>
    <numFmt numFmtId="182" formatCode="_-* #,##0.0\ _F_t_-;\-* #,##0.0\ _F_t_-;_-* &quot;-&quot;??\ _F_t_-;_-@_-"/>
    <numFmt numFmtId="183" formatCode="0.0"/>
    <numFmt numFmtId="184" formatCode="00"/>
    <numFmt numFmtId="185" formatCode="\ ##########"/>
    <numFmt numFmtId="186" formatCode="0__"/>
  </numFmts>
  <fonts count="93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i/>
      <sz val="10"/>
      <name val="Times New Roman CE"/>
      <family val="0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sz val="8"/>
      <name val="Times New Roman"/>
      <family val="1"/>
    </font>
    <font>
      <i/>
      <sz val="8"/>
      <name val="Times New Roman CE"/>
      <family val="0"/>
    </font>
    <font>
      <sz val="9"/>
      <name val="Times New Roman"/>
      <family val="1"/>
    </font>
    <font>
      <b/>
      <i/>
      <sz val="12"/>
      <name val="Times New Roman CE"/>
      <family val="1"/>
    </font>
    <font>
      <b/>
      <sz val="14"/>
      <color indexed="10"/>
      <name val="Times New Roman CE"/>
      <family val="0"/>
    </font>
    <font>
      <b/>
      <sz val="12"/>
      <name val="Arial"/>
      <family val="2"/>
    </font>
    <font>
      <sz val="10"/>
      <color indexed="48"/>
      <name val="Arial"/>
      <family val="2"/>
    </font>
    <font>
      <sz val="10"/>
      <name val="Arial"/>
      <family val="2"/>
    </font>
    <font>
      <b/>
      <sz val="9"/>
      <name val="Calibri"/>
      <family val="2"/>
    </font>
    <font>
      <b/>
      <sz val="10"/>
      <color indexed="48"/>
      <name val="Arial"/>
      <family val="2"/>
    </font>
    <font>
      <b/>
      <sz val="10"/>
      <name val="Arial"/>
      <family val="2"/>
    </font>
    <font>
      <b/>
      <sz val="8"/>
      <color indexed="8"/>
      <name val="Calibri"/>
      <family val="2"/>
    </font>
    <font>
      <sz val="8"/>
      <color indexed="48"/>
      <name val="Arial"/>
      <family val="2"/>
    </font>
    <font>
      <sz val="8"/>
      <name val="Arial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b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i/>
      <sz val="8"/>
      <name val="Arial"/>
      <family val="2"/>
    </font>
    <font>
      <b/>
      <sz val="8"/>
      <color indexed="48"/>
      <name val="Arial"/>
      <family val="2"/>
    </font>
    <font>
      <sz val="7"/>
      <name val="Arial"/>
      <family val="2"/>
    </font>
    <font>
      <sz val="7"/>
      <name val="Calibri"/>
      <family val="2"/>
    </font>
    <font>
      <b/>
      <sz val="7"/>
      <name val="Calibri"/>
      <family val="2"/>
    </font>
    <font>
      <b/>
      <sz val="7"/>
      <color indexed="8"/>
      <name val="Calibri"/>
      <family val="2"/>
    </font>
    <font>
      <sz val="7"/>
      <name val="Times New Roman CE"/>
      <family val="1"/>
    </font>
    <font>
      <sz val="10"/>
      <name val="Arial CE"/>
      <family val="0"/>
    </font>
    <font>
      <b/>
      <sz val="12"/>
      <color indexed="8"/>
      <name val="Arial"/>
      <family val="2"/>
    </font>
    <font>
      <sz val="12"/>
      <name val="Arial CE"/>
      <family val="0"/>
    </font>
    <font>
      <sz val="10"/>
      <color indexed="8"/>
      <name val="Arial"/>
      <family val="2"/>
    </font>
    <font>
      <b/>
      <sz val="1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9"/>
      <color indexed="8"/>
      <name val="Arial"/>
      <family val="2"/>
    </font>
    <font>
      <sz val="12"/>
      <color indexed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lightHorizontal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1" applyNumberFormat="0" applyAlignment="0" applyProtection="0"/>
    <xf numFmtId="0" fontId="77" fillId="0" borderId="0" applyNumberFormat="0" applyFill="0" applyBorder="0" applyAlignment="0" applyProtection="0"/>
    <xf numFmtId="0" fontId="78" fillId="0" borderId="2" applyNumberFormat="0" applyFill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81" fillId="21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0" fillId="22" borderId="7" applyNumberFormat="0" applyFont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85" fillId="29" borderId="0" applyNumberFormat="0" applyBorder="0" applyAlignment="0" applyProtection="0"/>
    <xf numFmtId="0" fontId="86" fillId="30" borderId="8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9" fillId="0" borderId="9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0" fillId="31" borderId="0" applyNumberFormat="0" applyBorder="0" applyAlignment="0" applyProtection="0"/>
    <xf numFmtId="0" fontId="91" fillId="32" borderId="0" applyNumberFormat="0" applyBorder="0" applyAlignment="0" applyProtection="0"/>
    <xf numFmtId="0" fontId="92" fillId="30" borderId="1" applyNumberFormat="0" applyAlignment="0" applyProtection="0"/>
    <xf numFmtId="9" fontId="0" fillId="0" borderId="0" applyFont="0" applyFill="0" applyBorder="0" applyAlignment="0" applyProtection="0"/>
  </cellStyleXfs>
  <cellXfs count="636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174" fontId="16" fillId="0" borderId="10" xfId="0" applyNumberFormat="1" applyFont="1" applyFill="1" applyBorder="1" applyAlignment="1" applyProtection="1">
      <alignment vertical="center" wrapText="1"/>
      <protection locked="0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7" fillId="0" borderId="12" xfId="62" applyFont="1" applyFill="1" applyBorder="1" applyAlignment="1" applyProtection="1">
      <alignment horizontal="left" vertical="center" indent="1"/>
      <protection/>
    </xf>
    <xf numFmtId="174" fontId="5" fillId="0" borderId="0" xfId="0" applyNumberFormat="1" applyFont="1" applyFill="1" applyAlignment="1">
      <alignment horizontal="right" vertical="center"/>
    </xf>
    <xf numFmtId="174" fontId="16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74" fontId="7" fillId="0" borderId="14" xfId="0" applyNumberFormat="1" applyFont="1" applyFill="1" applyBorder="1" applyAlignment="1" applyProtection="1">
      <alignment horizontal="center" vertical="center" wrapText="1"/>
      <protection/>
    </xf>
    <xf numFmtId="174" fontId="0" fillId="0" borderId="0" xfId="0" applyNumberFormat="1" applyFill="1" applyAlignment="1" applyProtection="1">
      <alignment vertical="center" wrapText="1"/>
      <protection/>
    </xf>
    <xf numFmtId="174" fontId="8" fillId="0" borderId="0" xfId="0" applyNumberFormat="1" applyFont="1" applyFill="1" applyAlignment="1">
      <alignment horizontal="center" vertical="center" wrapText="1"/>
    </xf>
    <xf numFmtId="174" fontId="8" fillId="0" borderId="0" xfId="0" applyNumberFormat="1" applyFont="1" applyFill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3" xfId="0" applyFont="1" applyFill="1" applyBorder="1" applyAlignment="1">
      <alignment horizontal="center" vertical="center" wrapText="1"/>
    </xf>
    <xf numFmtId="17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4" fontId="1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0" xfId="0" applyFont="1" applyFill="1" applyBorder="1" applyAlignment="1" applyProtection="1">
      <alignment vertical="center" wrapText="1"/>
      <protection locked="0"/>
    </xf>
    <xf numFmtId="0" fontId="16" fillId="0" borderId="17" xfId="0" applyFont="1" applyFill="1" applyBorder="1" applyAlignment="1" applyProtection="1">
      <alignment vertical="center" wrapText="1"/>
      <protection locked="0"/>
    </xf>
    <xf numFmtId="174" fontId="1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74" fontId="1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6" fillId="0" borderId="19" xfId="0" applyNumberFormat="1" applyFont="1" applyFill="1" applyBorder="1" applyAlignment="1" applyProtection="1">
      <alignment vertical="center"/>
      <protection locked="0"/>
    </xf>
    <xf numFmtId="3" fontId="16" fillId="0" borderId="10" xfId="0" applyNumberFormat="1" applyFont="1" applyFill="1" applyBorder="1" applyAlignment="1" applyProtection="1">
      <alignment vertical="center"/>
      <protection locked="0"/>
    </xf>
    <xf numFmtId="49" fontId="16" fillId="0" borderId="20" xfId="0" applyNumberFormat="1" applyFont="1" applyFill="1" applyBorder="1" applyAlignment="1" applyProtection="1">
      <alignment vertical="center"/>
      <protection locked="0"/>
    </xf>
    <xf numFmtId="3" fontId="16" fillId="0" borderId="21" xfId="0" applyNumberFormat="1" applyFont="1" applyFill="1" applyBorder="1" applyAlignment="1" applyProtection="1">
      <alignment vertical="center"/>
      <protection locked="0"/>
    </xf>
    <xf numFmtId="49" fontId="16" fillId="0" borderId="13" xfId="0" applyNumberFormat="1" applyFont="1" applyFill="1" applyBorder="1" applyAlignment="1" applyProtection="1">
      <alignment vertical="center"/>
      <protection locked="0"/>
    </xf>
    <xf numFmtId="0" fontId="7" fillId="0" borderId="22" xfId="62" applyFont="1" applyFill="1" applyBorder="1" applyAlignment="1" applyProtection="1">
      <alignment horizontal="center" vertical="center" wrapText="1"/>
      <protection/>
    </xf>
    <xf numFmtId="0" fontId="7" fillId="0" borderId="23" xfId="62" applyFont="1" applyFill="1" applyBorder="1" applyAlignment="1" applyProtection="1">
      <alignment horizontal="center" vertical="center"/>
      <protection/>
    </xf>
    <xf numFmtId="0" fontId="7" fillId="0" borderId="24" xfId="62" applyFont="1" applyFill="1" applyBorder="1" applyAlignment="1" applyProtection="1">
      <alignment horizontal="center" vertical="center"/>
      <protection/>
    </xf>
    <xf numFmtId="0" fontId="2" fillId="0" borderId="0" xfId="62" applyFill="1" applyProtection="1">
      <alignment/>
      <protection/>
    </xf>
    <xf numFmtId="0" fontId="16" fillId="0" borderId="11" xfId="62" applyFont="1" applyFill="1" applyBorder="1" applyAlignment="1" applyProtection="1">
      <alignment horizontal="left" vertical="center" indent="1"/>
      <protection/>
    </xf>
    <xf numFmtId="0" fontId="2" fillId="0" borderId="0" xfId="62" applyFill="1" applyAlignment="1" applyProtection="1">
      <alignment vertical="center"/>
      <protection/>
    </xf>
    <xf numFmtId="0" fontId="16" fillId="0" borderId="25" xfId="62" applyFont="1" applyFill="1" applyBorder="1" applyAlignment="1" applyProtection="1">
      <alignment horizontal="left" vertical="center" indent="1"/>
      <protection/>
    </xf>
    <xf numFmtId="0" fontId="16" fillId="0" borderId="13" xfId="62" applyFont="1" applyFill="1" applyBorder="1" applyAlignment="1" applyProtection="1">
      <alignment horizontal="left" vertical="center" indent="1"/>
      <protection/>
    </xf>
    <xf numFmtId="0" fontId="2" fillId="0" borderId="0" xfId="62" applyFill="1" applyAlignment="1" applyProtection="1">
      <alignment vertical="center"/>
      <protection locked="0"/>
    </xf>
    <xf numFmtId="174" fontId="14" fillId="0" borderId="12" xfId="62" applyNumberFormat="1" applyFont="1" applyFill="1" applyBorder="1" applyAlignment="1" applyProtection="1">
      <alignment vertical="center"/>
      <protection/>
    </xf>
    <xf numFmtId="0" fontId="2" fillId="0" borderId="0" xfId="62" applyFill="1" applyProtection="1">
      <alignment/>
      <protection locked="0"/>
    </xf>
    <xf numFmtId="0" fontId="0" fillId="0" borderId="0" xfId="62" applyFont="1" applyFill="1" applyProtection="1">
      <alignment/>
      <protection/>
    </xf>
    <xf numFmtId="0" fontId="4" fillId="0" borderId="0" xfId="62" applyFont="1" applyFill="1" applyProtection="1">
      <alignment/>
      <protection locked="0"/>
    </xf>
    <xf numFmtId="0" fontId="6" fillId="0" borderId="0" xfId="62" applyFont="1" applyFill="1" applyProtection="1">
      <alignment/>
      <protection locked="0"/>
    </xf>
    <xf numFmtId="174" fontId="16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27" xfId="0" applyFont="1" applyFill="1" applyBorder="1" applyAlignment="1" applyProtection="1">
      <alignment vertical="center" wrapText="1"/>
      <protection locked="0"/>
    </xf>
    <xf numFmtId="174" fontId="14" fillId="0" borderId="11" xfId="0" applyNumberFormat="1" applyFont="1" applyFill="1" applyBorder="1" applyAlignment="1" applyProtection="1">
      <alignment horizontal="left" vertical="center" wrapText="1" indent="1"/>
      <protection/>
    </xf>
    <xf numFmtId="0" fontId="14" fillId="0" borderId="12" xfId="61" applyFont="1" applyFill="1" applyBorder="1" applyAlignment="1" applyProtection="1">
      <alignment horizontal="left" vertical="center" wrapText="1"/>
      <protection/>
    </xf>
    <xf numFmtId="174" fontId="1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" fillId="0" borderId="0" xfId="61" applyFont="1" applyFill="1">
      <alignment/>
      <protection/>
    </xf>
    <xf numFmtId="174" fontId="4" fillId="0" borderId="0" xfId="61" applyNumberFormat="1" applyFont="1" applyFill="1" applyBorder="1" applyAlignment="1" applyProtection="1">
      <alignment horizontal="centerContinuous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3" fillId="0" borderId="21" xfId="61" applyFont="1" applyFill="1" applyBorder="1" applyAlignment="1">
      <alignment horizontal="center" vertical="center" wrapText="1"/>
      <protection/>
    </xf>
    <xf numFmtId="0" fontId="0" fillId="0" borderId="26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20" xfId="61" applyFont="1" applyFill="1" applyBorder="1" applyAlignment="1">
      <alignment horizontal="center" vertical="center"/>
      <protection/>
    </xf>
    <xf numFmtId="0" fontId="3" fillId="0" borderId="12" xfId="61" applyFont="1" applyFill="1" applyBorder="1">
      <alignment/>
      <protection/>
    </xf>
    <xf numFmtId="176" fontId="0" fillId="0" borderId="15" xfId="40" applyNumberFormat="1" applyFont="1" applyFill="1" applyBorder="1" applyAlignment="1">
      <alignment/>
    </xf>
    <xf numFmtId="176" fontId="0" fillId="0" borderId="16" xfId="40" applyNumberFormat="1" applyFont="1" applyFill="1" applyBorder="1" applyAlignment="1">
      <alignment/>
    </xf>
    <xf numFmtId="0" fontId="17" fillId="0" borderId="0" xfId="0" applyFont="1" applyFill="1" applyBorder="1" applyAlignment="1" applyProtection="1">
      <alignment horizontal="right"/>
      <protection/>
    </xf>
    <xf numFmtId="0" fontId="2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74" fontId="16" fillId="0" borderId="27" xfId="0" applyNumberFormat="1" applyFont="1" applyFill="1" applyBorder="1" applyAlignment="1" applyProtection="1">
      <alignment vertical="center"/>
      <protection locked="0"/>
    </xf>
    <xf numFmtId="174" fontId="16" fillId="0" borderId="10" xfId="0" applyNumberFormat="1" applyFont="1" applyFill="1" applyBorder="1" applyAlignment="1" applyProtection="1">
      <alignment vertical="center"/>
      <protection locked="0"/>
    </xf>
    <xf numFmtId="174" fontId="16" fillId="0" borderId="2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7" xfId="61" applyFont="1" applyFill="1" applyBorder="1" applyProtection="1">
      <alignment/>
      <protection locked="0"/>
    </xf>
    <xf numFmtId="176" fontId="0" fillId="0" borderId="27" xfId="40" applyNumberFormat="1" applyFont="1" applyFill="1" applyBorder="1" applyAlignment="1" applyProtection="1">
      <alignment/>
      <protection locked="0"/>
    </xf>
    <xf numFmtId="0" fontId="0" fillId="0" borderId="10" xfId="61" applyFont="1" applyFill="1" applyBorder="1" applyProtection="1">
      <alignment/>
      <protection locked="0"/>
    </xf>
    <xf numFmtId="176" fontId="0" fillId="0" borderId="10" xfId="40" applyNumberFormat="1" applyFont="1" applyFill="1" applyBorder="1" applyAlignment="1" applyProtection="1">
      <alignment/>
      <protection locked="0"/>
    </xf>
    <xf numFmtId="0" fontId="0" fillId="0" borderId="21" xfId="61" applyFont="1" applyFill="1" applyBorder="1" applyProtection="1">
      <alignment/>
      <protection locked="0"/>
    </xf>
    <xf numFmtId="176" fontId="0" fillId="0" borderId="21" xfId="40" applyNumberFormat="1" applyFont="1" applyFill="1" applyBorder="1" applyAlignment="1" applyProtection="1">
      <alignment/>
      <protection locked="0"/>
    </xf>
    <xf numFmtId="0" fontId="14" fillId="0" borderId="30" xfId="61" applyFont="1" applyFill="1" applyBorder="1" applyAlignment="1" applyProtection="1">
      <alignment horizontal="center" vertical="center" wrapText="1"/>
      <protection/>
    </xf>
    <xf numFmtId="0" fontId="14" fillId="0" borderId="19" xfId="61" applyFont="1" applyFill="1" applyBorder="1" applyAlignment="1" applyProtection="1">
      <alignment horizontal="center" vertical="center" wrapText="1"/>
      <protection/>
    </xf>
    <xf numFmtId="0" fontId="14" fillId="0" borderId="31" xfId="61" applyFont="1" applyFill="1" applyBorder="1" applyAlignment="1" applyProtection="1">
      <alignment horizontal="center" vertical="center" wrapText="1"/>
      <protection/>
    </xf>
    <xf numFmtId="0" fontId="16" fillId="0" borderId="11" xfId="61" applyFont="1" applyFill="1" applyBorder="1" applyAlignment="1" applyProtection="1">
      <alignment horizontal="center" vertical="center"/>
      <protection/>
    </xf>
    <xf numFmtId="0" fontId="16" fillId="0" borderId="12" xfId="61" applyFont="1" applyFill="1" applyBorder="1" applyAlignment="1" applyProtection="1">
      <alignment horizontal="center" vertical="center"/>
      <protection/>
    </xf>
    <xf numFmtId="0" fontId="16" fillId="0" borderId="14" xfId="61" applyFont="1" applyFill="1" applyBorder="1" applyAlignment="1" applyProtection="1">
      <alignment horizontal="center" vertical="center"/>
      <protection/>
    </xf>
    <xf numFmtId="0" fontId="16" fillId="0" borderId="30" xfId="61" applyFont="1" applyFill="1" applyBorder="1" applyAlignment="1" applyProtection="1">
      <alignment horizontal="center" vertical="center"/>
      <protection/>
    </xf>
    <xf numFmtId="0" fontId="16" fillId="0" borderId="13" xfId="61" applyFont="1" applyFill="1" applyBorder="1" applyAlignment="1" applyProtection="1">
      <alignment horizontal="center" vertical="center"/>
      <protection/>
    </xf>
    <xf numFmtId="0" fontId="16" fillId="0" borderId="20" xfId="61" applyFont="1" applyFill="1" applyBorder="1" applyAlignment="1" applyProtection="1">
      <alignment horizontal="center" vertical="center"/>
      <protection/>
    </xf>
    <xf numFmtId="176" fontId="14" fillId="0" borderId="14" xfId="40" applyNumberFormat="1" applyFont="1" applyFill="1" applyBorder="1" applyAlignment="1" applyProtection="1">
      <alignment/>
      <protection/>
    </xf>
    <xf numFmtId="176" fontId="16" fillId="0" borderId="31" xfId="40" applyNumberFormat="1" applyFont="1" applyFill="1" applyBorder="1" applyAlignment="1" applyProtection="1">
      <alignment/>
      <protection locked="0"/>
    </xf>
    <xf numFmtId="176" fontId="16" fillId="0" borderId="16" xfId="40" applyNumberFormat="1" applyFont="1" applyFill="1" applyBorder="1" applyAlignment="1" applyProtection="1">
      <alignment/>
      <protection locked="0"/>
    </xf>
    <xf numFmtId="176" fontId="16" fillId="0" borderId="32" xfId="40" applyNumberFormat="1" applyFont="1" applyFill="1" applyBorder="1" applyAlignment="1" applyProtection="1">
      <alignment/>
      <protection locked="0"/>
    </xf>
    <xf numFmtId="0" fontId="16" fillId="0" borderId="19" xfId="61" applyFont="1" applyFill="1" applyBorder="1" applyProtection="1">
      <alignment/>
      <protection locked="0"/>
    </xf>
    <xf numFmtId="0" fontId="16" fillId="0" borderId="10" xfId="61" applyFont="1" applyFill="1" applyBorder="1" applyProtection="1">
      <alignment/>
      <protection locked="0"/>
    </xf>
    <xf numFmtId="0" fontId="16" fillId="0" borderId="21" xfId="61" applyFont="1" applyFill="1" applyBorder="1" applyProtection="1">
      <alignment/>
      <protection locked="0"/>
    </xf>
    <xf numFmtId="174" fontId="0" fillId="0" borderId="0" xfId="0" applyNumberFormat="1" applyFill="1" applyAlignment="1" applyProtection="1">
      <alignment horizontal="center" vertical="center" wrapText="1"/>
      <protection/>
    </xf>
    <xf numFmtId="174" fontId="7" fillId="0" borderId="11" xfId="0" applyNumberFormat="1" applyFont="1" applyFill="1" applyBorder="1" applyAlignment="1" applyProtection="1">
      <alignment horizontal="center" vertical="center" wrapText="1"/>
      <protection/>
    </xf>
    <xf numFmtId="174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8" fillId="0" borderId="28" xfId="0" applyFont="1" applyFill="1" applyBorder="1" applyAlignment="1" applyProtection="1">
      <alignment horizontal="left" vertical="center" wrapText="1" indent="1"/>
      <protection/>
    </xf>
    <xf numFmtId="0" fontId="18" fillId="0" borderId="29" xfId="0" applyFont="1" applyFill="1" applyBorder="1" applyAlignment="1" applyProtection="1">
      <alignment horizontal="left" vertical="center" wrapText="1" indent="1"/>
      <protection/>
    </xf>
    <xf numFmtId="0" fontId="18" fillId="0" borderId="29" xfId="0" applyFont="1" applyFill="1" applyBorder="1" applyAlignment="1" applyProtection="1">
      <alignment horizontal="left" vertical="center" wrapText="1" indent="8"/>
      <protection/>
    </xf>
    <xf numFmtId="0" fontId="16" fillId="0" borderId="27" xfId="0" applyFont="1" applyFill="1" applyBorder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174" fontId="14" fillId="0" borderId="33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2" xfId="0" applyFont="1" applyFill="1" applyBorder="1" applyAlignment="1" applyProtection="1">
      <alignment vertic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49" fontId="16" fillId="0" borderId="30" xfId="0" applyNumberFormat="1" applyFont="1" applyFill="1" applyBorder="1" applyAlignment="1" applyProtection="1">
      <alignment vertical="center"/>
      <protection/>
    </xf>
    <xf numFmtId="3" fontId="16" fillId="0" borderId="31" xfId="0" applyNumberFormat="1" applyFont="1" applyFill="1" applyBorder="1" applyAlignment="1" applyProtection="1">
      <alignment vertical="center"/>
      <protection/>
    </xf>
    <xf numFmtId="49" fontId="19" fillId="0" borderId="13" xfId="0" applyNumberFormat="1" applyFont="1" applyFill="1" applyBorder="1" applyAlignment="1" applyProtection="1" quotePrefix="1">
      <alignment horizontal="left" vertical="center" indent="1"/>
      <protection/>
    </xf>
    <xf numFmtId="49" fontId="16" fillId="0" borderId="13" xfId="0" applyNumberFormat="1" applyFont="1" applyFill="1" applyBorder="1" applyAlignment="1" applyProtection="1">
      <alignment vertical="center"/>
      <protection/>
    </xf>
    <xf numFmtId="3" fontId="16" fillId="0" borderId="16" xfId="0" applyNumberFormat="1" applyFont="1" applyFill="1" applyBorder="1" applyAlignment="1" applyProtection="1">
      <alignment vertical="center"/>
      <protection/>
    </xf>
    <xf numFmtId="49" fontId="7" fillId="0" borderId="11" xfId="0" applyNumberFormat="1" applyFont="1" applyFill="1" applyBorder="1" applyAlignment="1" applyProtection="1">
      <alignment vertical="center"/>
      <protection/>
    </xf>
    <xf numFmtId="3" fontId="16" fillId="0" borderId="12" xfId="0" applyNumberFormat="1" applyFont="1" applyFill="1" applyBorder="1" applyAlignment="1" applyProtection="1">
      <alignment vertical="center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49" fontId="16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/>
      <protection/>
    </xf>
    <xf numFmtId="0" fontId="16" fillId="0" borderId="26" xfId="0" applyFont="1" applyFill="1" applyBorder="1" applyAlignment="1" applyProtection="1">
      <alignment horizontal="center" vertical="center"/>
      <protection/>
    </xf>
    <xf numFmtId="174" fontId="14" fillId="0" borderId="15" xfId="0" applyNumberFormat="1" applyFont="1" applyFill="1" applyBorder="1" applyAlignment="1" applyProtection="1">
      <alignment vertical="center"/>
      <protection/>
    </xf>
    <xf numFmtId="0" fontId="16" fillId="0" borderId="13" xfId="0" applyFont="1" applyFill="1" applyBorder="1" applyAlignment="1" applyProtection="1">
      <alignment horizontal="center" vertical="center"/>
      <protection/>
    </xf>
    <xf numFmtId="174" fontId="14" fillId="0" borderId="16" xfId="0" applyNumberFormat="1" applyFont="1" applyFill="1" applyBorder="1" applyAlignment="1" applyProtection="1">
      <alignment vertical="center"/>
      <protection/>
    </xf>
    <xf numFmtId="0" fontId="16" fillId="0" borderId="20" xfId="0" applyFont="1" applyFill="1" applyBorder="1" applyAlignment="1" applyProtection="1">
      <alignment horizontal="center" vertical="center"/>
      <protection/>
    </xf>
    <xf numFmtId="0" fontId="16" fillId="0" borderId="21" xfId="0" applyFont="1" applyFill="1" applyBorder="1" applyAlignment="1" applyProtection="1">
      <alignment vertical="center" wrapText="1"/>
      <protection/>
    </xf>
    <xf numFmtId="174" fontId="14" fillId="0" borderId="32" xfId="0" applyNumberFormat="1" applyFont="1" applyFill="1" applyBorder="1" applyAlignment="1" applyProtection="1">
      <alignment vertical="center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174" fontId="14" fillId="0" borderId="1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 locked="0"/>
    </xf>
    <xf numFmtId="174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62" applyFont="1" applyFill="1" applyBorder="1" applyAlignment="1" applyProtection="1">
      <alignment horizontal="left" vertical="center" indent="1"/>
      <protection/>
    </xf>
    <xf numFmtId="0" fontId="16" fillId="0" borderId="27" xfId="62" applyFont="1" applyFill="1" applyBorder="1" applyAlignment="1" applyProtection="1">
      <alignment horizontal="left" vertical="center" wrapText="1" indent="1"/>
      <protection/>
    </xf>
    <xf numFmtId="0" fontId="16" fillId="0" borderId="10" xfId="62" applyFont="1" applyFill="1" applyBorder="1" applyAlignment="1" applyProtection="1">
      <alignment horizontal="left" vertical="center" wrapText="1" indent="1"/>
      <protection/>
    </xf>
    <xf numFmtId="174" fontId="1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4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74" fontId="14" fillId="0" borderId="12" xfId="0" applyNumberFormat="1" applyFont="1" applyFill="1" applyBorder="1" applyAlignment="1" applyProtection="1">
      <alignment horizontal="right" vertical="center" wrapText="1" indent="1"/>
      <protection/>
    </xf>
    <xf numFmtId="174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7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74" fontId="1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7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74" fontId="14" fillId="0" borderId="14" xfId="0" applyNumberFormat="1" applyFont="1" applyFill="1" applyBorder="1" applyAlignment="1" applyProtection="1">
      <alignment horizontal="right" vertical="center" wrapText="1" indent="1"/>
      <protection/>
    </xf>
    <xf numFmtId="174" fontId="1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74" fontId="6" fillId="0" borderId="0" xfId="0" applyNumberFormat="1" applyFont="1" applyFill="1" applyAlignment="1" applyProtection="1">
      <alignment horizontal="centerContinuous" vertical="center" wrapText="1"/>
      <protection/>
    </xf>
    <xf numFmtId="174" fontId="0" fillId="0" borderId="0" xfId="0" applyNumberFormat="1" applyFill="1" applyAlignment="1" applyProtection="1">
      <alignment horizontal="centerContinuous" vertical="center"/>
      <protection/>
    </xf>
    <xf numFmtId="174" fontId="5" fillId="0" borderId="0" xfId="0" applyNumberFormat="1" applyFont="1" applyFill="1" applyAlignment="1" applyProtection="1">
      <alignment horizontal="right" vertical="center"/>
      <protection/>
    </xf>
    <xf numFmtId="174" fontId="7" fillId="0" borderId="11" xfId="0" applyNumberFormat="1" applyFont="1" applyFill="1" applyBorder="1" applyAlignment="1" applyProtection="1">
      <alignment horizontal="centerContinuous" vertical="center" wrapText="1"/>
      <protection/>
    </xf>
    <xf numFmtId="174" fontId="7" fillId="0" borderId="12" xfId="0" applyNumberFormat="1" applyFont="1" applyFill="1" applyBorder="1" applyAlignment="1" applyProtection="1">
      <alignment horizontal="centerContinuous" vertical="center" wrapText="1"/>
      <protection/>
    </xf>
    <xf numFmtId="174" fontId="7" fillId="0" borderId="14" xfId="0" applyNumberFormat="1" applyFont="1" applyFill="1" applyBorder="1" applyAlignment="1" applyProtection="1">
      <alignment horizontal="centerContinuous" vertical="center" wrapText="1"/>
      <protection/>
    </xf>
    <xf numFmtId="174" fontId="3" fillId="0" borderId="0" xfId="0" applyNumberFormat="1" applyFont="1" applyFill="1" applyAlignment="1" applyProtection="1">
      <alignment horizontal="center" vertical="center" wrapText="1"/>
      <protection/>
    </xf>
    <xf numFmtId="174" fontId="14" fillId="0" borderId="37" xfId="0" applyNumberFormat="1" applyFont="1" applyFill="1" applyBorder="1" applyAlignment="1" applyProtection="1">
      <alignment horizontal="center" vertical="center" wrapText="1"/>
      <protection/>
    </xf>
    <xf numFmtId="174" fontId="14" fillId="0" borderId="11" xfId="0" applyNumberFormat="1" applyFont="1" applyFill="1" applyBorder="1" applyAlignment="1" applyProtection="1">
      <alignment horizontal="center" vertical="center" wrapText="1"/>
      <protection/>
    </xf>
    <xf numFmtId="174" fontId="14" fillId="0" borderId="12" xfId="0" applyNumberFormat="1" applyFont="1" applyFill="1" applyBorder="1" applyAlignment="1" applyProtection="1">
      <alignment horizontal="center" vertical="center" wrapText="1"/>
      <protection/>
    </xf>
    <xf numFmtId="174" fontId="14" fillId="0" borderId="14" xfId="0" applyNumberFormat="1" applyFont="1" applyFill="1" applyBorder="1" applyAlignment="1" applyProtection="1">
      <alignment horizontal="center" vertical="center" wrapText="1"/>
      <protection/>
    </xf>
    <xf numFmtId="174" fontId="14" fillId="0" borderId="0" xfId="0" applyNumberFormat="1" applyFont="1" applyFill="1" applyAlignment="1" applyProtection="1">
      <alignment horizontal="center" vertical="center" wrapText="1"/>
      <protection/>
    </xf>
    <xf numFmtId="174" fontId="0" fillId="0" borderId="38" xfId="0" applyNumberFormat="1" applyFill="1" applyBorder="1" applyAlignment="1" applyProtection="1">
      <alignment horizontal="left" vertical="center" wrapText="1" indent="1"/>
      <protection/>
    </xf>
    <xf numFmtId="174" fontId="16" fillId="0" borderId="26" xfId="0" applyNumberFormat="1" applyFont="1" applyFill="1" applyBorder="1" applyAlignment="1" applyProtection="1">
      <alignment horizontal="left" vertical="center" wrapText="1" indent="1"/>
      <protection/>
    </xf>
    <xf numFmtId="174" fontId="0" fillId="0" borderId="39" xfId="0" applyNumberFormat="1" applyFill="1" applyBorder="1" applyAlignment="1" applyProtection="1">
      <alignment horizontal="left" vertical="center" wrapText="1" indent="1"/>
      <protection/>
    </xf>
    <xf numFmtId="174" fontId="16" fillId="0" borderId="13" xfId="0" applyNumberFormat="1" applyFont="1" applyFill="1" applyBorder="1" applyAlignment="1" applyProtection="1">
      <alignment horizontal="left" vertical="center" wrapText="1" indent="1"/>
      <protection/>
    </xf>
    <xf numFmtId="174" fontId="16" fillId="0" borderId="40" xfId="0" applyNumberFormat="1" applyFont="1" applyFill="1" applyBorder="1" applyAlignment="1" applyProtection="1">
      <alignment horizontal="left" vertical="center" wrapText="1" indent="1"/>
      <protection/>
    </xf>
    <xf numFmtId="174" fontId="3" fillId="0" borderId="37" xfId="0" applyNumberFormat="1" applyFont="1" applyFill="1" applyBorder="1" applyAlignment="1" applyProtection="1">
      <alignment horizontal="left" vertical="center" wrapText="1" indent="1"/>
      <protection/>
    </xf>
    <xf numFmtId="174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74" fontId="16" fillId="0" borderId="25" xfId="0" applyNumberFormat="1" applyFont="1" applyFill="1" applyBorder="1" applyAlignment="1" applyProtection="1">
      <alignment horizontal="left" vertical="center" wrapText="1" indent="1"/>
      <protection/>
    </xf>
    <xf numFmtId="174" fontId="16" fillId="0" borderId="13" xfId="0" applyNumberFormat="1" applyFont="1" applyFill="1" applyBorder="1" applyAlignment="1" applyProtection="1">
      <alignment horizontal="left" vertical="center" wrapText="1" indent="1"/>
      <protection/>
    </xf>
    <xf numFmtId="174" fontId="0" fillId="0" borderId="39" xfId="0" applyNumberFormat="1" applyFont="1" applyFill="1" applyBorder="1" applyAlignment="1" applyProtection="1">
      <alignment horizontal="left" vertical="center" wrapText="1" indent="1"/>
      <protection/>
    </xf>
    <xf numFmtId="17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74" fontId="3" fillId="0" borderId="11" xfId="0" applyNumberFormat="1" applyFont="1" applyFill="1" applyBorder="1" applyAlignment="1" applyProtection="1">
      <alignment horizontal="left" vertical="center" wrapText="1" indent="1"/>
      <protection/>
    </xf>
    <xf numFmtId="174" fontId="3" fillId="0" borderId="42" xfId="0" applyNumberFormat="1" applyFont="1" applyFill="1" applyBorder="1" applyAlignment="1" applyProtection="1">
      <alignment horizontal="right" vertical="center" wrapText="1" indent="1"/>
      <protection/>
    </xf>
    <xf numFmtId="174" fontId="16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74" fontId="19" fillId="0" borderId="25" xfId="0" applyNumberFormat="1" applyFont="1" applyFill="1" applyBorder="1" applyAlignment="1" applyProtection="1">
      <alignment horizontal="left" vertical="center" wrapText="1" indent="1"/>
      <protection/>
    </xf>
    <xf numFmtId="174" fontId="16" fillId="0" borderId="13" xfId="0" applyNumberFormat="1" applyFont="1" applyFill="1" applyBorder="1" applyAlignment="1" applyProtection="1">
      <alignment horizontal="left" vertical="center" wrapText="1" indent="2"/>
      <protection/>
    </xf>
    <xf numFmtId="174" fontId="16" fillId="0" borderId="10" xfId="0" applyNumberFormat="1" applyFont="1" applyFill="1" applyBorder="1" applyAlignment="1" applyProtection="1">
      <alignment horizontal="left" vertical="center" wrapText="1" indent="2"/>
      <protection/>
    </xf>
    <xf numFmtId="17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74" fontId="16" fillId="0" borderId="26" xfId="0" applyNumberFormat="1" applyFont="1" applyFill="1" applyBorder="1" applyAlignment="1" applyProtection="1">
      <alignment horizontal="left" vertical="center" wrapText="1" indent="1"/>
      <protection/>
    </xf>
    <xf numFmtId="174" fontId="16" fillId="0" borderId="26" xfId="0" applyNumberFormat="1" applyFont="1" applyFill="1" applyBorder="1" applyAlignment="1" applyProtection="1">
      <alignment horizontal="left" vertical="center" wrapText="1" indent="2"/>
      <protection/>
    </xf>
    <xf numFmtId="174" fontId="16" fillId="0" borderId="20" xfId="0" applyNumberFormat="1" applyFont="1" applyFill="1" applyBorder="1" applyAlignment="1" applyProtection="1">
      <alignment horizontal="left" vertical="center" wrapText="1" indent="2"/>
      <protection/>
    </xf>
    <xf numFmtId="174" fontId="19" fillId="0" borderId="27" xfId="0" applyNumberFormat="1" applyFont="1" applyFill="1" applyBorder="1" applyAlignment="1" applyProtection="1">
      <alignment horizontal="right" vertical="center" wrapText="1" indent="1"/>
      <protection/>
    </xf>
    <xf numFmtId="176" fontId="16" fillId="0" borderId="43" xfId="40" applyNumberFormat="1" applyFont="1" applyFill="1" applyBorder="1" applyAlignment="1" applyProtection="1">
      <alignment/>
      <protection locked="0"/>
    </xf>
    <xf numFmtId="176" fontId="16" fillId="0" borderId="44" xfId="40" applyNumberFormat="1" applyFont="1" applyFill="1" applyBorder="1" applyAlignment="1" applyProtection="1">
      <alignment/>
      <protection locked="0"/>
    </xf>
    <xf numFmtId="176" fontId="16" fillId="0" borderId="45" xfId="40" applyNumberFormat="1" applyFont="1" applyFill="1" applyBorder="1" applyAlignment="1" applyProtection="1">
      <alignment/>
      <protection locked="0"/>
    </xf>
    <xf numFmtId="0" fontId="16" fillId="0" borderId="27" xfId="61" applyFont="1" applyFill="1" applyBorder="1" applyProtection="1">
      <alignment/>
      <protection/>
    </xf>
    <xf numFmtId="174" fontId="1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0" xfId="0" applyFont="1" applyAlignment="1">
      <alignment horizontal="center" wrapText="1"/>
    </xf>
    <xf numFmtId="0" fontId="20" fillId="0" borderId="10" xfId="0" applyFont="1" applyBorder="1" applyAlignment="1">
      <alignment horizontal="justify" wrapText="1"/>
    </xf>
    <xf numFmtId="0" fontId="20" fillId="0" borderId="10" xfId="0" applyFont="1" applyBorder="1" applyAlignment="1">
      <alignment wrapText="1"/>
    </xf>
    <xf numFmtId="0" fontId="20" fillId="0" borderId="17" xfId="0" applyFont="1" applyBorder="1" applyAlignment="1">
      <alignment wrapText="1"/>
    </xf>
    <xf numFmtId="174" fontId="0" fillId="0" borderId="41" xfId="0" applyNumberFormat="1" applyFill="1" applyBorder="1" applyAlignment="1" applyProtection="1">
      <alignment horizontal="left" vertical="center" wrapText="1" indent="1"/>
      <protection/>
    </xf>
    <xf numFmtId="174" fontId="16" fillId="0" borderId="25" xfId="0" applyNumberFormat="1" applyFont="1" applyFill="1" applyBorder="1" applyAlignment="1" applyProtection="1">
      <alignment horizontal="left" vertical="center" wrapText="1" indent="1"/>
      <protection/>
    </xf>
    <xf numFmtId="174" fontId="1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74" fontId="16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11" xfId="61" applyFont="1" applyFill="1" applyBorder="1" applyAlignment="1">
      <alignment horizontal="center" vertical="center"/>
      <protection/>
    </xf>
    <xf numFmtId="176" fontId="3" fillId="0" borderId="12" xfId="61" applyNumberFormat="1" applyFont="1" applyFill="1" applyBorder="1">
      <alignment/>
      <protection/>
    </xf>
    <xf numFmtId="0" fontId="4" fillId="0" borderId="0" xfId="61" applyFont="1" applyFill="1">
      <alignment/>
      <protection/>
    </xf>
    <xf numFmtId="0" fontId="14" fillId="0" borderId="11" xfId="6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4" fontId="5" fillId="0" borderId="0" xfId="0" applyNumberFormat="1" applyFont="1" applyFill="1" applyAlignment="1" applyProtection="1">
      <alignment horizontal="right"/>
      <protection/>
    </xf>
    <xf numFmtId="174" fontId="4" fillId="0" borderId="0" xfId="0" applyNumberFormat="1" applyFont="1" applyFill="1" applyAlignment="1" applyProtection="1">
      <alignment vertical="center"/>
      <protection/>
    </xf>
    <xf numFmtId="174" fontId="4" fillId="0" borderId="0" xfId="0" applyNumberFormat="1" applyFont="1" applyFill="1" applyAlignment="1" applyProtection="1">
      <alignment horizontal="center" vertical="center"/>
      <protection/>
    </xf>
    <xf numFmtId="174" fontId="4" fillId="0" borderId="0" xfId="0" applyNumberFormat="1" applyFont="1" applyFill="1" applyAlignment="1" applyProtection="1">
      <alignment horizontal="center" vertical="center" wrapText="1"/>
      <protection/>
    </xf>
    <xf numFmtId="0" fontId="16" fillId="0" borderId="35" xfId="62" applyFont="1" applyFill="1" applyBorder="1" applyAlignment="1" applyProtection="1">
      <alignment horizontal="left" vertical="center" wrapText="1" indent="1"/>
      <protection/>
    </xf>
    <xf numFmtId="174" fontId="19" fillId="0" borderId="35" xfId="0" applyNumberFormat="1" applyFont="1" applyFill="1" applyBorder="1" applyAlignment="1" applyProtection="1">
      <alignment horizontal="right" vertical="center" wrapText="1" indent="1"/>
      <protection/>
    </xf>
    <xf numFmtId="174" fontId="4" fillId="0" borderId="0" xfId="61" applyNumberFormat="1" applyFont="1" applyFill="1" applyBorder="1" applyAlignment="1" applyProtection="1">
      <alignment horizontal="center" vertical="center" wrapText="1"/>
      <protection/>
    </xf>
    <xf numFmtId="1" fontId="3" fillId="0" borderId="14" xfId="61" applyNumberFormat="1" applyFont="1" applyFill="1" applyBorder="1">
      <alignment/>
      <protection/>
    </xf>
    <xf numFmtId="0" fontId="16" fillId="0" borderId="44" xfId="40" applyNumberFormat="1" applyFont="1" applyFill="1" applyBorder="1" applyAlignment="1" applyProtection="1">
      <alignment/>
      <protection locked="0"/>
    </xf>
    <xf numFmtId="0" fontId="14" fillId="0" borderId="14" xfId="40" applyNumberFormat="1" applyFont="1" applyFill="1" applyBorder="1" applyAlignment="1" applyProtection="1">
      <alignment/>
      <protection/>
    </xf>
    <xf numFmtId="2" fontId="16" fillId="0" borderId="19" xfId="0" applyNumberFormat="1" applyFont="1" applyFill="1" applyBorder="1" applyAlignment="1" applyProtection="1">
      <alignment vertical="center"/>
      <protection locked="0"/>
    </xf>
    <xf numFmtId="2" fontId="16" fillId="0" borderId="31" xfId="0" applyNumberFormat="1" applyFont="1" applyFill="1" applyBorder="1" applyAlignment="1" applyProtection="1">
      <alignment vertical="center"/>
      <protection/>
    </xf>
    <xf numFmtId="2" fontId="19" fillId="0" borderId="10" xfId="0" applyNumberFormat="1" applyFont="1" applyFill="1" applyBorder="1" applyAlignment="1" applyProtection="1">
      <alignment vertical="center"/>
      <protection locked="0"/>
    </xf>
    <xf numFmtId="2" fontId="19" fillId="0" borderId="16" xfId="0" applyNumberFormat="1" applyFont="1" applyFill="1" applyBorder="1" applyAlignment="1" applyProtection="1">
      <alignment vertical="center"/>
      <protection/>
    </xf>
    <xf numFmtId="2" fontId="16" fillId="0" borderId="10" xfId="0" applyNumberFormat="1" applyFont="1" applyFill="1" applyBorder="1" applyAlignment="1" applyProtection="1">
      <alignment vertical="center"/>
      <protection locked="0"/>
    </xf>
    <xf numFmtId="2" fontId="16" fillId="0" borderId="16" xfId="0" applyNumberFormat="1" applyFont="1" applyFill="1" applyBorder="1" applyAlignment="1" applyProtection="1">
      <alignment vertical="center"/>
      <protection/>
    </xf>
    <xf numFmtId="2" fontId="16" fillId="0" borderId="21" xfId="0" applyNumberFormat="1" applyFont="1" applyFill="1" applyBorder="1" applyAlignment="1" applyProtection="1">
      <alignment vertical="center"/>
      <protection locked="0"/>
    </xf>
    <xf numFmtId="0" fontId="14" fillId="0" borderId="14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Alignment="1" applyProtection="1">
      <alignment vertical="center" wrapText="1"/>
      <protection/>
    </xf>
    <xf numFmtId="0" fontId="14" fillId="0" borderId="47" xfId="0" applyNumberFormat="1" applyFont="1" applyFill="1" applyBorder="1" applyAlignment="1" applyProtection="1">
      <alignment vertical="center" wrapText="1"/>
      <protection/>
    </xf>
    <xf numFmtId="174" fontId="0" fillId="0" borderId="48" xfId="0" applyNumberFormat="1" applyFill="1" applyBorder="1" applyAlignment="1" applyProtection="1">
      <alignment horizontal="left" vertical="center" wrapText="1" indent="1"/>
      <protection/>
    </xf>
    <xf numFmtId="174" fontId="0" fillId="0" borderId="49" xfId="0" applyNumberFormat="1" applyFill="1" applyBorder="1" applyAlignment="1" applyProtection="1">
      <alignment horizontal="left" vertical="center" wrapText="1" indent="1"/>
      <protection/>
    </xf>
    <xf numFmtId="174" fontId="0" fillId="0" borderId="34" xfId="0" applyNumberFormat="1" applyFill="1" applyBorder="1" applyAlignment="1" applyProtection="1">
      <alignment horizontal="left" vertical="center" wrapText="1" indent="1"/>
      <protection/>
    </xf>
    <xf numFmtId="174" fontId="16" fillId="0" borderId="30" xfId="0" applyNumberFormat="1" applyFont="1" applyFill="1" applyBorder="1" applyAlignment="1" applyProtection="1">
      <alignment horizontal="left" vertical="center" wrapText="1" indent="1"/>
      <protection/>
    </xf>
    <xf numFmtId="17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4" fontId="16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74" fontId="16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174" fontId="1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0" xfId="0" applyFont="1" applyAlignment="1">
      <alignment horizontal="center" vertical="center" wrapText="1"/>
    </xf>
    <xf numFmtId="0" fontId="24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3" fillId="0" borderId="0" xfId="0" applyFont="1" applyBorder="1" applyAlignment="1">
      <alignment horizontal="center" vertical="center" wrapText="1"/>
    </xf>
    <xf numFmtId="176" fontId="26" fillId="0" borderId="10" xfId="40" applyNumberFormat="1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176" fontId="25" fillId="0" borderId="0" xfId="40" applyNumberFormat="1" applyFont="1" applyFill="1" applyAlignment="1">
      <alignment horizontal="left" vertical="center"/>
    </xf>
    <xf numFmtId="3" fontId="32" fillId="0" borderId="34" xfId="60" applyNumberFormat="1" applyFont="1" applyFill="1" applyBorder="1" applyAlignment="1">
      <alignment horizontal="left" vertical="center" wrapText="1"/>
      <protection/>
    </xf>
    <xf numFmtId="0" fontId="32" fillId="0" borderId="34" xfId="60" applyFont="1" applyFill="1" applyBorder="1" applyAlignment="1">
      <alignment horizontal="left" vertical="center" wrapText="1"/>
      <protection/>
    </xf>
    <xf numFmtId="0" fontId="31" fillId="0" borderId="10" xfId="0" applyFont="1" applyFill="1" applyBorder="1" applyAlignment="1">
      <alignment horizontal="left" vertical="center"/>
    </xf>
    <xf numFmtId="176" fontId="30" fillId="0" borderId="0" xfId="0" applyNumberFormat="1" applyFont="1" applyFill="1" applyAlignment="1">
      <alignment horizontal="left" vertical="center"/>
    </xf>
    <xf numFmtId="0" fontId="31" fillId="33" borderId="10" xfId="0" applyFont="1" applyFill="1" applyBorder="1" applyAlignment="1">
      <alignment horizontal="left" vertical="center"/>
    </xf>
    <xf numFmtId="0" fontId="34" fillId="34" borderId="10" xfId="0" applyFont="1" applyFill="1" applyBorder="1" applyAlignment="1">
      <alignment horizontal="left" vertical="center"/>
    </xf>
    <xf numFmtId="0" fontId="38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left" vertical="center"/>
    </xf>
    <xf numFmtId="0" fontId="23" fillId="0" borderId="5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39" xfId="0" applyFont="1" applyBorder="1" applyAlignment="1">
      <alignment vertical="center" wrapText="1"/>
    </xf>
    <xf numFmtId="2" fontId="0" fillId="0" borderId="29" xfId="0" applyNumberFormat="1" applyFont="1" applyBorder="1" applyAlignment="1">
      <alignment horizontal="right" vertical="center"/>
    </xf>
    <xf numFmtId="2" fontId="0" fillId="0" borderId="16" xfId="0" applyNumberFormat="1" applyFont="1" applyBorder="1" applyAlignment="1">
      <alignment horizontal="right" vertical="center"/>
    </xf>
    <xf numFmtId="2" fontId="0" fillId="0" borderId="13" xfId="0" applyNumberFormat="1" applyFont="1" applyBorder="1" applyAlignment="1">
      <alignment horizontal="right" vertical="center"/>
    </xf>
    <xf numFmtId="2" fontId="0" fillId="0" borderId="44" xfId="0" applyNumberFormat="1" applyFont="1" applyBorder="1" applyAlignment="1">
      <alignment horizontal="right" vertical="center"/>
    </xf>
    <xf numFmtId="2" fontId="0" fillId="0" borderId="51" xfId="0" applyNumberFormat="1" applyFont="1" applyBorder="1" applyAlignment="1">
      <alignment horizontal="right" vertical="center" wrapText="1"/>
    </xf>
    <xf numFmtId="2" fontId="23" fillId="0" borderId="13" xfId="0" applyNumberFormat="1" applyFont="1" applyBorder="1" applyAlignment="1">
      <alignment horizontal="right" vertical="center"/>
    </xf>
    <xf numFmtId="2" fontId="23" fillId="0" borderId="10" xfId="0" applyNumberFormat="1" applyFont="1" applyBorder="1" applyAlignment="1">
      <alignment horizontal="right" vertical="center"/>
    </xf>
    <xf numFmtId="4" fontId="0" fillId="0" borderId="52" xfId="0" applyNumberFormat="1" applyFont="1" applyBorder="1" applyAlignment="1">
      <alignment horizontal="right" vertical="center" wrapText="1"/>
    </xf>
    <xf numFmtId="2" fontId="23" fillId="0" borderId="50" xfId="0" applyNumberFormat="1" applyFont="1" applyBorder="1" applyAlignment="1">
      <alignment horizontal="right" vertical="center"/>
    </xf>
    <xf numFmtId="2" fontId="23" fillId="0" borderId="17" xfId="0" applyNumberFormat="1" applyFont="1" applyBorder="1" applyAlignment="1">
      <alignment horizontal="right" vertical="center"/>
    </xf>
    <xf numFmtId="4" fontId="23" fillId="0" borderId="52" xfId="0" applyNumberFormat="1" applyFont="1" applyBorder="1" applyAlignment="1">
      <alignment horizontal="right" vertical="center" wrapText="1"/>
    </xf>
    <xf numFmtId="0" fontId="23" fillId="0" borderId="53" xfId="0" applyFont="1" applyBorder="1" applyAlignment="1">
      <alignment horizontal="left" vertical="center"/>
    </xf>
    <xf numFmtId="2" fontId="23" fillId="0" borderId="11" xfId="0" applyNumberFormat="1" applyFont="1" applyBorder="1" applyAlignment="1">
      <alignment horizontal="right" vertical="center"/>
    </xf>
    <xf numFmtId="2" fontId="23" fillId="0" borderId="37" xfId="0" applyNumberFormat="1" applyFont="1" applyBorder="1" applyAlignment="1">
      <alignment horizontal="right" vertical="center"/>
    </xf>
    <xf numFmtId="2" fontId="23" fillId="0" borderId="54" xfId="0" applyNumberFormat="1" applyFont="1" applyBorder="1" applyAlignment="1">
      <alignment horizontal="right" vertical="center"/>
    </xf>
    <xf numFmtId="0" fontId="34" fillId="35" borderId="10" xfId="0" applyFont="1" applyFill="1" applyBorder="1" applyAlignment="1">
      <alignment horizontal="left" vertical="center"/>
    </xf>
    <xf numFmtId="174" fontId="6" fillId="0" borderId="0" xfId="0" applyNumberFormat="1" applyFont="1" applyFill="1" applyAlignment="1">
      <alignment horizontal="center" vertical="center" wrapText="1"/>
    </xf>
    <xf numFmtId="0" fontId="29" fillId="33" borderId="10" xfId="20" applyFont="1" applyFill="1" applyBorder="1" applyAlignment="1">
      <alignment vertical="center" wrapText="1"/>
    </xf>
    <xf numFmtId="3" fontId="31" fillId="0" borderId="10" xfId="60" applyNumberFormat="1" applyFont="1" applyFill="1" applyBorder="1" applyAlignment="1">
      <alignment horizontal="left" vertical="center" wrapText="1"/>
      <protection/>
    </xf>
    <xf numFmtId="174" fontId="2" fillId="0" borderId="0" xfId="0" applyNumberFormat="1" applyFont="1" applyFill="1" applyAlignment="1">
      <alignment vertical="center" wrapText="1"/>
    </xf>
    <xf numFmtId="174" fontId="2" fillId="0" borderId="0" xfId="0" applyNumberFormat="1" applyFont="1" applyFill="1" applyAlignment="1" applyProtection="1">
      <alignment horizontal="center" vertical="center" wrapText="1"/>
      <protection/>
    </xf>
    <xf numFmtId="174" fontId="2" fillId="0" borderId="0" xfId="0" applyNumberFormat="1" applyFont="1" applyFill="1" applyAlignment="1" applyProtection="1">
      <alignment vertical="center" wrapText="1"/>
      <protection/>
    </xf>
    <xf numFmtId="174" fontId="21" fillId="0" borderId="0" xfId="0" applyNumberFormat="1" applyFont="1" applyFill="1" applyAlignment="1" applyProtection="1">
      <alignment horizontal="right" wrapText="1"/>
      <protection/>
    </xf>
    <xf numFmtId="174" fontId="6" fillId="0" borderId="11" xfId="0" applyNumberFormat="1" applyFont="1" applyFill="1" applyBorder="1" applyAlignment="1" applyProtection="1">
      <alignment horizontal="center" vertical="center" wrapText="1"/>
      <protection/>
    </xf>
    <xf numFmtId="174" fontId="6" fillId="0" borderId="12" xfId="0" applyNumberFormat="1" applyFont="1" applyFill="1" applyBorder="1" applyAlignment="1" applyProtection="1">
      <alignment horizontal="center" vertical="center" wrapText="1"/>
      <protection/>
    </xf>
    <xf numFmtId="174" fontId="6" fillId="0" borderId="14" xfId="0" applyNumberFormat="1" applyFont="1" applyFill="1" applyBorder="1" applyAlignment="1" applyProtection="1">
      <alignment horizontal="center" vertical="center" wrapText="1"/>
      <protection/>
    </xf>
    <xf numFmtId="174" fontId="6" fillId="0" borderId="55" xfId="0" applyNumberFormat="1" applyFont="1" applyFill="1" applyBorder="1" applyAlignment="1" applyProtection="1">
      <alignment horizontal="center" vertical="center" wrapText="1"/>
      <protection/>
    </xf>
    <xf numFmtId="174" fontId="6" fillId="0" borderId="33" xfId="0" applyNumberFormat="1" applyFont="1" applyFill="1" applyBorder="1" applyAlignment="1" applyProtection="1">
      <alignment horizontal="center" vertical="center" wrapText="1"/>
      <protection/>
    </xf>
    <xf numFmtId="174" fontId="6" fillId="0" borderId="47" xfId="0" applyNumberFormat="1" applyFont="1" applyFill="1" applyBorder="1" applyAlignment="1" applyProtection="1">
      <alignment horizontal="center" vertical="center" wrapText="1"/>
      <protection/>
    </xf>
    <xf numFmtId="174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174" fontId="2" fillId="0" borderId="10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4" fontId="2" fillId="0" borderId="25" xfId="0" applyNumberFormat="1" applyFont="1" applyFill="1" applyBorder="1" applyAlignment="1" applyProtection="1">
      <alignment horizontal="left" vertical="center" wrapText="1"/>
      <protection locked="0"/>
    </xf>
    <xf numFmtId="174" fontId="6" fillId="0" borderId="0" xfId="0" applyNumberFormat="1" applyFont="1" applyFill="1" applyAlignment="1">
      <alignment vertical="center" wrapText="1"/>
    </xf>
    <xf numFmtId="174" fontId="2" fillId="0" borderId="0" xfId="0" applyNumberFormat="1" applyFont="1" applyFill="1" applyAlignment="1">
      <alignment horizontal="center" vertical="center" wrapText="1"/>
    </xf>
    <xf numFmtId="174" fontId="6" fillId="0" borderId="13" xfId="0" applyNumberFormat="1" applyFont="1" applyFill="1" applyBorder="1" applyAlignment="1" applyProtection="1">
      <alignment horizontal="left" vertical="center" wrapText="1"/>
      <protection locked="0"/>
    </xf>
    <xf numFmtId="174" fontId="6" fillId="0" borderId="55" xfId="0" applyNumberFormat="1" applyFont="1" applyFill="1" applyBorder="1" applyAlignment="1" applyProtection="1">
      <alignment horizontal="left" vertical="center" wrapText="1"/>
      <protection/>
    </xf>
    <xf numFmtId="174" fontId="6" fillId="0" borderId="33" xfId="0" applyNumberFormat="1" applyFont="1" applyFill="1" applyBorder="1" applyAlignment="1" applyProtection="1">
      <alignment vertical="center" wrapText="1"/>
      <protection/>
    </xf>
    <xf numFmtId="176" fontId="16" fillId="0" borderId="10" xfId="40" applyNumberFormat="1" applyFont="1" applyFill="1" applyBorder="1" applyAlignment="1" applyProtection="1">
      <alignment vertical="center"/>
      <protection locked="0"/>
    </xf>
    <xf numFmtId="176" fontId="16" fillId="0" borderId="16" xfId="40" applyNumberFormat="1" applyFont="1" applyFill="1" applyBorder="1" applyAlignment="1" applyProtection="1">
      <alignment vertical="center"/>
      <protection/>
    </xf>
    <xf numFmtId="2" fontId="0" fillId="0" borderId="0" xfId="0" applyNumberFormat="1" applyFill="1" applyAlignment="1" applyProtection="1">
      <alignment vertical="center"/>
      <protection/>
    </xf>
    <xf numFmtId="176" fontId="16" fillId="0" borderId="12" xfId="40" applyNumberFormat="1" applyFont="1" applyFill="1" applyBorder="1" applyAlignment="1" applyProtection="1">
      <alignment vertical="center"/>
      <protection/>
    </xf>
    <xf numFmtId="174" fontId="0" fillId="0" borderId="10" xfId="0" applyNumberFormat="1" applyFill="1" applyBorder="1" applyAlignment="1" applyProtection="1">
      <alignment vertical="center" wrapText="1"/>
      <protection/>
    </xf>
    <xf numFmtId="174" fontId="7" fillId="0" borderId="10" xfId="0" applyNumberFormat="1" applyFont="1" applyFill="1" applyBorder="1" applyAlignment="1" applyProtection="1">
      <alignment horizontal="center" vertical="center" wrapText="1"/>
      <protection/>
    </xf>
    <xf numFmtId="174" fontId="7" fillId="0" borderId="10" xfId="0" applyNumberFormat="1" applyFont="1" applyFill="1" applyBorder="1" applyAlignment="1" applyProtection="1">
      <alignment horizontal="center" vertical="center"/>
      <protection/>
    </xf>
    <xf numFmtId="174" fontId="14" fillId="0" borderId="10" xfId="0" applyNumberFormat="1" applyFont="1" applyFill="1" applyBorder="1" applyAlignment="1" applyProtection="1">
      <alignment horizontal="left" vertical="center" wrapText="1" indent="1"/>
      <protection/>
    </xf>
    <xf numFmtId="174" fontId="16" fillId="0" borderId="10" xfId="0" applyNumberFormat="1" applyFont="1" applyFill="1" applyBorder="1" applyAlignment="1" applyProtection="1">
      <alignment vertical="center" wrapText="1"/>
      <protection/>
    </xf>
    <xf numFmtId="174" fontId="16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4" fontId="14" fillId="0" borderId="10" xfId="0" applyNumberFormat="1" applyFont="1" applyFill="1" applyBorder="1" applyAlignment="1" applyProtection="1">
      <alignment horizontal="left" vertical="center" wrapText="1" indent="1"/>
      <protection/>
    </xf>
    <xf numFmtId="174" fontId="16" fillId="0" borderId="16" xfId="0" applyNumberFormat="1" applyFont="1" applyFill="1" applyBorder="1" applyAlignment="1" applyProtection="1">
      <alignment vertical="center" wrapText="1"/>
      <protection/>
    </xf>
    <xf numFmtId="174" fontId="0" fillId="0" borderId="16" xfId="0" applyNumberFormat="1" applyFill="1" applyBorder="1" applyAlignment="1" applyProtection="1">
      <alignment vertical="center" wrapText="1"/>
      <protection/>
    </xf>
    <xf numFmtId="174" fontId="0" fillId="36" borderId="17" xfId="0" applyNumberFormat="1" applyFont="1" applyFill="1" applyBorder="1" applyAlignment="1" applyProtection="1">
      <alignment horizontal="left" vertical="center" wrapText="1" indent="2"/>
      <protection/>
    </xf>
    <xf numFmtId="174" fontId="16" fillId="0" borderId="17" xfId="0" applyNumberFormat="1" applyFont="1" applyFill="1" applyBorder="1" applyAlignment="1" applyProtection="1">
      <alignment vertical="center" wrapText="1"/>
      <protection/>
    </xf>
    <xf numFmtId="174" fontId="14" fillId="0" borderId="26" xfId="0" applyNumberFormat="1" applyFont="1" applyFill="1" applyBorder="1" applyAlignment="1" applyProtection="1">
      <alignment horizontal="center" vertical="center" wrapText="1"/>
      <protection/>
    </xf>
    <xf numFmtId="174" fontId="14" fillId="0" borderId="27" xfId="0" applyNumberFormat="1" applyFont="1" applyFill="1" applyBorder="1" applyAlignment="1" applyProtection="1">
      <alignment horizontal="left" vertical="center" wrapText="1" indent="1"/>
      <protection/>
    </xf>
    <xf numFmtId="49" fontId="16" fillId="0" borderId="27" xfId="0" applyNumberFormat="1" applyFont="1" applyFill="1" applyBorder="1" applyAlignment="1" applyProtection="1">
      <alignment horizontal="center" vertical="center" wrapText="1"/>
      <protection locked="0"/>
    </xf>
    <xf numFmtId="174" fontId="14" fillId="0" borderId="50" xfId="0" applyNumberFormat="1" applyFont="1" applyFill="1" applyBorder="1" applyAlignment="1" applyProtection="1">
      <alignment horizontal="center" vertical="center" wrapText="1"/>
      <protection/>
    </xf>
    <xf numFmtId="174" fontId="14" fillId="0" borderId="17" xfId="0" applyNumberFormat="1" applyFont="1" applyFill="1" applyBorder="1" applyAlignment="1" applyProtection="1">
      <alignment horizontal="center" vertical="center" wrapText="1"/>
      <protection/>
    </xf>
    <xf numFmtId="174" fontId="14" fillId="0" borderId="18" xfId="0" applyNumberFormat="1" applyFont="1" applyFill="1" applyBorder="1" applyAlignment="1" applyProtection="1">
      <alignment horizontal="center" vertical="center" wrapText="1"/>
      <protection/>
    </xf>
    <xf numFmtId="174" fontId="2" fillId="37" borderId="10" xfId="0" applyNumberFormat="1" applyFont="1" applyFill="1" applyBorder="1" applyAlignment="1" applyProtection="1">
      <alignment vertical="center" wrapText="1"/>
      <protection locked="0"/>
    </xf>
    <xf numFmtId="0" fontId="42" fillId="33" borderId="56" xfId="20" applyFont="1" applyFill="1" applyBorder="1" applyAlignment="1">
      <alignment vertical="center" wrapText="1"/>
    </xf>
    <xf numFmtId="0" fontId="42" fillId="33" borderId="29" xfId="20" applyFont="1" applyFill="1" applyBorder="1" applyAlignment="1">
      <alignment vertical="center" wrapText="1"/>
    </xf>
    <xf numFmtId="0" fontId="32" fillId="34" borderId="10" xfId="60" applyFont="1" applyFill="1" applyBorder="1" applyAlignment="1">
      <alignment horizontal="left" vertical="center"/>
      <protection/>
    </xf>
    <xf numFmtId="176" fontId="39" fillId="0" borderId="29" xfId="40" applyNumberFormat="1" applyFont="1" applyFill="1" applyBorder="1" applyAlignment="1">
      <alignment horizontal="left" vertical="center" wrapText="1"/>
    </xf>
    <xf numFmtId="176" fontId="39" fillId="0" borderId="10" xfId="40" applyNumberFormat="1" applyFont="1" applyFill="1" applyBorder="1" applyAlignment="1">
      <alignment horizontal="left" vertical="center" wrapText="1"/>
    </xf>
    <xf numFmtId="176" fontId="40" fillId="0" borderId="10" xfId="40" applyNumberFormat="1" applyFont="1" applyFill="1" applyBorder="1" applyAlignment="1">
      <alignment horizontal="left" vertical="center" wrapText="1"/>
    </xf>
    <xf numFmtId="176" fontId="39" fillId="0" borderId="0" xfId="40" applyNumberFormat="1" applyFont="1" applyFill="1" applyAlignment="1">
      <alignment horizontal="left" vertical="center" wrapText="1"/>
    </xf>
    <xf numFmtId="176" fontId="41" fillId="34" borderId="29" xfId="40" applyNumberFormat="1" applyFont="1" applyFill="1" applyBorder="1" applyAlignment="1">
      <alignment horizontal="left" vertical="center" wrapText="1"/>
    </xf>
    <xf numFmtId="176" fontId="40" fillId="0" borderId="29" xfId="40" applyNumberFormat="1" applyFont="1" applyFill="1" applyBorder="1" applyAlignment="1">
      <alignment horizontal="left" vertical="center"/>
    </xf>
    <xf numFmtId="176" fontId="40" fillId="0" borderId="10" xfId="40" applyNumberFormat="1" applyFont="1" applyFill="1" applyBorder="1" applyAlignment="1">
      <alignment horizontal="left" vertical="center"/>
    </xf>
    <xf numFmtId="176" fontId="40" fillId="0" borderId="10" xfId="40" applyNumberFormat="1" applyFont="1" applyFill="1" applyBorder="1" applyAlignment="1">
      <alignment horizontal="left" vertical="center" wrapText="1"/>
    </xf>
    <xf numFmtId="176" fontId="40" fillId="33" borderId="29" xfId="40" applyNumberFormat="1" applyFont="1" applyFill="1" applyBorder="1" applyAlignment="1">
      <alignment horizontal="left" vertical="center"/>
    </xf>
    <xf numFmtId="176" fontId="41" fillId="35" borderId="29" xfId="40" applyNumberFormat="1" applyFont="1" applyFill="1" applyBorder="1" applyAlignment="1">
      <alignment horizontal="left" vertical="center" wrapText="1"/>
    </xf>
    <xf numFmtId="176" fontId="41" fillId="35" borderId="10" xfId="40" applyNumberFormat="1" applyFont="1" applyFill="1" applyBorder="1" applyAlignment="1">
      <alignment horizontal="left" vertical="center" wrapText="1"/>
    </xf>
    <xf numFmtId="176" fontId="40" fillId="38" borderId="10" xfId="40" applyNumberFormat="1" applyFont="1" applyFill="1" applyBorder="1" applyAlignment="1">
      <alignment horizontal="left" vertical="center"/>
    </xf>
    <xf numFmtId="174" fontId="7" fillId="0" borderId="57" xfId="0" applyNumberFormat="1" applyFont="1" applyFill="1" applyBorder="1" applyAlignment="1" applyProtection="1">
      <alignment horizontal="center" vertical="center"/>
      <protection/>
    </xf>
    <xf numFmtId="174" fontId="7" fillId="0" borderId="34" xfId="0" applyNumberFormat="1" applyFont="1" applyFill="1" applyBorder="1" applyAlignment="1" applyProtection="1">
      <alignment horizontal="center" vertical="center" wrapText="1"/>
      <protection/>
    </xf>
    <xf numFmtId="174" fontId="14" fillId="0" borderId="58" xfId="0" applyNumberFormat="1" applyFont="1" applyFill="1" applyBorder="1" applyAlignment="1" applyProtection="1">
      <alignment horizontal="center" vertical="center" wrapText="1"/>
      <protection/>
    </xf>
    <xf numFmtId="174" fontId="16" fillId="0" borderId="34" xfId="0" applyNumberFormat="1" applyFont="1" applyFill="1" applyBorder="1" applyAlignment="1" applyProtection="1">
      <alignment vertical="center" wrapText="1"/>
      <protection locked="0"/>
    </xf>
    <xf numFmtId="174" fontId="0" fillId="0" borderId="34" xfId="0" applyNumberFormat="1" applyFill="1" applyBorder="1" applyAlignment="1" applyProtection="1">
      <alignment vertical="center" wrapText="1"/>
      <protection/>
    </xf>
    <xf numFmtId="174" fontId="16" fillId="0" borderId="34" xfId="0" applyNumberFormat="1" applyFont="1" applyFill="1" applyBorder="1" applyAlignment="1" applyProtection="1">
      <alignment vertical="center" wrapText="1"/>
      <protection/>
    </xf>
    <xf numFmtId="176" fontId="43" fillId="0" borderId="35" xfId="40" applyNumberFormat="1" applyFont="1" applyFill="1" applyBorder="1" applyAlignment="1" applyProtection="1">
      <alignment vertical="center" wrapText="1"/>
      <protection locked="0"/>
    </xf>
    <xf numFmtId="176" fontId="43" fillId="0" borderId="36" xfId="40" applyNumberFormat="1" applyFont="1" applyFill="1" applyBorder="1" applyAlignment="1" applyProtection="1">
      <alignment vertical="center" wrapText="1"/>
      <protection/>
    </xf>
    <xf numFmtId="176" fontId="43" fillId="0" borderId="10" xfId="40" applyNumberFormat="1" applyFont="1" applyFill="1" applyBorder="1" applyAlignment="1" applyProtection="1">
      <alignment vertical="center" wrapText="1"/>
      <protection locked="0"/>
    </xf>
    <xf numFmtId="176" fontId="43" fillId="0" borderId="16" xfId="40" applyNumberFormat="1" applyFont="1" applyFill="1" applyBorder="1" applyAlignment="1" applyProtection="1">
      <alignment vertical="center" wrapText="1"/>
      <protection/>
    </xf>
    <xf numFmtId="176" fontId="43" fillId="0" borderId="27" xfId="40" applyNumberFormat="1" applyFont="1" applyFill="1" applyBorder="1" applyAlignment="1" applyProtection="1">
      <alignment vertical="center" wrapText="1"/>
      <protection locked="0"/>
    </xf>
    <xf numFmtId="176" fontId="43" fillId="0" borderId="15" xfId="40" applyNumberFormat="1" applyFont="1" applyFill="1" applyBorder="1" applyAlignment="1" applyProtection="1">
      <alignment vertical="center" wrapText="1"/>
      <protection/>
    </xf>
    <xf numFmtId="0" fontId="16" fillId="0" borderId="22" xfId="62" applyFont="1" applyFill="1" applyBorder="1" applyAlignment="1" applyProtection="1">
      <alignment horizontal="left" vertical="center" indent="1"/>
      <protection/>
    </xf>
    <xf numFmtId="0" fontId="14" fillId="0" borderId="55" xfId="62" applyFont="1" applyFill="1" applyBorder="1" applyAlignment="1" applyProtection="1">
      <alignment horizontal="left" vertical="center" indent="1"/>
      <protection/>
    </xf>
    <xf numFmtId="0" fontId="7" fillId="0" borderId="33" xfId="62" applyFont="1" applyFill="1" applyBorder="1" applyAlignment="1" applyProtection="1">
      <alignment horizontal="left" indent="1"/>
      <protection/>
    </xf>
    <xf numFmtId="174" fontId="14" fillId="0" borderId="33" xfId="62" applyNumberFormat="1" applyFont="1" applyFill="1" applyBorder="1" applyProtection="1">
      <alignment/>
      <protection/>
    </xf>
    <xf numFmtId="0" fontId="14" fillId="0" borderId="33" xfId="62" applyNumberFormat="1" applyFont="1" applyFill="1" applyBorder="1" applyProtection="1">
      <alignment/>
      <protection/>
    </xf>
    <xf numFmtId="0" fontId="14" fillId="0" borderId="47" xfId="62" applyNumberFormat="1" applyFont="1" applyFill="1" applyBorder="1" applyProtection="1">
      <alignment/>
      <protection/>
    </xf>
    <xf numFmtId="0" fontId="7" fillId="0" borderId="10" xfId="62" applyFont="1" applyFill="1" applyBorder="1" applyAlignment="1" applyProtection="1">
      <alignment horizontal="left" vertical="center" indent="1"/>
      <protection/>
    </xf>
    <xf numFmtId="174" fontId="14" fillId="0" borderId="10" xfId="62" applyNumberFormat="1" applyFont="1" applyFill="1" applyBorder="1" applyAlignment="1" applyProtection="1">
      <alignment vertical="center"/>
      <protection/>
    </xf>
    <xf numFmtId="0" fontId="16" fillId="0" borderId="30" xfId="62" applyFont="1" applyFill="1" applyBorder="1" applyAlignment="1" applyProtection="1">
      <alignment horizontal="left" vertical="center" indent="1"/>
      <protection/>
    </xf>
    <xf numFmtId="0" fontId="16" fillId="0" borderId="19" xfId="62" applyFont="1" applyFill="1" applyBorder="1" applyAlignment="1" applyProtection="1">
      <alignment horizontal="left" vertical="center" indent="1"/>
      <protection/>
    </xf>
    <xf numFmtId="176" fontId="43" fillId="0" borderId="19" xfId="40" applyNumberFormat="1" applyFont="1" applyFill="1" applyBorder="1" applyAlignment="1" applyProtection="1">
      <alignment vertical="center" wrapText="1"/>
      <protection locked="0"/>
    </xf>
    <xf numFmtId="176" fontId="43" fillId="0" borderId="31" xfId="40" applyNumberFormat="1" applyFont="1" applyFill="1" applyBorder="1" applyAlignment="1" applyProtection="1">
      <alignment vertical="center" wrapText="1"/>
      <protection/>
    </xf>
    <xf numFmtId="176" fontId="43" fillId="0" borderId="16" xfId="40" applyNumberFormat="1" applyFont="1" applyFill="1" applyBorder="1" applyAlignment="1" applyProtection="1">
      <alignment vertical="center" wrapText="1"/>
      <protection locked="0"/>
    </xf>
    <xf numFmtId="0" fontId="14" fillId="0" borderId="13" xfId="62" applyFont="1" applyFill="1" applyBorder="1" applyAlignment="1" applyProtection="1">
      <alignment horizontal="left" vertical="center" indent="1"/>
      <protection/>
    </xf>
    <xf numFmtId="174" fontId="14" fillId="0" borderId="16" xfId="62" applyNumberFormat="1" applyFont="1" applyFill="1" applyBorder="1" applyAlignment="1" applyProtection="1">
      <alignment vertical="center"/>
      <protection/>
    </xf>
    <xf numFmtId="173" fontId="2" fillId="0" borderId="16" xfId="40" applyFont="1" applyFill="1" applyBorder="1" applyAlignment="1" applyProtection="1">
      <alignment vertical="center" wrapText="1"/>
      <protection/>
    </xf>
    <xf numFmtId="176" fontId="2" fillId="0" borderId="16" xfId="40" applyNumberFormat="1" applyFont="1" applyFill="1" applyBorder="1" applyAlignment="1" applyProtection="1">
      <alignment vertical="center" wrapText="1"/>
      <protection/>
    </xf>
    <xf numFmtId="174" fontId="6" fillId="0" borderId="10" xfId="0" applyNumberFormat="1" applyFont="1" applyFill="1" applyBorder="1" applyAlignment="1" applyProtection="1">
      <alignment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6" xfId="40" applyNumberFormat="1" applyFont="1" applyFill="1" applyBorder="1" applyAlignment="1" applyProtection="1">
      <alignment vertical="center" wrapText="1"/>
      <protection/>
    </xf>
    <xf numFmtId="174" fontId="6" fillId="0" borderId="30" xfId="0" applyNumberFormat="1" applyFont="1" applyFill="1" applyBorder="1" applyAlignment="1" applyProtection="1">
      <alignment horizontal="left" vertical="center" wrapText="1"/>
      <protection locked="0"/>
    </xf>
    <xf numFmtId="174" fontId="6" fillId="0" borderId="19" xfId="0" applyNumberFormat="1" applyFont="1" applyFill="1" applyBorder="1" applyAlignment="1" applyProtection="1">
      <alignment vertical="center" wrapText="1"/>
      <protection locked="0"/>
    </xf>
    <xf numFmtId="49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31" xfId="40" applyNumberFormat="1" applyFont="1" applyFill="1" applyBorder="1" applyAlignment="1" applyProtection="1">
      <alignment vertical="center" wrapText="1"/>
      <protection/>
    </xf>
    <xf numFmtId="176" fontId="6" fillId="0" borderId="19" xfId="40" applyNumberFormat="1" applyFont="1" applyFill="1" applyBorder="1" applyAlignment="1" applyProtection="1">
      <alignment vertical="center" wrapText="1"/>
      <protection locked="0"/>
    </xf>
    <xf numFmtId="0" fontId="7" fillId="0" borderId="59" xfId="0" applyFont="1" applyFill="1" applyBorder="1" applyAlignment="1" applyProtection="1">
      <alignment horizontal="center" vertical="center"/>
      <protection/>
    </xf>
    <xf numFmtId="2" fontId="16" fillId="0" borderId="57" xfId="0" applyNumberFormat="1" applyFont="1" applyFill="1" applyBorder="1" applyAlignment="1" applyProtection="1">
      <alignment vertical="center"/>
      <protection locked="0"/>
    </xf>
    <xf numFmtId="2" fontId="19" fillId="0" borderId="34" xfId="0" applyNumberFormat="1" applyFont="1" applyFill="1" applyBorder="1" applyAlignment="1" applyProtection="1">
      <alignment vertical="center"/>
      <protection locked="0"/>
    </xf>
    <xf numFmtId="176" fontId="16" fillId="0" borderId="34" xfId="40" applyNumberFormat="1" applyFont="1" applyFill="1" applyBorder="1" applyAlignment="1" applyProtection="1">
      <alignment vertical="center"/>
      <protection locked="0"/>
    </xf>
    <xf numFmtId="2" fontId="16" fillId="0" borderId="34" xfId="0" applyNumberFormat="1" applyFont="1" applyFill="1" applyBorder="1" applyAlignment="1" applyProtection="1">
      <alignment vertical="center"/>
      <protection locked="0"/>
    </xf>
    <xf numFmtId="2" fontId="16" fillId="0" borderId="60" xfId="0" applyNumberFormat="1" applyFont="1" applyFill="1" applyBorder="1" applyAlignment="1" applyProtection="1">
      <alignment vertical="center"/>
      <protection locked="0"/>
    </xf>
    <xf numFmtId="3" fontId="16" fillId="0" borderId="57" xfId="0" applyNumberFormat="1" applyFont="1" applyFill="1" applyBorder="1" applyAlignment="1" applyProtection="1">
      <alignment vertical="center"/>
      <protection locked="0"/>
    </xf>
    <xf numFmtId="3" fontId="16" fillId="0" borderId="34" xfId="0" applyNumberFormat="1" applyFont="1" applyFill="1" applyBorder="1" applyAlignment="1" applyProtection="1">
      <alignment vertical="center"/>
      <protection locked="0"/>
    </xf>
    <xf numFmtId="3" fontId="16" fillId="0" borderId="60" xfId="0" applyNumberFormat="1" applyFont="1" applyFill="1" applyBorder="1" applyAlignment="1" applyProtection="1">
      <alignment vertical="center"/>
      <protection locked="0"/>
    </xf>
    <xf numFmtId="3" fontId="16" fillId="0" borderId="61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174" fontId="0" fillId="0" borderId="10" xfId="0" applyNumberFormat="1" applyFill="1" applyBorder="1" applyAlignment="1" applyProtection="1">
      <alignment horizontal="center" vertical="center" wrapText="1"/>
      <protection/>
    </xf>
    <xf numFmtId="0" fontId="47" fillId="0" borderId="0" xfId="59" applyFont="1">
      <alignment/>
      <protection/>
    </xf>
    <xf numFmtId="0" fontId="47" fillId="0" borderId="0" xfId="59" applyFont="1" applyAlignment="1">
      <alignment horizontal="right"/>
      <protection/>
    </xf>
    <xf numFmtId="0" fontId="25" fillId="0" borderId="0" xfId="59" applyFont="1">
      <alignment/>
      <protection/>
    </xf>
    <xf numFmtId="184" fontId="49" fillId="0" borderId="30" xfId="59" applyNumberFormat="1" applyFont="1" applyBorder="1" applyAlignment="1">
      <alignment horizontal="center" vertical="center" wrapText="1"/>
      <protection/>
    </xf>
    <xf numFmtId="0" fontId="49" fillId="0" borderId="19" xfId="59" applyFont="1" applyBorder="1" applyAlignment="1">
      <alignment horizontal="center" vertical="center"/>
      <protection/>
    </xf>
    <xf numFmtId="0" fontId="49" fillId="0" borderId="19" xfId="59" applyFont="1" applyBorder="1" applyAlignment="1">
      <alignment horizontal="center" vertical="center" wrapText="1"/>
      <protection/>
    </xf>
    <xf numFmtId="0" fontId="49" fillId="0" borderId="57" xfId="59" applyFont="1" applyBorder="1" applyAlignment="1">
      <alignment horizontal="center" vertical="center" wrapText="1"/>
      <protection/>
    </xf>
    <xf numFmtId="0" fontId="28" fillId="0" borderId="31" xfId="59" applyFont="1" applyBorder="1" applyAlignment="1">
      <alignment horizontal="center" vertical="center" wrapText="1"/>
      <protection/>
    </xf>
    <xf numFmtId="1" fontId="47" fillId="0" borderId="49" xfId="59" applyNumberFormat="1" applyFont="1" applyBorder="1" applyAlignment="1">
      <alignment horizontal="center" vertical="center"/>
      <protection/>
    </xf>
    <xf numFmtId="0" fontId="47" fillId="0" borderId="34" xfId="59" applyFont="1" applyBorder="1" applyAlignment="1">
      <alignment horizontal="center" vertical="center"/>
      <protection/>
    </xf>
    <xf numFmtId="0" fontId="47" fillId="0" borderId="16" xfId="59" applyFont="1" applyBorder="1" applyAlignment="1">
      <alignment horizontal="center" vertical="center"/>
      <protection/>
    </xf>
    <xf numFmtId="0" fontId="47" fillId="0" borderId="34" xfId="59" applyFont="1" applyBorder="1" applyAlignment="1">
      <alignment vertical="center"/>
      <protection/>
    </xf>
    <xf numFmtId="3" fontId="47" fillId="0" borderId="16" xfId="59" applyNumberFormat="1" applyFont="1" applyBorder="1" applyAlignment="1">
      <alignment horizontal="right" vertical="center"/>
      <protection/>
    </xf>
    <xf numFmtId="185" fontId="47" fillId="0" borderId="10" xfId="59" applyNumberFormat="1" applyFont="1" applyBorder="1" applyAlignment="1">
      <alignment vertical="center"/>
      <protection/>
    </xf>
    <xf numFmtId="185" fontId="47" fillId="0" borderId="34" xfId="59" applyNumberFormat="1" applyFont="1" applyBorder="1" applyAlignment="1">
      <alignment vertical="center"/>
      <protection/>
    </xf>
    <xf numFmtId="0" fontId="47" fillId="0" borderId="34" xfId="59" applyFont="1" applyBorder="1" applyAlignment="1">
      <alignment horizontal="left" vertical="center" wrapText="1"/>
      <protection/>
    </xf>
    <xf numFmtId="0" fontId="49" fillId="0" borderId="34" xfId="59" applyFont="1" applyBorder="1" applyAlignment="1">
      <alignment vertical="center" wrapText="1"/>
      <protection/>
    </xf>
    <xf numFmtId="185" fontId="49" fillId="0" borderId="10" xfId="59" applyNumberFormat="1" applyFont="1" applyBorder="1" applyAlignment="1">
      <alignment vertical="center"/>
      <protection/>
    </xf>
    <xf numFmtId="3" fontId="49" fillId="0" borderId="16" xfId="59" applyNumberFormat="1" applyFont="1" applyBorder="1" applyAlignment="1">
      <alignment horizontal="right" vertical="center"/>
      <protection/>
    </xf>
    <xf numFmtId="0" fontId="47" fillId="0" borderId="34" xfId="59" applyFont="1" applyBorder="1" applyAlignment="1">
      <alignment horizontal="left" vertical="center"/>
      <protection/>
    </xf>
    <xf numFmtId="0" fontId="49" fillId="0" borderId="34" xfId="59" applyFont="1" applyBorder="1" applyAlignment="1">
      <alignment horizontal="left" vertical="center" wrapText="1"/>
      <protection/>
    </xf>
    <xf numFmtId="0" fontId="49" fillId="0" borderId="0" xfId="59" applyFont="1">
      <alignment/>
      <protection/>
    </xf>
    <xf numFmtId="0" fontId="47" fillId="39" borderId="34" xfId="59" applyFont="1" applyFill="1" applyBorder="1" applyAlignment="1">
      <alignment horizontal="left" vertical="center" wrapText="1"/>
      <protection/>
    </xf>
    <xf numFmtId="0" fontId="25" fillId="0" borderId="34" xfId="59" applyFont="1" applyBorder="1" applyAlignment="1">
      <alignment horizontal="left" vertical="center" wrapText="1"/>
      <protection/>
    </xf>
    <xf numFmtId="0" fontId="28" fillId="0" borderId="34" xfId="59" applyFont="1" applyBorder="1" applyAlignment="1">
      <alignment horizontal="left" vertical="center" wrapText="1"/>
      <protection/>
    </xf>
    <xf numFmtId="0" fontId="49" fillId="0" borderId="34" xfId="59" applyFont="1" applyBorder="1" applyAlignment="1">
      <alignment horizontal="left" vertical="center"/>
      <protection/>
    </xf>
    <xf numFmtId="0" fontId="49" fillId="0" borderId="58" xfId="59" applyFont="1" applyBorder="1" applyAlignment="1">
      <alignment horizontal="left" vertical="center"/>
      <protection/>
    </xf>
    <xf numFmtId="185" fontId="49" fillId="0" borderId="58" xfId="59" applyNumberFormat="1" applyFont="1" applyBorder="1" applyAlignment="1">
      <alignment vertical="center"/>
      <protection/>
    </xf>
    <xf numFmtId="3" fontId="49" fillId="0" borderId="18" xfId="59" applyNumberFormat="1" applyFont="1" applyBorder="1" applyAlignment="1">
      <alignment horizontal="right" vertical="center"/>
      <protection/>
    </xf>
    <xf numFmtId="184" fontId="47" fillId="0" borderId="0" xfId="59" applyNumberFormat="1" applyFont="1">
      <alignment/>
      <protection/>
    </xf>
    <xf numFmtId="0" fontId="47" fillId="0" borderId="0" xfId="59" applyFont="1" applyAlignment="1">
      <alignment vertical="center"/>
      <protection/>
    </xf>
    <xf numFmtId="0" fontId="47" fillId="0" borderId="0" xfId="59" applyFont="1" applyAlignment="1">
      <alignment horizontal="left" wrapText="1"/>
      <protection/>
    </xf>
    <xf numFmtId="0" fontId="47" fillId="0" borderId="0" xfId="59" applyFont="1" applyAlignment="1">
      <alignment horizontal="left"/>
      <protection/>
    </xf>
    <xf numFmtId="3" fontId="49" fillId="0" borderId="18" xfId="59" applyNumberFormat="1" applyFont="1" applyBorder="1" applyAlignment="1">
      <alignment horizontal="center" vertical="center"/>
      <protection/>
    </xf>
    <xf numFmtId="38" fontId="49" fillId="0" borderId="58" xfId="42" applyNumberFormat="1" applyFont="1" applyFill="1" applyBorder="1" applyAlignment="1">
      <alignment horizontal="center" vertical="center" wrapText="1"/>
    </xf>
    <xf numFmtId="3" fontId="49" fillId="0" borderId="16" xfId="59" applyNumberFormat="1" applyFont="1" applyBorder="1" applyAlignment="1">
      <alignment horizontal="center" vertical="center"/>
      <protection/>
    </xf>
    <xf numFmtId="38" fontId="49" fillId="0" borderId="34" xfId="42" applyNumberFormat="1" applyFont="1" applyFill="1" applyBorder="1" applyAlignment="1">
      <alignment horizontal="center" vertical="center" wrapText="1"/>
    </xf>
    <xf numFmtId="3" fontId="47" fillId="0" borderId="16" xfId="59" applyNumberFormat="1" applyFont="1" applyBorder="1" applyAlignment="1">
      <alignment horizontal="center" vertical="center"/>
      <protection/>
    </xf>
    <xf numFmtId="38" fontId="47" fillId="0" borderId="34" xfId="42" applyNumberFormat="1" applyFont="1" applyFill="1" applyBorder="1" applyAlignment="1">
      <alignment horizontal="center" vertical="center" wrapText="1"/>
    </xf>
    <xf numFmtId="38" fontId="49" fillId="0" borderId="10" xfId="42" applyNumberFormat="1" applyFont="1" applyFill="1" applyBorder="1" applyAlignment="1">
      <alignment horizontal="center" vertical="center" wrapText="1"/>
    </xf>
    <xf numFmtId="0" fontId="47" fillId="0" borderId="16" xfId="59" applyFont="1" applyBorder="1" applyAlignment="1" quotePrefix="1">
      <alignment horizontal="center" vertical="center"/>
      <protection/>
    </xf>
    <xf numFmtId="0" fontId="47" fillId="0" borderId="34" xfId="59" applyFont="1" applyBorder="1" applyAlignment="1">
      <alignment horizontal="center" vertical="center" wrapText="1"/>
      <protection/>
    </xf>
    <xf numFmtId="0" fontId="28" fillId="0" borderId="31" xfId="59" applyFont="1" applyBorder="1" applyAlignment="1">
      <alignment horizontal="center" vertical="center"/>
      <protection/>
    </xf>
    <xf numFmtId="0" fontId="47" fillId="0" borderId="0" xfId="59" applyFont="1" applyAlignment="1">
      <alignment wrapText="1"/>
      <protection/>
    </xf>
    <xf numFmtId="0" fontId="44" fillId="0" borderId="0" xfId="59">
      <alignment/>
      <protection/>
    </xf>
    <xf numFmtId="0" fontId="50" fillId="0" borderId="0" xfId="59" applyFont="1">
      <alignment/>
      <protection/>
    </xf>
    <xf numFmtId="0" fontId="25" fillId="0" borderId="0" xfId="59" applyFont="1" applyAlignment="1">
      <alignment horizontal="right"/>
      <protection/>
    </xf>
    <xf numFmtId="0" fontId="25" fillId="0" borderId="0" xfId="59" applyFont="1" applyAlignment="1">
      <alignment horizontal="right" wrapText="1"/>
      <protection/>
    </xf>
    <xf numFmtId="0" fontId="47" fillId="0" borderId="16" xfId="59" applyFont="1" applyBorder="1" applyAlignment="1">
      <alignment horizontal="center" vertical="center" wrapText="1"/>
      <protection/>
    </xf>
    <xf numFmtId="38" fontId="47" fillId="0" borderId="16" xfId="42" applyNumberFormat="1" applyFont="1" applyFill="1" applyBorder="1" applyAlignment="1">
      <alignment horizontal="center" vertical="center" wrapText="1"/>
    </xf>
    <xf numFmtId="0" fontId="25" fillId="0" borderId="34" xfId="59" applyFont="1" applyBorder="1" applyAlignment="1">
      <alignment horizontal="left" vertical="center"/>
      <protection/>
    </xf>
    <xf numFmtId="0" fontId="28" fillId="0" borderId="34" xfId="59" applyFont="1" applyBorder="1" applyAlignment="1">
      <alignment horizontal="left" vertical="center"/>
      <protection/>
    </xf>
    <xf numFmtId="38" fontId="49" fillId="0" borderId="16" xfId="42" applyNumberFormat="1" applyFont="1" applyFill="1" applyBorder="1" applyAlignment="1">
      <alignment horizontal="center" vertical="center" wrapText="1"/>
    </xf>
    <xf numFmtId="0" fontId="28" fillId="0" borderId="58" xfId="59" applyFont="1" applyBorder="1" applyAlignment="1">
      <alignment horizontal="left" vertical="center"/>
      <protection/>
    </xf>
    <xf numFmtId="0" fontId="49" fillId="0" borderId="58" xfId="59" applyFont="1" applyBorder="1" applyAlignment="1">
      <alignment horizontal="left" vertical="center" wrapText="1"/>
      <protection/>
    </xf>
    <xf numFmtId="38" fontId="49" fillId="0" borderId="18" xfId="42" applyNumberFormat="1" applyFont="1" applyFill="1" applyBorder="1" applyAlignment="1">
      <alignment horizontal="center" vertical="center" wrapText="1"/>
    </xf>
    <xf numFmtId="0" fontId="47" fillId="0" borderId="0" xfId="59" applyFont="1" applyAlignment="1">
      <alignment horizontal="right" wrapText="1"/>
      <protection/>
    </xf>
    <xf numFmtId="0" fontId="49" fillId="0" borderId="57" xfId="59" applyFont="1" applyBorder="1" applyAlignment="1">
      <alignment horizontal="center" vertical="center"/>
      <protection/>
    </xf>
    <xf numFmtId="0" fontId="47" fillId="0" borderId="10" xfId="59" applyFont="1" applyBorder="1" applyAlignment="1">
      <alignment horizontal="center" vertical="center"/>
      <protection/>
    </xf>
    <xf numFmtId="0" fontId="47" fillId="0" borderId="10" xfId="59" applyFont="1" applyBorder="1" applyAlignment="1">
      <alignment horizontal="left" vertical="center" wrapText="1"/>
      <protection/>
    </xf>
    <xf numFmtId="0" fontId="49" fillId="0" borderId="10" xfId="59" applyFont="1" applyBorder="1" applyAlignment="1">
      <alignment horizontal="left" vertical="center" wrapText="1"/>
      <protection/>
    </xf>
    <xf numFmtId="184" fontId="49" fillId="0" borderId="49" xfId="59" applyNumberFormat="1" applyFont="1" applyBorder="1" applyAlignment="1">
      <alignment horizontal="center" vertical="center"/>
      <protection/>
    </xf>
    <xf numFmtId="38" fontId="49" fillId="0" borderId="34" xfId="42" applyNumberFormat="1" applyFont="1" applyFill="1" applyBorder="1" applyAlignment="1">
      <alignment vertical="center"/>
    </xf>
    <xf numFmtId="38" fontId="47" fillId="0" borderId="34" xfId="42" applyNumberFormat="1" applyFont="1" applyFill="1" applyBorder="1" applyAlignment="1">
      <alignment vertical="center"/>
    </xf>
    <xf numFmtId="184" fontId="49" fillId="0" borderId="62" xfId="59" applyNumberFormat="1" applyFont="1" applyBorder="1" applyAlignment="1">
      <alignment horizontal="center" vertical="center"/>
      <protection/>
    </xf>
    <xf numFmtId="38" fontId="49" fillId="0" borderId="58" xfId="42" applyNumberFormat="1" applyFont="1" applyFill="1" applyBorder="1" applyAlignment="1">
      <alignment vertical="center"/>
    </xf>
    <xf numFmtId="184" fontId="47" fillId="0" borderId="0" xfId="59" applyNumberFormat="1" applyFont="1" applyAlignment="1">
      <alignment wrapText="1"/>
      <protection/>
    </xf>
    <xf numFmtId="0" fontId="52" fillId="0" borderId="0" xfId="59" applyFont="1" applyAlignment="1">
      <alignment horizontal="right"/>
      <protection/>
    </xf>
    <xf numFmtId="0" fontId="49" fillId="0" borderId="0" xfId="59" applyFont="1" applyAlignment="1">
      <alignment horizontal="centerContinuous" vertical="center"/>
      <protection/>
    </xf>
    <xf numFmtId="0" fontId="49" fillId="0" borderId="10" xfId="59" applyFont="1" applyBorder="1" applyAlignment="1">
      <alignment horizontal="left" vertical="center"/>
      <protection/>
    </xf>
    <xf numFmtId="38" fontId="47" fillId="0" borderId="10" xfId="42" applyNumberFormat="1" applyFont="1" applyFill="1" applyBorder="1" applyAlignment="1">
      <alignment horizontal="center" vertical="center" wrapText="1"/>
    </xf>
    <xf numFmtId="38" fontId="47" fillId="0" borderId="10" xfId="42" applyNumberFormat="1" applyFont="1" applyFill="1" applyBorder="1" applyAlignment="1">
      <alignment horizontal="center" vertical="center"/>
    </xf>
    <xf numFmtId="0" fontId="28" fillId="0" borderId="10" xfId="59" applyFont="1" applyBorder="1" applyAlignment="1">
      <alignment horizontal="left" vertical="center" wrapText="1"/>
      <protection/>
    </xf>
    <xf numFmtId="0" fontId="28" fillId="0" borderId="17" xfId="59" applyFont="1" applyBorder="1" applyAlignment="1">
      <alignment horizontal="left" vertical="center" wrapText="1"/>
      <protection/>
    </xf>
    <xf numFmtId="0" fontId="49" fillId="0" borderId="17" xfId="59" applyFont="1" applyBorder="1" applyAlignment="1">
      <alignment horizontal="left" vertical="center"/>
      <protection/>
    </xf>
    <xf numFmtId="38" fontId="49" fillId="0" borderId="17" xfId="42" applyNumberFormat="1" applyFont="1" applyFill="1" applyBorder="1" applyAlignment="1">
      <alignment horizontal="center" vertical="center" wrapText="1"/>
    </xf>
    <xf numFmtId="0" fontId="49" fillId="0" borderId="10" xfId="59" applyFont="1" applyBorder="1" applyAlignment="1">
      <alignment horizontal="center" vertical="center" wrapText="1"/>
      <protection/>
    </xf>
    <xf numFmtId="0" fontId="49" fillId="0" borderId="16" xfId="59" applyFont="1" applyBorder="1" applyAlignment="1">
      <alignment horizontal="center" vertical="center"/>
      <protection/>
    </xf>
    <xf numFmtId="0" fontId="49" fillId="0" borderId="17" xfId="59" applyFont="1" applyBorder="1" applyAlignment="1">
      <alignment horizontal="center" vertical="center" wrapText="1"/>
      <protection/>
    </xf>
    <xf numFmtId="0" fontId="49" fillId="0" borderId="18" xfId="59" applyFont="1" applyBorder="1" applyAlignment="1">
      <alignment horizontal="center" vertical="center"/>
      <protection/>
    </xf>
    <xf numFmtId="38" fontId="0" fillId="0" borderId="0" xfId="42" applyNumberFormat="1" applyFont="1" applyAlignment="1">
      <alignment/>
    </xf>
    <xf numFmtId="0" fontId="54" fillId="0" borderId="0" xfId="59" applyFont="1" applyAlignment="1">
      <alignment horizontal="right"/>
      <protection/>
    </xf>
    <xf numFmtId="38" fontId="47" fillId="0" borderId="0" xfId="42" applyNumberFormat="1" applyFont="1" applyFill="1" applyBorder="1" applyAlignment="1">
      <alignment/>
    </xf>
    <xf numFmtId="38" fontId="49" fillId="0" borderId="19" xfId="42" applyNumberFormat="1" applyFont="1" applyFill="1" applyBorder="1" applyAlignment="1">
      <alignment horizontal="center" vertical="center" wrapText="1"/>
    </xf>
    <xf numFmtId="38" fontId="47" fillId="0" borderId="34" xfId="42" applyNumberFormat="1" applyFont="1" applyFill="1" applyBorder="1" applyAlignment="1">
      <alignment horizontal="center" vertical="center"/>
    </xf>
    <xf numFmtId="38" fontId="47" fillId="0" borderId="16" xfId="42" applyNumberFormat="1" applyFont="1" applyFill="1" applyBorder="1" applyAlignment="1">
      <alignment horizontal="center" vertical="center"/>
    </xf>
    <xf numFmtId="38" fontId="49" fillId="0" borderId="16" xfId="42" applyNumberFormat="1" applyFont="1" applyFill="1" applyBorder="1" applyAlignment="1">
      <alignment horizontal="center" vertical="center"/>
    </xf>
    <xf numFmtId="38" fontId="47" fillId="0" borderId="0" xfId="42" applyNumberFormat="1" applyFont="1" applyFill="1" applyAlignment="1">
      <alignment/>
    </xf>
    <xf numFmtId="184" fontId="49" fillId="0" borderId="49" xfId="59" applyNumberFormat="1" applyFont="1" applyBorder="1" applyAlignment="1" quotePrefix="1">
      <alignment horizontal="center" vertical="center"/>
      <protection/>
    </xf>
    <xf numFmtId="184" fontId="49" fillId="0" borderId="29" xfId="59" applyNumberFormat="1" applyFont="1" applyBorder="1" applyAlignment="1" quotePrefix="1">
      <alignment horizontal="center" vertical="center"/>
      <protection/>
    </xf>
    <xf numFmtId="0" fontId="49" fillId="0" borderId="58" xfId="59" applyFont="1" applyBorder="1" applyAlignment="1">
      <alignment horizontal="left" vertical="center"/>
      <protection/>
    </xf>
    <xf numFmtId="0" fontId="49" fillId="0" borderId="63" xfId="59" applyFont="1" applyBorder="1" applyAlignment="1">
      <alignment horizontal="left" vertical="center"/>
      <protection/>
    </xf>
    <xf numFmtId="184" fontId="47" fillId="0" borderId="49" xfId="59" applyNumberFormat="1" applyFont="1" applyBorder="1" applyAlignment="1" quotePrefix="1">
      <alignment horizontal="center" vertical="center"/>
      <protection/>
    </xf>
    <xf numFmtId="184" fontId="47" fillId="0" borderId="29" xfId="59" applyNumberFormat="1" applyFont="1" applyBorder="1" applyAlignment="1" quotePrefix="1">
      <alignment horizontal="center" vertical="center"/>
      <protection/>
    </xf>
    <xf numFmtId="0" fontId="25" fillId="0" borderId="34" xfId="59" applyFont="1" applyBorder="1" applyAlignment="1">
      <alignment horizontal="left" vertical="center" wrapText="1"/>
      <protection/>
    </xf>
    <xf numFmtId="0" fontId="25" fillId="0" borderId="56" xfId="59" applyFont="1" applyBorder="1" applyAlignment="1">
      <alignment horizontal="left" vertical="center" wrapText="1"/>
      <protection/>
    </xf>
    <xf numFmtId="0" fontId="25" fillId="0" borderId="29" xfId="59" applyFont="1" applyBorder="1" applyAlignment="1">
      <alignment horizontal="left" vertical="center" wrapText="1"/>
      <protection/>
    </xf>
    <xf numFmtId="0" fontId="28" fillId="0" borderId="34" xfId="59" applyFont="1" applyBorder="1" applyAlignment="1">
      <alignment horizontal="left" vertical="center" wrapText="1"/>
      <protection/>
    </xf>
    <xf numFmtId="0" fontId="28" fillId="0" borderId="56" xfId="59" applyFont="1" applyBorder="1" applyAlignment="1">
      <alignment horizontal="left" vertical="center" wrapText="1"/>
      <protection/>
    </xf>
    <xf numFmtId="0" fontId="47" fillId="0" borderId="34" xfId="59" applyFont="1" applyBorder="1" applyAlignment="1">
      <alignment horizontal="left" vertical="center"/>
      <protection/>
    </xf>
    <xf numFmtId="0" fontId="47" fillId="0" borderId="56" xfId="59" applyFont="1" applyBorder="1" applyAlignment="1">
      <alignment horizontal="left" vertical="center"/>
      <protection/>
    </xf>
    <xf numFmtId="0" fontId="49" fillId="0" borderId="34" xfId="59" applyFont="1" applyBorder="1" applyAlignment="1">
      <alignment horizontal="left" vertical="center"/>
      <protection/>
    </xf>
    <xf numFmtId="0" fontId="49" fillId="0" borderId="56" xfId="59" applyFont="1" applyBorder="1" applyAlignment="1">
      <alignment horizontal="left" vertical="center"/>
      <protection/>
    </xf>
    <xf numFmtId="186" fontId="47" fillId="0" borderId="34" xfId="59" applyNumberFormat="1" applyFont="1" applyBorder="1" applyAlignment="1">
      <alignment horizontal="left" vertical="center"/>
      <protection/>
    </xf>
    <xf numFmtId="186" fontId="47" fillId="0" borderId="56" xfId="59" applyNumberFormat="1" applyFont="1" applyBorder="1" applyAlignment="1">
      <alignment horizontal="left" vertical="center"/>
      <protection/>
    </xf>
    <xf numFmtId="0" fontId="25" fillId="0" borderId="34" xfId="59" applyFont="1" applyBorder="1" applyAlignment="1">
      <alignment vertical="center"/>
      <protection/>
    </xf>
    <xf numFmtId="0" fontId="25" fillId="0" borderId="56" xfId="59" applyFont="1" applyBorder="1" applyAlignment="1">
      <alignment vertical="center"/>
      <protection/>
    </xf>
    <xf numFmtId="0" fontId="25" fillId="0" borderId="34" xfId="59" applyFont="1" applyBorder="1" applyAlignment="1">
      <alignment vertical="center" wrapText="1"/>
      <protection/>
    </xf>
    <xf numFmtId="0" fontId="25" fillId="0" borderId="56" xfId="59" applyFont="1" applyBorder="1" applyAlignment="1">
      <alignment vertical="center" wrapText="1"/>
      <protection/>
    </xf>
    <xf numFmtId="0" fontId="25" fillId="39" borderId="34" xfId="59" applyFont="1" applyFill="1" applyBorder="1" applyAlignment="1">
      <alignment horizontal="left" vertical="center" wrapText="1"/>
      <protection/>
    </xf>
    <xf numFmtId="0" fontId="25" fillId="39" borderId="56" xfId="59" applyFont="1" applyFill="1" applyBorder="1" applyAlignment="1">
      <alignment horizontal="left" vertical="center" wrapText="1"/>
      <protection/>
    </xf>
    <xf numFmtId="0" fontId="47" fillId="0" borderId="34" xfId="59" applyFont="1" applyBorder="1" applyAlignment="1">
      <alignment horizontal="left" vertical="center" wrapText="1"/>
      <protection/>
    </xf>
    <xf numFmtId="0" fontId="47" fillId="0" borderId="56" xfId="59" applyFont="1" applyBorder="1" applyAlignment="1">
      <alignment horizontal="left" vertical="center" wrapText="1"/>
      <protection/>
    </xf>
    <xf numFmtId="0" fontId="49" fillId="0" borderId="34" xfId="59" applyFont="1" applyBorder="1" applyAlignment="1">
      <alignment horizontal="left" vertical="center" wrapText="1"/>
      <protection/>
    </xf>
    <xf numFmtId="0" fontId="49" fillId="0" borderId="56" xfId="59" applyFont="1" applyBorder="1" applyAlignment="1">
      <alignment horizontal="left" vertical="center" wrapText="1"/>
      <protection/>
    </xf>
    <xf numFmtId="0" fontId="47" fillId="39" borderId="34" xfId="59" applyFont="1" applyFill="1" applyBorder="1" applyAlignment="1">
      <alignment horizontal="left" vertical="center" wrapText="1"/>
      <protection/>
    </xf>
    <xf numFmtId="0" fontId="47" fillId="39" borderId="56" xfId="59" applyFont="1" applyFill="1" applyBorder="1" applyAlignment="1">
      <alignment horizontal="left" vertical="center" wrapText="1"/>
      <protection/>
    </xf>
    <xf numFmtId="0" fontId="49" fillId="0" borderId="34" xfId="59" applyFont="1" applyBorder="1" applyAlignment="1">
      <alignment vertical="center" wrapText="1"/>
      <protection/>
    </xf>
    <xf numFmtId="0" fontId="49" fillId="0" borderId="56" xfId="59" applyFont="1" applyBorder="1" applyAlignment="1">
      <alignment vertical="center" wrapText="1"/>
      <protection/>
    </xf>
    <xf numFmtId="0" fontId="47" fillId="0" borderId="34" xfId="59" applyFont="1" applyBorder="1" applyAlignment="1">
      <alignment vertical="center" wrapText="1"/>
      <protection/>
    </xf>
    <xf numFmtId="0" fontId="47" fillId="0" borderId="56" xfId="59" applyFont="1" applyBorder="1" applyAlignment="1">
      <alignment vertical="center" wrapText="1"/>
      <protection/>
    </xf>
    <xf numFmtId="0" fontId="47" fillId="0" borderId="34" xfId="59" applyFont="1" applyBorder="1" applyAlignment="1">
      <alignment vertical="center"/>
      <protection/>
    </xf>
    <xf numFmtId="0" fontId="47" fillId="0" borderId="56" xfId="59" applyFont="1" applyBorder="1" applyAlignment="1">
      <alignment vertical="center"/>
      <protection/>
    </xf>
    <xf numFmtId="0" fontId="48" fillId="0" borderId="0" xfId="59" applyFont="1" applyAlignment="1">
      <alignment horizontal="center"/>
      <protection/>
    </xf>
    <xf numFmtId="0" fontId="49" fillId="0" borderId="0" xfId="59" applyFont="1" applyAlignment="1">
      <alignment horizontal="right"/>
      <protection/>
    </xf>
    <xf numFmtId="0" fontId="25" fillId="0" borderId="0" xfId="59" applyFont="1">
      <alignment/>
      <protection/>
    </xf>
    <xf numFmtId="184" fontId="49" fillId="0" borderId="30" xfId="59" applyNumberFormat="1" applyFont="1" applyBorder="1" applyAlignment="1">
      <alignment horizontal="center" vertical="center" wrapText="1"/>
      <protection/>
    </xf>
    <xf numFmtId="0" fontId="28" fillId="0" borderId="19" xfId="59" applyFont="1" applyBorder="1" applyAlignment="1">
      <alignment horizontal="center" vertical="center" wrapText="1"/>
      <protection/>
    </xf>
    <xf numFmtId="0" fontId="49" fillId="0" borderId="19" xfId="59" applyFont="1" applyBorder="1" applyAlignment="1">
      <alignment horizontal="center" vertical="center"/>
      <protection/>
    </xf>
    <xf numFmtId="0" fontId="28" fillId="0" borderId="19" xfId="59" applyFont="1" applyBorder="1" applyAlignment="1">
      <alignment horizontal="center" vertical="center"/>
      <protection/>
    </xf>
    <xf numFmtId="1" fontId="47" fillId="0" borderId="49" xfId="59" applyNumberFormat="1" applyFont="1" applyBorder="1" applyAlignment="1">
      <alignment horizontal="center" vertical="center"/>
      <protection/>
    </xf>
    <xf numFmtId="1" fontId="47" fillId="0" borderId="29" xfId="59" applyNumberFormat="1" applyFont="1" applyBorder="1" applyAlignment="1">
      <alignment horizontal="center" vertical="center"/>
      <protection/>
    </xf>
    <xf numFmtId="0" fontId="47" fillId="0" borderId="34" xfId="59" applyFont="1" applyBorder="1" applyAlignment="1">
      <alignment horizontal="center" vertical="center"/>
      <protection/>
    </xf>
    <xf numFmtId="0" fontId="47" fillId="0" borderId="56" xfId="59" applyFont="1" applyBorder="1" applyAlignment="1">
      <alignment horizontal="center" vertical="center"/>
      <protection/>
    </xf>
    <xf numFmtId="0" fontId="47" fillId="0" borderId="49" xfId="59" applyFont="1" applyBorder="1" applyAlignment="1" quotePrefix="1">
      <alignment horizontal="center" vertical="center"/>
      <protection/>
    </xf>
    <xf numFmtId="0" fontId="47" fillId="0" borderId="29" xfId="59" applyFont="1" applyBorder="1" applyAlignment="1">
      <alignment horizontal="center" vertical="center"/>
      <protection/>
    </xf>
    <xf numFmtId="0" fontId="28" fillId="0" borderId="58" xfId="59" applyFont="1" applyBorder="1" applyAlignment="1">
      <alignment horizontal="left" vertical="center" wrapText="1"/>
      <protection/>
    </xf>
    <xf numFmtId="0" fontId="28" fillId="0" borderId="63" xfId="59" applyFont="1" applyBorder="1" applyAlignment="1">
      <alignment horizontal="left" vertical="center" wrapText="1"/>
      <protection/>
    </xf>
    <xf numFmtId="0" fontId="49" fillId="0" borderId="49" xfId="59" applyFont="1" applyBorder="1" applyAlignment="1" quotePrefix="1">
      <alignment horizontal="center" vertical="center"/>
      <protection/>
    </xf>
    <xf numFmtId="0" fontId="49" fillId="0" borderId="29" xfId="59" applyFont="1" applyBorder="1" applyAlignment="1">
      <alignment horizontal="center" vertical="center"/>
      <protection/>
    </xf>
    <xf numFmtId="184" fontId="45" fillId="0" borderId="0" xfId="59" applyNumberFormat="1" applyFont="1" applyAlignment="1">
      <alignment horizontal="center" vertical="center"/>
      <protection/>
    </xf>
    <xf numFmtId="0" fontId="46" fillId="0" borderId="0" xfId="59" applyFont="1">
      <alignment/>
      <protection/>
    </xf>
    <xf numFmtId="0" fontId="23" fillId="0" borderId="0" xfId="59" applyFont="1" applyAlignment="1">
      <alignment horizontal="center"/>
      <protection/>
    </xf>
    <xf numFmtId="0" fontId="49" fillId="0" borderId="29" xfId="59" applyFont="1" applyBorder="1" applyAlignment="1" quotePrefix="1">
      <alignment horizontal="center" vertical="center"/>
      <protection/>
    </xf>
    <xf numFmtId="0" fontId="28" fillId="0" borderId="34" xfId="59" applyFont="1" applyBorder="1" applyAlignment="1">
      <alignment horizontal="left" vertical="center"/>
      <protection/>
    </xf>
    <xf numFmtId="0" fontId="28" fillId="0" borderId="56" xfId="59" applyFont="1" applyBorder="1" applyAlignment="1">
      <alignment horizontal="left" vertical="center"/>
      <protection/>
    </xf>
    <xf numFmtId="0" fontId="47" fillId="0" borderId="29" xfId="59" applyFont="1" applyBorder="1" applyAlignment="1" quotePrefix="1">
      <alignment horizontal="center" vertical="center"/>
      <protection/>
    </xf>
    <xf numFmtId="0" fontId="49" fillId="0" borderId="62" xfId="59" applyFont="1" applyBorder="1" applyAlignment="1" quotePrefix="1">
      <alignment horizontal="center" vertical="center"/>
      <protection/>
    </xf>
    <xf numFmtId="0" fontId="49" fillId="0" borderId="64" xfId="59" applyFont="1" applyBorder="1" applyAlignment="1" quotePrefix="1">
      <alignment horizontal="center" vertical="center"/>
      <protection/>
    </xf>
    <xf numFmtId="0" fontId="28" fillId="0" borderId="58" xfId="59" applyFont="1" applyBorder="1" applyAlignment="1">
      <alignment horizontal="left" vertical="center"/>
      <protection/>
    </xf>
    <xf numFmtId="0" fontId="28" fillId="0" borderId="63" xfId="59" applyFont="1" applyBorder="1" applyAlignment="1">
      <alignment horizontal="left" vertical="center"/>
      <protection/>
    </xf>
    <xf numFmtId="0" fontId="25" fillId="0" borderId="34" xfId="59" applyFont="1" applyBorder="1" applyAlignment="1">
      <alignment horizontal="left" vertical="center"/>
      <protection/>
    </xf>
    <xf numFmtId="0" fontId="25" fillId="0" borderId="56" xfId="59" applyFont="1" applyBorder="1" applyAlignment="1">
      <alignment horizontal="left" vertical="center"/>
      <protection/>
    </xf>
    <xf numFmtId="0" fontId="44" fillId="0" borderId="0" xfId="59">
      <alignment/>
      <protection/>
    </xf>
    <xf numFmtId="0" fontId="25" fillId="0" borderId="0" xfId="59" applyFont="1" applyAlignment="1">
      <alignment horizontal="right"/>
      <protection/>
    </xf>
    <xf numFmtId="184" fontId="49" fillId="0" borderId="65" xfId="59" applyNumberFormat="1" applyFont="1" applyBorder="1" applyAlignment="1">
      <alignment horizontal="center" vertical="center" wrapText="1"/>
      <protection/>
    </xf>
    <xf numFmtId="184" fontId="49" fillId="0" borderId="66" xfId="59" applyNumberFormat="1" applyFont="1" applyBorder="1" applyAlignment="1">
      <alignment horizontal="center" vertical="center" wrapText="1"/>
      <protection/>
    </xf>
    <xf numFmtId="0" fontId="49" fillId="0" borderId="57" xfId="59" applyFont="1" applyBorder="1" applyAlignment="1">
      <alignment horizontal="center" vertical="center"/>
      <protection/>
    </xf>
    <xf numFmtId="0" fontId="49" fillId="0" borderId="67" xfId="59" applyFont="1" applyBorder="1" applyAlignment="1">
      <alignment horizontal="center" vertical="center"/>
      <protection/>
    </xf>
    <xf numFmtId="0" fontId="51" fillId="0" borderId="0" xfId="59" applyFont="1" applyAlignment="1">
      <alignment horizontal="right"/>
      <protection/>
    </xf>
    <xf numFmtId="0" fontId="49" fillId="0" borderId="13" xfId="59" applyFont="1" applyBorder="1" applyAlignment="1" quotePrefix="1">
      <alignment horizontal="center" vertical="center"/>
      <protection/>
    </xf>
    <xf numFmtId="0" fontId="49" fillId="0" borderId="10" xfId="59" applyFont="1" applyBorder="1" applyAlignment="1">
      <alignment horizontal="center" vertical="center"/>
      <protection/>
    </xf>
    <xf numFmtId="0" fontId="49" fillId="0" borderId="50" xfId="59" applyFont="1" applyBorder="1" applyAlignment="1" quotePrefix="1">
      <alignment horizontal="center" vertical="center"/>
      <protection/>
    </xf>
    <xf numFmtId="0" fontId="49" fillId="0" borderId="17" xfId="59" applyFont="1" applyBorder="1" applyAlignment="1">
      <alignment horizontal="center" vertical="center"/>
      <protection/>
    </xf>
    <xf numFmtId="0" fontId="53" fillId="0" borderId="0" xfId="59" applyFont="1">
      <alignment/>
      <protection/>
    </xf>
    <xf numFmtId="1" fontId="47" fillId="0" borderId="13" xfId="59" applyNumberFormat="1" applyFont="1" applyBorder="1" applyAlignment="1">
      <alignment horizontal="center" vertical="center"/>
      <protection/>
    </xf>
    <xf numFmtId="1" fontId="47" fillId="0" borderId="10" xfId="59" applyNumberFormat="1" applyFont="1" applyBorder="1" applyAlignment="1">
      <alignment horizontal="center" vertical="center"/>
      <protection/>
    </xf>
    <xf numFmtId="174" fontId="7" fillId="0" borderId="68" xfId="0" applyNumberFormat="1" applyFont="1" applyFill="1" applyBorder="1" applyAlignment="1" applyProtection="1">
      <alignment horizontal="center" vertical="center" wrapText="1"/>
      <protection/>
    </xf>
    <xf numFmtId="174" fontId="7" fillId="0" borderId="69" xfId="0" applyNumberFormat="1" applyFont="1" applyFill="1" applyBorder="1" applyAlignment="1" applyProtection="1">
      <alignment horizontal="center" vertical="center" wrapText="1"/>
      <protection/>
    </xf>
    <xf numFmtId="174" fontId="22" fillId="0" borderId="70" xfId="0" applyNumberFormat="1" applyFont="1" applyFill="1" applyBorder="1" applyAlignment="1" applyProtection="1">
      <alignment horizontal="center" vertical="center" wrapText="1"/>
      <protection/>
    </xf>
    <xf numFmtId="174" fontId="7" fillId="0" borderId="71" xfId="0" applyNumberFormat="1" applyFont="1" applyFill="1" applyBorder="1" applyAlignment="1" applyProtection="1">
      <alignment horizontal="center" vertical="center" wrapText="1"/>
      <protection/>
    </xf>
    <xf numFmtId="174" fontId="7" fillId="0" borderId="72" xfId="0" applyNumberFormat="1" applyFont="1" applyFill="1" applyBorder="1" applyAlignment="1" applyProtection="1">
      <alignment horizontal="center" vertical="center" wrapText="1"/>
      <protection/>
    </xf>
    <xf numFmtId="174" fontId="13" fillId="0" borderId="0" xfId="0" applyNumberFormat="1" applyFont="1" applyFill="1" applyAlignment="1" applyProtection="1">
      <alignment horizontal="center" textRotation="180" wrapText="1"/>
      <protection/>
    </xf>
    <xf numFmtId="174" fontId="4" fillId="0" borderId="0" xfId="61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3" fillId="0" borderId="31" xfId="61" applyFont="1" applyFill="1" applyBorder="1" applyAlignment="1">
      <alignment horizontal="center" vertical="center" wrapText="1"/>
      <protection/>
    </xf>
    <xf numFmtId="0" fontId="3" fillId="0" borderId="32" xfId="61" applyFont="1" applyFill="1" applyBorder="1" applyAlignment="1">
      <alignment horizontal="center" vertical="center" wrapText="1"/>
      <protection/>
    </xf>
    <xf numFmtId="0" fontId="3" fillId="0" borderId="30" xfId="61" applyFont="1" applyFill="1" applyBorder="1" applyAlignment="1">
      <alignment horizontal="center" vertical="center" wrapText="1"/>
      <protection/>
    </xf>
    <xf numFmtId="0" fontId="3" fillId="0" borderId="20" xfId="61" applyFont="1" applyFill="1" applyBorder="1" applyAlignment="1">
      <alignment horizontal="center" vertical="center" wrapText="1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21" xfId="61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11" xfId="61" applyFont="1" applyFill="1" applyBorder="1" applyAlignment="1" applyProtection="1">
      <alignment horizontal="left"/>
      <protection/>
    </xf>
    <xf numFmtId="0" fontId="7" fillId="0" borderId="12" xfId="61" applyFont="1" applyFill="1" applyBorder="1" applyAlignment="1" applyProtection="1">
      <alignment horizontal="left"/>
      <protection/>
    </xf>
    <xf numFmtId="0" fontId="16" fillId="0" borderId="70" xfId="61" applyFont="1" applyFill="1" applyBorder="1" applyAlignment="1">
      <alignment horizontal="justify" vertical="center" wrapText="1"/>
      <protection/>
    </xf>
    <xf numFmtId="174" fontId="6" fillId="0" borderId="0" xfId="0" applyNumberFormat="1" applyFont="1" applyFill="1" applyAlignment="1">
      <alignment horizontal="center" vertical="center" wrapText="1"/>
    </xf>
    <xf numFmtId="0" fontId="7" fillId="0" borderId="53" xfId="0" applyFont="1" applyFill="1" applyBorder="1" applyAlignment="1" applyProtection="1">
      <alignment horizontal="center"/>
      <protection/>
    </xf>
    <xf numFmtId="0" fontId="7" fillId="0" borderId="73" xfId="0" applyFont="1" applyFill="1" applyBorder="1" applyAlignment="1" applyProtection="1">
      <alignment horizontal="center"/>
      <protection/>
    </xf>
    <xf numFmtId="0" fontId="7" fillId="0" borderId="54" xfId="0" applyFont="1" applyFill="1" applyBorder="1" applyAlignment="1" applyProtection="1">
      <alignment horizontal="center"/>
      <protection/>
    </xf>
    <xf numFmtId="0" fontId="16" fillId="0" borderId="65" xfId="0" applyFont="1" applyFill="1" applyBorder="1" applyAlignment="1" applyProtection="1">
      <alignment horizontal="left" indent="1"/>
      <protection locked="0"/>
    </xf>
    <xf numFmtId="0" fontId="16" fillId="0" borderId="67" xfId="0" applyFont="1" applyFill="1" applyBorder="1" applyAlignment="1" applyProtection="1">
      <alignment horizontal="left" indent="1"/>
      <protection locked="0"/>
    </xf>
    <xf numFmtId="0" fontId="16" fillId="0" borderId="66" xfId="0" applyFont="1" applyFill="1" applyBorder="1" applyAlignment="1" applyProtection="1">
      <alignment horizontal="left" indent="1"/>
      <protection locked="0"/>
    </xf>
    <xf numFmtId="0" fontId="16" fillId="0" borderId="62" xfId="0" applyFont="1" applyFill="1" applyBorder="1" applyAlignment="1" applyProtection="1">
      <alignment horizontal="left" indent="1"/>
      <protection locked="0"/>
    </xf>
    <xf numFmtId="0" fontId="16" fillId="0" borderId="63" xfId="0" applyFont="1" applyFill="1" applyBorder="1" applyAlignment="1" applyProtection="1">
      <alignment horizontal="left" indent="1"/>
      <protection locked="0"/>
    </xf>
    <xf numFmtId="0" fontId="16" fillId="0" borderId="64" xfId="0" applyFont="1" applyFill="1" applyBorder="1" applyAlignment="1" applyProtection="1">
      <alignment horizontal="left" indent="1"/>
      <protection locked="0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73" xfId="0" applyFont="1" applyFill="1" applyBorder="1" applyAlignment="1" applyProtection="1">
      <alignment horizontal="left" indent="1"/>
      <protection/>
    </xf>
    <xf numFmtId="0" fontId="7" fillId="0" borderId="54" xfId="0" applyFont="1" applyFill="1" applyBorder="1" applyAlignment="1" applyProtection="1">
      <alignment horizontal="left" indent="1"/>
      <protection/>
    </xf>
    <xf numFmtId="0" fontId="16" fillId="0" borderId="57" xfId="0" applyFont="1" applyFill="1" applyBorder="1" applyAlignment="1" applyProtection="1">
      <alignment horizontal="right" indent="1"/>
      <protection locked="0"/>
    </xf>
    <xf numFmtId="0" fontId="16" fillId="0" borderId="67" xfId="0" applyFont="1" applyFill="1" applyBorder="1" applyAlignment="1" applyProtection="1">
      <alignment horizontal="right" indent="1"/>
      <protection locked="0"/>
    </xf>
    <xf numFmtId="0" fontId="16" fillId="0" borderId="43" xfId="0" applyFont="1" applyFill="1" applyBorder="1" applyAlignment="1" applyProtection="1">
      <alignment horizontal="right" indent="1"/>
      <protection locked="0"/>
    </xf>
    <xf numFmtId="0" fontId="16" fillId="0" borderId="58" xfId="0" applyFont="1" applyFill="1" applyBorder="1" applyAlignment="1" applyProtection="1">
      <alignment horizontal="right" indent="1"/>
      <protection locked="0"/>
    </xf>
    <xf numFmtId="0" fontId="16" fillId="0" borderId="63" xfId="0" applyFont="1" applyFill="1" applyBorder="1" applyAlignment="1" applyProtection="1">
      <alignment horizontal="right" indent="1"/>
      <protection locked="0"/>
    </xf>
    <xf numFmtId="0" fontId="16" fillId="0" borderId="74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61" xfId="0" applyFont="1" applyFill="1" applyBorder="1" applyAlignment="1" applyProtection="1">
      <alignment horizontal="right" indent="1"/>
      <protection/>
    </xf>
    <xf numFmtId="0" fontId="14" fillId="0" borderId="73" xfId="0" applyFont="1" applyFill="1" applyBorder="1" applyAlignment="1" applyProtection="1">
      <alignment horizontal="right" indent="1"/>
      <protection/>
    </xf>
    <xf numFmtId="0" fontId="14" fillId="0" borderId="42" xfId="0" applyFont="1" applyFill="1" applyBorder="1" applyAlignment="1" applyProtection="1">
      <alignment horizontal="right" indent="1"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23" fillId="0" borderId="1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37" fillId="0" borderId="75" xfId="0" applyFont="1" applyBorder="1" applyAlignment="1">
      <alignment horizontal="right" vertical="center" wrapText="1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 applyProtection="1">
      <alignment horizontal="left"/>
      <protection locked="0"/>
    </xf>
    <xf numFmtId="0" fontId="23" fillId="0" borderId="76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0" fontId="23" fillId="0" borderId="67" xfId="0" applyFont="1" applyBorder="1" applyAlignment="1">
      <alignment horizontal="center" vertical="center" wrapText="1"/>
    </xf>
    <xf numFmtId="0" fontId="23" fillId="0" borderId="68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174" fontId="6" fillId="0" borderId="0" xfId="0" applyNumberFormat="1" applyFont="1" applyFill="1" applyAlignment="1" applyProtection="1">
      <alignment horizontal="center" vertical="center" wrapText="1"/>
      <protection/>
    </xf>
    <xf numFmtId="174" fontId="7" fillId="0" borderId="50" xfId="0" applyNumberFormat="1" applyFont="1" applyFill="1" applyBorder="1" applyAlignment="1" applyProtection="1">
      <alignment horizontal="left" vertical="center" wrapText="1" indent="2"/>
      <protection/>
    </xf>
    <xf numFmtId="174" fontId="7" fillId="0" borderId="17" xfId="0" applyNumberFormat="1" applyFont="1" applyFill="1" applyBorder="1" applyAlignment="1" applyProtection="1">
      <alignment horizontal="left" vertical="center" wrapText="1" indent="2"/>
      <protection/>
    </xf>
    <xf numFmtId="174" fontId="7" fillId="0" borderId="31" xfId="0" applyNumberFormat="1" applyFont="1" applyFill="1" applyBorder="1" applyAlignment="1" applyProtection="1">
      <alignment horizontal="center" vertical="center"/>
      <protection/>
    </xf>
    <xf numFmtId="174" fontId="7" fillId="0" borderId="16" xfId="0" applyNumberFormat="1" applyFont="1" applyFill="1" applyBorder="1" applyAlignment="1" applyProtection="1">
      <alignment horizontal="center" vertical="center"/>
      <protection/>
    </xf>
    <xf numFmtId="174" fontId="7" fillId="0" borderId="19" xfId="0" applyNumberFormat="1" applyFont="1" applyFill="1" applyBorder="1" applyAlignment="1" applyProtection="1">
      <alignment horizontal="center" vertical="center"/>
      <protection/>
    </xf>
    <xf numFmtId="174" fontId="7" fillId="0" borderId="30" xfId="0" applyNumberFormat="1" applyFont="1" applyFill="1" applyBorder="1" applyAlignment="1" applyProtection="1">
      <alignment horizontal="center" vertical="center" wrapText="1"/>
      <protection/>
    </xf>
    <xf numFmtId="174" fontId="7" fillId="0" borderId="13" xfId="0" applyNumberFormat="1" applyFont="1" applyFill="1" applyBorder="1" applyAlignment="1" applyProtection="1">
      <alignment horizontal="center" vertical="center" wrapText="1"/>
      <protection/>
    </xf>
    <xf numFmtId="174" fontId="7" fillId="0" borderId="10" xfId="0" applyNumberFormat="1" applyFont="1" applyFill="1" applyBorder="1" applyAlignment="1" applyProtection="1">
      <alignment horizontal="center" vertical="center"/>
      <protection/>
    </xf>
    <xf numFmtId="174" fontId="7" fillId="0" borderId="19" xfId="0" applyNumberFormat="1" applyFont="1" applyFill="1" applyBorder="1" applyAlignment="1" applyProtection="1">
      <alignment horizontal="center" vertical="center" wrapText="1"/>
      <protection/>
    </xf>
    <xf numFmtId="17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70" xfId="0" applyNumberFormat="1" applyFont="1" applyFill="1" applyBorder="1" applyAlignment="1">
      <alignment horizontal="justify" vertical="center" wrapText="1"/>
    </xf>
    <xf numFmtId="0" fontId="12" fillId="0" borderId="0" xfId="0" applyFont="1" applyAlignment="1">
      <alignment horizontal="center" wrapText="1"/>
    </xf>
    <xf numFmtId="0" fontId="15" fillId="0" borderId="61" xfId="62" applyFont="1" applyFill="1" applyBorder="1" applyAlignment="1" applyProtection="1">
      <alignment horizontal="left" vertical="center" indent="1"/>
      <protection/>
    </xf>
    <xf numFmtId="0" fontId="15" fillId="0" borderId="73" xfId="62" applyFont="1" applyFill="1" applyBorder="1" applyAlignment="1" applyProtection="1">
      <alignment horizontal="left" vertical="center" indent="1"/>
      <protection/>
    </xf>
    <xf numFmtId="0" fontId="15" fillId="0" borderId="42" xfId="62" applyFont="1" applyFill="1" applyBorder="1" applyAlignment="1" applyProtection="1">
      <alignment horizontal="left" vertical="center" indent="1"/>
      <protection/>
    </xf>
    <xf numFmtId="0" fontId="15" fillId="0" borderId="59" xfId="62" applyFont="1" applyFill="1" applyBorder="1" applyAlignment="1" applyProtection="1">
      <alignment horizontal="left" vertical="center" indent="1"/>
      <protection/>
    </xf>
    <xf numFmtId="0" fontId="15" fillId="0" borderId="70" xfId="62" applyFont="1" applyFill="1" applyBorder="1" applyAlignment="1" applyProtection="1">
      <alignment horizontal="left" vertical="center" indent="1"/>
      <protection/>
    </xf>
    <xf numFmtId="0" fontId="15" fillId="0" borderId="79" xfId="62" applyFont="1" applyFill="1" applyBorder="1" applyAlignment="1" applyProtection="1">
      <alignment horizontal="left" vertical="center" indent="1"/>
      <protection/>
    </xf>
    <xf numFmtId="0" fontId="6" fillId="0" borderId="0" xfId="62" applyFont="1" applyFill="1" applyAlignment="1" applyProtection="1">
      <alignment horizontal="center" wrapText="1"/>
      <protection/>
    </xf>
    <xf numFmtId="0" fontId="6" fillId="0" borderId="0" xfId="62" applyFont="1" applyFill="1" applyAlignment="1" applyProtection="1">
      <alignment horizontal="center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 2" xfId="59"/>
    <cellStyle name="Normál_Javaslatok a 2012. évi költségvetéshez timi 2 (1)töltött" xfId="60"/>
    <cellStyle name="Normál_KVRENMUNKA" xfId="61"/>
    <cellStyle name="Normál_SEGED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3895725</xdr:colOff>
      <xdr:row>14</xdr:row>
      <xdr:rowOff>0</xdr:rowOff>
    </xdr:from>
    <xdr:ext cx="238125" cy="266700"/>
    <xdr:sp fLocksText="0">
      <xdr:nvSpPr>
        <xdr:cNvPr id="1" name="Szövegdoboz 1"/>
        <xdr:cNvSpPr txBox="1">
          <a:spLocks noChangeArrowheads="1"/>
        </xdr:cNvSpPr>
      </xdr:nvSpPr>
      <xdr:spPr>
        <a:xfrm>
          <a:off x="9886950" y="3314700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06"/>
  <sheetViews>
    <sheetView view="pageLayout" zoomScaleSheetLayoutView="100" workbookViewId="0" topLeftCell="A68">
      <selection activeCell="K87" sqref="K87"/>
    </sheetView>
  </sheetViews>
  <sheetFormatPr defaultColWidth="9.00390625" defaultRowHeight="12.75"/>
  <cols>
    <col min="1" max="2" width="3.125" style="413" customWidth="1"/>
    <col min="3" max="7" width="3.125" style="384" customWidth="1"/>
    <col min="8" max="8" width="47.875" style="384" customWidth="1"/>
    <col min="9" max="9" width="8.125" style="384" customWidth="1"/>
    <col min="10" max="10" width="13.875" style="384" customWidth="1"/>
    <col min="11" max="11" width="13.375" style="384" customWidth="1"/>
    <col min="12" max="20" width="3.125" style="384" customWidth="1"/>
    <col min="21" max="16384" width="9.375" style="384" customWidth="1"/>
  </cols>
  <sheetData>
    <row r="3" spans="1:11" ht="22.5" customHeight="1">
      <c r="A3" s="507" t="s">
        <v>318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</row>
    <row r="4" spans="1:11" ht="17.25" customHeight="1">
      <c r="A4" s="507" t="s">
        <v>319</v>
      </c>
      <c r="B4" s="507"/>
      <c r="C4" s="507"/>
      <c r="D4" s="507"/>
      <c r="E4" s="507"/>
      <c r="F4" s="507"/>
      <c r="G4" s="507"/>
      <c r="H4" s="507"/>
      <c r="I4" s="507"/>
      <c r="J4" s="507"/>
      <c r="K4" s="507"/>
    </row>
    <row r="5" spans="1:11" ht="15.75" customHeight="1" thickBot="1">
      <c r="A5" s="508" t="s">
        <v>285</v>
      </c>
      <c r="B5" s="509"/>
      <c r="C5" s="509"/>
      <c r="D5" s="509"/>
      <c r="E5" s="509"/>
      <c r="F5" s="509"/>
      <c r="G5" s="509"/>
      <c r="H5" s="509"/>
      <c r="I5" s="509"/>
      <c r="J5" s="509"/>
      <c r="K5" s="509"/>
    </row>
    <row r="6" spans="1:11" ht="42" customHeight="1">
      <c r="A6" s="510" t="s">
        <v>320</v>
      </c>
      <c r="B6" s="511"/>
      <c r="C6" s="512" t="s">
        <v>321</v>
      </c>
      <c r="D6" s="513"/>
      <c r="E6" s="513"/>
      <c r="F6" s="513"/>
      <c r="G6" s="513"/>
      <c r="H6" s="513"/>
      <c r="I6" s="389" t="s">
        <v>322</v>
      </c>
      <c r="J6" s="390" t="s">
        <v>323</v>
      </c>
      <c r="K6" s="391" t="s">
        <v>324</v>
      </c>
    </row>
    <row r="7" spans="1:11" ht="12.75">
      <c r="A7" s="514" t="s">
        <v>13</v>
      </c>
      <c r="B7" s="515"/>
      <c r="C7" s="516" t="s">
        <v>14</v>
      </c>
      <c r="D7" s="517"/>
      <c r="E7" s="517"/>
      <c r="F7" s="517"/>
      <c r="G7" s="517"/>
      <c r="H7" s="517"/>
      <c r="I7" s="393" t="s">
        <v>15</v>
      </c>
      <c r="J7" s="393" t="s">
        <v>16</v>
      </c>
      <c r="K7" s="394" t="s">
        <v>17</v>
      </c>
    </row>
    <row r="8" spans="1:11" ht="19.5" customHeight="1">
      <c r="A8" s="476" t="s">
        <v>325</v>
      </c>
      <c r="B8" s="477"/>
      <c r="C8" s="505" t="s">
        <v>326</v>
      </c>
      <c r="D8" s="506"/>
      <c r="E8" s="506"/>
      <c r="F8" s="506"/>
      <c r="G8" s="506"/>
      <c r="H8" s="506"/>
      <c r="I8" s="395" t="s">
        <v>327</v>
      </c>
      <c r="J8" s="396">
        <v>60647848</v>
      </c>
      <c r="K8" s="396">
        <v>54440000</v>
      </c>
    </row>
    <row r="9" spans="1:11" ht="19.5" customHeight="1">
      <c r="A9" s="476" t="s">
        <v>328</v>
      </c>
      <c r="B9" s="477"/>
      <c r="C9" s="505" t="s">
        <v>329</v>
      </c>
      <c r="D9" s="506"/>
      <c r="E9" s="506"/>
      <c r="F9" s="506"/>
      <c r="G9" s="506"/>
      <c r="H9" s="506"/>
      <c r="I9" s="397" t="s">
        <v>330</v>
      </c>
      <c r="J9" s="396">
        <v>0</v>
      </c>
      <c r="K9" s="396">
        <v>0</v>
      </c>
    </row>
    <row r="10" spans="1:11" ht="19.5" customHeight="1">
      <c r="A10" s="476" t="s">
        <v>331</v>
      </c>
      <c r="B10" s="477"/>
      <c r="C10" s="505" t="s">
        <v>332</v>
      </c>
      <c r="D10" s="506"/>
      <c r="E10" s="506"/>
      <c r="F10" s="506"/>
      <c r="G10" s="506"/>
      <c r="H10" s="506"/>
      <c r="I10" s="397" t="s">
        <v>333</v>
      </c>
      <c r="J10" s="396">
        <v>0</v>
      </c>
      <c r="K10" s="396">
        <v>0</v>
      </c>
    </row>
    <row r="11" spans="1:11" ht="19.5" customHeight="1">
      <c r="A11" s="476" t="s">
        <v>334</v>
      </c>
      <c r="B11" s="477"/>
      <c r="C11" s="503" t="s">
        <v>335</v>
      </c>
      <c r="D11" s="504"/>
      <c r="E11" s="504"/>
      <c r="F11" s="504"/>
      <c r="G11" s="504"/>
      <c r="H11" s="504"/>
      <c r="I11" s="397" t="s">
        <v>336</v>
      </c>
      <c r="J11" s="396">
        <v>0</v>
      </c>
      <c r="K11" s="396">
        <v>0</v>
      </c>
    </row>
    <row r="12" spans="1:11" ht="19.5" customHeight="1">
      <c r="A12" s="476" t="s">
        <v>337</v>
      </c>
      <c r="B12" s="477"/>
      <c r="C12" s="503" t="s">
        <v>338</v>
      </c>
      <c r="D12" s="504"/>
      <c r="E12" s="504"/>
      <c r="F12" s="504"/>
      <c r="G12" s="504"/>
      <c r="H12" s="504"/>
      <c r="I12" s="397" t="s">
        <v>339</v>
      </c>
      <c r="J12" s="396">
        <v>0</v>
      </c>
      <c r="K12" s="396">
        <v>0</v>
      </c>
    </row>
    <row r="13" spans="1:11" ht="19.5" customHeight="1">
      <c r="A13" s="476" t="s">
        <v>340</v>
      </c>
      <c r="B13" s="477"/>
      <c r="C13" s="503" t="s">
        <v>341</v>
      </c>
      <c r="D13" s="504"/>
      <c r="E13" s="504"/>
      <c r="F13" s="504"/>
      <c r="G13" s="504"/>
      <c r="H13" s="504"/>
      <c r="I13" s="397" t="s">
        <v>342</v>
      </c>
      <c r="J13" s="396">
        <v>3798229</v>
      </c>
      <c r="K13" s="396">
        <v>0</v>
      </c>
    </row>
    <row r="14" spans="1:11" ht="19.5" customHeight="1">
      <c r="A14" s="476" t="s">
        <v>343</v>
      </c>
      <c r="B14" s="477"/>
      <c r="C14" s="503" t="s">
        <v>344</v>
      </c>
      <c r="D14" s="504"/>
      <c r="E14" s="504"/>
      <c r="F14" s="504"/>
      <c r="G14" s="504"/>
      <c r="H14" s="504"/>
      <c r="I14" s="397" t="s">
        <v>345</v>
      </c>
      <c r="J14" s="396">
        <v>1209262</v>
      </c>
      <c r="K14" s="396">
        <v>1250000</v>
      </c>
    </row>
    <row r="15" spans="1:11" ht="19.5" customHeight="1">
      <c r="A15" s="476" t="s">
        <v>346</v>
      </c>
      <c r="B15" s="477"/>
      <c r="C15" s="503" t="s">
        <v>347</v>
      </c>
      <c r="D15" s="504"/>
      <c r="E15" s="504"/>
      <c r="F15" s="504"/>
      <c r="G15" s="504"/>
      <c r="H15" s="504"/>
      <c r="I15" s="398" t="s">
        <v>348</v>
      </c>
      <c r="J15" s="396">
        <v>0</v>
      </c>
      <c r="K15" s="396">
        <v>0</v>
      </c>
    </row>
    <row r="16" spans="1:11" ht="19.5" customHeight="1">
      <c r="A16" s="476" t="s">
        <v>349</v>
      </c>
      <c r="B16" s="477"/>
      <c r="C16" s="495" t="s">
        <v>350</v>
      </c>
      <c r="D16" s="496"/>
      <c r="E16" s="496"/>
      <c r="F16" s="496"/>
      <c r="G16" s="496"/>
      <c r="H16" s="496"/>
      <c r="I16" s="397" t="s">
        <v>351</v>
      </c>
      <c r="J16" s="396">
        <v>206580</v>
      </c>
      <c r="K16" s="396">
        <v>230000</v>
      </c>
    </row>
    <row r="17" spans="1:11" ht="19.5" customHeight="1">
      <c r="A17" s="476" t="s">
        <v>352</v>
      </c>
      <c r="B17" s="477"/>
      <c r="C17" s="495" t="s">
        <v>353</v>
      </c>
      <c r="D17" s="496"/>
      <c r="E17" s="496"/>
      <c r="F17" s="496"/>
      <c r="G17" s="496"/>
      <c r="H17" s="496"/>
      <c r="I17" s="397" t="s">
        <v>354</v>
      </c>
      <c r="J17" s="396">
        <v>0</v>
      </c>
      <c r="K17" s="396">
        <v>0</v>
      </c>
    </row>
    <row r="18" spans="1:11" ht="19.5" customHeight="1">
      <c r="A18" s="476" t="s">
        <v>355</v>
      </c>
      <c r="B18" s="477"/>
      <c r="C18" s="495" t="s">
        <v>356</v>
      </c>
      <c r="D18" s="496"/>
      <c r="E18" s="496"/>
      <c r="F18" s="496"/>
      <c r="G18" s="496"/>
      <c r="H18" s="496"/>
      <c r="I18" s="397" t="s">
        <v>357</v>
      </c>
      <c r="J18" s="396">
        <v>0</v>
      </c>
      <c r="K18" s="396">
        <v>0</v>
      </c>
    </row>
    <row r="19" spans="1:11" ht="19.5" customHeight="1">
      <c r="A19" s="476" t="s">
        <v>358</v>
      </c>
      <c r="B19" s="477"/>
      <c r="C19" s="495" t="s">
        <v>359</v>
      </c>
      <c r="D19" s="496"/>
      <c r="E19" s="496"/>
      <c r="F19" s="496"/>
      <c r="G19" s="496"/>
      <c r="H19" s="496"/>
      <c r="I19" s="397" t="s">
        <v>360</v>
      </c>
      <c r="J19" s="396">
        <v>0</v>
      </c>
      <c r="K19" s="396">
        <v>0</v>
      </c>
    </row>
    <row r="20" spans="1:11" ht="19.5" customHeight="1">
      <c r="A20" s="476" t="s">
        <v>361</v>
      </c>
      <c r="B20" s="477"/>
      <c r="C20" s="495" t="s">
        <v>362</v>
      </c>
      <c r="D20" s="496"/>
      <c r="E20" s="496"/>
      <c r="F20" s="496"/>
      <c r="G20" s="496"/>
      <c r="H20" s="496"/>
      <c r="I20" s="397" t="s">
        <v>363</v>
      </c>
      <c r="J20" s="396">
        <v>393460</v>
      </c>
      <c r="K20" s="396">
        <v>300000</v>
      </c>
    </row>
    <row r="21" spans="1:11" ht="19.5" customHeight="1">
      <c r="A21" s="472" t="s">
        <v>364</v>
      </c>
      <c r="B21" s="473"/>
      <c r="C21" s="501" t="s">
        <v>365</v>
      </c>
      <c r="D21" s="502"/>
      <c r="E21" s="502"/>
      <c r="F21" s="502"/>
      <c r="G21" s="502"/>
      <c r="H21" s="502"/>
      <c r="I21" s="401" t="s">
        <v>366</v>
      </c>
      <c r="J21" s="402">
        <f>SUM(J8:J20)</f>
        <v>66255379</v>
      </c>
      <c r="K21" s="402">
        <f>SUM(K8:K20)</f>
        <v>56220000</v>
      </c>
    </row>
    <row r="22" spans="1:11" ht="19.5" customHeight="1">
      <c r="A22" s="476" t="s">
        <v>367</v>
      </c>
      <c r="B22" s="477"/>
      <c r="C22" s="495" t="s">
        <v>368</v>
      </c>
      <c r="D22" s="496"/>
      <c r="E22" s="496"/>
      <c r="F22" s="496"/>
      <c r="G22" s="496"/>
      <c r="H22" s="496"/>
      <c r="I22" s="397" t="s">
        <v>369</v>
      </c>
      <c r="J22" s="396">
        <v>7575652</v>
      </c>
      <c r="K22" s="396">
        <v>7116000</v>
      </c>
    </row>
    <row r="23" spans="1:11" ht="29.25" customHeight="1">
      <c r="A23" s="476" t="s">
        <v>370</v>
      </c>
      <c r="B23" s="477"/>
      <c r="C23" s="495" t="s">
        <v>371</v>
      </c>
      <c r="D23" s="496"/>
      <c r="E23" s="496"/>
      <c r="F23" s="496"/>
      <c r="G23" s="496"/>
      <c r="H23" s="496"/>
      <c r="I23" s="397" t="s">
        <v>372</v>
      </c>
      <c r="J23" s="396">
        <v>0</v>
      </c>
      <c r="K23" s="396">
        <v>0</v>
      </c>
    </row>
    <row r="24" spans="1:11" ht="19.5" customHeight="1">
      <c r="A24" s="476" t="s">
        <v>373</v>
      </c>
      <c r="B24" s="477"/>
      <c r="C24" s="483" t="s">
        <v>374</v>
      </c>
      <c r="D24" s="484"/>
      <c r="E24" s="484"/>
      <c r="F24" s="484"/>
      <c r="G24" s="484"/>
      <c r="H24" s="484"/>
      <c r="I24" s="397" t="s">
        <v>375</v>
      </c>
      <c r="J24" s="396">
        <v>3373924</v>
      </c>
      <c r="K24" s="396">
        <v>480000</v>
      </c>
    </row>
    <row r="25" spans="1:11" ht="19.5" customHeight="1">
      <c r="A25" s="472" t="s">
        <v>376</v>
      </c>
      <c r="B25" s="473"/>
      <c r="C25" s="497" t="s">
        <v>377</v>
      </c>
      <c r="D25" s="498"/>
      <c r="E25" s="498"/>
      <c r="F25" s="498"/>
      <c r="G25" s="498"/>
      <c r="H25" s="498"/>
      <c r="I25" s="401" t="s">
        <v>378</v>
      </c>
      <c r="J25" s="402">
        <f>SUM(J22:J24)</f>
        <v>10949576</v>
      </c>
      <c r="K25" s="402">
        <f>SUM(K22:K24)</f>
        <v>7596000</v>
      </c>
    </row>
    <row r="26" spans="1:11" ht="19.5" customHeight="1">
      <c r="A26" s="472" t="s">
        <v>379</v>
      </c>
      <c r="B26" s="473"/>
      <c r="C26" s="501" t="s">
        <v>380</v>
      </c>
      <c r="D26" s="502"/>
      <c r="E26" s="502"/>
      <c r="F26" s="502"/>
      <c r="G26" s="502"/>
      <c r="H26" s="502"/>
      <c r="I26" s="401" t="s">
        <v>381</v>
      </c>
      <c r="J26" s="402">
        <f>J25+J21</f>
        <v>77204955</v>
      </c>
      <c r="K26" s="402">
        <f>K25+K21</f>
        <v>63816000</v>
      </c>
    </row>
    <row r="27" spans="1:11" s="405" customFormat="1" ht="19.5" customHeight="1">
      <c r="A27" s="472" t="s">
        <v>382</v>
      </c>
      <c r="B27" s="473"/>
      <c r="C27" s="497" t="s">
        <v>383</v>
      </c>
      <c r="D27" s="498"/>
      <c r="E27" s="498"/>
      <c r="F27" s="498"/>
      <c r="G27" s="498"/>
      <c r="H27" s="498"/>
      <c r="I27" s="401" t="s">
        <v>384</v>
      </c>
      <c r="J27" s="402">
        <v>11467888</v>
      </c>
      <c r="K27" s="402">
        <v>9300000</v>
      </c>
    </row>
    <row r="28" spans="1:11" ht="19.5" customHeight="1">
      <c r="A28" s="476" t="s">
        <v>385</v>
      </c>
      <c r="B28" s="477"/>
      <c r="C28" s="495" t="s">
        <v>386</v>
      </c>
      <c r="D28" s="496"/>
      <c r="E28" s="496"/>
      <c r="F28" s="496"/>
      <c r="G28" s="496"/>
      <c r="H28" s="496"/>
      <c r="I28" s="397" t="s">
        <v>387</v>
      </c>
      <c r="J28" s="396">
        <v>438270</v>
      </c>
      <c r="K28" s="396">
        <v>500000</v>
      </c>
    </row>
    <row r="29" spans="1:11" ht="19.5" customHeight="1">
      <c r="A29" s="476" t="s">
        <v>388</v>
      </c>
      <c r="B29" s="477"/>
      <c r="C29" s="495" t="s">
        <v>389</v>
      </c>
      <c r="D29" s="496"/>
      <c r="E29" s="496"/>
      <c r="F29" s="496"/>
      <c r="G29" s="496"/>
      <c r="H29" s="496"/>
      <c r="I29" s="397" t="s">
        <v>390</v>
      </c>
      <c r="J29" s="396">
        <v>12578227</v>
      </c>
      <c r="K29" s="396">
        <v>8900000</v>
      </c>
    </row>
    <row r="30" spans="1:11" ht="19.5" customHeight="1">
      <c r="A30" s="476" t="s">
        <v>391</v>
      </c>
      <c r="B30" s="477"/>
      <c r="C30" s="495" t="s">
        <v>392</v>
      </c>
      <c r="D30" s="496"/>
      <c r="E30" s="496"/>
      <c r="F30" s="496"/>
      <c r="G30" s="496"/>
      <c r="H30" s="496"/>
      <c r="I30" s="397" t="s">
        <v>393</v>
      </c>
      <c r="J30" s="396">
        <v>0</v>
      </c>
      <c r="K30" s="396">
        <v>0</v>
      </c>
    </row>
    <row r="31" spans="1:11" ht="19.5" customHeight="1">
      <c r="A31" s="472" t="s">
        <v>394</v>
      </c>
      <c r="B31" s="473"/>
      <c r="C31" s="497" t="s">
        <v>395</v>
      </c>
      <c r="D31" s="498"/>
      <c r="E31" s="498"/>
      <c r="F31" s="498"/>
      <c r="G31" s="498"/>
      <c r="H31" s="498"/>
      <c r="I31" s="401" t="s">
        <v>396</v>
      </c>
      <c r="J31" s="402">
        <f>SUM(J28:J30)</f>
        <v>13016497</v>
      </c>
      <c r="K31" s="402">
        <f>SUM(K28:K30)</f>
        <v>9400000</v>
      </c>
    </row>
    <row r="32" spans="1:11" ht="19.5" customHeight="1">
      <c r="A32" s="476" t="s">
        <v>397</v>
      </c>
      <c r="B32" s="477"/>
      <c r="C32" s="495" t="s">
        <v>398</v>
      </c>
      <c r="D32" s="496"/>
      <c r="E32" s="496"/>
      <c r="F32" s="496"/>
      <c r="G32" s="496"/>
      <c r="H32" s="496"/>
      <c r="I32" s="397" t="s">
        <v>399</v>
      </c>
      <c r="J32" s="396">
        <v>1123378</v>
      </c>
      <c r="K32" s="396">
        <v>1400000</v>
      </c>
    </row>
    <row r="33" spans="1:11" ht="19.5" customHeight="1">
      <c r="A33" s="476" t="s">
        <v>400</v>
      </c>
      <c r="B33" s="477"/>
      <c r="C33" s="495" t="s">
        <v>401</v>
      </c>
      <c r="D33" s="496"/>
      <c r="E33" s="496"/>
      <c r="F33" s="496"/>
      <c r="G33" s="496"/>
      <c r="H33" s="496"/>
      <c r="I33" s="397" t="s">
        <v>402</v>
      </c>
      <c r="J33" s="396">
        <v>563696</v>
      </c>
      <c r="K33" s="396">
        <v>720000</v>
      </c>
    </row>
    <row r="34" spans="1:11" ht="19.5" customHeight="1">
      <c r="A34" s="472" t="s">
        <v>403</v>
      </c>
      <c r="B34" s="473"/>
      <c r="C34" s="497" t="s">
        <v>404</v>
      </c>
      <c r="D34" s="498"/>
      <c r="E34" s="498"/>
      <c r="F34" s="498"/>
      <c r="G34" s="498"/>
      <c r="H34" s="498"/>
      <c r="I34" s="401" t="s">
        <v>405</v>
      </c>
      <c r="J34" s="402">
        <f>SUM(J32:J33)</f>
        <v>1687074</v>
      </c>
      <c r="K34" s="402">
        <f>SUM(K32:K33)</f>
        <v>2120000</v>
      </c>
    </row>
    <row r="35" spans="1:11" ht="19.5" customHeight="1">
      <c r="A35" s="476" t="s">
        <v>406</v>
      </c>
      <c r="B35" s="477"/>
      <c r="C35" s="495" t="s">
        <v>407</v>
      </c>
      <c r="D35" s="496"/>
      <c r="E35" s="496"/>
      <c r="F35" s="496"/>
      <c r="G35" s="496"/>
      <c r="H35" s="496"/>
      <c r="I35" s="397" t="s">
        <v>408</v>
      </c>
      <c r="J35" s="396">
        <v>3595491</v>
      </c>
      <c r="K35" s="396">
        <v>4340000</v>
      </c>
    </row>
    <row r="36" spans="1:11" ht="19.5" customHeight="1">
      <c r="A36" s="476" t="s">
        <v>409</v>
      </c>
      <c r="B36" s="477"/>
      <c r="C36" s="495" t="s">
        <v>410</v>
      </c>
      <c r="D36" s="496"/>
      <c r="E36" s="496"/>
      <c r="F36" s="496"/>
      <c r="G36" s="496"/>
      <c r="H36" s="496"/>
      <c r="I36" s="397" t="s">
        <v>411</v>
      </c>
      <c r="J36" s="396">
        <v>0</v>
      </c>
      <c r="K36" s="396">
        <v>0</v>
      </c>
    </row>
    <row r="37" spans="1:11" ht="19.5" customHeight="1">
      <c r="A37" s="476" t="s">
        <v>412</v>
      </c>
      <c r="B37" s="477"/>
      <c r="C37" s="495" t="s">
        <v>413</v>
      </c>
      <c r="D37" s="496"/>
      <c r="E37" s="496"/>
      <c r="F37" s="496"/>
      <c r="G37" s="496"/>
      <c r="H37" s="496"/>
      <c r="I37" s="397" t="s">
        <v>414</v>
      </c>
      <c r="J37" s="396">
        <v>0</v>
      </c>
      <c r="K37" s="396">
        <v>0</v>
      </c>
    </row>
    <row r="38" spans="1:11" ht="19.5" customHeight="1">
      <c r="A38" s="476" t="s">
        <v>415</v>
      </c>
      <c r="B38" s="477"/>
      <c r="C38" s="495" t="s">
        <v>416</v>
      </c>
      <c r="D38" s="496"/>
      <c r="E38" s="496"/>
      <c r="F38" s="496"/>
      <c r="G38" s="496"/>
      <c r="H38" s="496"/>
      <c r="I38" s="397" t="s">
        <v>417</v>
      </c>
      <c r="J38" s="396">
        <v>4812515</v>
      </c>
      <c r="K38" s="396">
        <v>5000000</v>
      </c>
    </row>
    <row r="39" spans="1:11" ht="19.5" customHeight="1">
      <c r="A39" s="476" t="s">
        <v>418</v>
      </c>
      <c r="B39" s="477"/>
      <c r="C39" s="499" t="s">
        <v>419</v>
      </c>
      <c r="D39" s="500"/>
      <c r="E39" s="500"/>
      <c r="F39" s="500"/>
      <c r="G39" s="500"/>
      <c r="H39" s="500"/>
      <c r="I39" s="397" t="s">
        <v>420</v>
      </c>
      <c r="J39" s="396">
        <v>80609</v>
      </c>
      <c r="K39" s="396">
        <v>0</v>
      </c>
    </row>
    <row r="40" spans="1:11" ht="19.5" customHeight="1">
      <c r="A40" s="476" t="s">
        <v>421</v>
      </c>
      <c r="B40" s="477"/>
      <c r="C40" s="483" t="s">
        <v>422</v>
      </c>
      <c r="D40" s="484"/>
      <c r="E40" s="484"/>
      <c r="F40" s="484"/>
      <c r="G40" s="484"/>
      <c r="H40" s="484"/>
      <c r="I40" s="397" t="s">
        <v>423</v>
      </c>
      <c r="J40" s="396">
        <v>13714779</v>
      </c>
      <c r="K40" s="396">
        <v>13730000</v>
      </c>
    </row>
    <row r="41" spans="1:11" ht="19.5" customHeight="1">
      <c r="A41" s="476" t="s">
        <v>424</v>
      </c>
      <c r="B41" s="477"/>
      <c r="C41" s="495" t="s">
        <v>425</v>
      </c>
      <c r="D41" s="496"/>
      <c r="E41" s="496"/>
      <c r="F41" s="496"/>
      <c r="G41" s="496"/>
      <c r="H41" s="496"/>
      <c r="I41" s="397" t="s">
        <v>426</v>
      </c>
      <c r="J41" s="396">
        <v>3691438</v>
      </c>
      <c r="K41" s="396">
        <v>4000000</v>
      </c>
    </row>
    <row r="42" spans="1:11" ht="19.5" customHeight="1">
      <c r="A42" s="472" t="s">
        <v>427</v>
      </c>
      <c r="B42" s="473"/>
      <c r="C42" s="497" t="s">
        <v>428</v>
      </c>
      <c r="D42" s="498"/>
      <c r="E42" s="498"/>
      <c r="F42" s="498"/>
      <c r="G42" s="498"/>
      <c r="H42" s="498"/>
      <c r="I42" s="401" t="s">
        <v>429</v>
      </c>
      <c r="J42" s="402">
        <f>SUM(J35:J41)</f>
        <v>25894832</v>
      </c>
      <c r="K42" s="402">
        <f>SUM(K35:K41)</f>
        <v>27070000</v>
      </c>
    </row>
    <row r="43" spans="1:11" ht="19.5" customHeight="1">
      <c r="A43" s="476" t="s">
        <v>430</v>
      </c>
      <c r="B43" s="477"/>
      <c r="C43" s="495" t="s">
        <v>431</v>
      </c>
      <c r="D43" s="496"/>
      <c r="E43" s="496"/>
      <c r="F43" s="496"/>
      <c r="G43" s="496"/>
      <c r="H43" s="496"/>
      <c r="I43" s="397" t="s">
        <v>432</v>
      </c>
      <c r="J43" s="396">
        <v>302669</v>
      </c>
      <c r="K43" s="396">
        <v>350000</v>
      </c>
    </row>
    <row r="44" spans="1:11" ht="19.5" customHeight="1">
      <c r="A44" s="476" t="s">
        <v>433</v>
      </c>
      <c r="B44" s="477"/>
      <c r="C44" s="495" t="s">
        <v>434</v>
      </c>
      <c r="D44" s="496"/>
      <c r="E44" s="496"/>
      <c r="F44" s="496"/>
      <c r="G44" s="496"/>
      <c r="H44" s="496"/>
      <c r="I44" s="397" t="s">
        <v>435</v>
      </c>
      <c r="J44" s="396">
        <v>0</v>
      </c>
      <c r="K44" s="396">
        <v>0</v>
      </c>
    </row>
    <row r="45" spans="1:11" ht="19.5" customHeight="1">
      <c r="A45" s="472" t="s">
        <v>436</v>
      </c>
      <c r="B45" s="473"/>
      <c r="C45" s="497" t="s">
        <v>437</v>
      </c>
      <c r="D45" s="498"/>
      <c r="E45" s="498"/>
      <c r="F45" s="498"/>
      <c r="G45" s="498"/>
      <c r="H45" s="498"/>
      <c r="I45" s="401" t="s">
        <v>438</v>
      </c>
      <c r="J45" s="402">
        <f>SUM(J43:J44)</f>
        <v>302669</v>
      </c>
      <c r="K45" s="402">
        <f>SUM(K43:K44)</f>
        <v>350000</v>
      </c>
    </row>
    <row r="46" spans="1:11" ht="19.5" customHeight="1">
      <c r="A46" s="476" t="s">
        <v>439</v>
      </c>
      <c r="B46" s="477"/>
      <c r="C46" s="495" t="s">
        <v>440</v>
      </c>
      <c r="D46" s="496"/>
      <c r="E46" s="496"/>
      <c r="F46" s="496"/>
      <c r="G46" s="496"/>
      <c r="H46" s="496"/>
      <c r="I46" s="397" t="s">
        <v>441</v>
      </c>
      <c r="J46" s="396">
        <v>6169927</v>
      </c>
      <c r="K46" s="396">
        <v>9000000</v>
      </c>
    </row>
    <row r="47" spans="1:11" ht="19.5" customHeight="1">
      <c r="A47" s="476" t="s">
        <v>442</v>
      </c>
      <c r="B47" s="477"/>
      <c r="C47" s="495" t="s">
        <v>443</v>
      </c>
      <c r="D47" s="496"/>
      <c r="E47" s="496"/>
      <c r="F47" s="496"/>
      <c r="G47" s="496"/>
      <c r="H47" s="496"/>
      <c r="I47" s="397" t="s">
        <v>444</v>
      </c>
      <c r="J47" s="396">
        <v>675000</v>
      </c>
      <c r="K47" s="396">
        <v>500000</v>
      </c>
    </row>
    <row r="48" spans="1:11" ht="19.5" customHeight="1">
      <c r="A48" s="476" t="s">
        <v>445</v>
      </c>
      <c r="B48" s="477"/>
      <c r="C48" s="495" t="s">
        <v>446</v>
      </c>
      <c r="D48" s="496"/>
      <c r="E48" s="496"/>
      <c r="F48" s="496"/>
      <c r="G48" s="496"/>
      <c r="H48" s="496"/>
      <c r="I48" s="397" t="s">
        <v>447</v>
      </c>
      <c r="J48" s="396">
        <v>24981</v>
      </c>
      <c r="K48" s="396">
        <v>10000</v>
      </c>
    </row>
    <row r="49" spans="1:11" ht="19.5" customHeight="1">
      <c r="A49" s="476" t="s">
        <v>448</v>
      </c>
      <c r="B49" s="477"/>
      <c r="C49" s="495" t="s">
        <v>449</v>
      </c>
      <c r="D49" s="496"/>
      <c r="E49" s="496"/>
      <c r="F49" s="496"/>
      <c r="G49" s="496"/>
      <c r="H49" s="496"/>
      <c r="I49" s="397" t="s">
        <v>450</v>
      </c>
      <c r="J49" s="396">
        <v>0</v>
      </c>
      <c r="K49" s="396">
        <v>0</v>
      </c>
    </row>
    <row r="50" spans="1:11" ht="19.5" customHeight="1">
      <c r="A50" s="476" t="s">
        <v>451</v>
      </c>
      <c r="B50" s="477"/>
      <c r="C50" s="495" t="s">
        <v>452</v>
      </c>
      <c r="D50" s="496"/>
      <c r="E50" s="496"/>
      <c r="F50" s="496"/>
      <c r="G50" s="496"/>
      <c r="H50" s="496"/>
      <c r="I50" s="397" t="s">
        <v>453</v>
      </c>
      <c r="J50" s="396">
        <v>248793</v>
      </c>
      <c r="K50" s="396">
        <v>300000</v>
      </c>
    </row>
    <row r="51" spans="1:11" ht="19.5" customHeight="1">
      <c r="A51" s="472" t="s">
        <v>454</v>
      </c>
      <c r="B51" s="473"/>
      <c r="C51" s="497" t="s">
        <v>455</v>
      </c>
      <c r="D51" s="498"/>
      <c r="E51" s="498"/>
      <c r="F51" s="498"/>
      <c r="G51" s="498"/>
      <c r="H51" s="498"/>
      <c r="I51" s="401" t="s">
        <v>456</v>
      </c>
      <c r="J51" s="402">
        <f>SUM(J46:J50)</f>
        <v>7118701</v>
      </c>
      <c r="K51" s="402">
        <f>SUM(K46:K50)</f>
        <v>9810000</v>
      </c>
    </row>
    <row r="52" spans="1:11" ht="19.5" customHeight="1">
      <c r="A52" s="472" t="s">
        <v>457</v>
      </c>
      <c r="B52" s="473"/>
      <c r="C52" s="497" t="s">
        <v>458</v>
      </c>
      <c r="D52" s="498"/>
      <c r="E52" s="498"/>
      <c r="F52" s="498"/>
      <c r="G52" s="498"/>
      <c r="H52" s="498"/>
      <c r="I52" s="401" t="s">
        <v>459</v>
      </c>
      <c r="J52" s="402">
        <f>J31+J34+J42+J45+J51</f>
        <v>48019773</v>
      </c>
      <c r="K52" s="402">
        <f>K31+K34+K42+K45+K51</f>
        <v>48750000</v>
      </c>
    </row>
    <row r="53" spans="1:11" ht="19.5" customHeight="1">
      <c r="A53" s="476" t="s">
        <v>460</v>
      </c>
      <c r="B53" s="477"/>
      <c r="C53" s="478" t="s">
        <v>461</v>
      </c>
      <c r="D53" s="479"/>
      <c r="E53" s="479"/>
      <c r="F53" s="479"/>
      <c r="G53" s="479"/>
      <c r="H53" s="479"/>
      <c r="I53" s="397" t="s">
        <v>462</v>
      </c>
      <c r="J53" s="396">
        <v>0</v>
      </c>
      <c r="K53" s="396">
        <v>0</v>
      </c>
    </row>
    <row r="54" spans="1:11" ht="19.5" customHeight="1">
      <c r="A54" s="476" t="s">
        <v>463</v>
      </c>
      <c r="B54" s="477"/>
      <c r="C54" s="478" t="s">
        <v>464</v>
      </c>
      <c r="D54" s="479"/>
      <c r="E54" s="479"/>
      <c r="F54" s="479"/>
      <c r="G54" s="479"/>
      <c r="H54" s="479"/>
      <c r="I54" s="397" t="s">
        <v>465</v>
      </c>
      <c r="J54" s="396">
        <v>0</v>
      </c>
      <c r="K54" s="396">
        <v>0</v>
      </c>
    </row>
    <row r="55" spans="1:11" ht="19.5" customHeight="1">
      <c r="A55" s="476" t="s">
        <v>466</v>
      </c>
      <c r="B55" s="477"/>
      <c r="C55" s="493" t="s">
        <v>467</v>
      </c>
      <c r="D55" s="494"/>
      <c r="E55" s="494"/>
      <c r="F55" s="494"/>
      <c r="G55" s="494"/>
      <c r="H55" s="494"/>
      <c r="I55" s="397" t="s">
        <v>468</v>
      </c>
      <c r="J55" s="396">
        <v>0</v>
      </c>
      <c r="K55" s="396">
        <v>0</v>
      </c>
    </row>
    <row r="56" spans="1:11" ht="19.5" customHeight="1">
      <c r="A56" s="476" t="s">
        <v>469</v>
      </c>
      <c r="B56" s="477"/>
      <c r="C56" s="493" t="s">
        <v>470</v>
      </c>
      <c r="D56" s="494"/>
      <c r="E56" s="494"/>
      <c r="F56" s="494"/>
      <c r="G56" s="494"/>
      <c r="H56" s="494"/>
      <c r="I56" s="397" t="s">
        <v>471</v>
      </c>
      <c r="J56" s="396">
        <v>0</v>
      </c>
      <c r="K56" s="396">
        <v>0</v>
      </c>
    </row>
    <row r="57" spans="1:11" ht="19.5" customHeight="1">
      <c r="A57" s="476" t="s">
        <v>472</v>
      </c>
      <c r="B57" s="477"/>
      <c r="C57" s="493" t="s">
        <v>473</v>
      </c>
      <c r="D57" s="494"/>
      <c r="E57" s="494"/>
      <c r="F57" s="494"/>
      <c r="G57" s="494"/>
      <c r="H57" s="494"/>
      <c r="I57" s="397" t="s">
        <v>474</v>
      </c>
      <c r="J57" s="396">
        <v>0</v>
      </c>
      <c r="K57" s="396">
        <v>0</v>
      </c>
    </row>
    <row r="58" spans="1:11" ht="19.5" customHeight="1">
      <c r="A58" s="476" t="s">
        <v>475</v>
      </c>
      <c r="B58" s="477"/>
      <c r="C58" s="478" t="s">
        <v>476</v>
      </c>
      <c r="D58" s="479"/>
      <c r="E58" s="479"/>
      <c r="F58" s="479"/>
      <c r="G58" s="479"/>
      <c r="H58" s="479"/>
      <c r="I58" s="397" t="s">
        <v>477</v>
      </c>
      <c r="J58" s="396">
        <v>0</v>
      </c>
      <c r="K58" s="396">
        <v>0</v>
      </c>
    </row>
    <row r="59" spans="1:11" ht="19.5" customHeight="1">
      <c r="A59" s="476" t="s">
        <v>478</v>
      </c>
      <c r="B59" s="477"/>
      <c r="C59" s="478" t="s">
        <v>479</v>
      </c>
      <c r="D59" s="479"/>
      <c r="E59" s="479"/>
      <c r="F59" s="479"/>
      <c r="G59" s="479"/>
      <c r="H59" s="479"/>
      <c r="I59" s="397" t="s">
        <v>480</v>
      </c>
      <c r="J59" s="396">
        <v>0</v>
      </c>
      <c r="K59" s="396">
        <v>0</v>
      </c>
    </row>
    <row r="60" spans="1:11" ht="19.5" customHeight="1">
      <c r="A60" s="476" t="s">
        <v>481</v>
      </c>
      <c r="B60" s="477"/>
      <c r="C60" s="478" t="s">
        <v>482</v>
      </c>
      <c r="D60" s="479"/>
      <c r="E60" s="479"/>
      <c r="F60" s="479"/>
      <c r="G60" s="479"/>
      <c r="H60" s="479"/>
      <c r="I60" s="397" t="s">
        <v>483</v>
      </c>
      <c r="J60" s="396">
        <v>9445289</v>
      </c>
      <c r="K60" s="396">
        <v>11000000</v>
      </c>
    </row>
    <row r="61" spans="1:11" ht="19.5" customHeight="1">
      <c r="A61" s="472" t="s">
        <v>484</v>
      </c>
      <c r="B61" s="473"/>
      <c r="C61" s="481" t="s">
        <v>485</v>
      </c>
      <c r="D61" s="482"/>
      <c r="E61" s="482"/>
      <c r="F61" s="482"/>
      <c r="G61" s="482"/>
      <c r="H61" s="482"/>
      <c r="I61" s="401" t="s">
        <v>486</v>
      </c>
      <c r="J61" s="402">
        <f>SUM(J56:J60)+J53+J54+J55</f>
        <v>9445289</v>
      </c>
      <c r="K61" s="402">
        <f>SUM(K56:K60)+K53+K54+K55</f>
        <v>11000000</v>
      </c>
    </row>
    <row r="62" spans="1:11" ht="19.5" customHeight="1">
      <c r="A62" s="476" t="s">
        <v>487</v>
      </c>
      <c r="B62" s="477"/>
      <c r="C62" s="491" t="s">
        <v>488</v>
      </c>
      <c r="D62" s="492"/>
      <c r="E62" s="492"/>
      <c r="F62" s="492"/>
      <c r="G62" s="492"/>
      <c r="H62" s="492"/>
      <c r="I62" s="397" t="s">
        <v>489</v>
      </c>
      <c r="J62" s="396">
        <v>0</v>
      </c>
      <c r="K62" s="396">
        <v>0</v>
      </c>
    </row>
    <row r="63" spans="1:11" ht="19.5" customHeight="1">
      <c r="A63" s="476" t="s">
        <v>490</v>
      </c>
      <c r="B63" s="477"/>
      <c r="C63" s="491" t="s">
        <v>491</v>
      </c>
      <c r="D63" s="492"/>
      <c r="E63" s="492"/>
      <c r="F63" s="492"/>
      <c r="G63" s="492"/>
      <c r="H63" s="492"/>
      <c r="I63" s="397" t="s">
        <v>492</v>
      </c>
      <c r="J63" s="396">
        <v>2877100</v>
      </c>
      <c r="K63" s="396">
        <v>216000</v>
      </c>
    </row>
    <row r="64" spans="1:11" ht="24.75" customHeight="1">
      <c r="A64" s="476" t="s">
        <v>493</v>
      </c>
      <c r="B64" s="477"/>
      <c r="C64" s="491" t="s">
        <v>494</v>
      </c>
      <c r="D64" s="492"/>
      <c r="E64" s="492"/>
      <c r="F64" s="492"/>
      <c r="G64" s="492"/>
      <c r="H64" s="492"/>
      <c r="I64" s="397" t="s">
        <v>495</v>
      </c>
      <c r="J64" s="396">
        <v>0</v>
      </c>
      <c r="K64" s="396">
        <v>0</v>
      </c>
    </row>
    <row r="65" spans="1:11" ht="24.75" customHeight="1">
      <c r="A65" s="476" t="s">
        <v>496</v>
      </c>
      <c r="B65" s="477"/>
      <c r="C65" s="491" t="s">
        <v>497</v>
      </c>
      <c r="D65" s="492"/>
      <c r="E65" s="492"/>
      <c r="F65" s="492"/>
      <c r="G65" s="492"/>
      <c r="H65" s="492"/>
      <c r="I65" s="397" t="s">
        <v>498</v>
      </c>
      <c r="J65" s="396">
        <v>0</v>
      </c>
      <c r="K65" s="396">
        <v>0</v>
      </c>
    </row>
    <row r="66" spans="1:11" ht="19.5" customHeight="1">
      <c r="A66" s="476" t="s">
        <v>499</v>
      </c>
      <c r="B66" s="477"/>
      <c r="C66" s="491" t="s">
        <v>500</v>
      </c>
      <c r="D66" s="492"/>
      <c r="E66" s="492"/>
      <c r="F66" s="492"/>
      <c r="G66" s="492"/>
      <c r="H66" s="492"/>
      <c r="I66" s="397" t="s">
        <v>501</v>
      </c>
      <c r="J66" s="396">
        <v>0</v>
      </c>
      <c r="K66" s="396">
        <v>0</v>
      </c>
    </row>
    <row r="67" spans="1:11" ht="19.5" customHeight="1">
      <c r="A67" s="476" t="s">
        <v>502</v>
      </c>
      <c r="B67" s="477"/>
      <c r="C67" s="491" t="s">
        <v>503</v>
      </c>
      <c r="D67" s="492"/>
      <c r="E67" s="492"/>
      <c r="F67" s="492"/>
      <c r="G67" s="492"/>
      <c r="H67" s="492"/>
      <c r="I67" s="397" t="s">
        <v>504</v>
      </c>
      <c r="J67" s="396">
        <v>11840227</v>
      </c>
      <c r="K67" s="396">
        <v>13740000</v>
      </c>
    </row>
    <row r="68" spans="1:11" ht="19.5" customHeight="1">
      <c r="A68" s="476" t="s">
        <v>505</v>
      </c>
      <c r="B68" s="477"/>
      <c r="C68" s="491" t="s">
        <v>506</v>
      </c>
      <c r="D68" s="492"/>
      <c r="E68" s="492"/>
      <c r="F68" s="492"/>
      <c r="G68" s="492"/>
      <c r="H68" s="492"/>
      <c r="I68" s="397" t="s">
        <v>507</v>
      </c>
      <c r="J68" s="396"/>
      <c r="K68" s="396">
        <v>0</v>
      </c>
    </row>
    <row r="69" spans="1:11" ht="19.5" customHeight="1">
      <c r="A69" s="476" t="s">
        <v>508</v>
      </c>
      <c r="B69" s="477"/>
      <c r="C69" s="491" t="s">
        <v>509</v>
      </c>
      <c r="D69" s="492"/>
      <c r="E69" s="492"/>
      <c r="F69" s="492"/>
      <c r="G69" s="492"/>
      <c r="H69" s="492"/>
      <c r="I69" s="397" t="s">
        <v>510</v>
      </c>
      <c r="J69" s="396">
        <v>0</v>
      </c>
      <c r="K69" s="396">
        <v>0</v>
      </c>
    </row>
    <row r="70" spans="1:11" ht="19.5" customHeight="1">
      <c r="A70" s="476" t="s">
        <v>511</v>
      </c>
      <c r="B70" s="477"/>
      <c r="C70" s="491" t="s">
        <v>512</v>
      </c>
      <c r="D70" s="492"/>
      <c r="E70" s="492"/>
      <c r="F70" s="492"/>
      <c r="G70" s="492"/>
      <c r="H70" s="492"/>
      <c r="I70" s="397" t="s">
        <v>513</v>
      </c>
      <c r="J70" s="396">
        <v>0</v>
      </c>
      <c r="K70" s="396">
        <v>0</v>
      </c>
    </row>
    <row r="71" spans="1:11" ht="19.5" customHeight="1">
      <c r="A71" s="476" t="s">
        <v>514</v>
      </c>
      <c r="B71" s="477"/>
      <c r="C71" s="489" t="s">
        <v>515</v>
      </c>
      <c r="D71" s="490"/>
      <c r="E71" s="490"/>
      <c r="F71" s="490"/>
      <c r="G71" s="490"/>
      <c r="H71" s="490"/>
      <c r="I71" s="397" t="s">
        <v>516</v>
      </c>
      <c r="J71" s="396">
        <v>0</v>
      </c>
      <c r="K71" s="396">
        <v>0</v>
      </c>
    </row>
    <row r="72" spans="1:11" ht="19.5" customHeight="1">
      <c r="A72" s="476" t="s">
        <v>517</v>
      </c>
      <c r="B72" s="477"/>
      <c r="C72" s="491" t="s">
        <v>518</v>
      </c>
      <c r="D72" s="492"/>
      <c r="E72" s="492"/>
      <c r="F72" s="492"/>
      <c r="G72" s="492"/>
      <c r="H72" s="492"/>
      <c r="I72" s="397" t="s">
        <v>519</v>
      </c>
      <c r="J72" s="396">
        <v>6198992</v>
      </c>
      <c r="K72" s="396">
        <v>1500000</v>
      </c>
    </row>
    <row r="73" spans="1:11" ht="19.5" customHeight="1">
      <c r="A73" s="476" t="s">
        <v>520</v>
      </c>
      <c r="B73" s="477"/>
      <c r="C73" s="489" t="s">
        <v>40</v>
      </c>
      <c r="D73" s="490"/>
      <c r="E73" s="490"/>
      <c r="F73" s="490"/>
      <c r="G73" s="490"/>
      <c r="H73" s="490"/>
      <c r="I73" s="397" t="s">
        <v>521</v>
      </c>
      <c r="J73" s="396">
        <v>0</v>
      </c>
      <c r="K73" s="396">
        <v>20875721</v>
      </c>
    </row>
    <row r="74" spans="1:11" ht="18" customHeight="1">
      <c r="A74" s="472" t="s">
        <v>522</v>
      </c>
      <c r="B74" s="473"/>
      <c r="C74" s="481" t="s">
        <v>523</v>
      </c>
      <c r="D74" s="482"/>
      <c r="E74" s="482"/>
      <c r="F74" s="482"/>
      <c r="G74" s="482"/>
      <c r="H74" s="482"/>
      <c r="I74" s="401" t="s">
        <v>524</v>
      </c>
      <c r="J74" s="402">
        <f>SUM(J62:J73)</f>
        <v>20916319</v>
      </c>
      <c r="K74" s="402">
        <f>SUM(K62:K73)</f>
        <v>36331721</v>
      </c>
    </row>
    <row r="75" spans="1:11" ht="18" customHeight="1">
      <c r="A75" s="476" t="s">
        <v>525</v>
      </c>
      <c r="B75" s="477"/>
      <c r="C75" s="487" t="s">
        <v>526</v>
      </c>
      <c r="D75" s="488"/>
      <c r="E75" s="488"/>
      <c r="F75" s="488"/>
      <c r="G75" s="488"/>
      <c r="H75" s="488"/>
      <c r="I75" s="397" t="s">
        <v>527</v>
      </c>
      <c r="J75" s="396">
        <v>0</v>
      </c>
      <c r="K75" s="396">
        <v>0</v>
      </c>
    </row>
    <row r="76" spans="1:11" ht="18" customHeight="1">
      <c r="A76" s="476" t="s">
        <v>528</v>
      </c>
      <c r="B76" s="477"/>
      <c r="C76" s="487" t="s">
        <v>529</v>
      </c>
      <c r="D76" s="488"/>
      <c r="E76" s="488"/>
      <c r="F76" s="488"/>
      <c r="G76" s="488"/>
      <c r="H76" s="488"/>
      <c r="I76" s="397" t="s">
        <v>530</v>
      </c>
      <c r="J76" s="396">
        <v>0</v>
      </c>
      <c r="K76" s="396">
        <v>341008200</v>
      </c>
    </row>
    <row r="77" spans="1:11" ht="18" customHeight="1">
      <c r="A77" s="476" t="s">
        <v>531</v>
      </c>
      <c r="B77" s="477"/>
      <c r="C77" s="487" t="s">
        <v>532</v>
      </c>
      <c r="D77" s="488"/>
      <c r="E77" s="488"/>
      <c r="F77" s="488"/>
      <c r="G77" s="488"/>
      <c r="H77" s="488"/>
      <c r="I77" s="397" t="s">
        <v>533</v>
      </c>
      <c r="J77" s="396">
        <v>524355</v>
      </c>
      <c r="K77" s="396">
        <v>500000</v>
      </c>
    </row>
    <row r="78" spans="1:11" ht="18" customHeight="1">
      <c r="A78" s="476" t="s">
        <v>534</v>
      </c>
      <c r="B78" s="477"/>
      <c r="C78" s="487" t="s">
        <v>535</v>
      </c>
      <c r="D78" s="488"/>
      <c r="E78" s="488"/>
      <c r="F78" s="488"/>
      <c r="G78" s="488"/>
      <c r="H78" s="488"/>
      <c r="I78" s="397" t="s">
        <v>536</v>
      </c>
      <c r="J78" s="396">
        <v>3073504</v>
      </c>
      <c r="K78" s="396">
        <v>8083000</v>
      </c>
    </row>
    <row r="79" spans="1:11" ht="18" customHeight="1">
      <c r="A79" s="476" t="s">
        <v>537</v>
      </c>
      <c r="B79" s="477"/>
      <c r="C79" s="483" t="s">
        <v>538</v>
      </c>
      <c r="D79" s="484"/>
      <c r="E79" s="484"/>
      <c r="F79" s="484"/>
      <c r="G79" s="484"/>
      <c r="H79" s="484"/>
      <c r="I79" s="397" t="s">
        <v>539</v>
      </c>
      <c r="J79" s="396">
        <v>0</v>
      </c>
      <c r="K79" s="396">
        <v>0</v>
      </c>
    </row>
    <row r="80" spans="1:11" ht="18" customHeight="1">
      <c r="A80" s="476" t="s">
        <v>540</v>
      </c>
      <c r="B80" s="477"/>
      <c r="C80" s="483" t="s">
        <v>541</v>
      </c>
      <c r="D80" s="484"/>
      <c r="E80" s="484"/>
      <c r="F80" s="484"/>
      <c r="G80" s="484"/>
      <c r="H80" s="484"/>
      <c r="I80" s="397" t="s">
        <v>542</v>
      </c>
      <c r="J80" s="396">
        <v>0</v>
      </c>
      <c r="K80" s="396">
        <v>0</v>
      </c>
    </row>
    <row r="81" spans="1:11" ht="18" customHeight="1">
      <c r="A81" s="476" t="s">
        <v>543</v>
      </c>
      <c r="B81" s="477"/>
      <c r="C81" s="483" t="s">
        <v>544</v>
      </c>
      <c r="D81" s="484"/>
      <c r="E81" s="484"/>
      <c r="F81" s="484"/>
      <c r="G81" s="484"/>
      <c r="H81" s="484"/>
      <c r="I81" s="397" t="s">
        <v>545</v>
      </c>
      <c r="J81" s="396">
        <v>971421</v>
      </c>
      <c r="K81" s="396">
        <v>2222000</v>
      </c>
    </row>
    <row r="82" spans="1:11" s="405" customFormat="1" ht="17.25" customHeight="1">
      <c r="A82" s="472" t="s">
        <v>546</v>
      </c>
      <c r="B82" s="473"/>
      <c r="C82" s="485" t="s">
        <v>547</v>
      </c>
      <c r="D82" s="486"/>
      <c r="E82" s="486"/>
      <c r="F82" s="486"/>
      <c r="G82" s="486"/>
      <c r="H82" s="486"/>
      <c r="I82" s="401" t="s">
        <v>548</v>
      </c>
      <c r="J82" s="402">
        <f>SUM(J76:J81)+J75</f>
        <v>4569280</v>
      </c>
      <c r="K82" s="402">
        <f>K81+K80+K79+K78+K77+K76+K75</f>
        <v>351813200</v>
      </c>
    </row>
    <row r="83" spans="1:11" ht="17.25" customHeight="1">
      <c r="A83" s="476" t="s">
        <v>549</v>
      </c>
      <c r="B83" s="477"/>
      <c r="C83" s="478" t="s">
        <v>550</v>
      </c>
      <c r="D83" s="479"/>
      <c r="E83" s="479"/>
      <c r="F83" s="479"/>
      <c r="G83" s="479"/>
      <c r="H83" s="479"/>
      <c r="I83" s="397" t="s">
        <v>551</v>
      </c>
      <c r="J83" s="396">
        <v>33921033</v>
      </c>
      <c r="K83" s="396">
        <v>47560000</v>
      </c>
    </row>
    <row r="84" spans="1:11" ht="17.25" customHeight="1">
      <c r="A84" s="476" t="s">
        <v>552</v>
      </c>
      <c r="B84" s="477"/>
      <c r="C84" s="478" t="s">
        <v>553</v>
      </c>
      <c r="D84" s="479"/>
      <c r="E84" s="479"/>
      <c r="F84" s="479"/>
      <c r="G84" s="479"/>
      <c r="H84" s="479"/>
      <c r="I84" s="397" t="s">
        <v>554</v>
      </c>
      <c r="J84" s="396">
        <v>0</v>
      </c>
      <c r="K84" s="396">
        <v>0</v>
      </c>
    </row>
    <row r="85" spans="1:11" ht="17.25" customHeight="1">
      <c r="A85" s="476" t="s">
        <v>555</v>
      </c>
      <c r="B85" s="477"/>
      <c r="C85" s="478" t="s">
        <v>556</v>
      </c>
      <c r="D85" s="479"/>
      <c r="E85" s="479"/>
      <c r="F85" s="479"/>
      <c r="G85" s="479"/>
      <c r="H85" s="479"/>
      <c r="I85" s="397" t="s">
        <v>557</v>
      </c>
      <c r="J85" s="396">
        <v>0</v>
      </c>
      <c r="K85" s="396"/>
    </row>
    <row r="86" spans="1:11" ht="17.25" customHeight="1">
      <c r="A86" s="476" t="s">
        <v>558</v>
      </c>
      <c r="B86" s="477"/>
      <c r="C86" s="478" t="s">
        <v>559</v>
      </c>
      <c r="D86" s="479"/>
      <c r="E86" s="479"/>
      <c r="F86" s="479"/>
      <c r="G86" s="479"/>
      <c r="H86" s="479"/>
      <c r="I86" s="397" t="s">
        <v>560</v>
      </c>
      <c r="J86" s="396">
        <v>9158679</v>
      </c>
      <c r="K86" s="396">
        <v>12810000</v>
      </c>
    </row>
    <row r="87" spans="1:11" s="405" customFormat="1" ht="17.25" customHeight="1">
      <c r="A87" s="472" t="s">
        <v>561</v>
      </c>
      <c r="B87" s="473"/>
      <c r="C87" s="481" t="s">
        <v>562</v>
      </c>
      <c r="D87" s="482"/>
      <c r="E87" s="482"/>
      <c r="F87" s="482"/>
      <c r="G87" s="482"/>
      <c r="H87" s="482"/>
      <c r="I87" s="401" t="s">
        <v>563</v>
      </c>
      <c r="J87" s="402">
        <f>SUM(J83:J86)</f>
        <v>43079712</v>
      </c>
      <c r="K87" s="402">
        <f>SUM(K83:K86)</f>
        <v>60370000</v>
      </c>
    </row>
    <row r="88" spans="1:11" ht="24.75" customHeight="1">
      <c r="A88" s="476" t="s">
        <v>564</v>
      </c>
      <c r="B88" s="477"/>
      <c r="C88" s="478" t="s">
        <v>565</v>
      </c>
      <c r="D88" s="479"/>
      <c r="E88" s="479"/>
      <c r="F88" s="479"/>
      <c r="G88" s="479"/>
      <c r="H88" s="479"/>
      <c r="I88" s="397" t="s">
        <v>566</v>
      </c>
      <c r="J88" s="396">
        <v>0</v>
      </c>
      <c r="K88" s="396">
        <v>0</v>
      </c>
    </row>
    <row r="89" spans="1:11" ht="24.75" customHeight="1">
      <c r="A89" s="476" t="s">
        <v>567</v>
      </c>
      <c r="B89" s="477"/>
      <c r="C89" s="478" t="s">
        <v>568</v>
      </c>
      <c r="D89" s="479"/>
      <c r="E89" s="479"/>
      <c r="F89" s="479"/>
      <c r="G89" s="479"/>
      <c r="H89" s="479"/>
      <c r="I89" s="397" t="s">
        <v>569</v>
      </c>
      <c r="J89" s="396">
        <v>0</v>
      </c>
      <c r="K89" s="396">
        <v>0</v>
      </c>
    </row>
    <row r="90" spans="1:11" ht="24.75" customHeight="1">
      <c r="A90" s="476" t="s">
        <v>570</v>
      </c>
      <c r="B90" s="477"/>
      <c r="C90" s="478" t="s">
        <v>571</v>
      </c>
      <c r="D90" s="479"/>
      <c r="E90" s="479"/>
      <c r="F90" s="479"/>
      <c r="G90" s="479"/>
      <c r="H90" s="479"/>
      <c r="I90" s="397" t="s">
        <v>572</v>
      </c>
      <c r="J90" s="396">
        <v>0</v>
      </c>
      <c r="K90" s="396">
        <v>0</v>
      </c>
    </row>
    <row r="91" spans="1:11" ht="24.75" customHeight="1">
      <c r="A91" s="476" t="s">
        <v>573</v>
      </c>
      <c r="B91" s="477"/>
      <c r="C91" s="478" t="s">
        <v>574</v>
      </c>
      <c r="D91" s="479"/>
      <c r="E91" s="479"/>
      <c r="F91" s="479"/>
      <c r="G91" s="479"/>
      <c r="H91" s="479"/>
      <c r="I91" s="397" t="s">
        <v>575</v>
      </c>
      <c r="J91" s="396">
        <v>0</v>
      </c>
      <c r="K91" s="396">
        <v>0</v>
      </c>
    </row>
    <row r="92" spans="1:11" ht="24.75" customHeight="1">
      <c r="A92" s="476" t="s">
        <v>576</v>
      </c>
      <c r="B92" s="477"/>
      <c r="C92" s="478" t="s">
        <v>577</v>
      </c>
      <c r="D92" s="479"/>
      <c r="E92" s="479"/>
      <c r="F92" s="479"/>
      <c r="G92" s="479"/>
      <c r="H92" s="479"/>
      <c r="I92" s="397" t="s">
        <v>578</v>
      </c>
      <c r="J92" s="396">
        <v>0</v>
      </c>
      <c r="K92" s="396">
        <v>0</v>
      </c>
    </row>
    <row r="93" spans="1:11" ht="24.75" customHeight="1">
      <c r="A93" s="476" t="s">
        <v>579</v>
      </c>
      <c r="B93" s="477"/>
      <c r="C93" s="478" t="s">
        <v>580</v>
      </c>
      <c r="D93" s="479"/>
      <c r="E93" s="479"/>
      <c r="F93" s="479"/>
      <c r="G93" s="479"/>
      <c r="H93" s="479"/>
      <c r="I93" s="397" t="s">
        <v>581</v>
      </c>
      <c r="J93" s="396">
        <v>0</v>
      </c>
      <c r="K93" s="396">
        <v>2000000</v>
      </c>
    </row>
    <row r="94" spans="1:11" ht="18" customHeight="1">
      <c r="A94" s="476" t="s">
        <v>582</v>
      </c>
      <c r="B94" s="477"/>
      <c r="C94" s="478" t="s">
        <v>583</v>
      </c>
      <c r="D94" s="479"/>
      <c r="E94" s="479"/>
      <c r="F94" s="479"/>
      <c r="G94" s="479"/>
      <c r="H94" s="479"/>
      <c r="I94" s="397" t="s">
        <v>584</v>
      </c>
      <c r="J94" s="396">
        <v>0</v>
      </c>
      <c r="K94" s="396">
        <v>0</v>
      </c>
    </row>
    <row r="95" spans="1:11" ht="18" customHeight="1">
      <c r="A95" s="476" t="s">
        <v>585</v>
      </c>
      <c r="B95" s="477"/>
      <c r="C95" s="478" t="s">
        <v>586</v>
      </c>
      <c r="D95" s="479"/>
      <c r="E95" s="479"/>
      <c r="F95" s="479"/>
      <c r="G95" s="479"/>
      <c r="H95" s="480"/>
      <c r="I95" s="397" t="s">
        <v>587</v>
      </c>
      <c r="J95" s="396">
        <v>0</v>
      </c>
      <c r="K95" s="396">
        <v>0</v>
      </c>
    </row>
    <row r="96" spans="1:11" ht="18" customHeight="1">
      <c r="A96" s="476" t="s">
        <v>588</v>
      </c>
      <c r="B96" s="477"/>
      <c r="C96" s="478" t="s">
        <v>589</v>
      </c>
      <c r="D96" s="479"/>
      <c r="E96" s="479"/>
      <c r="F96" s="479"/>
      <c r="G96" s="479"/>
      <c r="H96" s="479"/>
      <c r="I96" s="397" t="s">
        <v>590</v>
      </c>
      <c r="J96" s="396">
        <v>600000</v>
      </c>
      <c r="K96" s="396">
        <v>1000000</v>
      </c>
    </row>
    <row r="97" spans="1:11" ht="17.25" customHeight="1">
      <c r="A97" s="476" t="s">
        <v>591</v>
      </c>
      <c r="B97" s="477"/>
      <c r="C97" s="481" t="s">
        <v>592</v>
      </c>
      <c r="D97" s="482"/>
      <c r="E97" s="482"/>
      <c r="F97" s="482"/>
      <c r="G97" s="482"/>
      <c r="H97" s="482"/>
      <c r="I97" s="401" t="s">
        <v>593</v>
      </c>
      <c r="J97" s="402">
        <f>SUM(J88:J96)</f>
        <v>600000</v>
      </c>
      <c r="K97" s="402">
        <f>SUM(K88:K96)</f>
        <v>3000000</v>
      </c>
    </row>
    <row r="98" spans="1:11" s="405" customFormat="1" ht="17.25" customHeight="1" thickBot="1">
      <c r="A98" s="472" t="s">
        <v>594</v>
      </c>
      <c r="B98" s="473"/>
      <c r="C98" s="474" t="s">
        <v>595</v>
      </c>
      <c r="D98" s="475"/>
      <c r="E98" s="475"/>
      <c r="F98" s="475"/>
      <c r="G98" s="475"/>
      <c r="H98" s="475"/>
      <c r="I98" s="411" t="s">
        <v>596</v>
      </c>
      <c r="J98" s="412">
        <f>J26+J27+J52+J61+J74+J82+J87+J97</f>
        <v>215303216</v>
      </c>
      <c r="K98" s="412">
        <f>K26+K27+K52+K61+K74+K82+K87+K97</f>
        <v>584380921</v>
      </c>
    </row>
    <row r="99" spans="3:10" ht="12.75">
      <c r="C99" s="414"/>
      <c r="D99" s="414"/>
      <c r="E99" s="414"/>
      <c r="F99" s="414"/>
      <c r="G99" s="414"/>
      <c r="H99" s="414"/>
      <c r="I99" s="414"/>
      <c r="J99" s="414"/>
    </row>
    <row r="100" spans="3:10" ht="12.75">
      <c r="C100" s="414"/>
      <c r="D100" s="414"/>
      <c r="E100" s="414"/>
      <c r="F100" s="414"/>
      <c r="G100" s="414"/>
      <c r="H100" s="414"/>
      <c r="I100" s="414"/>
      <c r="J100" s="414"/>
    </row>
    <row r="101" spans="3:10" ht="12.75">
      <c r="C101" s="414"/>
      <c r="D101" s="414"/>
      <c r="E101" s="414"/>
      <c r="F101" s="414"/>
      <c r="G101" s="414"/>
      <c r="H101" s="414"/>
      <c r="I101" s="414"/>
      <c r="J101" s="414"/>
    </row>
    <row r="102" spans="3:10" ht="12.75">
      <c r="C102" s="414"/>
      <c r="D102" s="414"/>
      <c r="E102" s="414"/>
      <c r="F102" s="414"/>
      <c r="G102" s="414"/>
      <c r="H102" s="414"/>
      <c r="I102" s="414"/>
      <c r="J102" s="414"/>
    </row>
    <row r="103" spans="3:10" ht="12.75">
      <c r="C103" s="414"/>
      <c r="D103" s="414"/>
      <c r="E103" s="414"/>
      <c r="F103" s="414"/>
      <c r="G103" s="414"/>
      <c r="H103" s="414"/>
      <c r="I103" s="414"/>
      <c r="J103" s="414"/>
    </row>
    <row r="104" spans="3:10" ht="12.75">
      <c r="C104" s="414"/>
      <c r="D104" s="414"/>
      <c r="E104" s="414"/>
      <c r="F104" s="414"/>
      <c r="G104" s="414"/>
      <c r="H104" s="414"/>
      <c r="I104" s="414"/>
      <c r="J104" s="414"/>
    </row>
    <row r="105" spans="9:10" ht="12.75">
      <c r="I105" s="414"/>
      <c r="J105" s="414"/>
    </row>
    <row r="106" spans="9:10" ht="12.75">
      <c r="I106" s="414"/>
      <c r="J106" s="414"/>
    </row>
  </sheetData>
  <sheetProtection/>
  <mergeCells count="189">
    <mergeCell ref="A3:K3"/>
    <mergeCell ref="A4:K4"/>
    <mergeCell ref="A5:K5"/>
    <mergeCell ref="A6:B6"/>
    <mergeCell ref="C6:H6"/>
    <mergeCell ref="A7:B7"/>
    <mergeCell ref="C7:H7"/>
    <mergeCell ref="A8:B8"/>
    <mergeCell ref="C8:H8"/>
    <mergeCell ref="A9:B9"/>
    <mergeCell ref="C9:H9"/>
    <mergeCell ref="A10:B10"/>
    <mergeCell ref="C10:H10"/>
    <mergeCell ref="A11:B11"/>
    <mergeCell ref="C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B17"/>
    <mergeCell ref="C17:H17"/>
    <mergeCell ref="A18:B18"/>
    <mergeCell ref="C18:H18"/>
    <mergeCell ref="A19:B19"/>
    <mergeCell ref="C19:H19"/>
    <mergeCell ref="A20:B20"/>
    <mergeCell ref="C20:H20"/>
    <mergeCell ref="A21:B21"/>
    <mergeCell ref="C21:H21"/>
    <mergeCell ref="A22:B22"/>
    <mergeCell ref="C22:H22"/>
    <mergeCell ref="A23:B23"/>
    <mergeCell ref="C23:H23"/>
    <mergeCell ref="A24:B24"/>
    <mergeCell ref="C24:H24"/>
    <mergeCell ref="A25:B25"/>
    <mergeCell ref="C25:H25"/>
    <mergeCell ref="A26:B26"/>
    <mergeCell ref="C26:H26"/>
    <mergeCell ref="A27:B27"/>
    <mergeCell ref="C27:H27"/>
    <mergeCell ref="A28:B28"/>
    <mergeCell ref="C28:H28"/>
    <mergeCell ref="A29:B29"/>
    <mergeCell ref="C29:H29"/>
    <mergeCell ref="A30:B30"/>
    <mergeCell ref="C30:H30"/>
    <mergeCell ref="A31:B31"/>
    <mergeCell ref="C31:H31"/>
    <mergeCell ref="A32:B32"/>
    <mergeCell ref="C32:H32"/>
    <mergeCell ref="A33:B33"/>
    <mergeCell ref="C33:H33"/>
    <mergeCell ref="A34:B34"/>
    <mergeCell ref="C34:H34"/>
    <mergeCell ref="A35:B35"/>
    <mergeCell ref="C35:H35"/>
    <mergeCell ref="A36:B36"/>
    <mergeCell ref="C36:H36"/>
    <mergeCell ref="A37:B37"/>
    <mergeCell ref="C37:H37"/>
    <mergeCell ref="A38:B38"/>
    <mergeCell ref="C38:H38"/>
    <mergeCell ref="A39:B39"/>
    <mergeCell ref="C39:H39"/>
    <mergeCell ref="A40:B40"/>
    <mergeCell ref="C40:H40"/>
    <mergeCell ref="A41:B41"/>
    <mergeCell ref="C41:H41"/>
    <mergeCell ref="A42:B42"/>
    <mergeCell ref="C42:H42"/>
    <mergeCell ref="A43:B43"/>
    <mergeCell ref="C43:H43"/>
    <mergeCell ref="A44:B44"/>
    <mergeCell ref="C44:H44"/>
    <mergeCell ref="A45:B45"/>
    <mergeCell ref="C45:H45"/>
    <mergeCell ref="A46:B46"/>
    <mergeCell ref="C46:H46"/>
    <mergeCell ref="A47:B47"/>
    <mergeCell ref="C47:H47"/>
    <mergeCell ref="A48:B48"/>
    <mergeCell ref="C48:H48"/>
    <mergeCell ref="A49:B49"/>
    <mergeCell ref="C49:H49"/>
    <mergeCell ref="A50:B50"/>
    <mergeCell ref="C50:H50"/>
    <mergeCell ref="A51:B51"/>
    <mergeCell ref="C51:H51"/>
    <mergeCell ref="A52:B52"/>
    <mergeCell ref="C52:H52"/>
    <mergeCell ref="A53:B53"/>
    <mergeCell ref="C53:H53"/>
    <mergeCell ref="A54:B54"/>
    <mergeCell ref="C54:H54"/>
    <mergeCell ref="A55:B55"/>
    <mergeCell ref="C55:H55"/>
    <mergeCell ref="A56:B56"/>
    <mergeCell ref="C56:H56"/>
    <mergeCell ref="A57:B57"/>
    <mergeCell ref="C57:H57"/>
    <mergeCell ref="A58:B58"/>
    <mergeCell ref="C58:H58"/>
    <mergeCell ref="A59:B59"/>
    <mergeCell ref="C59:H59"/>
    <mergeCell ref="A60:B60"/>
    <mergeCell ref="C60:H60"/>
    <mergeCell ref="A61:B61"/>
    <mergeCell ref="C61:H61"/>
    <mergeCell ref="A62:B62"/>
    <mergeCell ref="C62:H62"/>
    <mergeCell ref="A63:B63"/>
    <mergeCell ref="C63:H63"/>
    <mergeCell ref="A64:B64"/>
    <mergeCell ref="C64:H64"/>
    <mergeCell ref="A65:B65"/>
    <mergeCell ref="C65:H65"/>
    <mergeCell ref="A66:B66"/>
    <mergeCell ref="C66:H66"/>
    <mergeCell ref="A67:B67"/>
    <mergeCell ref="C67:H67"/>
    <mergeCell ref="A68:B68"/>
    <mergeCell ref="C68:H68"/>
    <mergeCell ref="A69:B69"/>
    <mergeCell ref="C69:H69"/>
    <mergeCell ref="A70:B70"/>
    <mergeCell ref="C70:H70"/>
    <mergeCell ref="A71:B71"/>
    <mergeCell ref="C71:H71"/>
    <mergeCell ref="A72:B72"/>
    <mergeCell ref="C72:H72"/>
    <mergeCell ref="A73:B73"/>
    <mergeCell ref="C73:H73"/>
    <mergeCell ref="A74:B74"/>
    <mergeCell ref="C74:H74"/>
    <mergeCell ref="A75:B75"/>
    <mergeCell ref="C75:H75"/>
    <mergeCell ref="A76:B76"/>
    <mergeCell ref="C76:H76"/>
    <mergeCell ref="A77:B77"/>
    <mergeCell ref="C77:H77"/>
    <mergeCell ref="A78:B78"/>
    <mergeCell ref="C78:H78"/>
    <mergeCell ref="A79:B79"/>
    <mergeCell ref="C79:H79"/>
    <mergeCell ref="A80:B80"/>
    <mergeCell ref="C80:H80"/>
    <mergeCell ref="A81:B81"/>
    <mergeCell ref="C81:H81"/>
    <mergeCell ref="A82:B82"/>
    <mergeCell ref="C82:H82"/>
    <mergeCell ref="A83:B83"/>
    <mergeCell ref="C83:H83"/>
    <mergeCell ref="A84:B84"/>
    <mergeCell ref="C84:H84"/>
    <mergeCell ref="A85:B85"/>
    <mergeCell ref="C85:H85"/>
    <mergeCell ref="A86:B86"/>
    <mergeCell ref="C86:H86"/>
    <mergeCell ref="A87:B87"/>
    <mergeCell ref="C87:H87"/>
    <mergeCell ref="A88:B88"/>
    <mergeCell ref="C88:H88"/>
    <mergeCell ref="A89:B89"/>
    <mergeCell ref="C89:H89"/>
    <mergeCell ref="A90:B90"/>
    <mergeCell ref="C90:H90"/>
    <mergeCell ref="A91:B91"/>
    <mergeCell ref="C91:H91"/>
    <mergeCell ref="A92:B92"/>
    <mergeCell ref="C92:H92"/>
    <mergeCell ref="A93:B93"/>
    <mergeCell ref="C93:H93"/>
    <mergeCell ref="A97:B97"/>
    <mergeCell ref="C97:H97"/>
    <mergeCell ref="A98:B98"/>
    <mergeCell ref="C98:H98"/>
    <mergeCell ref="A94:B94"/>
    <mergeCell ref="C94:H94"/>
    <mergeCell ref="A95:B95"/>
    <mergeCell ref="C95:H95"/>
    <mergeCell ref="A96:B96"/>
    <mergeCell ref="C96:H96"/>
  </mergeCells>
  <printOptions horizontalCentered="1"/>
  <pageMargins left="0.1968503937007874" right="0.1968503937007874" top="0.7874015748031497" bottom="0.7874015748031497" header="0.5118110236220472" footer="0.5118110236220472"/>
  <pageSetup fitToHeight="0" horizontalDpi="600" verticalDpi="600" orientation="portrait" paperSize="9" r:id="rId1"/>
  <headerFooter alignWithMargins="0">
    <oddHeader>&amp;R1. melléklet az 1/2020. (II. 21.) önkormányzati renelethez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2"/>
  <sheetViews>
    <sheetView zoomScaleSheetLayoutView="115" workbookViewId="0" topLeftCell="A1">
      <selection activeCell="D12" sqref="D12"/>
    </sheetView>
  </sheetViews>
  <sheetFormatPr defaultColWidth="9.00390625" defaultRowHeight="12.75"/>
  <cols>
    <col min="1" max="1" width="6.875" style="13" customWidth="1"/>
    <col min="2" max="2" width="55.125" style="102" customWidth="1"/>
    <col min="3" max="3" width="16.625" style="13" customWidth="1"/>
    <col min="4" max="4" width="55.125" style="13" customWidth="1"/>
    <col min="5" max="5" width="20.375" style="13" customWidth="1"/>
    <col min="6" max="6" width="4.875" style="13" customWidth="1"/>
    <col min="7" max="16384" width="9.375" style="13" customWidth="1"/>
  </cols>
  <sheetData>
    <row r="1" spans="2:6" ht="38.25" customHeight="1">
      <c r="B1" s="157" t="s">
        <v>100</v>
      </c>
      <c r="C1" s="158"/>
      <c r="D1" s="158"/>
      <c r="E1" s="158"/>
      <c r="F1" s="556"/>
    </row>
    <row r="2" spans="5:6" ht="23.25" customHeight="1" thickBot="1">
      <c r="E2" s="159" t="s">
        <v>276</v>
      </c>
      <c r="F2" s="556"/>
    </row>
    <row r="3" spans="1:6" ht="13.5" thickBot="1">
      <c r="A3" s="554" t="s">
        <v>53</v>
      </c>
      <c r="B3" s="160" t="s">
        <v>43</v>
      </c>
      <c r="C3" s="161"/>
      <c r="D3" s="160" t="s">
        <v>45</v>
      </c>
      <c r="E3" s="162"/>
      <c r="F3" s="556"/>
    </row>
    <row r="4" spans="1:6" s="163" customFormat="1" ht="30.75" customHeight="1" thickBot="1">
      <c r="A4" s="555"/>
      <c r="B4" s="103" t="s">
        <v>46</v>
      </c>
      <c r="C4" s="104" t="s">
        <v>286</v>
      </c>
      <c r="D4" s="103" t="s">
        <v>46</v>
      </c>
      <c r="E4" s="12" t="s">
        <v>286</v>
      </c>
      <c r="F4" s="556"/>
    </row>
    <row r="5" spans="1:6" s="163" customFormat="1" ht="13.5" thickBot="1">
      <c r="A5" s="164">
        <v>1</v>
      </c>
      <c r="B5" s="165">
        <v>2</v>
      </c>
      <c r="C5" s="166">
        <v>3</v>
      </c>
      <c r="D5" s="165">
        <v>4</v>
      </c>
      <c r="E5" s="167">
        <v>5</v>
      </c>
      <c r="F5" s="556"/>
    </row>
    <row r="6" spans="1:6" ht="15.75" customHeight="1">
      <c r="A6" s="169" t="s">
        <v>13</v>
      </c>
      <c r="B6" s="170" t="s">
        <v>180</v>
      </c>
      <c r="C6" s="147">
        <v>181654473</v>
      </c>
      <c r="D6" s="170" t="s">
        <v>145</v>
      </c>
      <c r="E6" s="152">
        <v>352162200</v>
      </c>
      <c r="F6" s="556"/>
    </row>
    <row r="7" spans="1:6" ht="15.75" customHeight="1">
      <c r="A7" s="171" t="s">
        <v>14</v>
      </c>
      <c r="B7" s="172" t="s">
        <v>181</v>
      </c>
      <c r="C7" s="148">
        <v>173149473</v>
      </c>
      <c r="D7" s="172" t="s">
        <v>186</v>
      </c>
      <c r="E7" s="153">
        <v>343527200</v>
      </c>
      <c r="F7" s="556"/>
    </row>
    <row r="8" spans="1:6" ht="15.75" customHeight="1">
      <c r="A8" s="171" t="s">
        <v>15</v>
      </c>
      <c r="B8" s="172" t="s">
        <v>7</v>
      </c>
      <c r="C8" s="148">
        <v>0</v>
      </c>
      <c r="D8" s="172" t="s">
        <v>113</v>
      </c>
      <c r="E8" s="153">
        <v>60370000</v>
      </c>
      <c r="F8" s="556"/>
    </row>
    <row r="9" spans="1:6" ht="15.75" customHeight="1">
      <c r="A9" s="171" t="s">
        <v>16</v>
      </c>
      <c r="B9" s="172" t="s">
        <v>182</v>
      </c>
      <c r="C9" s="148">
        <v>2000000</v>
      </c>
      <c r="D9" s="172" t="s">
        <v>187</v>
      </c>
      <c r="E9" s="153">
        <v>0</v>
      </c>
      <c r="F9" s="556"/>
    </row>
    <row r="10" spans="1:6" ht="15.75" customHeight="1">
      <c r="A10" s="171" t="s">
        <v>17</v>
      </c>
      <c r="B10" s="172" t="s">
        <v>183</v>
      </c>
      <c r="C10" s="148"/>
      <c r="D10" s="172" t="s">
        <v>146</v>
      </c>
      <c r="E10" s="153">
        <v>3000000</v>
      </c>
      <c r="F10" s="556"/>
    </row>
    <row r="11" spans="1:6" ht="15.75" customHeight="1">
      <c r="A11" s="171" t="s">
        <v>18</v>
      </c>
      <c r="B11" s="172" t="s">
        <v>184</v>
      </c>
      <c r="C11" s="149"/>
      <c r="D11" s="8"/>
      <c r="E11" s="153"/>
      <c r="F11" s="556"/>
    </row>
    <row r="12" spans="1:6" ht="15.75" customHeight="1">
      <c r="A12" s="171" t="s">
        <v>19</v>
      </c>
      <c r="B12" s="8"/>
      <c r="C12" s="148"/>
      <c r="D12" s="8"/>
      <c r="E12" s="153"/>
      <c r="F12" s="556"/>
    </row>
    <row r="13" spans="1:6" ht="15.75" customHeight="1">
      <c r="A13" s="171" t="s">
        <v>20</v>
      </c>
      <c r="B13" s="8"/>
      <c r="C13" s="148"/>
      <c r="D13" s="8"/>
      <c r="E13" s="153"/>
      <c r="F13" s="556"/>
    </row>
    <row r="14" spans="1:6" ht="15.75" customHeight="1">
      <c r="A14" s="171" t="s">
        <v>21</v>
      </c>
      <c r="B14" s="8"/>
      <c r="C14" s="149"/>
      <c r="D14" s="8"/>
      <c r="E14" s="153"/>
      <c r="F14" s="556"/>
    </row>
    <row r="15" spans="1:6" ht="15.75" customHeight="1">
      <c r="A15" s="171" t="s">
        <v>22</v>
      </c>
      <c r="B15" s="8"/>
      <c r="C15" s="149"/>
      <c r="D15" s="8"/>
      <c r="E15" s="153"/>
      <c r="F15" s="556"/>
    </row>
    <row r="16" spans="1:6" ht="15.75" customHeight="1" thickBot="1">
      <c r="A16" s="200" t="s">
        <v>23</v>
      </c>
      <c r="B16" s="203"/>
      <c r="C16" s="202"/>
      <c r="D16" s="201" t="s">
        <v>40</v>
      </c>
      <c r="E16" s="195">
        <v>0</v>
      </c>
      <c r="F16" s="556"/>
    </row>
    <row r="17" spans="1:6" ht="15.75" customHeight="1" thickBot="1">
      <c r="A17" s="174" t="s">
        <v>24</v>
      </c>
      <c r="B17" s="49" t="s">
        <v>194</v>
      </c>
      <c r="C17" s="150">
        <f>+C6+C8+C9+C11+C12+C13+C14+C15+C16</f>
        <v>183654473</v>
      </c>
      <c r="D17" s="49" t="s">
        <v>195</v>
      </c>
      <c r="E17" s="155">
        <f>+E6+E8+E10+E11+E12+E13+E14+E15+E16</f>
        <v>415532200</v>
      </c>
      <c r="F17" s="556"/>
    </row>
    <row r="18" spans="1:6" ht="15.75" customHeight="1">
      <c r="A18" s="169" t="s">
        <v>25</v>
      </c>
      <c r="B18" s="183" t="s">
        <v>163</v>
      </c>
      <c r="C18" s="190">
        <v>218776632</v>
      </c>
      <c r="D18" s="177" t="s">
        <v>114</v>
      </c>
      <c r="E18" s="18"/>
      <c r="F18" s="556"/>
    </row>
    <row r="19" spans="1:6" ht="15.75" customHeight="1">
      <c r="A19" s="171" t="s">
        <v>26</v>
      </c>
      <c r="B19" s="184" t="s">
        <v>152</v>
      </c>
      <c r="C19" s="20">
        <v>218776632</v>
      </c>
      <c r="D19" s="177" t="s">
        <v>116</v>
      </c>
      <c r="E19" s="21"/>
      <c r="F19" s="556"/>
    </row>
    <row r="20" spans="1:6" ht="15.75" customHeight="1">
      <c r="A20" s="169" t="s">
        <v>27</v>
      </c>
      <c r="B20" s="184" t="s">
        <v>153</v>
      </c>
      <c r="C20" s="20"/>
      <c r="D20" s="177" t="s">
        <v>97</v>
      </c>
      <c r="E20" s="21"/>
      <c r="F20" s="556"/>
    </row>
    <row r="21" spans="1:6" ht="15.75" customHeight="1">
      <c r="A21" s="171" t="s">
        <v>28</v>
      </c>
      <c r="B21" s="184" t="s">
        <v>154</v>
      </c>
      <c r="C21" s="20"/>
      <c r="D21" s="177" t="s">
        <v>98</v>
      </c>
      <c r="E21" s="21"/>
      <c r="F21" s="556"/>
    </row>
    <row r="22" spans="1:6" ht="15.75" customHeight="1">
      <c r="A22" s="169" t="s">
        <v>29</v>
      </c>
      <c r="B22" s="184" t="s">
        <v>155</v>
      </c>
      <c r="C22" s="20"/>
      <c r="D22" s="176" t="s">
        <v>149</v>
      </c>
      <c r="E22" s="21"/>
      <c r="F22" s="556"/>
    </row>
    <row r="23" spans="1:6" ht="15.75" customHeight="1">
      <c r="A23" s="171" t="s">
        <v>30</v>
      </c>
      <c r="B23" s="185" t="s">
        <v>156</v>
      </c>
      <c r="C23" s="20"/>
      <c r="D23" s="177" t="s">
        <v>117</v>
      </c>
      <c r="E23" s="21"/>
      <c r="F23" s="556"/>
    </row>
    <row r="24" spans="1:6" ht="15.75" customHeight="1">
      <c r="A24" s="169" t="s">
        <v>31</v>
      </c>
      <c r="B24" s="186" t="s">
        <v>157</v>
      </c>
      <c r="C24" s="179">
        <f>+C25+C26+C27+C28+C29</f>
        <v>0</v>
      </c>
      <c r="D24" s="187" t="s">
        <v>115</v>
      </c>
      <c r="E24" s="21"/>
      <c r="F24" s="556"/>
    </row>
    <row r="25" spans="1:6" ht="15.75" customHeight="1">
      <c r="A25" s="171" t="s">
        <v>32</v>
      </c>
      <c r="B25" s="185" t="s">
        <v>158</v>
      </c>
      <c r="C25" s="20"/>
      <c r="D25" s="187" t="s">
        <v>188</v>
      </c>
      <c r="E25" s="21"/>
      <c r="F25" s="556"/>
    </row>
    <row r="26" spans="1:6" ht="15.75" customHeight="1">
      <c r="A26" s="169" t="s">
        <v>33</v>
      </c>
      <c r="B26" s="185" t="s">
        <v>159</v>
      </c>
      <c r="C26" s="20"/>
      <c r="D26" s="182"/>
      <c r="E26" s="21"/>
      <c r="F26" s="556"/>
    </row>
    <row r="27" spans="1:6" ht="15.75" customHeight="1">
      <c r="A27" s="171" t="s">
        <v>34</v>
      </c>
      <c r="B27" s="184" t="s">
        <v>160</v>
      </c>
      <c r="C27" s="20"/>
      <c r="D27" s="47"/>
      <c r="E27" s="21"/>
      <c r="F27" s="556"/>
    </row>
    <row r="28" spans="1:6" ht="15.75" customHeight="1">
      <c r="A28" s="169" t="s">
        <v>35</v>
      </c>
      <c r="B28" s="188" t="s">
        <v>161</v>
      </c>
      <c r="C28" s="20"/>
      <c r="D28" s="8"/>
      <c r="E28" s="21"/>
      <c r="F28" s="556"/>
    </row>
    <row r="29" spans="1:6" ht="15.75" customHeight="1" thickBot="1">
      <c r="A29" s="171" t="s">
        <v>36</v>
      </c>
      <c r="B29" s="189" t="s">
        <v>162</v>
      </c>
      <c r="C29" s="20"/>
      <c r="D29" s="47"/>
      <c r="E29" s="21"/>
      <c r="F29" s="556"/>
    </row>
    <row r="30" spans="1:6" ht="24" customHeight="1" thickBot="1">
      <c r="A30" s="174" t="s">
        <v>37</v>
      </c>
      <c r="B30" s="49" t="s">
        <v>185</v>
      </c>
      <c r="C30" s="150">
        <f>+C18+C24</f>
        <v>218776632</v>
      </c>
      <c r="D30" s="49" t="s">
        <v>189</v>
      </c>
      <c r="E30" s="155">
        <f>SUM(E18:E29)</f>
        <v>0</v>
      </c>
      <c r="F30" s="556"/>
    </row>
    <row r="31" spans="1:6" ht="15.75" customHeight="1" thickBot="1">
      <c r="A31" s="174" t="s">
        <v>38</v>
      </c>
      <c r="B31" s="180" t="s">
        <v>190</v>
      </c>
      <c r="C31" s="181">
        <f>+C17+C30</f>
        <v>402431105</v>
      </c>
      <c r="D31" s="180" t="s">
        <v>191</v>
      </c>
      <c r="E31" s="181">
        <f>+E17+E30</f>
        <v>415532200</v>
      </c>
      <c r="F31" s="556"/>
    </row>
    <row r="32" spans="1:6" ht="15.75" customHeight="1" thickBot="1">
      <c r="A32" s="174" t="s">
        <v>39</v>
      </c>
      <c r="B32" s="180" t="s">
        <v>150</v>
      </c>
      <c r="C32" s="181">
        <f>IF(C17+C18-E31&lt;0,E31-(C17+C18),"-")</f>
        <v>13101095</v>
      </c>
      <c r="D32" s="180" t="s">
        <v>151</v>
      </c>
      <c r="E32" s="181" t="str">
        <f>IF(C17+C18-E31&gt;0,C17+C18-E31,"-")</f>
        <v>-</v>
      </c>
      <c r="F32" s="556"/>
    </row>
  </sheetData>
  <sheetProtection/>
  <mergeCells count="2">
    <mergeCell ref="A3:A4"/>
    <mergeCell ref="F1:F32"/>
  </mergeCells>
  <printOptions horizontalCentered="1"/>
  <pageMargins left="0.5905511811023623" right="0.5905511811023623" top="0.2755905511811024" bottom="0.3937007874015748" header="0.4724409448818898" footer="0.7874015748031497"/>
  <pageSetup horizontalDpi="600" verticalDpi="600" orientation="landscape" paperSize="9" scale="93" r:id="rId2"/>
  <headerFooter alignWithMargins="0">
    <oddHeader>&amp;R10. melléklet az 1/2020. (II. 21.) önkormányzati rendelethez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view="pageLayout" zoomScaleNormal="120" workbookViewId="0" topLeftCell="A1">
      <selection activeCell="E3" sqref="E3:F3"/>
    </sheetView>
  </sheetViews>
  <sheetFormatPr defaultColWidth="9.00390625" defaultRowHeight="12.75"/>
  <cols>
    <col min="1" max="1" width="5.625" style="55" customWidth="1"/>
    <col min="2" max="2" width="35.625" style="55" customWidth="1"/>
    <col min="3" max="6" width="14.00390625" style="55" customWidth="1"/>
    <col min="7" max="16384" width="9.375" style="55" customWidth="1"/>
  </cols>
  <sheetData>
    <row r="1" spans="1:6" ht="33" customHeight="1">
      <c r="A1" s="557" t="s">
        <v>200</v>
      </c>
      <c r="B1" s="557"/>
      <c r="C1" s="557"/>
      <c r="D1" s="557"/>
      <c r="E1" s="557"/>
      <c r="F1" s="557"/>
    </row>
    <row r="2" spans="1:6" ht="33" customHeight="1">
      <c r="A2" s="215"/>
      <c r="B2" s="215"/>
      <c r="C2" s="215"/>
      <c r="D2" s="215"/>
      <c r="E2" s="215"/>
      <c r="F2" s="215"/>
    </row>
    <row r="3" spans="1:7" ht="30" customHeight="1" thickBot="1">
      <c r="A3" s="56"/>
      <c r="B3" s="56"/>
      <c r="C3" s="558"/>
      <c r="D3" s="558"/>
      <c r="E3" s="565" t="s">
        <v>277</v>
      </c>
      <c r="F3" s="565"/>
      <c r="G3" s="63"/>
    </row>
    <row r="4" spans="1:6" ht="63" customHeight="1">
      <c r="A4" s="561" t="s">
        <v>11</v>
      </c>
      <c r="B4" s="563" t="s">
        <v>120</v>
      </c>
      <c r="C4" s="563" t="s">
        <v>169</v>
      </c>
      <c r="D4" s="563"/>
      <c r="E4" s="563"/>
      <c r="F4" s="559" t="s">
        <v>165</v>
      </c>
    </row>
    <row r="5" spans="1:6" ht="15.75" thickBot="1">
      <c r="A5" s="562"/>
      <c r="B5" s="564"/>
      <c r="C5" s="58">
        <v>2020</v>
      </c>
      <c r="D5" s="58">
        <v>2021</v>
      </c>
      <c r="E5" s="58">
        <v>2022</v>
      </c>
      <c r="F5" s="560"/>
    </row>
    <row r="6" spans="1:6" ht="15.75" thickBot="1">
      <c r="A6" s="60">
        <v>1</v>
      </c>
      <c r="B6" s="61">
        <v>2</v>
      </c>
      <c r="C6" s="61">
        <v>3</v>
      </c>
      <c r="D6" s="61">
        <v>4</v>
      </c>
      <c r="E6" s="61">
        <v>5</v>
      </c>
      <c r="F6" s="62">
        <v>6</v>
      </c>
    </row>
    <row r="7" spans="1:6" ht="15">
      <c r="A7" s="59" t="s">
        <v>13</v>
      </c>
      <c r="B7" s="80"/>
      <c r="C7" s="81"/>
      <c r="D7" s="81"/>
      <c r="E7" s="81"/>
      <c r="F7" s="66">
        <f>SUM(C7:E7)</f>
        <v>0</v>
      </c>
    </row>
    <row r="8" spans="1:6" ht="15">
      <c r="A8" s="57" t="s">
        <v>14</v>
      </c>
      <c r="B8" s="82"/>
      <c r="C8" s="83"/>
      <c r="D8" s="83"/>
      <c r="E8" s="83"/>
      <c r="F8" s="67">
        <f>SUM(C8:E8)</f>
        <v>0</v>
      </c>
    </row>
    <row r="9" spans="1:6" ht="15">
      <c r="A9" s="57" t="s">
        <v>15</v>
      </c>
      <c r="B9" s="82"/>
      <c r="C9" s="83"/>
      <c r="D9" s="83"/>
      <c r="E9" s="83"/>
      <c r="F9" s="67">
        <f>SUM(C9:E9)</f>
        <v>0</v>
      </c>
    </row>
    <row r="10" spans="1:6" ht="15">
      <c r="A10" s="57" t="s">
        <v>16</v>
      </c>
      <c r="B10" s="82"/>
      <c r="C10" s="83"/>
      <c r="D10" s="83"/>
      <c r="E10" s="83"/>
      <c r="F10" s="67">
        <f>SUM(C10:E10)</f>
        <v>0</v>
      </c>
    </row>
    <row r="11" spans="1:6" ht="15.75" thickBot="1">
      <c r="A11" s="64" t="s">
        <v>17</v>
      </c>
      <c r="B11" s="84"/>
      <c r="C11" s="85"/>
      <c r="D11" s="85"/>
      <c r="E11" s="85"/>
      <c r="F11" s="67">
        <f>SUM(C11:E11)</f>
        <v>0</v>
      </c>
    </row>
    <row r="12" spans="1:6" s="206" customFormat="1" ht="15" thickBot="1">
      <c r="A12" s="204" t="s">
        <v>18</v>
      </c>
      <c r="B12" s="65" t="s">
        <v>121</v>
      </c>
      <c r="C12" s="205">
        <f>SUM(C7:C11)</f>
        <v>0</v>
      </c>
      <c r="D12" s="205">
        <f>SUM(D7:D11)</f>
        <v>0</v>
      </c>
      <c r="E12" s="205">
        <f>SUM(E7:E11)</f>
        <v>0</v>
      </c>
      <c r="F12" s="216">
        <v>0</v>
      </c>
    </row>
  </sheetData>
  <sheetProtection/>
  <mergeCells count="7">
    <mergeCell ref="A1:F1"/>
    <mergeCell ref="C3:D3"/>
    <mergeCell ref="F4:F5"/>
    <mergeCell ref="A4:A5"/>
    <mergeCell ref="B4:B5"/>
    <mergeCell ref="C4:E4"/>
    <mergeCell ref="E3:F3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11. melléklet az 1/2020. (II. 21.)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view="pageLayout" zoomScaleNormal="120" workbookViewId="0" topLeftCell="A1">
      <selection activeCell="B2" sqref="B2"/>
    </sheetView>
  </sheetViews>
  <sheetFormatPr defaultColWidth="9.00390625" defaultRowHeight="12.75"/>
  <cols>
    <col min="1" max="1" width="5.625" style="55" customWidth="1"/>
    <col min="2" max="2" width="68.625" style="55" customWidth="1"/>
    <col min="3" max="3" width="19.50390625" style="55" customWidth="1"/>
    <col min="4" max="16384" width="9.375" style="55" customWidth="1"/>
  </cols>
  <sheetData>
    <row r="1" spans="1:3" ht="33" customHeight="1">
      <c r="A1" s="557" t="s">
        <v>209</v>
      </c>
      <c r="B1" s="557"/>
      <c r="C1" s="557"/>
    </row>
    <row r="2" spans="1:4" ht="30.75" customHeight="1" thickBot="1">
      <c r="A2" s="56"/>
      <c r="B2" s="56"/>
      <c r="C2" s="68" t="s">
        <v>277</v>
      </c>
      <c r="D2" s="63"/>
    </row>
    <row r="3" spans="1:3" ht="26.25" customHeight="1" thickBot="1">
      <c r="A3" s="86" t="s">
        <v>11</v>
      </c>
      <c r="B3" s="87" t="s">
        <v>118</v>
      </c>
      <c r="C3" s="88" t="s">
        <v>286</v>
      </c>
    </row>
    <row r="4" spans="1:3" ht="15.75" thickBot="1">
      <c r="A4" s="89">
        <v>1</v>
      </c>
      <c r="B4" s="90">
        <v>2</v>
      </c>
      <c r="C4" s="91">
        <v>3</v>
      </c>
    </row>
    <row r="5" spans="1:3" ht="15">
      <c r="A5" s="92" t="s">
        <v>13</v>
      </c>
      <c r="B5" s="194" t="s">
        <v>44</v>
      </c>
      <c r="C5" s="191">
        <v>21000000</v>
      </c>
    </row>
    <row r="6" spans="1:3" ht="24.75">
      <c r="A6" s="93" t="s">
        <v>14</v>
      </c>
      <c r="B6" s="197" t="s">
        <v>166</v>
      </c>
      <c r="C6" s="192">
        <v>0</v>
      </c>
    </row>
    <row r="7" spans="1:3" ht="15">
      <c r="A7" s="93" t="s">
        <v>15</v>
      </c>
      <c r="B7" s="198" t="s">
        <v>199</v>
      </c>
      <c r="C7" s="217">
        <v>0</v>
      </c>
    </row>
    <row r="8" spans="1:3" ht="24.75">
      <c r="A8" s="93" t="s">
        <v>16</v>
      </c>
      <c r="B8" s="198" t="s">
        <v>168</v>
      </c>
      <c r="C8" s="192">
        <v>0</v>
      </c>
    </row>
    <row r="9" spans="1:3" ht="15">
      <c r="A9" s="94" t="s">
        <v>17</v>
      </c>
      <c r="B9" s="198" t="s">
        <v>167</v>
      </c>
      <c r="C9" s="193">
        <v>151248</v>
      </c>
    </row>
    <row r="10" spans="1:3" ht="15.75" thickBot="1">
      <c r="A10" s="93" t="s">
        <v>18</v>
      </c>
      <c r="B10" s="199" t="s">
        <v>119</v>
      </c>
      <c r="C10" s="217">
        <v>0</v>
      </c>
    </row>
    <row r="11" spans="1:3" ht="15.75" thickBot="1">
      <c r="A11" s="566" t="s">
        <v>122</v>
      </c>
      <c r="B11" s="567"/>
      <c r="C11" s="95">
        <f>SUM(C5:C10)</f>
        <v>21151248</v>
      </c>
    </row>
    <row r="12" spans="1:3" ht="23.25" customHeight="1">
      <c r="A12" s="568" t="s">
        <v>142</v>
      </c>
      <c r="B12" s="568"/>
      <c r="C12" s="568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12. melléklet az 1/2020. (II. 21.)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8"/>
  <sheetViews>
    <sheetView view="pageLayout" zoomScaleNormal="120" workbookViewId="0" topLeftCell="A1">
      <selection activeCell="A1" sqref="A1:C1"/>
    </sheetView>
  </sheetViews>
  <sheetFormatPr defaultColWidth="9.00390625" defaultRowHeight="12.75"/>
  <cols>
    <col min="1" max="1" width="5.625" style="55" customWidth="1"/>
    <col min="2" max="2" width="66.875" style="55" customWidth="1"/>
    <col min="3" max="3" width="27.00390625" style="55" customWidth="1"/>
    <col min="4" max="16384" width="9.375" style="55" customWidth="1"/>
  </cols>
  <sheetData>
    <row r="1" spans="1:3" ht="33" customHeight="1">
      <c r="A1" s="557" t="s">
        <v>287</v>
      </c>
      <c r="B1" s="557"/>
      <c r="C1" s="557"/>
    </row>
    <row r="2" spans="1:4" ht="33" customHeight="1" thickBot="1">
      <c r="A2" s="56"/>
      <c r="B2" s="56"/>
      <c r="C2" s="68" t="s">
        <v>277</v>
      </c>
      <c r="D2" s="63"/>
    </row>
    <row r="3" spans="1:3" ht="26.25" customHeight="1" thickBot="1">
      <c r="A3" s="86" t="s">
        <v>11</v>
      </c>
      <c r="B3" s="87" t="s">
        <v>123</v>
      </c>
      <c r="C3" s="88" t="s">
        <v>141</v>
      </c>
    </row>
    <row r="4" spans="1:3" ht="15.75" thickBot="1">
      <c r="A4" s="89">
        <v>1</v>
      </c>
      <c r="B4" s="90">
        <v>2</v>
      </c>
      <c r="C4" s="91">
        <v>3</v>
      </c>
    </row>
    <row r="5" spans="1:3" ht="15">
      <c r="A5" s="92" t="s">
        <v>13</v>
      </c>
      <c r="B5" s="99"/>
      <c r="C5" s="96"/>
    </row>
    <row r="6" spans="1:3" ht="15">
      <c r="A6" s="93" t="s">
        <v>14</v>
      </c>
      <c r="B6" s="100"/>
      <c r="C6" s="97"/>
    </row>
    <row r="7" spans="1:3" ht="15.75" thickBot="1">
      <c r="A7" s="94" t="s">
        <v>15</v>
      </c>
      <c r="B7" s="101"/>
      <c r="C7" s="98"/>
    </row>
    <row r="8" spans="1:3" s="206" customFormat="1" ht="17.25" customHeight="1" thickBot="1">
      <c r="A8" s="207" t="s">
        <v>16</v>
      </c>
      <c r="B8" s="50" t="s">
        <v>124</v>
      </c>
      <c r="C8" s="218"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13. melléklet az 1/2020. (II. 21.)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Layout" workbookViewId="0" topLeftCell="A1">
      <selection activeCell="G3" sqref="G3"/>
    </sheetView>
  </sheetViews>
  <sheetFormatPr defaultColWidth="9.00390625" defaultRowHeight="21.75" customHeight="1"/>
  <cols>
    <col min="1" max="1" width="47.125" style="294" customWidth="1"/>
    <col min="2" max="2" width="15.625" style="279" customWidth="1"/>
    <col min="3" max="3" width="16.375" style="279" customWidth="1"/>
    <col min="4" max="4" width="18.00390625" style="279" customWidth="1"/>
    <col min="5" max="5" width="16.625" style="279" customWidth="1"/>
    <col min="6" max="6" width="18.875" style="281" customWidth="1"/>
    <col min="7" max="8" width="12.875" style="279" customWidth="1"/>
    <col min="9" max="9" width="13.875" style="279" customWidth="1"/>
    <col min="10" max="16384" width="9.375" style="279" customWidth="1"/>
  </cols>
  <sheetData>
    <row r="1" spans="1:6" ht="21.75" customHeight="1">
      <c r="A1" s="569" t="s">
        <v>253</v>
      </c>
      <c r="B1" s="569"/>
      <c r="C1" s="569"/>
      <c r="D1" s="569"/>
      <c r="E1" s="569"/>
      <c r="F1" s="569"/>
    </row>
    <row r="2" spans="1:6" ht="25.5" customHeight="1" thickBot="1">
      <c r="A2" s="280"/>
      <c r="B2" s="281"/>
      <c r="C2" s="281"/>
      <c r="D2" s="281"/>
      <c r="E2" s="281"/>
      <c r="F2" s="282" t="s">
        <v>276</v>
      </c>
    </row>
    <row r="3" spans="1:6" s="276" customFormat="1" ht="63.75" thickBot="1">
      <c r="A3" s="283" t="s">
        <v>49</v>
      </c>
      <c r="B3" s="284" t="s">
        <v>50</v>
      </c>
      <c r="C3" s="284" t="s">
        <v>51</v>
      </c>
      <c r="D3" s="284" t="s">
        <v>289</v>
      </c>
      <c r="E3" s="284" t="s">
        <v>286</v>
      </c>
      <c r="F3" s="285" t="s">
        <v>278</v>
      </c>
    </row>
    <row r="4" spans="1:6" s="281" customFormat="1" ht="16.5" thickBot="1">
      <c r="A4" s="286">
        <v>1</v>
      </c>
      <c r="B4" s="287">
        <v>2</v>
      </c>
      <c r="C4" s="287">
        <v>3</v>
      </c>
      <c r="D4" s="287">
        <v>4</v>
      </c>
      <c r="E4" s="287">
        <v>5</v>
      </c>
      <c r="F4" s="288" t="s">
        <v>69</v>
      </c>
    </row>
    <row r="5" spans="1:6" ht="21.75" customHeight="1">
      <c r="A5" s="367" t="s">
        <v>254</v>
      </c>
      <c r="B5" s="368">
        <v>390052000</v>
      </c>
      <c r="C5" s="369"/>
      <c r="D5" s="371">
        <v>352162200</v>
      </c>
      <c r="E5" s="368">
        <v>352162200</v>
      </c>
      <c r="F5" s="370">
        <v>37889800</v>
      </c>
    </row>
    <row r="6" spans="1:6" ht="18.75" customHeight="1">
      <c r="A6" s="289" t="s">
        <v>290</v>
      </c>
      <c r="B6" s="319">
        <v>349000</v>
      </c>
      <c r="C6" s="291" t="s">
        <v>288</v>
      </c>
      <c r="D6" s="319">
        <v>349000</v>
      </c>
      <c r="E6" s="319">
        <v>349000</v>
      </c>
      <c r="F6" s="362">
        <v>0</v>
      </c>
    </row>
    <row r="7" spans="1:6" ht="18.75" customHeight="1">
      <c r="A7" s="289" t="s">
        <v>291</v>
      </c>
      <c r="B7" s="319">
        <v>378898000</v>
      </c>
      <c r="C7" s="291" t="s">
        <v>302</v>
      </c>
      <c r="D7" s="319">
        <v>341008200</v>
      </c>
      <c r="E7" s="319">
        <v>341008200</v>
      </c>
      <c r="F7" s="363">
        <v>37889800</v>
      </c>
    </row>
    <row r="8" spans="1:6" ht="18.75" customHeight="1">
      <c r="A8" s="289" t="s">
        <v>270</v>
      </c>
      <c r="B8" s="319">
        <v>500000</v>
      </c>
      <c r="C8" s="291" t="s">
        <v>288</v>
      </c>
      <c r="D8" s="319">
        <v>500000</v>
      </c>
      <c r="E8" s="319">
        <v>500000</v>
      </c>
      <c r="F8" s="363">
        <v>0</v>
      </c>
    </row>
    <row r="9" spans="1:6" ht="18.75" customHeight="1">
      <c r="A9" s="292" t="s">
        <v>292</v>
      </c>
      <c r="B9" s="319">
        <v>3199130</v>
      </c>
      <c r="C9" s="291" t="s">
        <v>288</v>
      </c>
      <c r="D9" s="319">
        <v>3199130</v>
      </c>
      <c r="E9" s="319">
        <v>3199130</v>
      </c>
      <c r="F9" s="363">
        <v>0</v>
      </c>
    </row>
    <row r="10" spans="1:6" ht="18.75" customHeight="1">
      <c r="A10" s="289" t="s">
        <v>293</v>
      </c>
      <c r="B10" s="319">
        <v>1337954</v>
      </c>
      <c r="C10" s="291" t="s">
        <v>288</v>
      </c>
      <c r="D10" s="319">
        <v>1337954</v>
      </c>
      <c r="E10" s="319">
        <v>1337954</v>
      </c>
      <c r="F10" s="363">
        <v>0</v>
      </c>
    </row>
    <row r="11" spans="1:6" ht="18.75" customHeight="1">
      <c r="A11" s="289" t="s">
        <v>279</v>
      </c>
      <c r="B11" s="319">
        <v>139700</v>
      </c>
      <c r="C11" s="291" t="s">
        <v>288</v>
      </c>
      <c r="D11" s="319">
        <v>139700</v>
      </c>
      <c r="E11" s="319">
        <v>139700</v>
      </c>
      <c r="F11" s="363">
        <v>0</v>
      </c>
    </row>
    <row r="12" spans="1:6" ht="18.75" customHeight="1">
      <c r="A12" s="289" t="s">
        <v>294</v>
      </c>
      <c r="B12" s="319">
        <v>4394200</v>
      </c>
      <c r="C12" s="291" t="s">
        <v>288</v>
      </c>
      <c r="D12" s="319">
        <v>4394200</v>
      </c>
      <c r="E12" s="319">
        <v>4394200</v>
      </c>
      <c r="F12" s="363">
        <v>0</v>
      </c>
    </row>
    <row r="13" spans="1:6" ht="18.75" customHeight="1">
      <c r="A13" s="289" t="s">
        <v>295</v>
      </c>
      <c r="B13" s="319">
        <v>603250</v>
      </c>
      <c r="C13" s="291" t="s">
        <v>288</v>
      </c>
      <c r="D13" s="319">
        <v>603250</v>
      </c>
      <c r="E13" s="319">
        <v>603250</v>
      </c>
      <c r="F13" s="363">
        <v>0</v>
      </c>
    </row>
    <row r="14" spans="1:6" ht="18.75" customHeight="1">
      <c r="A14" s="289" t="s">
        <v>280</v>
      </c>
      <c r="B14" s="319">
        <v>630766</v>
      </c>
      <c r="C14" s="291" t="s">
        <v>288</v>
      </c>
      <c r="D14" s="319">
        <v>630766</v>
      </c>
      <c r="E14" s="319">
        <v>630766</v>
      </c>
      <c r="F14" s="363">
        <v>0</v>
      </c>
    </row>
    <row r="15" spans="1:6" s="293" customFormat="1" ht="18.75" customHeight="1">
      <c r="A15" s="295" t="s">
        <v>255</v>
      </c>
      <c r="B15" s="364">
        <v>60370000</v>
      </c>
      <c r="C15" s="365"/>
      <c r="D15" s="364">
        <v>60370000</v>
      </c>
      <c r="E15" s="364">
        <v>60370000</v>
      </c>
      <c r="F15" s="366"/>
    </row>
    <row r="16" spans="1:6" ht="18.75" customHeight="1">
      <c r="A16" s="289" t="s">
        <v>271</v>
      </c>
      <c r="B16" s="290">
        <v>3090234</v>
      </c>
      <c r="C16" s="291" t="s">
        <v>288</v>
      </c>
      <c r="D16" s="290">
        <v>3090234</v>
      </c>
      <c r="E16" s="290">
        <v>3090234</v>
      </c>
      <c r="F16" s="363">
        <v>0</v>
      </c>
    </row>
    <row r="17" spans="1:6" ht="18.75" customHeight="1">
      <c r="A17" s="289" t="s">
        <v>281</v>
      </c>
      <c r="B17" s="290">
        <v>12702398</v>
      </c>
      <c r="C17" s="291" t="s">
        <v>288</v>
      </c>
      <c r="D17" s="290">
        <v>12702398</v>
      </c>
      <c r="E17" s="290">
        <v>12702398</v>
      </c>
      <c r="F17" s="363">
        <v>0</v>
      </c>
    </row>
    <row r="18" spans="1:6" ht="18.75" customHeight="1">
      <c r="A18" s="289" t="s">
        <v>296</v>
      </c>
      <c r="B18" s="290">
        <v>4999998</v>
      </c>
      <c r="C18" s="291" t="s">
        <v>288</v>
      </c>
      <c r="D18" s="290">
        <v>4999998</v>
      </c>
      <c r="E18" s="290">
        <v>4999998</v>
      </c>
      <c r="F18" s="363">
        <v>0</v>
      </c>
    </row>
    <row r="19" spans="1:6" ht="18.75" customHeight="1">
      <c r="A19" s="289" t="s">
        <v>297</v>
      </c>
      <c r="B19" s="290">
        <v>7000000</v>
      </c>
      <c r="C19" s="291" t="s">
        <v>288</v>
      </c>
      <c r="D19" s="290">
        <v>7000000</v>
      </c>
      <c r="E19" s="290">
        <v>7000000</v>
      </c>
      <c r="F19" s="363">
        <v>0</v>
      </c>
    </row>
    <row r="20" spans="1:6" ht="18.75" customHeight="1">
      <c r="A20" s="289" t="s">
        <v>298</v>
      </c>
      <c r="B20" s="290">
        <v>3000000</v>
      </c>
      <c r="C20" s="291" t="s">
        <v>288</v>
      </c>
      <c r="D20" s="290">
        <v>3000000</v>
      </c>
      <c r="E20" s="290">
        <v>3000000</v>
      </c>
      <c r="F20" s="363">
        <v>0</v>
      </c>
    </row>
    <row r="21" spans="1:6" ht="18.75" customHeight="1">
      <c r="A21" s="289" t="s">
        <v>299</v>
      </c>
      <c r="B21" s="290">
        <v>400000</v>
      </c>
      <c r="C21" s="291" t="s">
        <v>288</v>
      </c>
      <c r="D21" s="290">
        <v>400000</v>
      </c>
      <c r="E21" s="290">
        <v>400000</v>
      </c>
      <c r="F21" s="363">
        <v>0</v>
      </c>
    </row>
    <row r="22" spans="1:6" ht="18.75" customHeight="1">
      <c r="A22" s="289" t="s">
        <v>300</v>
      </c>
      <c r="B22" s="290">
        <v>5337000</v>
      </c>
      <c r="C22" s="291" t="s">
        <v>288</v>
      </c>
      <c r="D22" s="290">
        <v>5337000</v>
      </c>
      <c r="E22" s="290">
        <v>5337000</v>
      </c>
      <c r="F22" s="363">
        <v>0</v>
      </c>
    </row>
    <row r="23" spans="1:6" ht="27" customHeight="1">
      <c r="A23" s="289" t="s">
        <v>301</v>
      </c>
      <c r="B23" s="290">
        <v>19640370</v>
      </c>
      <c r="C23" s="291" t="s">
        <v>288</v>
      </c>
      <c r="D23" s="290">
        <v>19640370</v>
      </c>
      <c r="E23" s="290">
        <v>19640370</v>
      </c>
      <c r="F23" s="363">
        <v>0</v>
      </c>
    </row>
    <row r="24" spans="1:6" s="293" customFormat="1" ht="21.75" customHeight="1" thickBot="1">
      <c r="A24" s="296" t="s">
        <v>48</v>
      </c>
      <c r="B24" s="297">
        <f>B5+B15</f>
        <v>450422000</v>
      </c>
      <c r="C24" s="297">
        <f>C5+C15</f>
        <v>0</v>
      </c>
      <c r="D24" s="297">
        <f>D5+D15</f>
        <v>412532200</v>
      </c>
      <c r="E24" s="297">
        <f>E5+E15</f>
        <v>412532200</v>
      </c>
      <c r="F24" s="297">
        <f>F5+F15</f>
        <v>37889800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600" verticalDpi="600" orientation="landscape" paperSize="9" scale="85" r:id="rId1"/>
  <headerFooter alignWithMargins="0">
    <oddHeader>&amp;R&amp;"Times New Roman CE,Félkövér dőlt"&amp;11 14. melléklet az 1/2020. (II. 21.)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I53"/>
  <sheetViews>
    <sheetView view="pageLayout" workbookViewId="0" topLeftCell="A1">
      <selection activeCell="E8" sqref="E8"/>
    </sheetView>
  </sheetViews>
  <sheetFormatPr defaultColWidth="9.00390625" defaultRowHeight="12.75"/>
  <cols>
    <col min="1" max="1" width="26.875" style="9" customWidth="1"/>
    <col min="2" max="2" width="14.875" style="9" customWidth="1"/>
    <col min="3" max="3" width="15.00390625" style="9" customWidth="1"/>
    <col min="4" max="5" width="13.625" style="9" customWidth="1"/>
    <col min="6" max="6" width="15.375" style="9" customWidth="1"/>
    <col min="7" max="16384" width="9.375" style="9" customWidth="1"/>
  </cols>
  <sheetData>
    <row r="2" spans="1:6" ht="12.75">
      <c r="A2" s="117"/>
      <c r="B2" s="117"/>
      <c r="C2" s="117"/>
      <c r="D2" s="117"/>
      <c r="E2" s="117"/>
      <c r="F2" s="117"/>
    </row>
    <row r="3" spans="1:6" ht="14.25">
      <c r="A3" s="382" t="s">
        <v>307</v>
      </c>
      <c r="B3" s="579" t="s">
        <v>272</v>
      </c>
      <c r="C3" s="579"/>
      <c r="D3" s="579"/>
      <c r="E3" s="579"/>
      <c r="F3" s="579"/>
    </row>
    <row r="4" spans="1:6" ht="14.25" thickBot="1">
      <c r="A4" s="117"/>
      <c r="B4" s="117"/>
      <c r="C4" s="117"/>
      <c r="D4" s="580" t="s">
        <v>282</v>
      </c>
      <c r="E4" s="580"/>
      <c r="F4" s="580"/>
    </row>
    <row r="5" spans="1:6" ht="15" customHeight="1" thickBot="1">
      <c r="A5" s="119" t="s">
        <v>81</v>
      </c>
      <c r="B5" s="120" t="s">
        <v>303</v>
      </c>
      <c r="C5" s="120">
        <v>2020</v>
      </c>
      <c r="D5" s="120">
        <v>2021</v>
      </c>
      <c r="E5" s="372">
        <v>2022</v>
      </c>
      <c r="F5" s="121" t="s">
        <v>41</v>
      </c>
    </row>
    <row r="6" spans="1:6" ht="12.75">
      <c r="A6" s="122" t="s">
        <v>82</v>
      </c>
      <c r="B6" s="219"/>
      <c r="C6" s="219"/>
      <c r="D6" s="219"/>
      <c r="E6" s="373"/>
      <c r="F6" s="220">
        <v>0</v>
      </c>
    </row>
    <row r="7" spans="1:6" ht="12.75">
      <c r="A7" s="124" t="s">
        <v>94</v>
      </c>
      <c r="B7" s="221"/>
      <c r="C7" s="221"/>
      <c r="D7" s="221"/>
      <c r="E7" s="374"/>
      <c r="F7" s="222">
        <f aca="true" t="shared" si="0" ref="F7:F12">SUM(B7:D7)</f>
        <v>0</v>
      </c>
    </row>
    <row r="8" spans="1:6" ht="12.75">
      <c r="A8" s="125" t="s">
        <v>83</v>
      </c>
      <c r="B8" s="298">
        <v>92538862</v>
      </c>
      <c r="C8" s="298"/>
      <c r="D8" s="298"/>
      <c r="E8" s="375">
        <v>0</v>
      </c>
      <c r="F8" s="299">
        <f t="shared" si="0"/>
        <v>92538862</v>
      </c>
    </row>
    <row r="9" spans="1:6" ht="12.75">
      <c r="A9" s="125" t="s">
        <v>95</v>
      </c>
      <c r="B9" s="223"/>
      <c r="C9" s="223"/>
      <c r="D9" s="223"/>
      <c r="E9" s="376"/>
      <c r="F9" s="224">
        <f t="shared" si="0"/>
        <v>0</v>
      </c>
    </row>
    <row r="10" spans="1:6" ht="12.75">
      <c r="A10" s="125" t="s">
        <v>84</v>
      </c>
      <c r="B10" s="223"/>
      <c r="C10" s="223"/>
      <c r="D10" s="223"/>
      <c r="E10" s="376"/>
      <c r="F10" s="224">
        <f t="shared" si="0"/>
        <v>0</v>
      </c>
    </row>
    <row r="11" spans="1:6" ht="12.75">
      <c r="A11" s="125" t="s">
        <v>85</v>
      </c>
      <c r="B11" s="223"/>
      <c r="C11" s="223"/>
      <c r="D11" s="223"/>
      <c r="E11" s="376"/>
      <c r="F11" s="224">
        <f t="shared" si="0"/>
        <v>0</v>
      </c>
    </row>
    <row r="12" spans="1:6" ht="13.5" thickBot="1">
      <c r="A12" s="30"/>
      <c r="B12" s="225"/>
      <c r="C12" s="225"/>
      <c r="D12" s="225"/>
      <c r="E12" s="377"/>
      <c r="F12" s="224">
        <f t="shared" si="0"/>
        <v>0</v>
      </c>
    </row>
    <row r="13" spans="1:6" ht="13.5" thickBot="1">
      <c r="A13" s="127" t="s">
        <v>87</v>
      </c>
      <c r="B13" s="301">
        <f>SUM(B6:B12)</f>
        <v>92538862</v>
      </c>
      <c r="C13" s="301">
        <f>SUM(C6:C12)</f>
        <v>0</v>
      </c>
      <c r="D13" s="301">
        <f>SUM(D6:D12)</f>
        <v>0</v>
      </c>
      <c r="E13" s="301"/>
      <c r="F13" s="301">
        <f>SUM(F6:F12)</f>
        <v>92538862</v>
      </c>
    </row>
    <row r="14" spans="1:6" ht="13.5" thickBot="1">
      <c r="A14" s="11"/>
      <c r="B14" s="300"/>
      <c r="C14" s="11"/>
      <c r="D14" s="11"/>
      <c r="E14" s="11"/>
      <c r="F14" s="11"/>
    </row>
    <row r="15" spans="1:6" ht="15" customHeight="1" thickBot="1">
      <c r="A15" s="119" t="s">
        <v>86</v>
      </c>
      <c r="B15" s="120" t="s">
        <v>304</v>
      </c>
      <c r="C15" s="120">
        <v>2020</v>
      </c>
      <c r="D15" s="120">
        <v>2021</v>
      </c>
      <c r="E15" s="372">
        <v>2022</v>
      </c>
      <c r="F15" s="121" t="s">
        <v>41</v>
      </c>
    </row>
    <row r="16" spans="1:6" ht="12.75">
      <c r="A16" s="122" t="s">
        <v>90</v>
      </c>
      <c r="B16" s="28"/>
      <c r="C16" s="28"/>
      <c r="D16" s="28"/>
      <c r="E16" s="378"/>
      <c r="F16" s="123">
        <f aca="true" t="shared" si="1" ref="F16:F22">SUM(B16:D16)</f>
        <v>0</v>
      </c>
    </row>
    <row r="17" spans="1:6" ht="12.75">
      <c r="A17" s="130" t="s">
        <v>91</v>
      </c>
      <c r="B17" s="29">
        <v>83113844</v>
      </c>
      <c r="C17" s="29"/>
      <c r="D17" s="29"/>
      <c r="E17" s="379"/>
      <c r="F17" s="126">
        <f t="shared" si="1"/>
        <v>83113844</v>
      </c>
    </row>
    <row r="18" spans="1:6" ht="12.75">
      <c r="A18" s="125" t="s">
        <v>92</v>
      </c>
      <c r="B18" s="29">
        <v>5425331</v>
      </c>
      <c r="C18" s="29">
        <v>3999687</v>
      </c>
      <c r="D18" s="29"/>
      <c r="E18" s="379"/>
      <c r="F18" s="126">
        <f t="shared" si="1"/>
        <v>9425018</v>
      </c>
    </row>
    <row r="19" spans="1:6" ht="12.75">
      <c r="A19" s="125" t="s">
        <v>93</v>
      </c>
      <c r="B19" s="29"/>
      <c r="C19" s="29"/>
      <c r="D19" s="29"/>
      <c r="E19" s="379"/>
      <c r="F19" s="126">
        <f t="shared" si="1"/>
        <v>0</v>
      </c>
    </row>
    <row r="20" spans="1:6" ht="12.75">
      <c r="A20" s="32"/>
      <c r="B20" s="29"/>
      <c r="C20" s="29"/>
      <c r="D20" s="29"/>
      <c r="E20" s="379"/>
      <c r="F20" s="126">
        <f t="shared" si="1"/>
        <v>0</v>
      </c>
    </row>
    <row r="21" spans="1:6" ht="12.75">
      <c r="A21" s="32"/>
      <c r="B21" s="29"/>
      <c r="C21" s="29"/>
      <c r="D21" s="29"/>
      <c r="E21" s="379"/>
      <c r="F21" s="126">
        <f t="shared" si="1"/>
        <v>0</v>
      </c>
    </row>
    <row r="22" spans="1:6" ht="13.5" thickBot="1">
      <c r="A22" s="30"/>
      <c r="B22" s="31"/>
      <c r="C22" s="31"/>
      <c r="D22" s="31"/>
      <c r="E22" s="380"/>
      <c r="F22" s="126">
        <f t="shared" si="1"/>
        <v>0</v>
      </c>
    </row>
    <row r="23" spans="1:6" ht="13.5" thickBot="1">
      <c r="A23" s="127" t="s">
        <v>42</v>
      </c>
      <c r="B23" s="128">
        <f>SUM(B16:B22)</f>
        <v>88539175</v>
      </c>
      <c r="C23" s="128">
        <f>SUM(C16:C22)</f>
        <v>3999687</v>
      </c>
      <c r="D23" s="128">
        <f>SUM(D16:D22)</f>
        <v>0</v>
      </c>
      <c r="E23" s="381"/>
      <c r="F23" s="129">
        <f>SUM(F16:F22)</f>
        <v>92538862</v>
      </c>
    </row>
    <row r="24" spans="1:6" ht="12.75">
      <c r="A24" s="117"/>
      <c r="B24" s="117"/>
      <c r="C24" s="117"/>
      <c r="D24" s="117"/>
      <c r="E24" s="117"/>
      <c r="F24" s="117"/>
    </row>
    <row r="25" spans="1:6" ht="12.75">
      <c r="A25" s="117"/>
      <c r="B25" s="117"/>
      <c r="C25" s="117"/>
      <c r="D25" s="117"/>
      <c r="E25" s="117"/>
      <c r="F25" s="117"/>
    </row>
    <row r="26" spans="1:6" ht="15.75">
      <c r="A26" s="118" t="s">
        <v>308</v>
      </c>
      <c r="B26" s="579" t="s">
        <v>306</v>
      </c>
      <c r="C26" s="579"/>
      <c r="D26" s="579"/>
      <c r="E26" s="579"/>
      <c r="F26" s="579"/>
    </row>
    <row r="27" spans="1:6" ht="14.25" thickBot="1">
      <c r="A27" s="117"/>
      <c r="B27" s="117"/>
      <c r="C27" s="117"/>
      <c r="D27" s="580" t="s">
        <v>282</v>
      </c>
      <c r="E27" s="580"/>
      <c r="F27" s="580"/>
    </row>
    <row r="28" spans="1:6" ht="15" customHeight="1" thickBot="1">
      <c r="A28" s="119" t="s">
        <v>81</v>
      </c>
      <c r="B28" s="120" t="s">
        <v>303</v>
      </c>
      <c r="C28" s="120">
        <v>2020</v>
      </c>
      <c r="D28" s="120">
        <v>2021</v>
      </c>
      <c r="E28" s="372">
        <v>2022</v>
      </c>
      <c r="F28" s="121" t="s">
        <v>41</v>
      </c>
    </row>
    <row r="29" spans="1:6" ht="12.75">
      <c r="A29" s="122" t="s">
        <v>82</v>
      </c>
      <c r="B29" s="219"/>
      <c r="C29" s="219"/>
      <c r="D29" s="219"/>
      <c r="E29" s="373"/>
      <c r="F29" s="220">
        <v>0</v>
      </c>
    </row>
    <row r="30" spans="1:6" ht="12.75">
      <c r="A30" s="124" t="s">
        <v>94</v>
      </c>
      <c r="B30" s="221"/>
      <c r="C30" s="221"/>
      <c r="D30" s="221"/>
      <c r="E30" s="374"/>
      <c r="F30" s="222">
        <f aca="true" t="shared" si="2" ref="F30:F35">SUM(B30:D30)</f>
        <v>0</v>
      </c>
    </row>
    <row r="31" spans="1:6" ht="12.75">
      <c r="A31" s="125" t="s">
        <v>83</v>
      </c>
      <c r="B31" s="298">
        <v>189449000</v>
      </c>
      <c r="C31" s="298">
        <v>170504100</v>
      </c>
      <c r="D31" s="298">
        <v>18944900</v>
      </c>
      <c r="E31" s="375">
        <v>0</v>
      </c>
      <c r="F31" s="299">
        <f t="shared" si="2"/>
        <v>378898000</v>
      </c>
    </row>
    <row r="32" spans="1:6" ht="12.75">
      <c r="A32" s="125" t="s">
        <v>95</v>
      </c>
      <c r="B32" s="223"/>
      <c r="C32" s="223"/>
      <c r="D32" s="223"/>
      <c r="E32" s="376"/>
      <c r="F32" s="224">
        <f t="shared" si="2"/>
        <v>0</v>
      </c>
    </row>
    <row r="33" spans="1:6" ht="12.75">
      <c r="A33" s="125" t="s">
        <v>84</v>
      </c>
      <c r="B33" s="223"/>
      <c r="C33" s="223"/>
      <c r="D33" s="223"/>
      <c r="E33" s="376"/>
      <c r="F33" s="224">
        <f t="shared" si="2"/>
        <v>0</v>
      </c>
    </row>
    <row r="34" spans="1:6" ht="12.75">
      <c r="A34" s="125" t="s">
        <v>85</v>
      </c>
      <c r="B34" s="223"/>
      <c r="C34" s="223"/>
      <c r="D34" s="223"/>
      <c r="E34" s="376"/>
      <c r="F34" s="224">
        <f t="shared" si="2"/>
        <v>0</v>
      </c>
    </row>
    <row r="35" spans="1:6" ht="13.5" thickBot="1">
      <c r="A35" s="30"/>
      <c r="B35" s="225"/>
      <c r="C35" s="225"/>
      <c r="D35" s="225"/>
      <c r="E35" s="377"/>
      <c r="F35" s="224">
        <f t="shared" si="2"/>
        <v>0</v>
      </c>
    </row>
    <row r="36" spans="1:6" ht="13.5" thickBot="1">
      <c r="A36" s="127" t="s">
        <v>87</v>
      </c>
      <c r="B36" s="301">
        <f>SUM(B29:B35)</f>
        <v>189449000</v>
      </c>
      <c r="C36" s="301">
        <f>SUM(C29:C35)</f>
        <v>170504100</v>
      </c>
      <c r="D36" s="301">
        <f>SUM(D29:D35)</f>
        <v>18944900</v>
      </c>
      <c r="E36" s="301"/>
      <c r="F36" s="301">
        <f>SUM(F29:F35)</f>
        <v>378898000</v>
      </c>
    </row>
    <row r="37" spans="1:6" ht="13.5" thickBot="1">
      <c r="A37" s="11"/>
      <c r="B37" s="300"/>
      <c r="C37" s="11"/>
      <c r="D37" s="11"/>
      <c r="E37" s="11"/>
      <c r="F37" s="11"/>
    </row>
    <row r="38" spans="1:6" ht="15" customHeight="1" thickBot="1">
      <c r="A38" s="119" t="s">
        <v>86</v>
      </c>
      <c r="B38" s="120" t="s">
        <v>304</v>
      </c>
      <c r="C38" s="120">
        <v>2020</v>
      </c>
      <c r="D38" s="120">
        <v>2021</v>
      </c>
      <c r="E38" s="372">
        <v>2022</v>
      </c>
      <c r="F38" s="121" t="s">
        <v>41</v>
      </c>
    </row>
    <row r="39" spans="1:6" ht="12.75">
      <c r="A39" s="122" t="s">
        <v>90</v>
      </c>
      <c r="B39" s="28"/>
      <c r="C39" s="28"/>
      <c r="D39" s="28"/>
      <c r="E39" s="378"/>
      <c r="F39" s="123">
        <f aca="true" t="shared" si="3" ref="F39:F45">SUM(B39:D39)</f>
        <v>0</v>
      </c>
    </row>
    <row r="40" spans="1:6" ht="12.75">
      <c r="A40" s="130" t="s">
        <v>91</v>
      </c>
      <c r="B40" s="29">
        <v>189449000</v>
      </c>
      <c r="C40" s="29">
        <v>170504100</v>
      </c>
      <c r="D40" s="29">
        <v>18944900</v>
      </c>
      <c r="E40" s="379"/>
      <c r="F40" s="126">
        <f t="shared" si="3"/>
        <v>378898000</v>
      </c>
    </row>
    <row r="41" spans="1:6" ht="12.75">
      <c r="A41" s="125" t="s">
        <v>92</v>
      </c>
      <c r="B41" s="29"/>
      <c r="C41" s="29"/>
      <c r="D41" s="29"/>
      <c r="E41" s="379"/>
      <c r="F41" s="126">
        <f t="shared" si="3"/>
        <v>0</v>
      </c>
    </row>
    <row r="42" spans="1:6" ht="12.75">
      <c r="A42" s="125" t="s">
        <v>93</v>
      </c>
      <c r="B42" s="29"/>
      <c r="C42" s="29"/>
      <c r="D42" s="29"/>
      <c r="E42" s="379"/>
      <c r="F42" s="126">
        <f t="shared" si="3"/>
        <v>0</v>
      </c>
    </row>
    <row r="43" spans="1:6" ht="12.75">
      <c r="A43" s="32"/>
      <c r="B43" s="29"/>
      <c r="C43" s="29"/>
      <c r="D43" s="29"/>
      <c r="E43" s="379"/>
      <c r="F43" s="126">
        <f t="shared" si="3"/>
        <v>0</v>
      </c>
    </row>
    <row r="44" spans="1:6" ht="12.75">
      <c r="A44" s="32"/>
      <c r="B44" s="29"/>
      <c r="C44" s="29"/>
      <c r="D44" s="29"/>
      <c r="E44" s="379"/>
      <c r="F44" s="126">
        <f t="shared" si="3"/>
        <v>0</v>
      </c>
    </row>
    <row r="45" spans="1:6" ht="13.5" thickBot="1">
      <c r="A45" s="30"/>
      <c r="B45" s="31"/>
      <c r="C45" s="31"/>
      <c r="D45" s="31"/>
      <c r="E45" s="380"/>
      <c r="F45" s="126">
        <f t="shared" si="3"/>
        <v>0</v>
      </c>
    </row>
    <row r="46" spans="1:6" ht="13.5" thickBot="1">
      <c r="A46" s="127" t="s">
        <v>42</v>
      </c>
      <c r="B46" s="128">
        <f>SUM(B39:B45)</f>
        <v>189449000</v>
      </c>
      <c r="C46" s="128">
        <f>SUM(C39:C45)</f>
        <v>170504100</v>
      </c>
      <c r="D46" s="128">
        <f>SUM(D39:D45)</f>
        <v>18944900</v>
      </c>
      <c r="E46" s="381"/>
      <c r="F46" s="129">
        <f>SUM(F39:F45)</f>
        <v>378898000</v>
      </c>
    </row>
    <row r="47" spans="1:6" ht="12.75">
      <c r="A47" s="117"/>
      <c r="B47" s="117"/>
      <c r="C47" s="117"/>
      <c r="D47" s="117"/>
      <c r="E47" s="117"/>
      <c r="F47" s="117"/>
    </row>
    <row r="48" spans="1:6" ht="15.75">
      <c r="A48" s="590" t="s">
        <v>305</v>
      </c>
      <c r="B48" s="590"/>
      <c r="C48" s="590"/>
      <c r="D48" s="590"/>
      <c r="E48" s="590"/>
      <c r="F48" s="590"/>
    </row>
    <row r="49" spans="1:6" ht="13.5" thickBot="1">
      <c r="A49" s="117"/>
      <c r="B49" s="117"/>
      <c r="C49" s="117"/>
      <c r="D49" s="117"/>
      <c r="E49" s="117"/>
      <c r="F49" s="117"/>
    </row>
    <row r="50" spans="1:9" ht="13.5" thickBot="1">
      <c r="A50" s="570" t="s">
        <v>88</v>
      </c>
      <c r="B50" s="571"/>
      <c r="C50" s="572"/>
      <c r="D50" s="594" t="s">
        <v>96</v>
      </c>
      <c r="E50" s="571"/>
      <c r="F50" s="595"/>
      <c r="I50" s="10"/>
    </row>
    <row r="51" spans="1:6" ht="12.75">
      <c r="A51" s="573"/>
      <c r="B51" s="574"/>
      <c r="C51" s="575"/>
      <c r="D51" s="584"/>
      <c r="E51" s="585"/>
      <c r="F51" s="586"/>
    </row>
    <row r="52" spans="1:6" ht="13.5" thickBot="1">
      <c r="A52" s="576"/>
      <c r="B52" s="577"/>
      <c r="C52" s="578"/>
      <c r="D52" s="587"/>
      <c r="E52" s="588"/>
      <c r="F52" s="589"/>
    </row>
    <row r="53" spans="1:6" ht="13.5" thickBot="1">
      <c r="A53" s="581" t="s">
        <v>42</v>
      </c>
      <c r="B53" s="582"/>
      <c r="C53" s="583"/>
      <c r="D53" s="591">
        <f>SUM(D51:F52)</f>
        <v>0</v>
      </c>
      <c r="E53" s="592"/>
      <c r="F53" s="593"/>
    </row>
  </sheetData>
  <sheetProtection/>
  <mergeCells count="13">
    <mergeCell ref="D50:F50"/>
    <mergeCell ref="B26:F26"/>
    <mergeCell ref="D27:F27"/>
    <mergeCell ref="A50:C50"/>
    <mergeCell ref="A51:C51"/>
    <mergeCell ref="A52:C52"/>
    <mergeCell ref="B3:F3"/>
    <mergeCell ref="D4:F4"/>
    <mergeCell ref="A53:C53"/>
    <mergeCell ref="D51:F51"/>
    <mergeCell ref="D52:F52"/>
    <mergeCell ref="A48:F48"/>
    <mergeCell ref="D53:F53"/>
  </mergeCells>
  <conditionalFormatting sqref="F6:F12 B23:F23 F16:F22 D53:F53 B13:F13">
    <cfRule type="cellIs" priority="2" dxfId="2" operator="equal" stopIfTrue="1">
      <formula>0</formula>
    </cfRule>
  </conditionalFormatting>
  <conditionalFormatting sqref="F29:F35 B46:F46 F39:F45 B36:F36">
    <cfRule type="cellIs" priority="1" dxfId="2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15. melléklet az 1/2020. (II. 21.)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L14" sqref="L14"/>
    </sheetView>
  </sheetViews>
  <sheetFormatPr defaultColWidth="9.00390625" defaultRowHeight="12.75"/>
  <cols>
    <col min="1" max="1" width="21.125" style="246" customWidth="1"/>
    <col min="2" max="2" width="15.00390625" style="0" customWidth="1"/>
    <col min="3" max="3" width="12.375" style="247" customWidth="1"/>
    <col min="4" max="4" width="11.50390625" style="247" customWidth="1"/>
    <col min="5" max="5" width="11.875" style="247" customWidth="1"/>
    <col min="6" max="6" width="11.625" style="247" customWidth="1"/>
    <col min="7" max="7" width="11.125" style="247" customWidth="1"/>
    <col min="8" max="8" width="11.50390625" style="247" customWidth="1"/>
    <col min="9" max="9" width="11.625" style="247" customWidth="1"/>
    <col min="10" max="11" width="10.375" style="247" customWidth="1"/>
    <col min="12" max="12" width="11.00390625" style="247" customWidth="1"/>
    <col min="13" max="13" width="11.625" style="247" customWidth="1"/>
    <col min="14" max="14" width="9.375" style="238" customWidth="1"/>
    <col min="15" max="16384" width="9.375" style="239" customWidth="1"/>
  </cols>
  <sheetData>
    <row r="1" spans="1:13" ht="45.75" customHeight="1">
      <c r="A1" s="601" t="s">
        <v>309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</row>
    <row r="2" spans="1:13" ht="12" customHeight="1">
      <c r="A2" s="240"/>
      <c r="C2" s="237"/>
      <c r="D2" s="237"/>
      <c r="E2" s="237"/>
      <c r="F2" s="237"/>
      <c r="G2" s="237"/>
      <c r="H2" s="237"/>
      <c r="I2" s="237"/>
      <c r="J2" s="237"/>
      <c r="K2" s="237"/>
      <c r="L2" s="602" t="s">
        <v>283</v>
      </c>
      <c r="M2" s="602"/>
    </row>
    <row r="3" spans="1:13" ht="23.25" customHeight="1">
      <c r="A3" s="597" t="s">
        <v>223</v>
      </c>
      <c r="B3" s="599" t="s">
        <v>225</v>
      </c>
      <c r="C3" s="597" t="s">
        <v>212</v>
      </c>
      <c r="D3" s="596" t="s">
        <v>45</v>
      </c>
      <c r="E3" s="596"/>
      <c r="F3" s="596"/>
      <c r="G3" s="596"/>
      <c r="H3" s="596"/>
      <c r="I3" s="596"/>
      <c r="J3" s="596"/>
      <c r="K3" s="596"/>
      <c r="L3" s="596"/>
      <c r="M3" s="596"/>
    </row>
    <row r="4" spans="1:14" s="243" customFormat="1" ht="57.75" customHeight="1">
      <c r="A4" s="598"/>
      <c r="B4" s="600"/>
      <c r="C4" s="598"/>
      <c r="D4" s="241" t="s">
        <v>213</v>
      </c>
      <c r="E4" s="241" t="s">
        <v>214</v>
      </c>
      <c r="F4" s="241" t="s">
        <v>215</v>
      </c>
      <c r="G4" s="241" t="s">
        <v>216</v>
      </c>
      <c r="H4" s="241" t="s">
        <v>217</v>
      </c>
      <c r="I4" s="241" t="s">
        <v>218</v>
      </c>
      <c r="J4" s="241" t="s">
        <v>219</v>
      </c>
      <c r="K4" s="241" t="s">
        <v>220</v>
      </c>
      <c r="L4" s="241" t="s">
        <v>221</v>
      </c>
      <c r="M4" s="241" t="s">
        <v>222</v>
      </c>
      <c r="N4" s="242"/>
    </row>
    <row r="5" spans="1:14" s="245" customFormat="1" ht="34.5" customHeight="1">
      <c r="A5" s="248" t="s">
        <v>224</v>
      </c>
      <c r="B5" s="250" t="s">
        <v>236</v>
      </c>
      <c r="C5" s="323">
        <v>46918952</v>
      </c>
      <c r="D5" s="324">
        <v>0</v>
      </c>
      <c r="E5" s="324">
        <v>0</v>
      </c>
      <c r="F5" s="324">
        <v>0</v>
      </c>
      <c r="G5" s="324">
        <v>0</v>
      </c>
      <c r="H5" s="324">
        <v>0</v>
      </c>
      <c r="I5" s="324">
        <v>0</v>
      </c>
      <c r="J5" s="324">
        <v>0</v>
      </c>
      <c r="K5" s="324">
        <v>0</v>
      </c>
      <c r="L5" s="330">
        <v>0</v>
      </c>
      <c r="M5" s="324">
        <f aca="true" t="shared" si="0" ref="M5:M14">SUM(D5:L5)</f>
        <v>0</v>
      </c>
      <c r="N5" s="244"/>
    </row>
    <row r="6" spans="1:14" s="245" customFormat="1" ht="34.5" customHeight="1">
      <c r="A6" s="248" t="s">
        <v>226</v>
      </c>
      <c r="B6" s="250" t="s">
        <v>227</v>
      </c>
      <c r="C6" s="323">
        <v>76973226</v>
      </c>
      <c r="D6" s="324">
        <v>13202000</v>
      </c>
      <c r="E6" s="324">
        <v>2532000</v>
      </c>
      <c r="F6" s="324">
        <v>18000000</v>
      </c>
      <c r="G6" s="324">
        <v>0</v>
      </c>
      <c r="H6" s="324">
        <v>0</v>
      </c>
      <c r="I6" s="324">
        <v>3454000</v>
      </c>
      <c r="J6" s="325">
        <v>42740000</v>
      </c>
      <c r="K6" s="325">
        <v>1000000</v>
      </c>
      <c r="L6" s="325">
        <v>0</v>
      </c>
      <c r="M6" s="324">
        <f t="shared" si="0"/>
        <v>80928000</v>
      </c>
      <c r="N6" s="244"/>
    </row>
    <row r="7" spans="1:14" s="245" customFormat="1" ht="34.5" customHeight="1">
      <c r="A7" s="248" t="s">
        <v>228</v>
      </c>
      <c r="B7" s="250" t="s">
        <v>227</v>
      </c>
      <c r="C7" s="323">
        <v>18543000</v>
      </c>
      <c r="D7" s="324">
        <v>0</v>
      </c>
      <c r="E7" s="324">
        <v>0</v>
      </c>
      <c r="F7" s="324">
        <v>3000000</v>
      </c>
      <c r="G7" s="324">
        <v>11000000</v>
      </c>
      <c r="H7" s="324">
        <v>4620000</v>
      </c>
      <c r="I7" s="324">
        <v>0</v>
      </c>
      <c r="J7" s="324">
        <v>0</v>
      </c>
      <c r="K7" s="324">
        <v>0</v>
      </c>
      <c r="L7" s="324">
        <v>0</v>
      </c>
      <c r="M7" s="324">
        <f t="shared" si="0"/>
        <v>18620000</v>
      </c>
      <c r="N7" s="244"/>
    </row>
    <row r="8" spans="1:14" s="245" customFormat="1" ht="34.5" customHeight="1">
      <c r="A8" s="248" t="s">
        <v>284</v>
      </c>
      <c r="B8" s="250" t="s">
        <v>227</v>
      </c>
      <c r="C8" s="323">
        <v>0</v>
      </c>
      <c r="D8" s="323">
        <v>0</v>
      </c>
      <c r="E8" s="323">
        <v>0</v>
      </c>
      <c r="F8" s="323">
        <v>0</v>
      </c>
      <c r="G8" s="323">
        <v>0</v>
      </c>
      <c r="H8" s="324">
        <v>8870000</v>
      </c>
      <c r="I8" s="324">
        <v>0</v>
      </c>
      <c r="J8" s="324">
        <v>0</v>
      </c>
      <c r="K8" s="324">
        <v>0</v>
      </c>
      <c r="L8" s="324">
        <v>0</v>
      </c>
      <c r="M8" s="324">
        <f t="shared" si="0"/>
        <v>8870000</v>
      </c>
      <c r="N8" s="244"/>
    </row>
    <row r="9" spans="1:14" s="245" customFormat="1" ht="34.5" customHeight="1">
      <c r="A9" s="249" t="s">
        <v>229</v>
      </c>
      <c r="B9" s="250" t="s">
        <v>227</v>
      </c>
      <c r="C9" s="323">
        <v>1950000</v>
      </c>
      <c r="D9" s="324">
        <v>2527000</v>
      </c>
      <c r="E9" s="324">
        <v>443000</v>
      </c>
      <c r="F9" s="324">
        <v>1250000</v>
      </c>
      <c r="G9" s="324">
        <v>0</v>
      </c>
      <c r="H9" s="324">
        <v>0</v>
      </c>
      <c r="I9" s="324">
        <v>0</v>
      </c>
      <c r="J9" s="324">
        <v>5337000</v>
      </c>
      <c r="K9" s="324">
        <v>0</v>
      </c>
      <c r="L9" s="324">
        <v>0</v>
      </c>
      <c r="M9" s="324">
        <f t="shared" si="0"/>
        <v>9557000</v>
      </c>
      <c r="N9" s="244"/>
    </row>
    <row r="10" spans="1:14" s="245" customFormat="1" ht="34.5" customHeight="1">
      <c r="A10" s="249" t="s">
        <v>229</v>
      </c>
      <c r="B10" s="250" t="s">
        <v>237</v>
      </c>
      <c r="C10" s="326">
        <v>0</v>
      </c>
      <c r="D10" s="324">
        <v>0</v>
      </c>
      <c r="E10" s="324">
        <v>0</v>
      </c>
      <c r="F10" s="324">
        <v>2000000</v>
      </c>
      <c r="G10" s="324">
        <v>0</v>
      </c>
      <c r="H10" s="324">
        <v>0</v>
      </c>
      <c r="I10" s="324">
        <v>0</v>
      </c>
      <c r="J10" s="324">
        <v>0</v>
      </c>
      <c r="K10" s="324">
        <v>0</v>
      </c>
      <c r="L10" s="324">
        <v>0</v>
      </c>
      <c r="M10" s="324">
        <f t="shared" si="0"/>
        <v>2000000</v>
      </c>
      <c r="N10" s="244"/>
    </row>
    <row r="11" spans="1:14" s="245" customFormat="1" ht="22.5" customHeight="1">
      <c r="A11" s="249" t="s">
        <v>230</v>
      </c>
      <c r="B11" s="250" t="s">
        <v>227</v>
      </c>
      <c r="C11" s="323">
        <v>36835000</v>
      </c>
      <c r="D11" s="324">
        <v>23832000</v>
      </c>
      <c r="E11" s="324">
        <v>2085000</v>
      </c>
      <c r="F11" s="324">
        <v>2431000</v>
      </c>
      <c r="G11" s="324">
        <v>0</v>
      </c>
      <c r="H11" s="324">
        <v>0</v>
      </c>
      <c r="I11" s="324">
        <v>5415000</v>
      </c>
      <c r="J11" s="325">
        <v>3090000</v>
      </c>
      <c r="K11" s="325">
        <v>0</v>
      </c>
      <c r="L11" s="325">
        <v>0</v>
      </c>
      <c r="M11" s="324">
        <f t="shared" si="0"/>
        <v>36853000</v>
      </c>
      <c r="N11" s="244"/>
    </row>
    <row r="12" spans="1:14" s="245" customFormat="1" ht="22.5" customHeight="1">
      <c r="A12" s="249" t="s">
        <v>257</v>
      </c>
      <c r="B12" s="250" t="s">
        <v>227</v>
      </c>
      <c r="C12" s="323">
        <v>500000</v>
      </c>
      <c r="D12" s="324">
        <v>0</v>
      </c>
      <c r="E12" s="324">
        <v>0</v>
      </c>
      <c r="F12" s="324">
        <v>500000</v>
      </c>
      <c r="G12" s="324">
        <v>0</v>
      </c>
      <c r="H12" s="324">
        <v>2820000</v>
      </c>
      <c r="I12" s="324">
        <v>0</v>
      </c>
      <c r="J12" s="324">
        <v>0</v>
      </c>
      <c r="K12" s="324">
        <v>0</v>
      </c>
      <c r="L12" s="324">
        <v>0</v>
      </c>
      <c r="M12" s="324">
        <f t="shared" si="0"/>
        <v>3320000</v>
      </c>
      <c r="N12" s="244"/>
    </row>
    <row r="13" spans="1:14" s="245" customFormat="1" ht="22.5" customHeight="1">
      <c r="A13" s="249" t="s">
        <v>256</v>
      </c>
      <c r="B13" s="250" t="s">
        <v>227</v>
      </c>
      <c r="C13" s="323">
        <v>32900000</v>
      </c>
      <c r="D13" s="324">
        <v>24255000</v>
      </c>
      <c r="E13" s="324">
        <v>4240000</v>
      </c>
      <c r="F13" s="324">
        <v>17790000</v>
      </c>
      <c r="G13" s="324">
        <v>0</v>
      </c>
      <c r="H13" s="324">
        <v>0</v>
      </c>
      <c r="I13" s="324">
        <v>1338000</v>
      </c>
      <c r="J13" s="324">
        <v>0</v>
      </c>
      <c r="K13" s="325">
        <v>0</v>
      </c>
      <c r="L13" s="325">
        <v>0</v>
      </c>
      <c r="M13" s="324">
        <f t="shared" si="0"/>
        <v>47623000</v>
      </c>
      <c r="N13" s="244"/>
    </row>
    <row r="14" spans="1:14" s="245" customFormat="1" ht="22.5" customHeight="1">
      <c r="A14" s="249" t="s">
        <v>231</v>
      </c>
      <c r="B14" s="250" t="s">
        <v>237</v>
      </c>
      <c r="C14" s="323">
        <v>416789822</v>
      </c>
      <c r="D14" s="324">
        <v>0</v>
      </c>
      <c r="E14" s="324">
        <v>0</v>
      </c>
      <c r="F14" s="324">
        <v>3779000</v>
      </c>
      <c r="G14" s="324">
        <v>0</v>
      </c>
      <c r="H14" s="324">
        <v>20021721</v>
      </c>
      <c r="I14" s="330">
        <v>341606200</v>
      </c>
      <c r="J14" s="324">
        <v>9203000</v>
      </c>
      <c r="K14" s="324">
        <v>2000000</v>
      </c>
      <c r="L14" s="324">
        <v>47029079</v>
      </c>
      <c r="M14" s="330">
        <f t="shared" si="0"/>
        <v>423639000</v>
      </c>
      <c r="N14" s="244"/>
    </row>
    <row r="15" spans="1:14" s="255" customFormat="1" ht="26.25" customHeight="1">
      <c r="A15" s="322" t="s">
        <v>232</v>
      </c>
      <c r="B15" s="253"/>
      <c r="C15" s="327">
        <f aca="true" t="shared" si="1" ref="C15:M15">SUM(C5:C14)</f>
        <v>631410000</v>
      </c>
      <c r="D15" s="327">
        <f t="shared" si="1"/>
        <v>63816000</v>
      </c>
      <c r="E15" s="327">
        <f t="shared" si="1"/>
        <v>9300000</v>
      </c>
      <c r="F15" s="327">
        <f t="shared" si="1"/>
        <v>48750000</v>
      </c>
      <c r="G15" s="327">
        <f t="shared" si="1"/>
        <v>11000000</v>
      </c>
      <c r="H15" s="327">
        <f t="shared" si="1"/>
        <v>36331721</v>
      </c>
      <c r="I15" s="327">
        <f t="shared" si="1"/>
        <v>351813200</v>
      </c>
      <c r="J15" s="327">
        <f t="shared" si="1"/>
        <v>60370000</v>
      </c>
      <c r="K15" s="327">
        <f t="shared" si="1"/>
        <v>3000000</v>
      </c>
      <c r="L15" s="327">
        <f t="shared" si="1"/>
        <v>47029079</v>
      </c>
      <c r="M15" s="327">
        <f t="shared" si="1"/>
        <v>631410000</v>
      </c>
      <c r="N15" s="254"/>
    </row>
    <row r="16" spans="1:14" s="245" customFormat="1" ht="24" customHeight="1">
      <c r="A16" s="277" t="s">
        <v>233</v>
      </c>
      <c r="B16" s="252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1"/>
      <c r="N16" s="244"/>
    </row>
    <row r="17" spans="1:14" s="245" customFormat="1" ht="24" customHeight="1">
      <c r="A17" s="278" t="s">
        <v>310</v>
      </c>
      <c r="B17" s="250" t="s">
        <v>227</v>
      </c>
      <c r="C17" s="328">
        <v>54528000</v>
      </c>
      <c r="D17" s="329">
        <v>44272000</v>
      </c>
      <c r="E17" s="329">
        <v>7818000</v>
      </c>
      <c r="F17" s="329">
        <v>2089000</v>
      </c>
      <c r="G17" s="329">
        <v>0</v>
      </c>
      <c r="H17" s="329">
        <v>0</v>
      </c>
      <c r="I17" s="329">
        <v>349000</v>
      </c>
      <c r="J17" s="329">
        <v>0</v>
      </c>
      <c r="K17" s="329">
        <v>0</v>
      </c>
      <c r="L17" s="329">
        <v>0</v>
      </c>
      <c r="M17" s="330">
        <f>SUM(D17:L17)</f>
        <v>54528000</v>
      </c>
      <c r="N17" s="251"/>
    </row>
    <row r="18" spans="1:14" s="245" customFormat="1" ht="24" customHeight="1">
      <c r="A18" s="252" t="s">
        <v>235</v>
      </c>
      <c r="B18" s="252"/>
      <c r="C18" s="331">
        <f>SUM(C17:C17)</f>
        <v>54528000</v>
      </c>
      <c r="D18" s="334">
        <f>SUM(D17)</f>
        <v>44272000</v>
      </c>
      <c r="E18" s="334">
        <f aca="true" t="shared" si="2" ref="E18:M18">SUM(E17)</f>
        <v>7818000</v>
      </c>
      <c r="F18" s="334">
        <f t="shared" si="2"/>
        <v>2089000</v>
      </c>
      <c r="G18" s="334">
        <f t="shared" si="2"/>
        <v>0</v>
      </c>
      <c r="H18" s="334">
        <f t="shared" si="2"/>
        <v>0</v>
      </c>
      <c r="I18" s="334">
        <f t="shared" si="2"/>
        <v>349000</v>
      </c>
      <c r="J18" s="334">
        <f t="shared" si="2"/>
        <v>0</v>
      </c>
      <c r="K18" s="334">
        <f t="shared" si="2"/>
        <v>0</v>
      </c>
      <c r="L18" s="334">
        <f t="shared" si="2"/>
        <v>0</v>
      </c>
      <c r="M18" s="334">
        <f t="shared" si="2"/>
        <v>54528000</v>
      </c>
      <c r="N18" s="244"/>
    </row>
    <row r="19" spans="1:14" s="255" customFormat="1" ht="24" customHeight="1">
      <c r="A19" s="275" t="s">
        <v>234</v>
      </c>
      <c r="B19" s="275"/>
      <c r="C19" s="332">
        <f>C15+C18-40038681</f>
        <v>645899319</v>
      </c>
      <c r="D19" s="333">
        <f>D15+D17</f>
        <v>108088000</v>
      </c>
      <c r="E19" s="333">
        <f aca="true" t="shared" si="3" ref="E19:L19">E15+E17</f>
        <v>17118000</v>
      </c>
      <c r="F19" s="333">
        <f t="shared" si="3"/>
        <v>50839000</v>
      </c>
      <c r="G19" s="333">
        <f t="shared" si="3"/>
        <v>11000000</v>
      </c>
      <c r="H19" s="333">
        <f t="shared" si="3"/>
        <v>36331721</v>
      </c>
      <c r="I19" s="333">
        <f t="shared" si="3"/>
        <v>352162200</v>
      </c>
      <c r="J19" s="333">
        <f t="shared" si="3"/>
        <v>60370000</v>
      </c>
      <c r="K19" s="333">
        <f t="shared" si="3"/>
        <v>3000000</v>
      </c>
      <c r="L19" s="333">
        <f t="shared" si="3"/>
        <v>47029079</v>
      </c>
      <c r="M19" s="333">
        <f>M15+M18-42587000</f>
        <v>643351000</v>
      </c>
      <c r="N19" s="254"/>
    </row>
  </sheetData>
  <sheetProtection/>
  <mergeCells count="6">
    <mergeCell ref="D3:M3"/>
    <mergeCell ref="C3:C4"/>
    <mergeCell ref="B3:B4"/>
    <mergeCell ref="A1:M1"/>
    <mergeCell ref="L2:M2"/>
    <mergeCell ref="A3:A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3"/>
  <headerFooter alignWithMargins="0">
    <oddHeader>&amp;R16. melléklet az 1/2020. (II. 21.) önkormányzati rendelethez</oddHead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6"/>
  <sheetViews>
    <sheetView view="pageLayout" workbookViewId="0" topLeftCell="A1">
      <selection activeCell="C5" sqref="C5:F5"/>
    </sheetView>
  </sheetViews>
  <sheetFormatPr defaultColWidth="9.00390625" defaultRowHeight="12.75"/>
  <cols>
    <col min="1" max="1" width="5.50390625" style="9" customWidth="1"/>
    <col min="2" max="2" width="33.125" style="9" customWidth="1"/>
    <col min="3" max="3" width="12.375" style="9" customWidth="1"/>
    <col min="4" max="4" width="11.50390625" style="9" customWidth="1"/>
    <col min="5" max="5" width="11.375" style="9" customWidth="1"/>
    <col min="6" max="6" width="11.00390625" style="9" customWidth="1"/>
    <col min="7" max="7" width="14.375" style="9" customWidth="1"/>
    <col min="8" max="16384" width="9.375" style="9" customWidth="1"/>
  </cols>
  <sheetData>
    <row r="1" spans="1:7" ht="43.5" customHeight="1">
      <c r="A1" s="604" t="s">
        <v>0</v>
      </c>
      <c r="B1" s="604"/>
      <c r="C1" s="604"/>
      <c r="D1" s="604"/>
      <c r="E1" s="604"/>
      <c r="F1" s="604"/>
      <c r="G1" s="604"/>
    </row>
    <row r="3" spans="1:7" s="71" customFormat="1" ht="27" customHeight="1">
      <c r="A3" s="69" t="s">
        <v>128</v>
      </c>
      <c r="B3" s="70"/>
      <c r="C3" s="603" t="s">
        <v>203</v>
      </c>
      <c r="D3" s="603"/>
      <c r="E3" s="603"/>
      <c r="F3" s="603"/>
      <c r="G3" s="603"/>
    </row>
    <row r="4" spans="1:7" s="71" customFormat="1" ht="15.75">
      <c r="A4" s="70"/>
      <c r="B4" s="70"/>
      <c r="C4" s="70"/>
      <c r="D4" s="70"/>
      <c r="E4" s="70"/>
      <c r="F4" s="70"/>
      <c r="G4" s="70"/>
    </row>
    <row r="5" spans="1:7" s="71" customFormat="1" ht="24.75" customHeight="1">
      <c r="A5" s="69" t="s">
        <v>129</v>
      </c>
      <c r="B5" s="70"/>
      <c r="C5" s="603" t="s">
        <v>201</v>
      </c>
      <c r="D5" s="603"/>
      <c r="E5" s="603"/>
      <c r="F5" s="603"/>
      <c r="G5" s="70"/>
    </row>
    <row r="6" spans="1:7" s="72" customFormat="1" ht="12.75">
      <c r="A6" s="117"/>
      <c r="B6" s="117"/>
      <c r="C6" s="117"/>
      <c r="D6" s="117"/>
      <c r="E6" s="117"/>
      <c r="F6" s="117"/>
      <c r="G6" s="117"/>
    </row>
    <row r="7" spans="1:7" s="73" customFormat="1" ht="15" customHeight="1">
      <c r="A7" s="605" t="s">
        <v>311</v>
      </c>
      <c r="B7" s="605"/>
      <c r="C7" s="605"/>
      <c r="D7" s="605"/>
      <c r="E7" s="131"/>
      <c r="F7" s="131"/>
      <c r="G7" s="131"/>
    </row>
    <row r="8" spans="1:7" s="73" customFormat="1" ht="15" customHeight="1" thickBot="1">
      <c r="A8" s="142" t="s">
        <v>202</v>
      </c>
      <c r="B8" s="131"/>
      <c r="C8" s="131"/>
      <c r="D8" s="131"/>
      <c r="E8" s="131"/>
      <c r="F8" s="131"/>
      <c r="G8" s="131"/>
    </row>
    <row r="9" spans="1:7" s="17" customFormat="1" ht="42" customHeight="1" thickBot="1">
      <c r="A9" s="105" t="s">
        <v>11</v>
      </c>
      <c r="B9" s="106" t="s">
        <v>130</v>
      </c>
      <c r="C9" s="106" t="s">
        <v>131</v>
      </c>
      <c r="D9" s="106" t="s">
        <v>132</v>
      </c>
      <c r="E9" s="106" t="s">
        <v>133</v>
      </c>
      <c r="F9" s="106" t="s">
        <v>134</v>
      </c>
      <c r="G9" s="107" t="s">
        <v>42</v>
      </c>
    </row>
    <row r="10" spans="1:7" ht="24" customHeight="1">
      <c r="A10" s="132" t="s">
        <v>13</v>
      </c>
      <c r="B10" s="113" t="s">
        <v>135</v>
      </c>
      <c r="C10" s="74"/>
      <c r="D10" s="74"/>
      <c r="E10" s="74"/>
      <c r="F10" s="74"/>
      <c r="G10" s="133">
        <v>0</v>
      </c>
    </row>
    <row r="11" spans="1:7" ht="24" customHeight="1">
      <c r="A11" s="134" t="s">
        <v>14</v>
      </c>
      <c r="B11" s="114" t="s">
        <v>136</v>
      </c>
      <c r="C11" s="75"/>
      <c r="D11" s="75"/>
      <c r="E11" s="75"/>
      <c r="F11" s="75"/>
      <c r="G11" s="135">
        <v>0</v>
      </c>
    </row>
    <row r="12" spans="1:7" ht="24" customHeight="1">
      <c r="A12" s="134" t="s">
        <v>15</v>
      </c>
      <c r="B12" s="114" t="s">
        <v>137</v>
      </c>
      <c r="C12" s="75"/>
      <c r="D12" s="75"/>
      <c r="E12" s="75"/>
      <c r="F12" s="75"/>
      <c r="G12" s="135">
        <v>0</v>
      </c>
    </row>
    <row r="13" spans="1:7" ht="24" customHeight="1">
      <c r="A13" s="134" t="s">
        <v>16</v>
      </c>
      <c r="B13" s="114" t="s">
        <v>138</v>
      </c>
      <c r="C13" s="75"/>
      <c r="D13" s="75"/>
      <c r="E13" s="75"/>
      <c r="F13" s="75"/>
      <c r="G13" s="135">
        <v>0</v>
      </c>
    </row>
    <row r="14" spans="1:7" ht="24" customHeight="1">
      <c r="A14" s="134" t="s">
        <v>17</v>
      </c>
      <c r="B14" s="114" t="s">
        <v>139</v>
      </c>
      <c r="C14" s="75"/>
      <c r="D14" s="75"/>
      <c r="E14" s="75"/>
      <c r="F14" s="75"/>
      <c r="G14" s="135">
        <f>SUM(C14:F14)</f>
        <v>0</v>
      </c>
    </row>
    <row r="15" spans="1:7" ht="24" customHeight="1" thickBot="1">
      <c r="A15" s="136" t="s">
        <v>18</v>
      </c>
      <c r="B15" s="137" t="s">
        <v>140</v>
      </c>
      <c r="C15" s="76"/>
      <c r="D15" s="76"/>
      <c r="E15" s="76"/>
      <c r="F15" s="76"/>
      <c r="G15" s="138">
        <f>SUM(C15:F15)</f>
        <v>0</v>
      </c>
    </row>
    <row r="16" spans="1:7" s="77" customFormat="1" ht="24" customHeight="1" thickBot="1">
      <c r="A16" s="139" t="s">
        <v>19</v>
      </c>
      <c r="B16" s="140" t="s">
        <v>42</v>
      </c>
      <c r="C16" s="141">
        <f>SUM(C10:C15)</f>
        <v>0</v>
      </c>
      <c r="D16" s="141">
        <f>SUM(D10:D15)</f>
        <v>0</v>
      </c>
      <c r="E16" s="141">
        <f>SUM(E10:E15)</f>
        <v>0</v>
      </c>
      <c r="F16" s="141">
        <f>SUM(F10:F15)</f>
        <v>0</v>
      </c>
      <c r="G16" s="226">
        <v>0</v>
      </c>
    </row>
    <row r="17" spans="1:7" s="72" customFormat="1" ht="12.75">
      <c r="A17" s="117"/>
      <c r="B17" s="117"/>
      <c r="C17" s="117"/>
      <c r="D17" s="117"/>
      <c r="E17" s="117"/>
      <c r="F17" s="117"/>
      <c r="G17" s="117"/>
    </row>
    <row r="18" spans="1:7" s="72" customFormat="1" ht="12.75">
      <c r="A18" s="117"/>
      <c r="B18" s="117"/>
      <c r="C18" s="117"/>
      <c r="D18" s="117"/>
      <c r="E18" s="117"/>
      <c r="F18" s="117"/>
      <c r="G18" s="117"/>
    </row>
    <row r="19" spans="1:7" s="72" customFormat="1" ht="12.75">
      <c r="A19" s="117"/>
      <c r="B19" s="117"/>
      <c r="C19" s="117"/>
      <c r="D19" s="117"/>
      <c r="E19" s="117"/>
      <c r="F19" s="117"/>
      <c r="G19" s="117"/>
    </row>
    <row r="20" spans="1:7" s="72" customFormat="1" ht="15.75">
      <c r="A20" s="71"/>
      <c r="B20" s="117"/>
      <c r="C20" s="117"/>
      <c r="D20" s="117"/>
      <c r="E20" s="117"/>
      <c r="F20" s="117"/>
      <c r="G20" s="117"/>
    </row>
    <row r="21" spans="1:7" s="72" customFormat="1" ht="12.75">
      <c r="A21" s="117"/>
      <c r="B21" s="117"/>
      <c r="C21" s="117"/>
      <c r="D21" s="117"/>
      <c r="E21" s="117"/>
      <c r="F21" s="117"/>
      <c r="G21" s="117"/>
    </row>
    <row r="22" spans="1:7" ht="12.75">
      <c r="A22" s="117"/>
      <c r="B22" s="117"/>
      <c r="C22" s="117"/>
      <c r="D22" s="117"/>
      <c r="E22" s="117"/>
      <c r="F22" s="117"/>
      <c r="G22" s="117"/>
    </row>
    <row r="23" spans="1:2" ht="12.75">
      <c r="A23" s="117"/>
      <c r="B23" s="117"/>
    </row>
    <row r="24" spans="1:2" ht="12.75">
      <c r="A24" s="117"/>
      <c r="B24" s="117"/>
    </row>
    <row r="26" spans="3:6" ht="13.5">
      <c r="C26" s="78"/>
      <c r="D26" s="79"/>
      <c r="E26" s="79"/>
      <c r="F26" s="78"/>
    </row>
  </sheetData>
  <sheetProtection/>
  <mergeCells count="4">
    <mergeCell ref="C3:G3"/>
    <mergeCell ref="C5:F5"/>
    <mergeCell ref="A1:G1"/>
    <mergeCell ref="A7:D7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17. melléklet az 1/2020. (II. 21.)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6"/>
  <sheetViews>
    <sheetView view="pageLayout" workbookViewId="0" topLeftCell="A1">
      <selection activeCell="H4" sqref="H4"/>
    </sheetView>
  </sheetViews>
  <sheetFormatPr defaultColWidth="9.00390625" defaultRowHeight="12.75"/>
  <cols>
    <col min="1" max="1" width="22.875" style="0" customWidth="1"/>
    <col min="2" max="2" width="14.00390625" style="0" customWidth="1"/>
    <col min="3" max="3" width="11.50390625" style="0" customWidth="1"/>
    <col min="4" max="4" width="14.00390625" style="0" customWidth="1"/>
    <col min="5" max="5" width="14.375" style="0" customWidth="1"/>
    <col min="6" max="6" width="14.00390625" style="0" customWidth="1"/>
    <col min="7" max="7" width="12.375" style="0" customWidth="1"/>
    <col min="8" max="8" width="14.125" style="0" customWidth="1"/>
    <col min="9" max="9" width="13.625" style="0" customWidth="1"/>
    <col min="10" max="10" width="13.125" style="0" customWidth="1"/>
  </cols>
  <sheetData>
    <row r="1" spans="1:10" ht="73.5" customHeight="1" thickBot="1">
      <c r="A1" s="606" t="s">
        <v>312</v>
      </c>
      <c r="B1" s="606"/>
      <c r="C1" s="606"/>
      <c r="D1" s="606"/>
      <c r="E1" s="606"/>
      <c r="F1" s="606"/>
      <c r="G1" s="606"/>
      <c r="H1" s="606"/>
      <c r="I1" s="606"/>
      <c r="J1" s="606"/>
    </row>
    <row r="2" spans="1:10" ht="15.75" customHeight="1">
      <c r="A2" s="607"/>
      <c r="B2" s="609" t="s">
        <v>238</v>
      </c>
      <c r="C2" s="610"/>
      <c r="D2" s="611" t="s">
        <v>239</v>
      </c>
      <c r="E2" s="610"/>
      <c r="F2" s="612" t="s">
        <v>240</v>
      </c>
      <c r="G2" s="612"/>
      <c r="H2" s="611" t="s">
        <v>41</v>
      </c>
      <c r="I2" s="612"/>
      <c r="J2" s="613" t="s">
        <v>241</v>
      </c>
    </row>
    <row r="3" spans="1:10" ht="129.75" customHeight="1" thickBot="1">
      <c r="A3" s="608"/>
      <c r="B3" s="256" t="s">
        <v>242</v>
      </c>
      <c r="C3" s="257" t="s">
        <v>243</v>
      </c>
      <c r="D3" s="256" t="s">
        <v>242</v>
      </c>
      <c r="E3" s="257" t="s">
        <v>243</v>
      </c>
      <c r="F3" s="256" t="s">
        <v>242</v>
      </c>
      <c r="G3" s="258" t="s">
        <v>243</v>
      </c>
      <c r="H3" s="256" t="s">
        <v>242</v>
      </c>
      <c r="I3" s="258" t="s">
        <v>243</v>
      </c>
      <c r="J3" s="614"/>
    </row>
    <row r="4" spans="1:10" ht="30" customHeight="1">
      <c r="A4" s="259" t="s">
        <v>244</v>
      </c>
      <c r="B4" s="260">
        <v>9</v>
      </c>
      <c r="C4" s="261">
        <v>9</v>
      </c>
      <c r="D4" s="262">
        <v>0</v>
      </c>
      <c r="E4" s="263">
        <v>0</v>
      </c>
      <c r="F4" s="264">
        <v>0</v>
      </c>
      <c r="G4" s="264">
        <v>0</v>
      </c>
      <c r="H4" s="265">
        <f>B4+D4+F4</f>
        <v>9</v>
      </c>
      <c r="I4" s="266">
        <f>C4+E4+G4</f>
        <v>9</v>
      </c>
      <c r="J4" s="267">
        <v>0</v>
      </c>
    </row>
    <row r="5" spans="1:10" ht="30" customHeight="1" thickBot="1">
      <c r="A5" s="259" t="s">
        <v>245</v>
      </c>
      <c r="B5" s="260">
        <v>0</v>
      </c>
      <c r="C5" s="261">
        <v>0</v>
      </c>
      <c r="D5" s="262">
        <v>8</v>
      </c>
      <c r="E5" s="263">
        <v>8</v>
      </c>
      <c r="F5" s="264">
        <v>2</v>
      </c>
      <c r="G5" s="264">
        <v>2</v>
      </c>
      <c r="H5" s="268">
        <f>B5+D5+F5</f>
        <v>10</v>
      </c>
      <c r="I5" s="269">
        <f>C5+E5+G5</f>
        <v>10</v>
      </c>
      <c r="J5" s="270">
        <v>24</v>
      </c>
    </row>
    <row r="6" spans="1:10" ht="30" customHeight="1" thickBot="1">
      <c r="A6" s="271" t="s">
        <v>246</v>
      </c>
      <c r="B6" s="272">
        <f aca="true" t="shared" si="0" ref="B6:J6">SUM(B4:B5)</f>
        <v>9</v>
      </c>
      <c r="C6" s="273">
        <f t="shared" si="0"/>
        <v>9</v>
      </c>
      <c r="D6" s="272">
        <f t="shared" si="0"/>
        <v>8</v>
      </c>
      <c r="E6" s="273">
        <f t="shared" si="0"/>
        <v>8</v>
      </c>
      <c r="F6" s="274">
        <f t="shared" si="0"/>
        <v>2</v>
      </c>
      <c r="G6" s="272">
        <f t="shared" si="0"/>
        <v>2</v>
      </c>
      <c r="H6" s="272">
        <f t="shared" si="0"/>
        <v>19</v>
      </c>
      <c r="I6" s="272">
        <f t="shared" si="0"/>
        <v>19</v>
      </c>
      <c r="J6" s="272">
        <f t="shared" si="0"/>
        <v>24</v>
      </c>
    </row>
  </sheetData>
  <sheetProtection/>
  <mergeCells count="7">
    <mergeCell ref="A1:J1"/>
    <mergeCell ref="A2:A3"/>
    <mergeCell ref="B2:C2"/>
    <mergeCell ref="D2:E2"/>
    <mergeCell ref="F2:G2"/>
    <mergeCell ref="H2:I2"/>
    <mergeCell ref="J2:J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&amp;R18. melléklet az 1/2020. (II. 21.)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20"/>
  <sheetViews>
    <sheetView view="pageLayout" workbookViewId="0" topLeftCell="A1">
      <selection activeCell="E3" sqref="E3:H3"/>
    </sheetView>
  </sheetViews>
  <sheetFormatPr defaultColWidth="9.00390625" defaultRowHeight="12.75"/>
  <cols>
    <col min="1" max="1" width="6.875" style="102" customWidth="1"/>
    <col min="2" max="2" width="49.625" style="13" customWidth="1"/>
    <col min="3" max="9" width="12.875" style="13" customWidth="1"/>
    <col min="10" max="10" width="13.875" style="13" customWidth="1"/>
    <col min="11" max="16384" width="9.375" style="13" customWidth="1"/>
  </cols>
  <sheetData>
    <row r="1" spans="1:10" ht="27.75" customHeight="1">
      <c r="A1" s="615" t="s">
        <v>1</v>
      </c>
      <c r="B1" s="615"/>
      <c r="C1" s="615"/>
      <c r="D1" s="615"/>
      <c r="E1" s="615"/>
      <c r="F1" s="615"/>
      <c r="G1" s="615"/>
      <c r="H1" s="615"/>
      <c r="I1" s="615"/>
      <c r="J1" s="615"/>
    </row>
    <row r="2" ht="20.25" customHeight="1" thickBot="1">
      <c r="J2" s="209" t="s">
        <v>276</v>
      </c>
    </row>
    <row r="3" spans="1:10" s="210" customFormat="1" ht="26.25" customHeight="1">
      <c r="A3" s="621" t="s">
        <v>53</v>
      </c>
      <c r="B3" s="620" t="s">
        <v>70</v>
      </c>
      <c r="C3" s="624" t="s">
        <v>71</v>
      </c>
      <c r="D3" s="624" t="s">
        <v>164</v>
      </c>
      <c r="E3" s="620" t="s">
        <v>52</v>
      </c>
      <c r="F3" s="620"/>
      <c r="G3" s="620"/>
      <c r="H3" s="620"/>
      <c r="I3" s="335"/>
      <c r="J3" s="618" t="s">
        <v>41</v>
      </c>
    </row>
    <row r="4" spans="1:10" s="211" customFormat="1" ht="32.25" customHeight="1">
      <c r="A4" s="622"/>
      <c r="B4" s="623"/>
      <c r="C4" s="623"/>
      <c r="D4" s="625"/>
      <c r="E4" s="304" t="s">
        <v>192</v>
      </c>
      <c r="F4" s="304" t="s">
        <v>252</v>
      </c>
      <c r="G4" s="304" t="s">
        <v>267</v>
      </c>
      <c r="H4" s="303">
        <v>2020</v>
      </c>
      <c r="I4" s="336">
        <v>2021</v>
      </c>
      <c r="J4" s="619"/>
    </row>
    <row r="5" spans="1:10" s="212" customFormat="1" ht="12.75" customHeight="1" thickBot="1">
      <c r="A5" s="316">
        <v>1</v>
      </c>
      <c r="B5" s="317">
        <v>2</v>
      </c>
      <c r="C5" s="317">
        <v>3</v>
      </c>
      <c r="D5" s="317">
        <v>4</v>
      </c>
      <c r="E5" s="317">
        <v>5</v>
      </c>
      <c r="F5" s="317">
        <v>6</v>
      </c>
      <c r="G5" s="317">
        <v>7</v>
      </c>
      <c r="H5" s="317">
        <v>8</v>
      </c>
      <c r="I5" s="337"/>
      <c r="J5" s="318" t="s">
        <v>72</v>
      </c>
    </row>
    <row r="6" spans="1:10" ht="24.75" customHeight="1">
      <c r="A6" s="313" t="s">
        <v>13</v>
      </c>
      <c r="B6" s="314" t="s">
        <v>2</v>
      </c>
      <c r="C6" s="315"/>
      <c r="D6" s="3">
        <v>4838000</v>
      </c>
      <c r="E6" s="3">
        <v>4838000</v>
      </c>
      <c r="F6" s="3">
        <v>4838000</v>
      </c>
      <c r="G6" s="3">
        <v>4838000</v>
      </c>
      <c r="H6" s="3">
        <v>4838000</v>
      </c>
      <c r="I6" s="3">
        <v>4838000</v>
      </c>
      <c r="J6" s="309">
        <f>SUM(E6:I6)</f>
        <v>24190000</v>
      </c>
    </row>
    <row r="7" spans="1:10" ht="19.5" customHeight="1">
      <c r="A7" s="143" t="s">
        <v>14</v>
      </c>
      <c r="B7" s="307" t="s">
        <v>258</v>
      </c>
      <c r="C7" s="208" t="s">
        <v>210</v>
      </c>
      <c r="D7" s="3">
        <v>4838000</v>
      </c>
      <c r="E7" s="3">
        <v>4838000</v>
      </c>
      <c r="F7" s="3">
        <v>4838000</v>
      </c>
      <c r="G7" s="3">
        <v>4838000</v>
      </c>
      <c r="H7" s="3">
        <v>4838000</v>
      </c>
      <c r="I7" s="3">
        <v>4838000</v>
      </c>
      <c r="J7" s="309">
        <f>SUM(E7:I7)</f>
        <v>24190000</v>
      </c>
    </row>
    <row r="8" spans="1:10" ht="19.5" customHeight="1">
      <c r="A8" s="143" t="s">
        <v>15</v>
      </c>
      <c r="B8" s="307" t="s">
        <v>314</v>
      </c>
      <c r="C8" s="383">
        <v>2019</v>
      </c>
      <c r="D8" s="302"/>
      <c r="E8" s="302"/>
      <c r="F8" s="302"/>
      <c r="G8" s="302"/>
      <c r="H8" s="302">
        <v>3999687</v>
      </c>
      <c r="I8" s="339"/>
      <c r="J8" s="310">
        <f>SUM(D8:I8)</f>
        <v>3999687</v>
      </c>
    </row>
    <row r="9" spans="1:10" ht="25.5" customHeight="1">
      <c r="A9" s="143" t="s">
        <v>16</v>
      </c>
      <c r="B9" s="305" t="s">
        <v>3</v>
      </c>
      <c r="C9" s="208"/>
      <c r="D9" s="306">
        <f>+D10+D11</f>
        <v>0</v>
      </c>
      <c r="E9" s="306">
        <f>+E10+E11</f>
        <v>0</v>
      </c>
      <c r="F9" s="306">
        <f>+F10+F11</f>
        <v>0</v>
      </c>
      <c r="G9" s="306">
        <f>+G10+G11</f>
        <v>0</v>
      </c>
      <c r="H9" s="306">
        <f>+H10+H11</f>
        <v>0</v>
      </c>
      <c r="I9" s="340"/>
      <c r="J9" s="309">
        <f>SUM(D9:H9)</f>
        <v>0</v>
      </c>
    </row>
    <row r="10" spans="1:10" ht="19.5" customHeight="1">
      <c r="A10" s="143" t="s">
        <v>17</v>
      </c>
      <c r="B10" s="307" t="s">
        <v>54</v>
      </c>
      <c r="C10" s="208"/>
      <c r="D10" s="3"/>
      <c r="E10" s="3"/>
      <c r="F10" s="3"/>
      <c r="G10" s="3"/>
      <c r="H10" s="3"/>
      <c r="I10" s="338"/>
      <c r="J10" s="309">
        <f>SUM(D10:H10)</f>
        <v>0</v>
      </c>
    </row>
    <row r="11" spans="1:10" ht="19.5" customHeight="1">
      <c r="A11" s="143" t="s">
        <v>18</v>
      </c>
      <c r="B11" s="307" t="s">
        <v>54</v>
      </c>
      <c r="C11" s="208"/>
      <c r="D11" s="3"/>
      <c r="E11" s="3"/>
      <c r="F11" s="3"/>
      <c r="G11" s="3"/>
      <c r="H11" s="3"/>
      <c r="I11" s="338"/>
      <c r="J11" s="309">
        <f>SUM(D11:H11)</f>
        <v>0</v>
      </c>
    </row>
    <row r="12" spans="1:10" ht="19.5" customHeight="1">
      <c r="A12" s="143" t="s">
        <v>19</v>
      </c>
      <c r="B12" s="305" t="s">
        <v>125</v>
      </c>
      <c r="C12" s="208"/>
      <c r="D12" s="306"/>
      <c r="E12" s="306"/>
      <c r="F12" s="306"/>
      <c r="G12" s="306"/>
      <c r="H12" s="306"/>
      <c r="I12" s="340"/>
      <c r="J12" s="309"/>
    </row>
    <row r="13" spans="1:10" ht="19.5" customHeight="1">
      <c r="A13" s="143" t="s">
        <v>20</v>
      </c>
      <c r="B13" s="307"/>
      <c r="C13" s="208"/>
      <c r="D13" s="3"/>
      <c r="E13" s="3"/>
      <c r="F13" s="3"/>
      <c r="G13" s="3"/>
      <c r="H13" s="3"/>
      <c r="I13" s="338"/>
      <c r="J13" s="309"/>
    </row>
    <row r="14" spans="1:10" ht="19.5" customHeight="1">
      <c r="A14" s="143" t="s">
        <v>21</v>
      </c>
      <c r="B14" s="305" t="s">
        <v>126</v>
      </c>
      <c r="C14" s="208"/>
      <c r="D14" s="306">
        <f aca="true" t="shared" si="0" ref="D14:I14">D15+D16</f>
        <v>292100</v>
      </c>
      <c r="E14" s="306">
        <f t="shared" si="0"/>
        <v>4207843</v>
      </c>
      <c r="F14" s="306">
        <f t="shared" si="0"/>
        <v>83691694</v>
      </c>
      <c r="G14" s="306">
        <f t="shared" si="0"/>
        <v>193796225</v>
      </c>
      <c r="H14" s="306">
        <f t="shared" si="0"/>
        <v>170504100</v>
      </c>
      <c r="I14" s="306">
        <f t="shared" si="0"/>
        <v>18944900</v>
      </c>
      <c r="J14" s="309">
        <f>SUM(E14:I14)</f>
        <v>471144762</v>
      </c>
    </row>
    <row r="15" spans="1:10" ht="19.5" customHeight="1">
      <c r="A15" s="143" t="s">
        <v>22</v>
      </c>
      <c r="B15" s="307" t="s">
        <v>314</v>
      </c>
      <c r="C15" s="208" t="s">
        <v>273</v>
      </c>
      <c r="D15" s="3">
        <v>292100</v>
      </c>
      <c r="E15" s="3">
        <v>4207843</v>
      </c>
      <c r="F15" s="3">
        <v>83691694</v>
      </c>
      <c r="G15" s="3">
        <v>4347225</v>
      </c>
      <c r="H15" s="3"/>
      <c r="I15" s="338">
        <v>0</v>
      </c>
      <c r="J15" s="309">
        <f>SUM(D15:I15)</f>
        <v>92538862</v>
      </c>
    </row>
    <row r="16" spans="1:10" ht="19.5" customHeight="1">
      <c r="A16" s="143" t="s">
        <v>23</v>
      </c>
      <c r="B16" s="307" t="s">
        <v>315</v>
      </c>
      <c r="C16" s="208" t="s">
        <v>316</v>
      </c>
      <c r="D16" s="3"/>
      <c r="E16" s="3"/>
      <c r="F16" s="3"/>
      <c r="G16" s="3">
        <v>189449000</v>
      </c>
      <c r="H16" s="3">
        <v>170504100</v>
      </c>
      <c r="I16" s="338">
        <v>18944900</v>
      </c>
      <c r="J16" s="309">
        <f>SUM(G16:I16)</f>
        <v>378898000</v>
      </c>
    </row>
    <row r="17" spans="1:10" ht="19.5" customHeight="1">
      <c r="A17" s="143">
        <v>12</v>
      </c>
      <c r="B17" s="308" t="s">
        <v>127</v>
      </c>
      <c r="C17" s="208"/>
      <c r="D17" s="306">
        <f>+D18</f>
        <v>0</v>
      </c>
      <c r="E17" s="306">
        <f>+E18</f>
        <v>0</v>
      </c>
      <c r="F17" s="306">
        <f>+F18</f>
        <v>0</v>
      </c>
      <c r="G17" s="306">
        <f>+G18</f>
        <v>0</v>
      </c>
      <c r="H17" s="306">
        <f>+H18</f>
        <v>0</v>
      </c>
      <c r="I17" s="340"/>
      <c r="J17" s="309">
        <f>SUM(D17:H17)</f>
        <v>0</v>
      </c>
    </row>
    <row r="18" spans="1:10" ht="19.5" customHeight="1">
      <c r="A18" s="143">
        <v>13</v>
      </c>
      <c r="B18" s="307" t="s">
        <v>54</v>
      </c>
      <c r="C18" s="208"/>
      <c r="D18" s="3"/>
      <c r="E18" s="3"/>
      <c r="F18" s="3"/>
      <c r="G18" s="3"/>
      <c r="H18" s="3"/>
      <c r="I18" s="338"/>
      <c r="J18" s="309">
        <f>SUM(D18:H18)</f>
        <v>0</v>
      </c>
    </row>
    <row r="19" spans="1:10" ht="19.5" customHeight="1" thickBot="1">
      <c r="A19" s="616" t="s">
        <v>313</v>
      </c>
      <c r="B19" s="617"/>
      <c r="C19" s="311"/>
      <c r="D19" s="312">
        <f>+D6+D9+D12+D14+D17</f>
        <v>5130100</v>
      </c>
      <c r="E19" s="312">
        <f>+E6+E9+E12+E14+E17</f>
        <v>9045843</v>
      </c>
      <c r="F19" s="312">
        <f>+F6+F9+F12+F14+F17</f>
        <v>88529694</v>
      </c>
      <c r="G19" s="312">
        <f>+G6+G9+G12+G14+G17</f>
        <v>198634225</v>
      </c>
      <c r="H19" s="312">
        <f>+H6+H9+H12+H14+H17</f>
        <v>175342100</v>
      </c>
      <c r="I19" s="312"/>
      <c r="J19" s="312">
        <f>+J6+J9+J12+J14+J17</f>
        <v>495334762</v>
      </c>
    </row>
    <row r="20" ht="12.75">
      <c r="J20" s="227"/>
    </row>
  </sheetData>
  <sheetProtection/>
  <mergeCells count="8">
    <mergeCell ref="A1:J1"/>
    <mergeCell ref="A19:B19"/>
    <mergeCell ref="J3:J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85" r:id="rId1"/>
  <headerFooter alignWithMargins="0">
    <oddHeader>&amp;R&amp;"Times New Roman CE,Félkövér dőlt"19. melléklet az 1/2020. (II. 21.)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view="pageLayout" workbookViewId="0" topLeftCell="A1">
      <selection activeCell="A2" sqref="A2:I2"/>
    </sheetView>
  </sheetViews>
  <sheetFormatPr defaultColWidth="9.00390625" defaultRowHeight="12.75"/>
  <cols>
    <col min="1" max="5" width="3.125" style="384" customWidth="1"/>
    <col min="6" max="6" width="51.625" style="384" customWidth="1"/>
    <col min="7" max="7" width="8.375" style="416" customWidth="1"/>
    <col min="8" max="8" width="15.375" style="415" customWidth="1"/>
    <col min="9" max="9" width="14.625" style="384" customWidth="1"/>
    <col min="10" max="19" width="3.125" style="384" customWidth="1"/>
    <col min="20" max="16384" width="9.375" style="384" customWidth="1"/>
  </cols>
  <sheetData>
    <row r="1" spans="1:9" ht="25.5" customHeight="1">
      <c r="A1" s="524" t="s">
        <v>726</v>
      </c>
      <c r="B1" s="525"/>
      <c r="C1" s="525"/>
      <c r="D1" s="525"/>
      <c r="E1" s="525"/>
      <c r="F1" s="525"/>
      <c r="G1" s="525"/>
      <c r="H1" s="525"/>
      <c r="I1" s="525"/>
    </row>
    <row r="2" spans="1:9" ht="25.5" customHeight="1">
      <c r="A2" s="507" t="s">
        <v>725</v>
      </c>
      <c r="B2" s="507"/>
      <c r="C2" s="507"/>
      <c r="D2" s="507"/>
      <c r="E2" s="507"/>
      <c r="F2" s="507"/>
      <c r="G2" s="507"/>
      <c r="H2" s="507"/>
      <c r="I2" s="507"/>
    </row>
    <row r="3" spans="1:9" ht="19.5" customHeight="1">
      <c r="A3" s="526" t="s">
        <v>724</v>
      </c>
      <c r="B3" s="526"/>
      <c r="C3" s="526"/>
      <c r="D3" s="526"/>
      <c r="E3" s="526"/>
      <c r="F3" s="526"/>
      <c r="G3" s="526"/>
      <c r="H3" s="526"/>
      <c r="I3" s="526"/>
    </row>
    <row r="4" spans="1:9" ht="19.5" customHeight="1">
      <c r="A4" s="386"/>
      <c r="B4" s="413"/>
      <c r="C4" s="413"/>
      <c r="D4" s="413"/>
      <c r="E4" s="413"/>
      <c r="F4" s="413"/>
      <c r="G4" s="384"/>
      <c r="H4" s="427"/>
      <c r="I4" s="385"/>
    </row>
    <row r="5" spans="1:9" ht="15.75" customHeight="1" thickBot="1">
      <c r="A5" s="508" t="s">
        <v>285</v>
      </c>
      <c r="B5" s="509"/>
      <c r="C5" s="509"/>
      <c r="D5" s="509"/>
      <c r="E5" s="509"/>
      <c r="F5" s="509"/>
      <c r="G5" s="509"/>
      <c r="H5" s="509"/>
      <c r="I5" s="509"/>
    </row>
    <row r="6" spans="1:9" ht="42" customHeight="1">
      <c r="A6" s="510" t="s">
        <v>53</v>
      </c>
      <c r="B6" s="511"/>
      <c r="C6" s="512" t="s">
        <v>321</v>
      </c>
      <c r="D6" s="513"/>
      <c r="E6" s="513"/>
      <c r="F6" s="513"/>
      <c r="G6" s="389" t="s">
        <v>723</v>
      </c>
      <c r="H6" s="390" t="s">
        <v>722</v>
      </c>
      <c r="I6" s="426" t="s">
        <v>721</v>
      </c>
    </row>
    <row r="7" spans="1:9" ht="18.75" customHeight="1">
      <c r="A7" s="514" t="s">
        <v>13</v>
      </c>
      <c r="B7" s="515"/>
      <c r="C7" s="516" t="s">
        <v>14</v>
      </c>
      <c r="D7" s="517"/>
      <c r="E7" s="517"/>
      <c r="F7" s="517"/>
      <c r="G7" s="393" t="s">
        <v>15</v>
      </c>
      <c r="H7" s="425" t="s">
        <v>16</v>
      </c>
      <c r="I7" s="394" t="s">
        <v>17</v>
      </c>
    </row>
    <row r="8" spans="1:10" s="405" customFormat="1" ht="27" customHeight="1">
      <c r="A8" s="518" t="s">
        <v>325</v>
      </c>
      <c r="B8" s="519"/>
      <c r="C8" s="503" t="s">
        <v>720</v>
      </c>
      <c r="D8" s="504"/>
      <c r="E8" s="504"/>
      <c r="F8" s="504"/>
      <c r="G8" s="403" t="s">
        <v>719</v>
      </c>
      <c r="H8" s="422">
        <v>89588598</v>
      </c>
      <c r="I8" s="421">
        <v>90708978</v>
      </c>
      <c r="J8" s="384"/>
    </row>
    <row r="9" spans="1:10" s="405" customFormat="1" ht="27" customHeight="1">
      <c r="A9" s="518" t="s">
        <v>328</v>
      </c>
      <c r="B9" s="519"/>
      <c r="C9" s="495" t="s">
        <v>718</v>
      </c>
      <c r="D9" s="496"/>
      <c r="E9" s="496"/>
      <c r="F9" s="496"/>
      <c r="G9" s="403" t="s">
        <v>717</v>
      </c>
      <c r="H9" s="422">
        <v>0</v>
      </c>
      <c r="I9" s="421">
        <v>0</v>
      </c>
      <c r="J9" s="384"/>
    </row>
    <row r="10" spans="1:10" s="405" customFormat="1" ht="27" customHeight="1">
      <c r="A10" s="518" t="s">
        <v>331</v>
      </c>
      <c r="B10" s="519"/>
      <c r="C10" s="495" t="s">
        <v>716</v>
      </c>
      <c r="D10" s="496"/>
      <c r="E10" s="496"/>
      <c r="F10" s="496"/>
      <c r="G10" s="403" t="s">
        <v>715</v>
      </c>
      <c r="H10" s="422">
        <v>15958396</v>
      </c>
      <c r="I10" s="421">
        <v>18543000</v>
      </c>
      <c r="J10" s="384"/>
    </row>
    <row r="11" spans="1:9" ht="27" customHeight="1">
      <c r="A11" s="518" t="s">
        <v>334</v>
      </c>
      <c r="B11" s="519"/>
      <c r="C11" s="495" t="s">
        <v>714</v>
      </c>
      <c r="D11" s="496"/>
      <c r="E11" s="496"/>
      <c r="F11" s="496"/>
      <c r="G11" s="403" t="s">
        <v>713</v>
      </c>
      <c r="H11" s="422">
        <v>1800000</v>
      </c>
      <c r="I11" s="421">
        <v>1800000</v>
      </c>
    </row>
    <row r="12" spans="1:9" ht="27" customHeight="1">
      <c r="A12" s="518" t="s">
        <v>337</v>
      </c>
      <c r="B12" s="519"/>
      <c r="C12" s="495" t="s">
        <v>712</v>
      </c>
      <c r="D12" s="496"/>
      <c r="E12" s="496"/>
      <c r="F12" s="496"/>
      <c r="G12" s="403" t="s">
        <v>711</v>
      </c>
      <c r="H12" s="422">
        <v>11875740</v>
      </c>
      <c r="I12" s="424">
        <v>0</v>
      </c>
    </row>
    <row r="13" spans="1:9" ht="27" customHeight="1">
      <c r="A13" s="518" t="s">
        <v>340</v>
      </c>
      <c r="B13" s="519"/>
      <c r="C13" s="384" t="s">
        <v>710</v>
      </c>
      <c r="G13" s="403" t="s">
        <v>709</v>
      </c>
      <c r="H13" s="422">
        <v>0</v>
      </c>
      <c r="I13" s="424">
        <v>0</v>
      </c>
    </row>
    <row r="14" spans="1:9" ht="27" customHeight="1">
      <c r="A14" s="522" t="s">
        <v>343</v>
      </c>
      <c r="B14" s="523"/>
      <c r="C14" s="497" t="s">
        <v>708</v>
      </c>
      <c r="D14" s="498"/>
      <c r="E14" s="498"/>
      <c r="F14" s="498"/>
      <c r="G14" s="409" t="s">
        <v>707</v>
      </c>
      <c r="H14" s="420">
        <f>SUM(H8:H13)</f>
        <v>119222734</v>
      </c>
      <c r="I14" s="419">
        <f>SUM(I8:I13)</f>
        <v>111051978</v>
      </c>
    </row>
    <row r="15" spans="1:9" ht="27" customHeight="1">
      <c r="A15" s="518" t="s">
        <v>346</v>
      </c>
      <c r="B15" s="519"/>
      <c r="C15" s="495" t="s">
        <v>706</v>
      </c>
      <c r="D15" s="496"/>
      <c r="E15" s="496"/>
      <c r="F15" s="496"/>
      <c r="G15" s="403" t="s">
        <v>705</v>
      </c>
      <c r="H15" s="422">
        <v>0</v>
      </c>
      <c r="I15" s="421">
        <v>0</v>
      </c>
    </row>
    <row r="16" spans="1:9" ht="27" customHeight="1">
      <c r="A16" s="518" t="s">
        <v>349</v>
      </c>
      <c r="B16" s="519"/>
      <c r="C16" s="495" t="s">
        <v>704</v>
      </c>
      <c r="D16" s="496"/>
      <c r="E16" s="496"/>
      <c r="F16" s="496"/>
      <c r="G16" s="403" t="s">
        <v>703</v>
      </c>
      <c r="H16" s="422">
        <v>0</v>
      </c>
      <c r="I16" s="421">
        <v>0</v>
      </c>
    </row>
    <row r="17" spans="1:9" ht="27" customHeight="1">
      <c r="A17" s="518" t="s">
        <v>352</v>
      </c>
      <c r="B17" s="519"/>
      <c r="C17" s="495" t="s">
        <v>702</v>
      </c>
      <c r="D17" s="496"/>
      <c r="E17" s="496"/>
      <c r="F17" s="496"/>
      <c r="G17" s="403" t="s">
        <v>701</v>
      </c>
      <c r="H17" s="422">
        <v>0</v>
      </c>
      <c r="I17" s="421">
        <v>0</v>
      </c>
    </row>
    <row r="18" spans="1:9" ht="27" customHeight="1">
      <c r="A18" s="518" t="s">
        <v>355</v>
      </c>
      <c r="B18" s="519"/>
      <c r="C18" s="495" t="s">
        <v>700</v>
      </c>
      <c r="D18" s="496"/>
      <c r="E18" s="496"/>
      <c r="F18" s="496"/>
      <c r="G18" s="403" t="s">
        <v>699</v>
      </c>
      <c r="H18" s="422">
        <v>0</v>
      </c>
      <c r="I18" s="421">
        <v>0</v>
      </c>
    </row>
    <row r="19" spans="1:9" ht="27" customHeight="1">
      <c r="A19" s="518" t="s">
        <v>358</v>
      </c>
      <c r="B19" s="519"/>
      <c r="C19" s="495" t="s">
        <v>698</v>
      </c>
      <c r="D19" s="496"/>
      <c r="E19" s="496"/>
      <c r="F19" s="496"/>
      <c r="G19" s="403" t="s">
        <v>697</v>
      </c>
      <c r="H19" s="422">
        <v>75917680</v>
      </c>
      <c r="I19" s="421">
        <v>61230000</v>
      </c>
    </row>
    <row r="20" spans="1:9" ht="27" customHeight="1">
      <c r="A20" s="522" t="s">
        <v>361</v>
      </c>
      <c r="B20" s="523"/>
      <c r="C20" s="497" t="s">
        <v>696</v>
      </c>
      <c r="D20" s="498"/>
      <c r="E20" s="498"/>
      <c r="F20" s="498"/>
      <c r="G20" s="409" t="s">
        <v>695</v>
      </c>
      <c r="H20" s="420">
        <f>H14+H15+H16+H17+H18+H19</f>
        <v>195140414</v>
      </c>
      <c r="I20" s="419">
        <f>SUM(I14:I19)</f>
        <v>172281978</v>
      </c>
    </row>
    <row r="21" spans="1:9" ht="27" customHeight="1">
      <c r="A21" s="518" t="s">
        <v>364</v>
      </c>
      <c r="B21" s="519"/>
      <c r="C21" s="495" t="s">
        <v>694</v>
      </c>
      <c r="D21" s="496"/>
      <c r="E21" s="496"/>
      <c r="F21" s="496"/>
      <c r="G21" s="403" t="s">
        <v>693</v>
      </c>
      <c r="H21" s="422">
        <v>18337000</v>
      </c>
      <c r="I21" s="421">
        <v>0</v>
      </c>
    </row>
    <row r="22" spans="1:9" ht="27" customHeight="1">
      <c r="A22" s="518" t="s">
        <v>367</v>
      </c>
      <c r="B22" s="519"/>
      <c r="C22" s="495" t="s">
        <v>692</v>
      </c>
      <c r="D22" s="496"/>
      <c r="E22" s="496"/>
      <c r="F22" s="496"/>
      <c r="G22" s="403" t="s">
        <v>691</v>
      </c>
      <c r="H22" s="422">
        <v>0</v>
      </c>
      <c r="I22" s="421">
        <v>0</v>
      </c>
    </row>
    <row r="23" spans="1:9" ht="27" customHeight="1">
      <c r="A23" s="518" t="s">
        <v>370</v>
      </c>
      <c r="B23" s="519"/>
      <c r="C23" s="495" t="s">
        <v>690</v>
      </c>
      <c r="D23" s="496"/>
      <c r="E23" s="496"/>
      <c r="F23" s="496"/>
      <c r="G23" s="403" t="s">
        <v>689</v>
      </c>
      <c r="H23" s="422">
        <v>0</v>
      </c>
      <c r="I23" s="421">
        <v>0</v>
      </c>
    </row>
    <row r="24" spans="1:9" ht="27" customHeight="1">
      <c r="A24" s="518" t="s">
        <v>373</v>
      </c>
      <c r="B24" s="519"/>
      <c r="C24" s="495" t="s">
        <v>688</v>
      </c>
      <c r="D24" s="496"/>
      <c r="E24" s="496"/>
      <c r="F24" s="496"/>
      <c r="G24" s="403" t="s">
        <v>687</v>
      </c>
      <c r="H24" s="422">
        <v>0</v>
      </c>
      <c r="I24" s="421">
        <v>0</v>
      </c>
    </row>
    <row r="25" spans="1:9" ht="27" customHeight="1">
      <c r="A25" s="518" t="s">
        <v>376</v>
      </c>
      <c r="B25" s="519"/>
      <c r="C25" s="495" t="s">
        <v>686</v>
      </c>
      <c r="D25" s="496"/>
      <c r="E25" s="496"/>
      <c r="F25" s="496"/>
      <c r="G25" s="403" t="s">
        <v>685</v>
      </c>
      <c r="H25" s="422">
        <v>218626841</v>
      </c>
      <c r="I25" s="421">
        <v>181654473</v>
      </c>
    </row>
    <row r="26" spans="1:9" ht="27" customHeight="1">
      <c r="A26" s="522" t="s">
        <v>379</v>
      </c>
      <c r="B26" s="523"/>
      <c r="C26" s="497" t="s">
        <v>684</v>
      </c>
      <c r="D26" s="498"/>
      <c r="E26" s="498"/>
      <c r="F26" s="498"/>
      <c r="G26" s="409" t="s">
        <v>683</v>
      </c>
      <c r="H26" s="420">
        <f>SUM(H21:H25)</f>
        <v>236963841</v>
      </c>
      <c r="I26" s="419">
        <f>SUM(I25)</f>
        <v>181654473</v>
      </c>
    </row>
    <row r="27" spans="1:10" ht="27" customHeight="1">
      <c r="A27" s="518" t="s">
        <v>382</v>
      </c>
      <c r="B27" s="519"/>
      <c r="C27" s="495" t="s">
        <v>682</v>
      </c>
      <c r="D27" s="496"/>
      <c r="E27" s="496"/>
      <c r="F27" s="496"/>
      <c r="G27" s="403" t="s">
        <v>681</v>
      </c>
      <c r="H27" s="422">
        <v>0</v>
      </c>
      <c r="I27" s="421">
        <v>0</v>
      </c>
      <c r="J27" s="405"/>
    </row>
    <row r="28" spans="1:9" ht="27" customHeight="1">
      <c r="A28" s="518" t="s">
        <v>385</v>
      </c>
      <c r="B28" s="519"/>
      <c r="C28" s="495" t="s">
        <v>680</v>
      </c>
      <c r="D28" s="496"/>
      <c r="E28" s="496"/>
      <c r="F28" s="496"/>
      <c r="G28" s="403" t="s">
        <v>679</v>
      </c>
      <c r="H28" s="422">
        <v>0</v>
      </c>
      <c r="I28" s="421">
        <v>0</v>
      </c>
    </row>
    <row r="29" spans="1:10" s="416" customFormat="1" ht="27" customHeight="1">
      <c r="A29" s="522" t="s">
        <v>388</v>
      </c>
      <c r="B29" s="523"/>
      <c r="C29" s="497" t="s">
        <v>678</v>
      </c>
      <c r="D29" s="498"/>
      <c r="E29" s="498"/>
      <c r="F29" s="498"/>
      <c r="G29" s="409" t="s">
        <v>677</v>
      </c>
      <c r="H29" s="420">
        <v>0</v>
      </c>
      <c r="I29" s="421">
        <f>SUM(I27:I28)</f>
        <v>0</v>
      </c>
      <c r="J29" s="384"/>
    </row>
    <row r="30" spans="1:9" ht="27" customHeight="1">
      <c r="A30" s="518" t="s">
        <v>391</v>
      </c>
      <c r="B30" s="519"/>
      <c r="C30" s="495" t="s">
        <v>676</v>
      </c>
      <c r="D30" s="496"/>
      <c r="E30" s="496"/>
      <c r="F30" s="496"/>
      <c r="G30" s="403" t="s">
        <v>675</v>
      </c>
      <c r="H30" s="422">
        <v>0</v>
      </c>
      <c r="I30" s="421">
        <v>0</v>
      </c>
    </row>
    <row r="31" spans="1:9" ht="27" customHeight="1">
      <c r="A31" s="518" t="s">
        <v>394</v>
      </c>
      <c r="B31" s="519"/>
      <c r="C31" s="495" t="s">
        <v>674</v>
      </c>
      <c r="D31" s="496"/>
      <c r="E31" s="496"/>
      <c r="F31" s="496"/>
      <c r="G31" s="403" t="s">
        <v>673</v>
      </c>
      <c r="H31" s="422">
        <v>0</v>
      </c>
      <c r="I31" s="421">
        <v>0</v>
      </c>
    </row>
    <row r="32" spans="1:9" ht="27" customHeight="1">
      <c r="A32" s="518" t="s">
        <v>397</v>
      </c>
      <c r="B32" s="519"/>
      <c r="C32" s="495" t="s">
        <v>672</v>
      </c>
      <c r="D32" s="496"/>
      <c r="E32" s="496"/>
      <c r="F32" s="496"/>
      <c r="G32" s="403" t="s">
        <v>671</v>
      </c>
      <c r="H32" s="422">
        <v>7351046</v>
      </c>
      <c r="I32" s="421">
        <v>7000000</v>
      </c>
    </row>
    <row r="33" spans="1:9" ht="27" customHeight="1">
      <c r="A33" s="518" t="s">
        <v>400</v>
      </c>
      <c r="B33" s="519"/>
      <c r="C33" s="495" t="s">
        <v>670</v>
      </c>
      <c r="D33" s="496"/>
      <c r="E33" s="496"/>
      <c r="F33" s="496"/>
      <c r="G33" s="403" t="s">
        <v>669</v>
      </c>
      <c r="H33" s="422">
        <v>15039918</v>
      </c>
      <c r="I33" s="421">
        <v>12000000</v>
      </c>
    </row>
    <row r="34" spans="1:9" ht="27" customHeight="1">
      <c r="A34" s="518" t="s">
        <v>403</v>
      </c>
      <c r="B34" s="519"/>
      <c r="C34" s="495" t="s">
        <v>668</v>
      </c>
      <c r="D34" s="496"/>
      <c r="E34" s="496"/>
      <c r="F34" s="496"/>
      <c r="G34" s="403" t="s">
        <v>667</v>
      </c>
      <c r="H34" s="422">
        <v>0</v>
      </c>
      <c r="I34" s="421">
        <v>0</v>
      </c>
    </row>
    <row r="35" spans="1:9" ht="27" customHeight="1">
      <c r="A35" s="518" t="s">
        <v>406</v>
      </c>
      <c r="B35" s="519"/>
      <c r="C35" s="495" t="s">
        <v>666</v>
      </c>
      <c r="D35" s="496"/>
      <c r="E35" s="496"/>
      <c r="F35" s="496"/>
      <c r="G35" s="403" t="s">
        <v>665</v>
      </c>
      <c r="H35" s="422">
        <v>0</v>
      </c>
      <c r="I35" s="421">
        <v>0</v>
      </c>
    </row>
    <row r="36" spans="1:9" ht="27" customHeight="1">
      <c r="A36" s="518" t="s">
        <v>409</v>
      </c>
      <c r="B36" s="519"/>
      <c r="C36" s="495" t="s">
        <v>664</v>
      </c>
      <c r="D36" s="496"/>
      <c r="E36" s="496"/>
      <c r="F36" s="496"/>
      <c r="G36" s="403" t="s">
        <v>663</v>
      </c>
      <c r="H36" s="422">
        <v>1918564</v>
      </c>
      <c r="I36" s="421">
        <v>2000000</v>
      </c>
    </row>
    <row r="37" spans="1:9" ht="27" customHeight="1">
      <c r="A37" s="518" t="s">
        <v>412</v>
      </c>
      <c r="B37" s="519"/>
      <c r="C37" s="495" t="s">
        <v>662</v>
      </c>
      <c r="D37" s="496"/>
      <c r="E37" s="496"/>
      <c r="F37" s="496"/>
      <c r="G37" s="403" t="s">
        <v>661</v>
      </c>
      <c r="H37" s="422">
        <v>0</v>
      </c>
      <c r="I37" s="421">
        <v>0</v>
      </c>
    </row>
    <row r="38" spans="1:10" ht="27" customHeight="1">
      <c r="A38" s="522" t="s">
        <v>415</v>
      </c>
      <c r="B38" s="523"/>
      <c r="C38" s="497" t="s">
        <v>660</v>
      </c>
      <c r="D38" s="498"/>
      <c r="E38" s="498"/>
      <c r="F38" s="498"/>
      <c r="G38" s="409" t="s">
        <v>659</v>
      </c>
      <c r="H38" s="420">
        <f>SUM(H33:H37)</f>
        <v>16958482</v>
      </c>
      <c r="I38" s="421">
        <f>SUM(I33:I37)</f>
        <v>14000000</v>
      </c>
      <c r="J38" s="416"/>
    </row>
    <row r="39" spans="1:9" ht="27" customHeight="1">
      <c r="A39" s="518" t="s">
        <v>418</v>
      </c>
      <c r="B39" s="519"/>
      <c r="C39" s="495" t="s">
        <v>658</v>
      </c>
      <c r="D39" s="496"/>
      <c r="E39" s="496"/>
      <c r="F39" s="496"/>
      <c r="G39" s="403" t="s">
        <v>657</v>
      </c>
      <c r="H39" s="422">
        <v>170965</v>
      </c>
      <c r="I39" s="421">
        <v>151248</v>
      </c>
    </row>
    <row r="40" spans="1:9" ht="27" customHeight="1">
      <c r="A40" s="522" t="s">
        <v>421</v>
      </c>
      <c r="B40" s="523"/>
      <c r="C40" s="497" t="s">
        <v>656</v>
      </c>
      <c r="D40" s="498"/>
      <c r="E40" s="498"/>
      <c r="F40" s="498"/>
      <c r="G40" s="409" t="s">
        <v>655</v>
      </c>
      <c r="H40" s="420">
        <f>H29+H30+H31+H32+H38+H39</f>
        <v>24480493</v>
      </c>
      <c r="I40" s="423">
        <f>I29+I30+I31+I32+I38+I39</f>
        <v>21151248</v>
      </c>
    </row>
    <row r="41" spans="1:9" ht="27" customHeight="1">
      <c r="A41" s="518" t="s">
        <v>424</v>
      </c>
      <c r="B41" s="519"/>
      <c r="C41" s="478" t="s">
        <v>654</v>
      </c>
      <c r="D41" s="479"/>
      <c r="E41" s="479"/>
      <c r="F41" s="479"/>
      <c r="G41" s="403" t="s">
        <v>653</v>
      </c>
      <c r="H41" s="422">
        <v>0</v>
      </c>
      <c r="I41" s="421">
        <v>1000000</v>
      </c>
    </row>
    <row r="42" spans="1:9" ht="27" customHeight="1">
      <c r="A42" s="518" t="s">
        <v>427</v>
      </c>
      <c r="B42" s="519"/>
      <c r="C42" s="478" t="s">
        <v>652</v>
      </c>
      <c r="D42" s="479"/>
      <c r="E42" s="479"/>
      <c r="F42" s="479"/>
      <c r="G42" s="403" t="s">
        <v>651</v>
      </c>
      <c r="H42" s="422">
        <v>2850415</v>
      </c>
      <c r="I42" s="421">
        <v>1600000</v>
      </c>
    </row>
    <row r="43" spans="1:9" ht="27" customHeight="1">
      <c r="A43" s="518" t="s">
        <v>430</v>
      </c>
      <c r="B43" s="519"/>
      <c r="C43" s="478" t="s">
        <v>650</v>
      </c>
      <c r="D43" s="479"/>
      <c r="E43" s="479"/>
      <c r="F43" s="479"/>
      <c r="G43" s="403" t="s">
        <v>649</v>
      </c>
      <c r="H43" s="422">
        <v>2029242</v>
      </c>
      <c r="I43" s="421">
        <v>500000</v>
      </c>
    </row>
    <row r="44" spans="1:9" ht="27" customHeight="1">
      <c r="A44" s="518" t="s">
        <v>433</v>
      </c>
      <c r="B44" s="519"/>
      <c r="C44" s="478" t="s">
        <v>648</v>
      </c>
      <c r="D44" s="479"/>
      <c r="E44" s="479"/>
      <c r="F44" s="479"/>
      <c r="G44" s="403" t="s">
        <v>647</v>
      </c>
      <c r="H44" s="422">
        <v>0</v>
      </c>
      <c r="I44" s="421">
        <v>0</v>
      </c>
    </row>
    <row r="45" spans="1:9" ht="27" customHeight="1">
      <c r="A45" s="518" t="s">
        <v>436</v>
      </c>
      <c r="B45" s="519"/>
      <c r="C45" s="478" t="s">
        <v>646</v>
      </c>
      <c r="D45" s="479"/>
      <c r="E45" s="479"/>
      <c r="F45" s="479"/>
      <c r="G45" s="403" t="s">
        <v>645</v>
      </c>
      <c r="H45" s="422">
        <v>0</v>
      </c>
      <c r="I45" s="421">
        <v>0</v>
      </c>
    </row>
    <row r="46" spans="1:9" ht="27" customHeight="1">
      <c r="A46" s="518" t="s">
        <v>439</v>
      </c>
      <c r="B46" s="519"/>
      <c r="C46" s="478" t="s">
        <v>644</v>
      </c>
      <c r="D46" s="479"/>
      <c r="E46" s="479"/>
      <c r="F46" s="479"/>
      <c r="G46" s="403" t="s">
        <v>643</v>
      </c>
      <c r="H46" s="422">
        <v>609621</v>
      </c>
      <c r="I46" s="421">
        <v>500000</v>
      </c>
    </row>
    <row r="47" spans="1:9" ht="27" customHeight="1">
      <c r="A47" s="518" t="s">
        <v>442</v>
      </c>
      <c r="B47" s="519"/>
      <c r="C47" s="478" t="s">
        <v>642</v>
      </c>
      <c r="D47" s="479"/>
      <c r="E47" s="479"/>
      <c r="F47" s="479"/>
      <c r="G47" s="403" t="s">
        <v>641</v>
      </c>
      <c r="H47" s="422">
        <v>0</v>
      </c>
      <c r="I47" s="421">
        <v>0</v>
      </c>
    </row>
    <row r="48" spans="1:9" ht="27" customHeight="1">
      <c r="A48" s="518" t="s">
        <v>445</v>
      </c>
      <c r="B48" s="519"/>
      <c r="C48" s="478" t="s">
        <v>640</v>
      </c>
      <c r="D48" s="479"/>
      <c r="E48" s="479"/>
      <c r="F48" s="479"/>
      <c r="G48" s="403" t="s">
        <v>639</v>
      </c>
      <c r="H48" s="422">
        <v>54</v>
      </c>
      <c r="I48" s="421">
        <v>0</v>
      </c>
    </row>
    <row r="49" spans="1:9" ht="27" customHeight="1">
      <c r="A49" s="518" t="s">
        <v>448</v>
      </c>
      <c r="B49" s="519"/>
      <c r="C49" s="478" t="s">
        <v>638</v>
      </c>
      <c r="D49" s="479"/>
      <c r="E49" s="479"/>
      <c r="F49" s="479"/>
      <c r="G49" s="403" t="s">
        <v>637</v>
      </c>
      <c r="H49" s="422">
        <v>0</v>
      </c>
      <c r="I49" s="421">
        <v>0</v>
      </c>
    </row>
    <row r="50" spans="1:9" ht="27" customHeight="1">
      <c r="A50" s="518" t="s">
        <v>451</v>
      </c>
      <c r="B50" s="519"/>
      <c r="C50" s="478" t="s">
        <v>636</v>
      </c>
      <c r="D50" s="479"/>
      <c r="E50" s="479"/>
      <c r="F50" s="480"/>
      <c r="G50" s="403" t="s">
        <v>635</v>
      </c>
      <c r="H50" s="422">
        <v>0</v>
      </c>
      <c r="I50" s="421">
        <v>0</v>
      </c>
    </row>
    <row r="51" spans="1:9" ht="27" customHeight="1">
      <c r="A51" s="518" t="s">
        <v>454</v>
      </c>
      <c r="B51" s="519"/>
      <c r="C51" s="478" t="s">
        <v>634</v>
      </c>
      <c r="D51" s="479"/>
      <c r="E51" s="479"/>
      <c r="F51" s="479"/>
      <c r="G51" s="403" t="s">
        <v>633</v>
      </c>
      <c r="H51" s="422">
        <v>50320</v>
      </c>
      <c r="I51" s="421">
        <v>0</v>
      </c>
    </row>
    <row r="52" spans="1:9" ht="27" customHeight="1">
      <c r="A52" s="518" t="s">
        <v>457</v>
      </c>
      <c r="B52" s="519"/>
      <c r="C52" s="481" t="s">
        <v>632</v>
      </c>
      <c r="D52" s="482"/>
      <c r="E52" s="482"/>
      <c r="F52" s="482"/>
      <c r="G52" s="409" t="s">
        <v>631</v>
      </c>
      <c r="H52" s="420">
        <f>SUM(H41:H51)</f>
        <v>5539652</v>
      </c>
      <c r="I52" s="419">
        <f>SUM(I41:I51)</f>
        <v>3600000</v>
      </c>
    </row>
    <row r="53" spans="1:9" ht="27" customHeight="1">
      <c r="A53" s="518" t="s">
        <v>460</v>
      </c>
      <c r="B53" s="519"/>
      <c r="C53" s="478" t="s">
        <v>630</v>
      </c>
      <c r="D53" s="479"/>
      <c r="E53" s="479"/>
      <c r="F53" s="479"/>
      <c r="G53" s="403" t="s">
        <v>629</v>
      </c>
      <c r="H53" s="422">
        <v>0</v>
      </c>
      <c r="I53" s="421">
        <v>0</v>
      </c>
    </row>
    <row r="54" spans="1:9" ht="27" customHeight="1">
      <c r="A54" s="518" t="s">
        <v>463</v>
      </c>
      <c r="B54" s="519"/>
      <c r="C54" s="478" t="s">
        <v>628</v>
      </c>
      <c r="D54" s="479"/>
      <c r="E54" s="479"/>
      <c r="F54" s="479"/>
      <c r="G54" s="403" t="s">
        <v>627</v>
      </c>
      <c r="H54" s="422">
        <v>0</v>
      </c>
      <c r="I54" s="421">
        <v>0</v>
      </c>
    </row>
    <row r="55" spans="1:9" ht="27" customHeight="1">
      <c r="A55" s="518" t="s">
        <v>466</v>
      </c>
      <c r="B55" s="519"/>
      <c r="C55" s="478" t="s">
        <v>626</v>
      </c>
      <c r="D55" s="479"/>
      <c r="E55" s="479"/>
      <c r="F55" s="479"/>
      <c r="G55" s="403" t="s">
        <v>625</v>
      </c>
      <c r="H55" s="422">
        <v>0</v>
      </c>
      <c r="I55" s="421">
        <v>0</v>
      </c>
    </row>
    <row r="56" spans="1:9" ht="27" customHeight="1">
      <c r="A56" s="518" t="s">
        <v>469</v>
      </c>
      <c r="B56" s="519"/>
      <c r="C56" s="478" t="s">
        <v>624</v>
      </c>
      <c r="D56" s="479"/>
      <c r="E56" s="479"/>
      <c r="F56" s="479"/>
      <c r="G56" s="403" t="s">
        <v>623</v>
      </c>
      <c r="H56" s="422">
        <v>0</v>
      </c>
      <c r="I56" s="421">
        <v>0</v>
      </c>
    </row>
    <row r="57" spans="1:9" ht="27" customHeight="1">
      <c r="A57" s="518" t="s">
        <v>472</v>
      </c>
      <c r="B57" s="519"/>
      <c r="C57" s="478" t="s">
        <v>622</v>
      </c>
      <c r="D57" s="479"/>
      <c r="E57" s="479"/>
      <c r="F57" s="479"/>
      <c r="G57" s="403" t="s">
        <v>621</v>
      </c>
      <c r="H57" s="422">
        <v>0</v>
      </c>
      <c r="I57" s="421">
        <v>0</v>
      </c>
    </row>
    <row r="58" spans="1:9" ht="27" customHeight="1">
      <c r="A58" s="518" t="s">
        <v>475</v>
      </c>
      <c r="B58" s="519"/>
      <c r="C58" s="497" t="s">
        <v>620</v>
      </c>
      <c r="D58" s="498"/>
      <c r="E58" s="498"/>
      <c r="F58" s="498"/>
      <c r="G58" s="409" t="s">
        <v>619</v>
      </c>
      <c r="H58" s="420">
        <f>SUM(H53:H57)</f>
        <v>0</v>
      </c>
      <c r="I58" s="419">
        <f>SUM(I54:I57)</f>
        <v>0</v>
      </c>
    </row>
    <row r="59" spans="1:9" ht="27" customHeight="1">
      <c r="A59" s="518" t="s">
        <v>478</v>
      </c>
      <c r="B59" s="519"/>
      <c r="C59" s="478" t="s">
        <v>618</v>
      </c>
      <c r="D59" s="479"/>
      <c r="E59" s="479"/>
      <c r="F59" s="479"/>
      <c r="G59" s="403" t="s">
        <v>617</v>
      </c>
      <c r="H59" s="422">
        <v>0</v>
      </c>
      <c r="I59" s="421">
        <v>0</v>
      </c>
    </row>
    <row r="60" spans="1:9" ht="27" customHeight="1">
      <c r="A60" s="518" t="s">
        <v>481</v>
      </c>
      <c r="B60" s="519"/>
      <c r="C60" s="478" t="s">
        <v>616</v>
      </c>
      <c r="D60" s="479"/>
      <c r="E60" s="479"/>
      <c r="F60" s="479"/>
      <c r="G60" s="403" t="s">
        <v>615</v>
      </c>
      <c r="H60" s="422">
        <v>0</v>
      </c>
      <c r="I60" s="421">
        <v>0</v>
      </c>
    </row>
    <row r="61" spans="1:9" ht="27" customHeight="1">
      <c r="A61" s="518" t="s">
        <v>484</v>
      </c>
      <c r="B61" s="519"/>
      <c r="C61" s="478" t="s">
        <v>614</v>
      </c>
      <c r="D61" s="479"/>
      <c r="E61" s="479"/>
      <c r="F61" s="479"/>
      <c r="G61" s="403" t="s">
        <v>613</v>
      </c>
      <c r="H61" s="422">
        <v>2900643</v>
      </c>
      <c r="I61" s="421">
        <v>0</v>
      </c>
    </row>
    <row r="62" spans="1:9" ht="27" customHeight="1">
      <c r="A62" s="518" t="s">
        <v>487</v>
      </c>
      <c r="B62" s="519"/>
      <c r="C62" s="497" t="s">
        <v>612</v>
      </c>
      <c r="D62" s="498"/>
      <c r="E62" s="498"/>
      <c r="F62" s="498"/>
      <c r="G62" s="409" t="s">
        <v>611</v>
      </c>
      <c r="H62" s="420">
        <f>SUM(H59:H61)</f>
        <v>2900643</v>
      </c>
      <c r="I62" s="419">
        <f>SUM(I60:I61)</f>
        <v>0</v>
      </c>
    </row>
    <row r="63" spans="1:9" ht="27" customHeight="1">
      <c r="A63" s="518" t="s">
        <v>490</v>
      </c>
      <c r="B63" s="519"/>
      <c r="C63" s="478" t="s">
        <v>610</v>
      </c>
      <c r="D63" s="479"/>
      <c r="E63" s="479"/>
      <c r="F63" s="479"/>
      <c r="G63" s="403" t="s">
        <v>609</v>
      </c>
      <c r="H63" s="422">
        <v>0</v>
      </c>
      <c r="I63" s="421">
        <v>0</v>
      </c>
    </row>
    <row r="64" spans="1:9" ht="27" customHeight="1">
      <c r="A64" s="518" t="s">
        <v>493</v>
      </c>
      <c r="B64" s="519"/>
      <c r="C64" s="495" t="s">
        <v>608</v>
      </c>
      <c r="D64" s="496"/>
      <c r="E64" s="496"/>
      <c r="F64" s="496"/>
      <c r="G64" s="403" t="s">
        <v>607</v>
      </c>
      <c r="H64" s="422">
        <v>0</v>
      </c>
      <c r="I64" s="421">
        <v>0</v>
      </c>
    </row>
    <row r="65" spans="1:9" ht="27" customHeight="1">
      <c r="A65" s="518" t="s">
        <v>496</v>
      </c>
      <c r="B65" s="519"/>
      <c r="C65" s="495" t="s">
        <v>606</v>
      </c>
      <c r="D65" s="496"/>
      <c r="E65" s="496"/>
      <c r="F65" s="496"/>
      <c r="G65" s="403" t="s">
        <v>605</v>
      </c>
      <c r="H65" s="422">
        <v>0</v>
      </c>
      <c r="I65" s="421">
        <v>0</v>
      </c>
    </row>
    <row r="66" spans="1:9" ht="27" customHeight="1">
      <c r="A66" s="518" t="s">
        <v>499</v>
      </c>
      <c r="B66" s="519"/>
      <c r="C66" s="478" t="s">
        <v>604</v>
      </c>
      <c r="D66" s="479"/>
      <c r="E66" s="479"/>
      <c r="F66" s="480"/>
      <c r="G66" s="403" t="s">
        <v>603</v>
      </c>
      <c r="H66" s="422">
        <v>0</v>
      </c>
      <c r="I66" s="421">
        <v>2000000</v>
      </c>
    </row>
    <row r="67" spans="1:9" ht="27" customHeight="1">
      <c r="A67" s="518" t="s">
        <v>502</v>
      </c>
      <c r="B67" s="519"/>
      <c r="C67" s="478" t="s">
        <v>602</v>
      </c>
      <c r="D67" s="479"/>
      <c r="E67" s="479"/>
      <c r="F67" s="480"/>
      <c r="G67" s="403" t="s">
        <v>601</v>
      </c>
      <c r="H67" s="422">
        <v>0</v>
      </c>
      <c r="I67" s="421">
        <v>0</v>
      </c>
    </row>
    <row r="68" spans="1:9" ht="27" customHeight="1">
      <c r="A68" s="518" t="s">
        <v>505</v>
      </c>
      <c r="B68" s="519"/>
      <c r="C68" s="497" t="s">
        <v>600</v>
      </c>
      <c r="D68" s="498"/>
      <c r="E68" s="498"/>
      <c r="F68" s="498"/>
      <c r="G68" s="409" t="s">
        <v>599</v>
      </c>
      <c r="H68" s="420">
        <f>SUM(H63:H67)</f>
        <v>0</v>
      </c>
      <c r="I68" s="419">
        <f>SUM(I63:I66)+I67</f>
        <v>2000000</v>
      </c>
    </row>
    <row r="69" spans="1:9" ht="27" customHeight="1" thickBot="1">
      <c r="A69" s="518" t="s">
        <v>508</v>
      </c>
      <c r="B69" s="519"/>
      <c r="C69" s="520" t="s">
        <v>598</v>
      </c>
      <c r="D69" s="521"/>
      <c r="E69" s="521"/>
      <c r="F69" s="521"/>
      <c r="G69" s="410" t="s">
        <v>597</v>
      </c>
      <c r="H69" s="418">
        <f>H20+H26+H40+H52+H58+H62+H68</f>
        <v>465025043</v>
      </c>
      <c r="I69" s="417">
        <f>I20+I26+I40+I52+I58+I62+I68</f>
        <v>380687699</v>
      </c>
    </row>
  </sheetData>
  <sheetProtection/>
  <mergeCells count="131">
    <mergeCell ref="A6:B6"/>
    <mergeCell ref="C6:F6"/>
    <mergeCell ref="A7:B7"/>
    <mergeCell ref="C7:F7"/>
    <mergeCell ref="A1:I1"/>
    <mergeCell ref="A2:I2"/>
    <mergeCell ref="A3:I3"/>
    <mergeCell ref="A5:I5"/>
    <mergeCell ref="A10:B10"/>
    <mergeCell ref="C10:F10"/>
    <mergeCell ref="A11:B11"/>
    <mergeCell ref="C11:F11"/>
    <mergeCell ref="A8:B8"/>
    <mergeCell ref="C8:F8"/>
    <mergeCell ref="A9:B9"/>
    <mergeCell ref="C9:F9"/>
    <mergeCell ref="A14:B14"/>
    <mergeCell ref="C14:F14"/>
    <mergeCell ref="A15:B15"/>
    <mergeCell ref="C15:F15"/>
    <mergeCell ref="A12:B12"/>
    <mergeCell ref="A13:B13"/>
    <mergeCell ref="C12:F12"/>
    <mergeCell ref="A18:B18"/>
    <mergeCell ref="C18:F18"/>
    <mergeCell ref="A19:B19"/>
    <mergeCell ref="C19:F19"/>
    <mergeCell ref="A16:B16"/>
    <mergeCell ref="C16:F16"/>
    <mergeCell ref="A17:B17"/>
    <mergeCell ref="C17:F17"/>
    <mergeCell ref="A22:B22"/>
    <mergeCell ref="C22:F22"/>
    <mergeCell ref="A23:B23"/>
    <mergeCell ref="C23:F23"/>
    <mergeCell ref="A20:B20"/>
    <mergeCell ref="C20:F20"/>
    <mergeCell ref="A21:B21"/>
    <mergeCell ref="C21:F21"/>
    <mergeCell ref="A26:B26"/>
    <mergeCell ref="C26:F26"/>
    <mergeCell ref="A27:B27"/>
    <mergeCell ref="C27:F27"/>
    <mergeCell ref="A24:B24"/>
    <mergeCell ref="C24:F24"/>
    <mergeCell ref="A25:B25"/>
    <mergeCell ref="C25:F25"/>
    <mergeCell ref="A30:B30"/>
    <mergeCell ref="C30:F30"/>
    <mergeCell ref="A31:B31"/>
    <mergeCell ref="C31:F31"/>
    <mergeCell ref="A28:B28"/>
    <mergeCell ref="C28:F28"/>
    <mergeCell ref="A29:B29"/>
    <mergeCell ref="C29:F29"/>
    <mergeCell ref="A34:B34"/>
    <mergeCell ref="C34:F34"/>
    <mergeCell ref="A35:B35"/>
    <mergeCell ref="C35:F35"/>
    <mergeCell ref="A32:B32"/>
    <mergeCell ref="C32:F32"/>
    <mergeCell ref="A33:B33"/>
    <mergeCell ref="C33:F33"/>
    <mergeCell ref="A38:B38"/>
    <mergeCell ref="C38:F38"/>
    <mergeCell ref="A39:B39"/>
    <mergeCell ref="C39:F39"/>
    <mergeCell ref="A36:B36"/>
    <mergeCell ref="C36:F36"/>
    <mergeCell ref="A37:B37"/>
    <mergeCell ref="C37:F37"/>
    <mergeCell ref="A42:B42"/>
    <mergeCell ref="C42:F42"/>
    <mergeCell ref="A43:B43"/>
    <mergeCell ref="C43:F43"/>
    <mergeCell ref="A40:B40"/>
    <mergeCell ref="C40:F40"/>
    <mergeCell ref="A41:B41"/>
    <mergeCell ref="C41:F41"/>
    <mergeCell ref="A46:B46"/>
    <mergeCell ref="C46:F46"/>
    <mergeCell ref="A47:B47"/>
    <mergeCell ref="C47:F47"/>
    <mergeCell ref="A44:B44"/>
    <mergeCell ref="C44:F44"/>
    <mergeCell ref="A45:B45"/>
    <mergeCell ref="C45:F45"/>
    <mergeCell ref="A51:B51"/>
    <mergeCell ref="C51:F51"/>
    <mergeCell ref="A52:B52"/>
    <mergeCell ref="C52:F52"/>
    <mergeCell ref="A48:B48"/>
    <mergeCell ref="C48:F48"/>
    <mergeCell ref="A49:B49"/>
    <mergeCell ref="C49:F49"/>
    <mergeCell ref="A50:B50"/>
    <mergeCell ref="C50:F50"/>
    <mergeCell ref="A55:B55"/>
    <mergeCell ref="C55:F55"/>
    <mergeCell ref="A56:B56"/>
    <mergeCell ref="C56:F56"/>
    <mergeCell ref="A53:B53"/>
    <mergeCell ref="C53:F53"/>
    <mergeCell ref="A54:B54"/>
    <mergeCell ref="C54:F54"/>
    <mergeCell ref="A59:B59"/>
    <mergeCell ref="C59:F59"/>
    <mergeCell ref="A60:B60"/>
    <mergeCell ref="C60:F60"/>
    <mergeCell ref="A57:B57"/>
    <mergeCell ref="C57:F57"/>
    <mergeCell ref="A58:B58"/>
    <mergeCell ref="C58:F58"/>
    <mergeCell ref="A63:B63"/>
    <mergeCell ref="C63:F63"/>
    <mergeCell ref="A64:B64"/>
    <mergeCell ref="C64:F64"/>
    <mergeCell ref="A61:B61"/>
    <mergeCell ref="C61:F61"/>
    <mergeCell ref="A62:B62"/>
    <mergeCell ref="C62:F62"/>
    <mergeCell ref="A69:B69"/>
    <mergeCell ref="C69:F69"/>
    <mergeCell ref="A65:B65"/>
    <mergeCell ref="C65:F65"/>
    <mergeCell ref="A68:B68"/>
    <mergeCell ref="C68:F68"/>
    <mergeCell ref="C66:F66"/>
    <mergeCell ref="A66:B66"/>
    <mergeCell ref="C67:F67"/>
    <mergeCell ref="A67:B67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scale="95" r:id="rId1"/>
  <headerFooter alignWithMargins="0">
    <oddHeader>&amp;R2. melléklet az 1/2020. (II. 21.) önkormányzati rendelethez</oddHeader>
    <oddFooter>&amp;C&amp;P. oldal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D31"/>
  <sheetViews>
    <sheetView view="pageLayout" workbookViewId="0" topLeftCell="B1">
      <selection activeCell="C3" sqref="C3"/>
    </sheetView>
  </sheetViews>
  <sheetFormatPr defaultColWidth="9.00390625" defaultRowHeight="12.75"/>
  <cols>
    <col min="1" max="1" width="5.875" style="27" customWidth="1"/>
    <col min="2" max="2" width="54.875" style="1" customWidth="1"/>
    <col min="3" max="4" width="17.625" style="1" customWidth="1"/>
    <col min="5" max="16384" width="9.375" style="1" customWidth="1"/>
  </cols>
  <sheetData>
    <row r="1" spans="2:4" ht="31.5" customHeight="1">
      <c r="B1" s="627" t="s">
        <v>4</v>
      </c>
      <c r="C1" s="627"/>
      <c r="D1" s="627"/>
    </row>
    <row r="2" spans="1:4" s="15" customFormat="1" ht="16.5" thickBot="1">
      <c r="A2" s="14"/>
      <c r="B2" s="196"/>
      <c r="D2" s="7" t="s">
        <v>276</v>
      </c>
    </row>
    <row r="3" spans="1:4" s="17" customFormat="1" ht="48" customHeight="1" thickBot="1">
      <c r="A3" s="16" t="s">
        <v>11</v>
      </c>
      <c r="B3" s="106" t="s">
        <v>12</v>
      </c>
      <c r="C3" s="106" t="s">
        <v>55</v>
      </c>
      <c r="D3" s="107" t="s">
        <v>56</v>
      </c>
    </row>
    <row r="4" spans="1:4" s="17" customFormat="1" ht="13.5" customHeight="1" thickBot="1">
      <c r="A4" s="4">
        <v>1</v>
      </c>
      <c r="B4" s="108">
        <v>2</v>
      </c>
      <c r="C4" s="108">
        <v>3</v>
      </c>
      <c r="D4" s="109">
        <v>4</v>
      </c>
    </row>
    <row r="5" spans="1:4" ht="18" customHeight="1">
      <c r="A5" s="53" t="s">
        <v>13</v>
      </c>
      <c r="B5" s="110" t="s">
        <v>108</v>
      </c>
      <c r="C5" s="51"/>
      <c r="D5" s="18"/>
    </row>
    <row r="6" spans="1:4" ht="18" customHeight="1">
      <c r="A6" s="19" t="s">
        <v>14</v>
      </c>
      <c r="B6" s="111" t="s">
        <v>109</v>
      </c>
      <c r="C6" s="52"/>
      <c r="D6" s="21"/>
    </row>
    <row r="7" spans="1:4" ht="18" customHeight="1">
      <c r="A7" s="19" t="s">
        <v>15</v>
      </c>
      <c r="B7" s="111" t="s">
        <v>76</v>
      </c>
      <c r="C7" s="52"/>
      <c r="D7" s="21"/>
    </row>
    <row r="8" spans="1:4" ht="18" customHeight="1">
      <c r="A8" s="19" t="s">
        <v>16</v>
      </c>
      <c r="B8" s="111" t="s">
        <v>77</v>
      </c>
      <c r="C8" s="52"/>
      <c r="D8" s="21"/>
    </row>
    <row r="9" spans="1:4" ht="18" customHeight="1">
      <c r="A9" s="19" t="s">
        <v>17</v>
      </c>
      <c r="B9" s="111" t="s">
        <v>101</v>
      </c>
      <c r="C9" s="52"/>
      <c r="D9" s="21"/>
    </row>
    <row r="10" spans="1:4" ht="18" customHeight="1">
      <c r="A10" s="19" t="s">
        <v>18</v>
      </c>
      <c r="B10" s="111" t="s">
        <v>102</v>
      </c>
      <c r="C10" s="52"/>
      <c r="D10" s="21"/>
    </row>
    <row r="11" spans="1:4" ht="18" customHeight="1">
      <c r="A11" s="19" t="s">
        <v>19</v>
      </c>
      <c r="B11" s="112" t="s">
        <v>103</v>
      </c>
      <c r="C11" s="52"/>
      <c r="D11" s="21"/>
    </row>
    <row r="12" spans="1:4" ht="18" customHeight="1">
      <c r="A12" s="19" t="s">
        <v>21</v>
      </c>
      <c r="B12" s="112" t="s">
        <v>104</v>
      </c>
      <c r="C12" s="52"/>
      <c r="D12" s="21"/>
    </row>
    <row r="13" spans="1:4" ht="18" customHeight="1">
      <c r="A13" s="19" t="s">
        <v>22</v>
      </c>
      <c r="B13" s="112" t="s">
        <v>105</v>
      </c>
      <c r="C13" s="52"/>
      <c r="D13" s="21"/>
    </row>
    <row r="14" spans="1:4" ht="18" customHeight="1">
      <c r="A14" s="19" t="s">
        <v>23</v>
      </c>
      <c r="B14" s="112" t="s">
        <v>106</v>
      </c>
      <c r="C14" s="52"/>
      <c r="D14" s="21"/>
    </row>
    <row r="15" spans="1:4" ht="22.5" customHeight="1">
      <c r="A15" s="19" t="s">
        <v>24</v>
      </c>
      <c r="B15" s="112" t="s">
        <v>107</v>
      </c>
      <c r="C15" s="52"/>
      <c r="D15" s="21"/>
    </row>
    <row r="16" spans="1:4" ht="18" customHeight="1">
      <c r="A16" s="19" t="s">
        <v>25</v>
      </c>
      <c r="B16" s="111" t="s">
        <v>78</v>
      </c>
      <c r="C16" s="52"/>
      <c r="D16" s="21"/>
    </row>
    <row r="17" spans="1:4" ht="18" customHeight="1">
      <c r="A17" s="19" t="s">
        <v>26</v>
      </c>
      <c r="B17" s="111" t="s">
        <v>6</v>
      </c>
      <c r="C17" s="52"/>
      <c r="D17" s="21"/>
    </row>
    <row r="18" spans="1:4" ht="18" customHeight="1">
      <c r="A18" s="19" t="s">
        <v>27</v>
      </c>
      <c r="B18" s="111" t="s">
        <v>5</v>
      </c>
      <c r="C18" s="52"/>
      <c r="D18" s="21"/>
    </row>
    <row r="19" spans="1:4" ht="18" customHeight="1">
      <c r="A19" s="19" t="s">
        <v>28</v>
      </c>
      <c r="B19" s="111" t="s">
        <v>79</v>
      </c>
      <c r="C19" s="52"/>
      <c r="D19" s="21"/>
    </row>
    <row r="20" spans="1:4" ht="18" customHeight="1">
      <c r="A20" s="19" t="s">
        <v>29</v>
      </c>
      <c r="B20" s="111" t="s">
        <v>80</v>
      </c>
      <c r="C20" s="52"/>
      <c r="D20" s="21"/>
    </row>
    <row r="21" spans="1:4" ht="18" customHeight="1">
      <c r="A21" s="19" t="s">
        <v>30</v>
      </c>
      <c r="B21" s="48"/>
      <c r="C21" s="20"/>
      <c r="D21" s="21"/>
    </row>
    <row r="22" spans="1:4" ht="18" customHeight="1">
      <c r="A22" s="19" t="s">
        <v>31</v>
      </c>
      <c r="B22" s="22"/>
      <c r="C22" s="20"/>
      <c r="D22" s="21"/>
    </row>
    <row r="23" spans="1:4" ht="18" customHeight="1">
      <c r="A23" s="19" t="s">
        <v>32</v>
      </c>
      <c r="B23" s="22"/>
      <c r="C23" s="20"/>
      <c r="D23" s="21"/>
    </row>
    <row r="24" spans="1:4" ht="18" customHeight="1">
      <c r="A24" s="19" t="s">
        <v>33</v>
      </c>
      <c r="B24" s="22"/>
      <c r="C24" s="20"/>
      <c r="D24" s="21"/>
    </row>
    <row r="25" spans="1:4" ht="18" customHeight="1">
      <c r="A25" s="19" t="s">
        <v>34</v>
      </c>
      <c r="B25" s="22"/>
      <c r="C25" s="20"/>
      <c r="D25" s="21"/>
    </row>
    <row r="26" spans="1:4" ht="18" customHeight="1">
      <c r="A26" s="19" t="s">
        <v>35</v>
      </c>
      <c r="B26" s="22"/>
      <c r="C26" s="20"/>
      <c r="D26" s="21"/>
    </row>
    <row r="27" spans="1:4" ht="18" customHeight="1">
      <c r="A27" s="19" t="s">
        <v>36</v>
      </c>
      <c r="B27" s="22"/>
      <c r="C27" s="20"/>
      <c r="D27" s="21"/>
    </row>
    <row r="28" spans="1:4" ht="18" customHeight="1">
      <c r="A28" s="19" t="s">
        <v>37</v>
      </c>
      <c r="B28" s="22"/>
      <c r="C28" s="20"/>
      <c r="D28" s="21"/>
    </row>
    <row r="29" spans="1:4" ht="18" customHeight="1" thickBot="1">
      <c r="A29" s="54" t="s">
        <v>38</v>
      </c>
      <c r="B29" s="23"/>
      <c r="C29" s="24"/>
      <c r="D29" s="25"/>
    </row>
    <row r="30" spans="1:4" ht="18" customHeight="1" thickBot="1">
      <c r="A30" s="5" t="s">
        <v>39</v>
      </c>
      <c r="B30" s="115" t="s">
        <v>42</v>
      </c>
      <c r="C30" s="116">
        <f>+C5+C6+C7+C8+C9+C16+C17+C18+C19+C20+C21+C22+C23+C24+C25+C26+C27+C28+C29</f>
        <v>0</v>
      </c>
      <c r="D30" s="228">
        <v>0</v>
      </c>
    </row>
    <row r="31" spans="1:4" ht="8.25" customHeight="1">
      <c r="A31" s="26"/>
      <c r="B31" s="626"/>
      <c r="C31" s="626"/>
      <c r="D31" s="626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CE,Dőlt"&amp;11 20. melléklet az 1/2020. (II. 21.) önkormányzati rendlethez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O81"/>
  <sheetViews>
    <sheetView workbookViewId="0" topLeftCell="A1">
      <selection activeCell="G26" sqref="G26"/>
    </sheetView>
  </sheetViews>
  <sheetFormatPr defaultColWidth="9.00390625" defaultRowHeight="12.75"/>
  <cols>
    <col min="1" max="1" width="5.625" style="36" customWidth="1"/>
    <col min="2" max="2" width="28.00390625" style="43" customWidth="1"/>
    <col min="3" max="3" width="11.50390625" style="43" customWidth="1"/>
    <col min="4" max="14" width="10.375" style="43" customWidth="1"/>
    <col min="15" max="15" width="11.125" style="36" customWidth="1"/>
    <col min="16" max="16384" width="9.375" style="43" customWidth="1"/>
  </cols>
  <sheetData>
    <row r="1" spans="1:15" ht="29.25" customHeight="1">
      <c r="A1" s="634" t="s">
        <v>317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5"/>
      <c r="N1" s="635"/>
      <c r="O1" s="635"/>
    </row>
    <row r="2" ht="12" customHeight="1" thickBot="1">
      <c r="O2" s="2" t="s">
        <v>285</v>
      </c>
    </row>
    <row r="3" spans="1:15" s="36" customFormat="1" ht="25.5" customHeight="1" thickBot="1">
      <c r="A3" s="33" t="s">
        <v>11</v>
      </c>
      <c r="B3" s="34" t="s">
        <v>46</v>
      </c>
      <c r="C3" s="34" t="s">
        <v>57</v>
      </c>
      <c r="D3" s="34" t="s">
        <v>58</v>
      </c>
      <c r="E3" s="34" t="s">
        <v>59</v>
      </c>
      <c r="F3" s="34" t="s">
        <v>60</v>
      </c>
      <c r="G3" s="34" t="s">
        <v>61</v>
      </c>
      <c r="H3" s="34" t="s">
        <v>62</v>
      </c>
      <c r="I3" s="34" t="s">
        <v>63</v>
      </c>
      <c r="J3" s="34" t="s">
        <v>64</v>
      </c>
      <c r="K3" s="34" t="s">
        <v>65</v>
      </c>
      <c r="L3" s="34" t="s">
        <v>66</v>
      </c>
      <c r="M3" s="34" t="s">
        <v>67</v>
      </c>
      <c r="N3" s="34" t="s">
        <v>68</v>
      </c>
      <c r="O3" s="35" t="s">
        <v>42</v>
      </c>
    </row>
    <row r="4" spans="1:15" s="38" customFormat="1" ht="15" customHeight="1" thickBot="1">
      <c r="A4" s="37" t="s">
        <v>13</v>
      </c>
      <c r="B4" s="628" t="s">
        <v>43</v>
      </c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629"/>
      <c r="O4" s="630"/>
    </row>
    <row r="5" spans="1:15" s="38" customFormat="1" ht="23.25" customHeight="1">
      <c r="A5" s="39" t="s">
        <v>14</v>
      </c>
      <c r="B5" s="213" t="s">
        <v>211</v>
      </c>
      <c r="C5" s="341">
        <v>9254331</v>
      </c>
      <c r="D5" s="341">
        <v>9254331</v>
      </c>
      <c r="E5" s="341">
        <v>9254331</v>
      </c>
      <c r="F5" s="341">
        <v>9254331</v>
      </c>
      <c r="G5" s="341">
        <v>9254331</v>
      </c>
      <c r="H5" s="341">
        <v>9254331</v>
      </c>
      <c r="I5" s="341">
        <v>9254332</v>
      </c>
      <c r="J5" s="341">
        <v>9254332</v>
      </c>
      <c r="K5" s="341">
        <v>9254332</v>
      </c>
      <c r="L5" s="341">
        <v>9254332</v>
      </c>
      <c r="M5" s="341">
        <v>9254332</v>
      </c>
      <c r="N5" s="341">
        <v>9254332</v>
      </c>
      <c r="O5" s="342">
        <f aca="true" t="shared" si="0" ref="O5:O25">SUM(C5:N5)</f>
        <v>111051978</v>
      </c>
    </row>
    <row r="6" spans="1:15" s="41" customFormat="1" ht="23.25" customHeight="1">
      <c r="A6" s="40" t="s">
        <v>15</v>
      </c>
      <c r="B6" s="146" t="s">
        <v>274</v>
      </c>
      <c r="C6" s="343">
        <v>6103000</v>
      </c>
      <c r="D6" s="343">
        <v>6103000</v>
      </c>
      <c r="E6" s="343">
        <v>6103000</v>
      </c>
      <c r="F6" s="343">
        <v>6103000</v>
      </c>
      <c r="G6" s="343">
        <v>6103000</v>
      </c>
      <c r="H6" s="343">
        <v>6103000</v>
      </c>
      <c r="I6" s="343">
        <v>6103000</v>
      </c>
      <c r="J6" s="343">
        <v>6060000</v>
      </c>
      <c r="K6" s="343">
        <v>6060000</v>
      </c>
      <c r="L6" s="343">
        <v>6090000</v>
      </c>
      <c r="M6" s="343">
        <v>6090000</v>
      </c>
      <c r="N6" s="343">
        <v>6090952</v>
      </c>
      <c r="O6" s="344">
        <f t="shared" si="0"/>
        <v>73111952</v>
      </c>
    </row>
    <row r="7" spans="1:15" s="41" customFormat="1" ht="23.25" customHeight="1">
      <c r="A7" s="40" t="s">
        <v>16</v>
      </c>
      <c r="B7" s="145" t="s">
        <v>197</v>
      </c>
      <c r="C7" s="345">
        <v>30000000</v>
      </c>
      <c r="D7" s="345"/>
      <c r="E7" s="345">
        <v>30000000</v>
      </c>
      <c r="F7" s="345">
        <v>1654473</v>
      </c>
      <c r="G7" s="345"/>
      <c r="H7" s="345">
        <v>30000000</v>
      </c>
      <c r="I7" s="345"/>
      <c r="J7" s="345">
        <v>30000000</v>
      </c>
      <c r="K7" s="345"/>
      <c r="L7" s="345">
        <v>30000000</v>
      </c>
      <c r="M7" s="345"/>
      <c r="N7" s="345">
        <v>30000000</v>
      </c>
      <c r="O7" s="346">
        <f t="shared" si="0"/>
        <v>181654473</v>
      </c>
    </row>
    <row r="8" spans="1:15" s="41" customFormat="1" ht="23.25" customHeight="1">
      <c r="A8" s="40" t="s">
        <v>17</v>
      </c>
      <c r="B8" s="144" t="s">
        <v>110</v>
      </c>
      <c r="C8" s="343">
        <v>500000</v>
      </c>
      <c r="D8" s="343">
        <v>3000000</v>
      </c>
      <c r="E8" s="343">
        <v>6000000</v>
      </c>
      <c r="F8" s="343">
        <v>1500000</v>
      </c>
      <c r="G8" s="343">
        <v>500000</v>
      </c>
      <c r="H8" s="343">
        <v>200000</v>
      </c>
      <c r="I8" s="343">
        <v>200000</v>
      </c>
      <c r="J8" s="343">
        <v>1500000</v>
      </c>
      <c r="K8" s="343">
        <v>4500000</v>
      </c>
      <c r="L8" s="343">
        <v>2500000</v>
      </c>
      <c r="M8" s="343">
        <v>500000</v>
      </c>
      <c r="N8" s="343">
        <v>251248</v>
      </c>
      <c r="O8" s="344">
        <f t="shared" si="0"/>
        <v>21151248</v>
      </c>
    </row>
    <row r="9" spans="1:15" s="41" customFormat="1" ht="23.25" customHeight="1">
      <c r="A9" s="40" t="s">
        <v>18</v>
      </c>
      <c r="B9" s="144" t="s">
        <v>198</v>
      </c>
      <c r="C9" s="343">
        <v>100000</v>
      </c>
      <c r="D9" s="343">
        <v>100000</v>
      </c>
      <c r="E9" s="343">
        <v>100000</v>
      </c>
      <c r="F9" s="343">
        <v>350000</v>
      </c>
      <c r="G9" s="343">
        <v>400000</v>
      </c>
      <c r="H9" s="343">
        <v>600000</v>
      </c>
      <c r="I9" s="343">
        <v>600000</v>
      </c>
      <c r="J9" s="343">
        <v>500000</v>
      </c>
      <c r="K9" s="343">
        <v>400000</v>
      </c>
      <c r="L9" s="343">
        <v>340000</v>
      </c>
      <c r="M9" s="343">
        <v>60000</v>
      </c>
      <c r="N9" s="343">
        <v>50000</v>
      </c>
      <c r="O9" s="344">
        <f t="shared" si="0"/>
        <v>3600000</v>
      </c>
    </row>
    <row r="10" spans="1:15" s="41" customFormat="1" ht="23.25" customHeight="1">
      <c r="A10" s="40" t="s">
        <v>19</v>
      </c>
      <c r="B10" s="144" t="s">
        <v>7</v>
      </c>
      <c r="C10" s="343">
        <v>0</v>
      </c>
      <c r="D10" s="343">
        <v>0</v>
      </c>
      <c r="E10" s="343">
        <v>0</v>
      </c>
      <c r="F10" s="343">
        <v>0</v>
      </c>
      <c r="G10" s="343">
        <v>0</v>
      </c>
      <c r="H10" s="343">
        <v>0</v>
      </c>
      <c r="I10" s="343">
        <v>0</v>
      </c>
      <c r="J10" s="343">
        <v>0</v>
      </c>
      <c r="K10" s="343">
        <v>0</v>
      </c>
      <c r="L10" s="343">
        <v>0</v>
      </c>
      <c r="M10" s="343">
        <v>0</v>
      </c>
      <c r="N10" s="343">
        <v>0</v>
      </c>
      <c r="O10" s="344">
        <f t="shared" si="0"/>
        <v>0</v>
      </c>
    </row>
    <row r="11" spans="1:15" s="41" customFormat="1" ht="23.25" customHeight="1">
      <c r="A11" s="40" t="s">
        <v>20</v>
      </c>
      <c r="B11" s="146" t="s">
        <v>170</v>
      </c>
      <c r="C11" s="343">
        <v>0</v>
      </c>
      <c r="D11" s="343">
        <v>0</v>
      </c>
      <c r="E11" s="343">
        <v>0</v>
      </c>
      <c r="F11" s="343">
        <v>0</v>
      </c>
      <c r="G11" s="343">
        <v>0</v>
      </c>
      <c r="H11" s="343">
        <v>0</v>
      </c>
      <c r="I11" s="343">
        <v>0</v>
      </c>
      <c r="J11" s="343">
        <v>0</v>
      </c>
      <c r="K11" s="343">
        <v>0</v>
      </c>
      <c r="L11" s="343">
        <v>0</v>
      </c>
      <c r="M11" s="343">
        <v>0</v>
      </c>
      <c r="N11" s="343">
        <v>0</v>
      </c>
      <c r="O11" s="344">
        <f t="shared" si="0"/>
        <v>0</v>
      </c>
    </row>
    <row r="12" spans="1:15" s="41" customFormat="1" ht="23.25" customHeight="1">
      <c r="A12" s="40" t="s">
        <v>21</v>
      </c>
      <c r="B12" s="146" t="s">
        <v>196</v>
      </c>
      <c r="C12" s="343">
        <v>0</v>
      </c>
      <c r="D12" s="343">
        <v>0</v>
      </c>
      <c r="E12" s="343">
        <v>0</v>
      </c>
      <c r="F12" s="343">
        <v>0</v>
      </c>
      <c r="G12" s="343">
        <v>0</v>
      </c>
      <c r="H12" s="343">
        <v>0</v>
      </c>
      <c r="I12" s="343">
        <v>0</v>
      </c>
      <c r="J12" s="343">
        <v>0</v>
      </c>
      <c r="K12" s="343">
        <v>0</v>
      </c>
      <c r="L12" s="343">
        <v>0</v>
      </c>
      <c r="M12" s="343">
        <v>0</v>
      </c>
      <c r="N12" s="343">
        <v>2000000</v>
      </c>
      <c r="O12" s="344">
        <f t="shared" si="0"/>
        <v>2000000</v>
      </c>
    </row>
    <row r="13" spans="1:15" s="41" customFormat="1" ht="23.25" customHeight="1" thickBot="1">
      <c r="A13" s="40" t="s">
        <v>22</v>
      </c>
      <c r="B13" s="144" t="s">
        <v>8</v>
      </c>
      <c r="C13" s="343">
        <v>30000000</v>
      </c>
      <c r="D13" s="343">
        <v>30000000</v>
      </c>
      <c r="E13" s="343">
        <v>30000000</v>
      </c>
      <c r="F13" s="343">
        <v>30000000</v>
      </c>
      <c r="G13" s="343">
        <v>30000000</v>
      </c>
      <c r="H13" s="343">
        <v>30000000</v>
      </c>
      <c r="I13" s="343">
        <v>30000000</v>
      </c>
      <c r="J13" s="343">
        <v>30000000</v>
      </c>
      <c r="K13" s="343">
        <v>30000000</v>
      </c>
      <c r="L13" s="343">
        <v>23368349</v>
      </c>
      <c r="M13" s="343">
        <v>0</v>
      </c>
      <c r="N13" s="343">
        <v>0</v>
      </c>
      <c r="O13" s="344">
        <f t="shared" si="0"/>
        <v>293368349</v>
      </c>
    </row>
    <row r="14" spans="1:15" s="38" customFormat="1" ht="19.5" customHeight="1" thickBot="1">
      <c r="A14" s="37" t="s">
        <v>23</v>
      </c>
      <c r="B14" s="6" t="s">
        <v>73</v>
      </c>
      <c r="C14" s="42">
        <f>SUM(C5:C13)</f>
        <v>75957331</v>
      </c>
      <c r="D14" s="42">
        <f aca="true" t="shared" si="1" ref="D14:N14">SUM(D5:D13)</f>
        <v>48457331</v>
      </c>
      <c r="E14" s="42">
        <f t="shared" si="1"/>
        <v>81457331</v>
      </c>
      <c r="F14" s="42">
        <f t="shared" si="1"/>
        <v>48861804</v>
      </c>
      <c r="G14" s="42">
        <f t="shared" si="1"/>
        <v>46257331</v>
      </c>
      <c r="H14" s="42">
        <f t="shared" si="1"/>
        <v>76157331</v>
      </c>
      <c r="I14" s="42">
        <f t="shared" si="1"/>
        <v>46157332</v>
      </c>
      <c r="J14" s="42">
        <f t="shared" si="1"/>
        <v>77314332</v>
      </c>
      <c r="K14" s="42">
        <f t="shared" si="1"/>
        <v>50214332</v>
      </c>
      <c r="L14" s="42">
        <f t="shared" si="1"/>
        <v>71552681</v>
      </c>
      <c r="M14" s="42">
        <f t="shared" si="1"/>
        <v>15904332</v>
      </c>
      <c r="N14" s="42">
        <f t="shared" si="1"/>
        <v>47646532</v>
      </c>
      <c r="O14" s="42">
        <f>SUM(O5:O13)</f>
        <v>685938000</v>
      </c>
    </row>
    <row r="15" spans="1:15" s="38" customFormat="1" ht="19.5" customHeight="1" thickBot="1">
      <c r="A15" s="347" t="s">
        <v>24</v>
      </c>
      <c r="B15" s="631" t="s">
        <v>45</v>
      </c>
      <c r="C15" s="632"/>
      <c r="D15" s="632"/>
      <c r="E15" s="632"/>
      <c r="F15" s="632"/>
      <c r="G15" s="632"/>
      <c r="H15" s="632"/>
      <c r="I15" s="632"/>
      <c r="J15" s="632"/>
      <c r="K15" s="632"/>
      <c r="L15" s="632"/>
      <c r="M15" s="632"/>
      <c r="N15" s="632"/>
      <c r="O15" s="633"/>
    </row>
    <row r="16" spans="1:15" s="41" customFormat="1" ht="19.5" customHeight="1">
      <c r="A16" s="355" t="s">
        <v>25</v>
      </c>
      <c r="B16" s="356" t="s">
        <v>47</v>
      </c>
      <c r="C16" s="357">
        <v>8000000</v>
      </c>
      <c r="D16" s="357">
        <v>8000000</v>
      </c>
      <c r="E16" s="357">
        <v>8000000</v>
      </c>
      <c r="F16" s="357">
        <v>10000000</v>
      </c>
      <c r="G16" s="357">
        <v>10000000</v>
      </c>
      <c r="H16" s="357">
        <v>10000000</v>
      </c>
      <c r="I16" s="357">
        <v>10000000</v>
      </c>
      <c r="J16" s="357">
        <v>10000000</v>
      </c>
      <c r="K16" s="357">
        <v>10000000</v>
      </c>
      <c r="L16" s="357">
        <v>8000000</v>
      </c>
      <c r="M16" s="357">
        <v>8000000</v>
      </c>
      <c r="N16" s="357">
        <v>8088000</v>
      </c>
      <c r="O16" s="358">
        <f t="shared" si="0"/>
        <v>108088000</v>
      </c>
    </row>
    <row r="17" spans="1:15" s="41" customFormat="1" ht="23.25" customHeight="1">
      <c r="A17" s="40" t="s">
        <v>26</v>
      </c>
      <c r="B17" s="146" t="s">
        <v>111</v>
      </c>
      <c r="C17" s="343">
        <v>1300000</v>
      </c>
      <c r="D17" s="343">
        <v>1300000</v>
      </c>
      <c r="E17" s="343">
        <v>1300000</v>
      </c>
      <c r="F17" s="343">
        <v>1550000</v>
      </c>
      <c r="G17" s="343">
        <v>1550000</v>
      </c>
      <c r="H17" s="343">
        <v>1550000</v>
      </c>
      <c r="I17" s="343">
        <v>1550000</v>
      </c>
      <c r="J17" s="343">
        <v>1550000</v>
      </c>
      <c r="K17" s="343">
        <v>1550000</v>
      </c>
      <c r="L17" s="343">
        <v>1300000</v>
      </c>
      <c r="M17" s="343">
        <v>1300000</v>
      </c>
      <c r="N17" s="343">
        <v>1318000</v>
      </c>
      <c r="O17" s="359">
        <f>SUM(C17:N17)</f>
        <v>17118000</v>
      </c>
    </row>
    <row r="18" spans="1:15" s="41" customFormat="1" ht="19.5" customHeight="1">
      <c r="A18" s="40" t="s">
        <v>27</v>
      </c>
      <c r="B18" s="144" t="s">
        <v>89</v>
      </c>
      <c r="C18" s="343">
        <v>4000000</v>
      </c>
      <c r="D18" s="343">
        <v>4000000</v>
      </c>
      <c r="E18" s="343">
        <v>5000000</v>
      </c>
      <c r="F18" s="343">
        <v>5000000</v>
      </c>
      <c r="G18" s="343">
        <v>4500000</v>
      </c>
      <c r="H18" s="343">
        <v>4300000</v>
      </c>
      <c r="I18" s="343">
        <v>4000000</v>
      </c>
      <c r="J18" s="343">
        <v>4000000</v>
      </c>
      <c r="K18" s="343">
        <v>4000000</v>
      </c>
      <c r="L18" s="343">
        <v>4000000</v>
      </c>
      <c r="M18" s="343">
        <v>4000000</v>
      </c>
      <c r="N18" s="343">
        <v>4039000</v>
      </c>
      <c r="O18" s="344">
        <f t="shared" si="0"/>
        <v>50839000</v>
      </c>
    </row>
    <row r="19" spans="1:15" s="41" customFormat="1" ht="19.5" customHeight="1">
      <c r="A19" s="40" t="s">
        <v>28</v>
      </c>
      <c r="B19" s="144" t="s">
        <v>112</v>
      </c>
      <c r="C19" s="343">
        <v>800000</v>
      </c>
      <c r="D19" s="343">
        <v>800000</v>
      </c>
      <c r="E19" s="343">
        <v>800000</v>
      </c>
      <c r="F19" s="343">
        <v>800000</v>
      </c>
      <c r="G19" s="343">
        <v>800000</v>
      </c>
      <c r="H19" s="343">
        <v>800000</v>
      </c>
      <c r="I19" s="343">
        <v>800000</v>
      </c>
      <c r="J19" s="343">
        <v>800000</v>
      </c>
      <c r="K19" s="343">
        <v>800000</v>
      </c>
      <c r="L19" s="343">
        <v>800000</v>
      </c>
      <c r="M19" s="343">
        <v>1200000</v>
      </c>
      <c r="N19" s="343">
        <v>1800000</v>
      </c>
      <c r="O19" s="344">
        <f t="shared" si="0"/>
        <v>11000000</v>
      </c>
    </row>
    <row r="20" spans="1:15" s="41" customFormat="1" ht="19.5" customHeight="1">
      <c r="A20" s="40" t="s">
        <v>29</v>
      </c>
      <c r="B20" s="144" t="s">
        <v>9</v>
      </c>
      <c r="C20" s="343">
        <v>700000</v>
      </c>
      <c r="D20" s="343">
        <v>2700000</v>
      </c>
      <c r="E20" s="343">
        <v>2700000</v>
      </c>
      <c r="F20" s="343">
        <v>2700000</v>
      </c>
      <c r="G20" s="343">
        <v>3000000</v>
      </c>
      <c r="H20" s="343">
        <v>3700000</v>
      </c>
      <c r="I20" s="343">
        <v>3700000</v>
      </c>
      <c r="J20" s="343">
        <v>3700000</v>
      </c>
      <c r="K20" s="343">
        <v>3700000</v>
      </c>
      <c r="L20" s="343">
        <v>3700000</v>
      </c>
      <c r="M20" s="343">
        <v>3000000</v>
      </c>
      <c r="N20" s="343">
        <v>3031721</v>
      </c>
      <c r="O20" s="344">
        <f t="shared" si="0"/>
        <v>36331721</v>
      </c>
    </row>
    <row r="21" spans="1:15" s="41" customFormat="1" ht="19.5" customHeight="1">
      <c r="A21" s="40" t="s">
        <v>30</v>
      </c>
      <c r="B21" s="144" t="s">
        <v>145</v>
      </c>
      <c r="C21" s="343">
        <v>30000000</v>
      </c>
      <c r="D21" s="343"/>
      <c r="E21" s="343">
        <v>60000000</v>
      </c>
      <c r="F21" s="343">
        <v>5000000</v>
      </c>
      <c r="G21" s="343">
        <v>1000000</v>
      </c>
      <c r="H21" s="343">
        <v>60000000</v>
      </c>
      <c r="I21" s="343">
        <v>20000000</v>
      </c>
      <c r="J21" s="343">
        <v>60000000</v>
      </c>
      <c r="K21" s="343">
        <v>162200</v>
      </c>
      <c r="L21" s="343">
        <v>58000000</v>
      </c>
      <c r="M21" s="343"/>
      <c r="N21" s="343">
        <v>58000000</v>
      </c>
      <c r="O21" s="344">
        <f t="shared" si="0"/>
        <v>352162200</v>
      </c>
    </row>
    <row r="22" spans="1:15" s="41" customFormat="1" ht="19.5" customHeight="1">
      <c r="A22" s="40" t="s">
        <v>31</v>
      </c>
      <c r="B22" s="146" t="s">
        <v>113</v>
      </c>
      <c r="C22" s="343"/>
      <c r="D22" s="343"/>
      <c r="E22" s="343">
        <v>2500000</v>
      </c>
      <c r="F22" s="343">
        <v>15200000</v>
      </c>
      <c r="G22" s="343">
        <v>10000000</v>
      </c>
      <c r="H22" s="343">
        <v>10000000</v>
      </c>
      <c r="I22" s="343">
        <v>10000000</v>
      </c>
      <c r="J22" s="343">
        <v>10000000</v>
      </c>
      <c r="K22" s="343">
        <v>2670000</v>
      </c>
      <c r="L22" s="343"/>
      <c r="M22" s="343"/>
      <c r="N22" s="343"/>
      <c r="O22" s="344">
        <f t="shared" si="0"/>
        <v>60370000</v>
      </c>
    </row>
    <row r="23" spans="1:15" s="41" customFormat="1" ht="19.5" customHeight="1">
      <c r="A23" s="40" t="s">
        <v>32</v>
      </c>
      <c r="B23" s="144" t="s">
        <v>146</v>
      </c>
      <c r="C23" s="343"/>
      <c r="D23" s="343"/>
      <c r="E23" s="343">
        <v>2000000</v>
      </c>
      <c r="F23" s="343">
        <v>200000</v>
      </c>
      <c r="G23" s="343">
        <v>200000</v>
      </c>
      <c r="H23" s="343">
        <v>200000</v>
      </c>
      <c r="I23" s="343">
        <v>200000</v>
      </c>
      <c r="J23" s="343">
        <v>200000</v>
      </c>
      <c r="K23" s="343"/>
      <c r="L23" s="343"/>
      <c r="M23" s="343"/>
      <c r="N23" s="343"/>
      <c r="O23" s="344">
        <f t="shared" si="0"/>
        <v>3000000</v>
      </c>
    </row>
    <row r="24" spans="1:15" s="41" customFormat="1" ht="19.5" customHeight="1">
      <c r="A24" s="40" t="s">
        <v>33</v>
      </c>
      <c r="B24" s="144" t="s">
        <v>10</v>
      </c>
      <c r="C24" s="343">
        <v>3920000</v>
      </c>
      <c r="D24" s="343">
        <v>3920000</v>
      </c>
      <c r="E24" s="343">
        <v>3920000</v>
      </c>
      <c r="F24" s="343">
        <v>3920000</v>
      </c>
      <c r="G24" s="343">
        <v>3920000</v>
      </c>
      <c r="H24" s="343">
        <v>3920000</v>
      </c>
      <c r="I24" s="343">
        <v>3920000</v>
      </c>
      <c r="J24" s="343">
        <v>3920000</v>
      </c>
      <c r="K24" s="343">
        <v>3920000</v>
      </c>
      <c r="L24" s="343">
        <v>3920000</v>
      </c>
      <c r="M24" s="343">
        <v>3920000</v>
      </c>
      <c r="N24" s="343">
        <v>3909079</v>
      </c>
      <c r="O24" s="344">
        <f t="shared" si="0"/>
        <v>47029079</v>
      </c>
    </row>
    <row r="25" spans="1:15" s="38" customFormat="1" ht="19.5" customHeight="1">
      <c r="A25" s="360" t="s">
        <v>34</v>
      </c>
      <c r="B25" s="353" t="s">
        <v>74</v>
      </c>
      <c r="C25" s="354">
        <f aca="true" t="shared" si="2" ref="C25:N25">SUM(C16:C24)</f>
        <v>48720000</v>
      </c>
      <c r="D25" s="354">
        <f t="shared" si="2"/>
        <v>20720000</v>
      </c>
      <c r="E25" s="354">
        <f t="shared" si="2"/>
        <v>86220000</v>
      </c>
      <c r="F25" s="354">
        <f t="shared" si="2"/>
        <v>44370000</v>
      </c>
      <c r="G25" s="354">
        <f t="shared" si="2"/>
        <v>34970000</v>
      </c>
      <c r="H25" s="354">
        <f t="shared" si="2"/>
        <v>94470000</v>
      </c>
      <c r="I25" s="354">
        <f t="shared" si="2"/>
        <v>54170000</v>
      </c>
      <c r="J25" s="354">
        <f t="shared" si="2"/>
        <v>94170000</v>
      </c>
      <c r="K25" s="354">
        <f t="shared" si="2"/>
        <v>26802200</v>
      </c>
      <c r="L25" s="354">
        <f t="shared" si="2"/>
        <v>79720000</v>
      </c>
      <c r="M25" s="354">
        <f t="shared" si="2"/>
        <v>21420000</v>
      </c>
      <c r="N25" s="354">
        <f t="shared" si="2"/>
        <v>80185800</v>
      </c>
      <c r="O25" s="361">
        <f t="shared" si="0"/>
        <v>685938000</v>
      </c>
    </row>
    <row r="26" spans="1:15" ht="19.5" customHeight="1" thickBot="1">
      <c r="A26" s="348" t="s">
        <v>35</v>
      </c>
      <c r="B26" s="349" t="s">
        <v>75</v>
      </c>
      <c r="C26" s="350">
        <f>C14-C25</f>
        <v>27237331</v>
      </c>
      <c r="D26" s="350">
        <f>D14-D25+C26</f>
        <v>54974662</v>
      </c>
      <c r="E26" s="350">
        <f aca="true" t="shared" si="3" ref="E26:N26">E14-E25+D26</f>
        <v>50211993</v>
      </c>
      <c r="F26" s="350">
        <f t="shared" si="3"/>
        <v>54703797</v>
      </c>
      <c r="G26" s="350">
        <f t="shared" si="3"/>
        <v>65991128</v>
      </c>
      <c r="H26" s="350">
        <f t="shared" si="3"/>
        <v>47678459</v>
      </c>
      <c r="I26" s="350">
        <f t="shared" si="3"/>
        <v>39665791</v>
      </c>
      <c r="J26" s="350">
        <f t="shared" si="3"/>
        <v>22810123</v>
      </c>
      <c r="K26" s="350">
        <f t="shared" si="3"/>
        <v>46222255</v>
      </c>
      <c r="L26" s="350">
        <f t="shared" si="3"/>
        <v>38054936</v>
      </c>
      <c r="M26" s="350">
        <f t="shared" si="3"/>
        <v>32539268</v>
      </c>
      <c r="N26" s="351">
        <f t="shared" si="3"/>
        <v>0</v>
      </c>
      <c r="O26" s="352">
        <f>O14-O25</f>
        <v>0</v>
      </c>
    </row>
    <row r="27" ht="15.75">
      <c r="A27" s="44"/>
    </row>
    <row r="28" spans="2:15" ht="15.75">
      <c r="B28" s="45"/>
      <c r="C28" s="46"/>
      <c r="D28" s="46"/>
      <c r="O28" s="43"/>
    </row>
    <row r="29" ht="15.75">
      <c r="O29" s="43"/>
    </row>
    <row r="30" ht="15.75">
      <c r="O30" s="43"/>
    </row>
    <row r="31" ht="15.75">
      <c r="O31" s="43"/>
    </row>
    <row r="32" ht="15.75">
      <c r="O32" s="43"/>
    </row>
    <row r="33" ht="15.75">
      <c r="O33" s="43"/>
    </row>
    <row r="34" ht="15.75">
      <c r="O34" s="43"/>
    </row>
    <row r="35" ht="15.75">
      <c r="O35" s="43"/>
    </row>
    <row r="36" ht="15.75">
      <c r="O36" s="43"/>
    </row>
    <row r="37" ht="15.75">
      <c r="O37" s="43"/>
    </row>
    <row r="38" ht="15.75">
      <c r="O38" s="43"/>
    </row>
    <row r="39" ht="15.75">
      <c r="O39" s="43"/>
    </row>
    <row r="40" ht="15.75">
      <c r="O40" s="43"/>
    </row>
    <row r="41" ht="15.75">
      <c r="O41" s="43"/>
    </row>
    <row r="42" ht="15.75">
      <c r="O42" s="43"/>
    </row>
    <row r="43" ht="15.75">
      <c r="O43" s="43"/>
    </row>
    <row r="44" ht="15.75">
      <c r="O44" s="43"/>
    </row>
    <row r="45" ht="15.75">
      <c r="O45" s="43"/>
    </row>
    <row r="46" ht="15.75">
      <c r="O46" s="43"/>
    </row>
    <row r="47" ht="15.75">
      <c r="O47" s="43"/>
    </row>
    <row r="48" ht="15.75">
      <c r="O48" s="43"/>
    </row>
    <row r="49" ht="15.75">
      <c r="O49" s="43"/>
    </row>
    <row r="50" ht="15.75">
      <c r="O50" s="43"/>
    </row>
    <row r="51" ht="15.75">
      <c r="O51" s="43"/>
    </row>
    <row r="52" ht="15.75">
      <c r="O52" s="43"/>
    </row>
    <row r="53" ht="15.75">
      <c r="O53" s="43"/>
    </row>
    <row r="54" ht="15.75">
      <c r="O54" s="43"/>
    </row>
    <row r="55" ht="15.75">
      <c r="O55" s="43"/>
    </row>
    <row r="56" ht="15.75">
      <c r="O56" s="43"/>
    </row>
    <row r="57" ht="15.75">
      <c r="O57" s="43"/>
    </row>
    <row r="58" ht="15.75">
      <c r="O58" s="43"/>
    </row>
    <row r="59" ht="15.75">
      <c r="O59" s="43"/>
    </row>
    <row r="60" ht="15.75">
      <c r="O60" s="43"/>
    </row>
    <row r="61" ht="15.75">
      <c r="O61" s="43"/>
    </row>
    <row r="62" ht="15.75">
      <c r="O62" s="43"/>
    </row>
    <row r="63" ht="15.75">
      <c r="O63" s="43"/>
    </row>
    <row r="64" ht="15.75">
      <c r="O64" s="43"/>
    </row>
    <row r="65" ht="15.75">
      <c r="O65" s="43"/>
    </row>
    <row r="66" ht="15.75">
      <c r="O66" s="43"/>
    </row>
    <row r="67" ht="15.75">
      <c r="O67" s="43"/>
    </row>
    <row r="68" ht="15.75">
      <c r="O68" s="43"/>
    </row>
    <row r="69" ht="15.75">
      <c r="O69" s="43"/>
    </row>
    <row r="70" ht="15.75">
      <c r="O70" s="43"/>
    </row>
    <row r="71" ht="15.75">
      <c r="O71" s="43"/>
    </row>
    <row r="72" ht="15.75">
      <c r="O72" s="43"/>
    </row>
    <row r="73" ht="15.75">
      <c r="O73" s="43"/>
    </row>
    <row r="74" ht="15.75">
      <c r="O74" s="43"/>
    </row>
    <row r="75" ht="15.75">
      <c r="O75" s="43"/>
    </row>
    <row r="76" ht="15.75">
      <c r="O76" s="43"/>
    </row>
    <row r="77" ht="15.75">
      <c r="O77" s="43"/>
    </row>
    <row r="78" ht="15.75">
      <c r="O78" s="43"/>
    </row>
    <row r="79" ht="15.75">
      <c r="O79" s="43"/>
    </row>
    <row r="80" ht="15.75">
      <c r="O80" s="43"/>
    </row>
    <row r="81" ht="15.75">
      <c r="O81" s="43"/>
    </row>
  </sheetData>
  <sheetProtection/>
  <mergeCells count="3">
    <mergeCell ref="B4:O4"/>
    <mergeCell ref="B15:O15"/>
    <mergeCell ref="A1:O1"/>
  </mergeCells>
  <printOptions horizontalCentered="1"/>
  <pageMargins left="0.3937007874015748" right="0.3937007874015748" top="0.6692913385826772" bottom="0.5905511811023623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21. melléklet az 1/2020. (II. 21.)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view="pageLayout" workbookViewId="0" topLeftCell="A1">
      <selection activeCell="A2" sqref="A2:U2"/>
    </sheetView>
  </sheetViews>
  <sheetFormatPr defaultColWidth="9.00390625" defaultRowHeight="12.75"/>
  <cols>
    <col min="1" max="17" width="3.125" style="384" customWidth="1"/>
    <col min="18" max="18" width="9.50390625" style="384" customWidth="1"/>
    <col min="19" max="19" width="10.50390625" style="384" customWidth="1"/>
    <col min="20" max="20" width="15.00390625" style="427" customWidth="1"/>
    <col min="21" max="21" width="16.50390625" style="427" customWidth="1"/>
    <col min="22" max="16384" width="9.375" style="384" customWidth="1"/>
  </cols>
  <sheetData>
    <row r="1" spans="1:21" ht="25.5" customHeight="1">
      <c r="A1" s="524" t="s">
        <v>727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</row>
    <row r="2" spans="1:21" ht="25.5" customHeight="1">
      <c r="A2" s="507" t="s">
        <v>728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</row>
    <row r="3" spans="1:21" ht="19.5" customHeight="1">
      <c r="A3" s="507" t="s">
        <v>729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</row>
    <row r="4" spans="1:21" ht="19.5" customHeight="1">
      <c r="A4" s="386"/>
      <c r="B4" s="413"/>
      <c r="C4" s="413"/>
      <c r="D4" s="413"/>
      <c r="K4" s="386"/>
      <c r="L4" s="386"/>
      <c r="M4" s="429"/>
      <c r="N4" s="386"/>
      <c r="O4" s="386"/>
      <c r="P4" s="386"/>
      <c r="Q4" s="386"/>
      <c r="R4" s="386"/>
      <c r="S4" s="538"/>
      <c r="T4" s="538"/>
      <c r="U4" s="538"/>
    </row>
    <row r="5" spans="1:21" ht="19.5" customHeight="1">
      <c r="A5" s="386"/>
      <c r="B5" s="413"/>
      <c r="C5" s="413"/>
      <c r="D5" s="413"/>
      <c r="K5" s="386"/>
      <c r="L5" s="386"/>
      <c r="M5" s="429"/>
      <c r="N5" s="386"/>
      <c r="O5" s="386"/>
      <c r="P5" s="386"/>
      <c r="Q5" s="386"/>
      <c r="R5" s="386"/>
      <c r="S5" s="430"/>
      <c r="T5" s="431"/>
      <c r="U5" s="431"/>
    </row>
    <row r="6" spans="1:21" ht="19.5" customHeight="1" thickBot="1">
      <c r="A6" s="508" t="s">
        <v>282</v>
      </c>
      <c r="B6" s="509"/>
      <c r="C6" s="509"/>
      <c r="D6" s="509"/>
      <c r="E6" s="509"/>
      <c r="F6" s="509"/>
      <c r="G6" s="509"/>
      <c r="H6" s="509"/>
      <c r="I6" s="509"/>
      <c r="J6" s="509"/>
      <c r="K6" s="509"/>
      <c r="L6" s="509"/>
      <c r="M6" s="509"/>
      <c r="N6" s="509"/>
      <c r="O6" s="509"/>
      <c r="P6" s="509"/>
      <c r="Q6" s="509"/>
      <c r="R6" s="509"/>
      <c r="S6" s="509"/>
      <c r="T6" s="509"/>
      <c r="U6" s="509"/>
    </row>
    <row r="7" spans="1:21" ht="46.5" customHeight="1">
      <c r="A7" s="510" t="s">
        <v>53</v>
      </c>
      <c r="B7" s="511"/>
      <c r="C7" s="512" t="s">
        <v>321</v>
      </c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513"/>
      <c r="R7" s="513"/>
      <c r="S7" s="389" t="s">
        <v>723</v>
      </c>
      <c r="T7" s="390" t="s">
        <v>722</v>
      </c>
      <c r="U7" s="391" t="s">
        <v>324</v>
      </c>
    </row>
    <row r="8" spans="1:21" ht="12.75">
      <c r="A8" s="514" t="s">
        <v>13</v>
      </c>
      <c r="B8" s="515"/>
      <c r="C8" s="516" t="s">
        <v>14</v>
      </c>
      <c r="D8" s="517"/>
      <c r="E8" s="517"/>
      <c r="F8" s="517"/>
      <c r="G8" s="517"/>
      <c r="H8" s="517"/>
      <c r="I8" s="517"/>
      <c r="J8" s="517"/>
      <c r="K8" s="517"/>
      <c r="L8" s="517"/>
      <c r="M8" s="517"/>
      <c r="N8" s="517"/>
      <c r="O8" s="517"/>
      <c r="P8" s="517"/>
      <c r="Q8" s="517"/>
      <c r="R8" s="517"/>
      <c r="S8" s="393" t="s">
        <v>15</v>
      </c>
      <c r="T8" s="425" t="s">
        <v>16</v>
      </c>
      <c r="U8" s="432" t="s">
        <v>17</v>
      </c>
    </row>
    <row r="9" spans="1:21" ht="24.75" customHeight="1">
      <c r="A9" s="518" t="s">
        <v>325</v>
      </c>
      <c r="B9" s="530"/>
      <c r="C9" s="478" t="s">
        <v>730</v>
      </c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479"/>
      <c r="Q9" s="479"/>
      <c r="R9" s="479"/>
      <c r="S9" s="399" t="s">
        <v>731</v>
      </c>
      <c r="T9" s="422">
        <v>0</v>
      </c>
      <c r="U9" s="433">
        <v>0</v>
      </c>
    </row>
    <row r="10" spans="1:21" ht="24.75" customHeight="1">
      <c r="A10" s="518" t="s">
        <v>328</v>
      </c>
      <c r="B10" s="530"/>
      <c r="C10" s="478" t="s">
        <v>732</v>
      </c>
      <c r="D10" s="479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399" t="s">
        <v>733</v>
      </c>
      <c r="T10" s="422">
        <v>0</v>
      </c>
      <c r="U10" s="433">
        <v>0</v>
      </c>
    </row>
    <row r="11" spans="1:21" ht="24.75" customHeight="1">
      <c r="A11" s="518" t="s">
        <v>331</v>
      </c>
      <c r="B11" s="530"/>
      <c r="C11" s="478" t="s">
        <v>734</v>
      </c>
      <c r="D11" s="479"/>
      <c r="E11" s="479"/>
      <c r="F11" s="479"/>
      <c r="G11" s="479"/>
      <c r="H11" s="479"/>
      <c r="I11" s="479"/>
      <c r="J11" s="479"/>
      <c r="K11" s="479"/>
      <c r="L11" s="479"/>
      <c r="M11" s="479"/>
      <c r="N11" s="479"/>
      <c r="O11" s="479"/>
      <c r="P11" s="479"/>
      <c r="Q11" s="479"/>
      <c r="R11" s="479"/>
      <c r="S11" s="399" t="s">
        <v>735</v>
      </c>
      <c r="T11" s="422"/>
      <c r="U11" s="433">
        <v>0</v>
      </c>
    </row>
    <row r="12" spans="1:21" ht="26.25" customHeight="1">
      <c r="A12" s="522" t="s">
        <v>334</v>
      </c>
      <c r="B12" s="527"/>
      <c r="C12" s="481" t="s">
        <v>736</v>
      </c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2"/>
      <c r="S12" s="404" t="s">
        <v>737</v>
      </c>
      <c r="T12" s="420">
        <f>SUM(T9:T11)</f>
        <v>0</v>
      </c>
      <c r="U12" s="433">
        <v>0</v>
      </c>
    </row>
    <row r="13" spans="1:21" s="405" customFormat="1" ht="24.75" customHeight="1">
      <c r="A13" s="518" t="s">
        <v>337</v>
      </c>
      <c r="B13" s="530"/>
      <c r="C13" s="535" t="s">
        <v>738</v>
      </c>
      <c r="D13" s="536"/>
      <c r="E13" s="536"/>
      <c r="F13" s="536"/>
      <c r="G13" s="536"/>
      <c r="H13" s="536"/>
      <c r="I13" s="536"/>
      <c r="J13" s="536"/>
      <c r="K13" s="536"/>
      <c r="L13" s="536"/>
      <c r="M13" s="536"/>
      <c r="N13" s="536"/>
      <c r="O13" s="536"/>
      <c r="P13" s="536"/>
      <c r="Q13" s="536"/>
      <c r="R13" s="536"/>
      <c r="S13" s="399" t="s">
        <v>739</v>
      </c>
      <c r="T13" s="422">
        <v>0</v>
      </c>
      <c r="U13" s="433">
        <v>0</v>
      </c>
    </row>
    <row r="14" spans="1:21" ht="24.75" customHeight="1">
      <c r="A14" s="518" t="s">
        <v>340</v>
      </c>
      <c r="B14" s="530"/>
      <c r="C14" s="535" t="s">
        <v>740</v>
      </c>
      <c r="D14" s="536"/>
      <c r="E14" s="536"/>
      <c r="F14" s="536"/>
      <c r="G14" s="536"/>
      <c r="H14" s="536"/>
      <c r="I14" s="536"/>
      <c r="J14" s="536"/>
      <c r="K14" s="536"/>
      <c r="L14" s="536"/>
      <c r="M14" s="536"/>
      <c r="N14" s="536"/>
      <c r="O14" s="536"/>
      <c r="P14" s="536"/>
      <c r="Q14" s="536"/>
      <c r="R14" s="536"/>
      <c r="S14" s="399" t="s">
        <v>741</v>
      </c>
      <c r="T14" s="422">
        <v>0</v>
      </c>
      <c r="U14" s="433">
        <v>0</v>
      </c>
    </row>
    <row r="15" spans="1:21" ht="24.75" customHeight="1">
      <c r="A15" s="518" t="s">
        <v>343</v>
      </c>
      <c r="B15" s="530"/>
      <c r="C15" s="478" t="s">
        <v>742</v>
      </c>
      <c r="D15" s="479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79"/>
      <c r="P15" s="479"/>
      <c r="Q15" s="479"/>
      <c r="R15" s="479"/>
      <c r="S15" s="399" t="s">
        <v>743</v>
      </c>
      <c r="T15" s="422">
        <v>0</v>
      </c>
      <c r="U15" s="433">
        <v>0</v>
      </c>
    </row>
    <row r="16" spans="1:21" ht="24.75" customHeight="1">
      <c r="A16" s="518" t="s">
        <v>346</v>
      </c>
      <c r="B16" s="530"/>
      <c r="C16" s="478" t="s">
        <v>744</v>
      </c>
      <c r="D16" s="479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399" t="s">
        <v>745</v>
      </c>
      <c r="T16" s="422">
        <v>0</v>
      </c>
      <c r="U16" s="433">
        <v>0</v>
      </c>
    </row>
    <row r="17" spans="1:21" ht="24.75" customHeight="1">
      <c r="A17" s="522" t="s">
        <v>349</v>
      </c>
      <c r="B17" s="527"/>
      <c r="C17" s="528" t="s">
        <v>746</v>
      </c>
      <c r="D17" s="529"/>
      <c r="E17" s="529"/>
      <c r="F17" s="529"/>
      <c r="G17" s="529"/>
      <c r="H17" s="529"/>
      <c r="I17" s="529"/>
      <c r="J17" s="529"/>
      <c r="K17" s="529"/>
      <c r="L17" s="529"/>
      <c r="M17" s="529"/>
      <c r="N17" s="529"/>
      <c r="O17" s="529"/>
      <c r="P17" s="529"/>
      <c r="Q17" s="529"/>
      <c r="R17" s="529"/>
      <c r="S17" s="404" t="s">
        <v>747</v>
      </c>
      <c r="T17" s="420">
        <f>SUM(T13:T16)</f>
        <v>0</v>
      </c>
      <c r="U17" s="433">
        <v>0</v>
      </c>
    </row>
    <row r="18" spans="1:21" ht="22.5" customHeight="1">
      <c r="A18" s="518" t="s">
        <v>352</v>
      </c>
      <c r="B18" s="530"/>
      <c r="C18" s="535" t="s">
        <v>748</v>
      </c>
      <c r="D18" s="536"/>
      <c r="E18" s="536"/>
      <c r="F18" s="536"/>
      <c r="G18" s="536"/>
      <c r="H18" s="536"/>
      <c r="I18" s="536"/>
      <c r="J18" s="536"/>
      <c r="K18" s="536"/>
      <c r="L18" s="536"/>
      <c r="M18" s="536"/>
      <c r="N18" s="536"/>
      <c r="O18" s="536"/>
      <c r="P18" s="536"/>
      <c r="Q18" s="536"/>
      <c r="R18" s="536"/>
      <c r="S18" s="399" t="s">
        <v>749</v>
      </c>
      <c r="T18" s="422">
        <v>0</v>
      </c>
      <c r="U18" s="433">
        <v>0</v>
      </c>
    </row>
    <row r="19" spans="1:21" ht="22.5" customHeight="1">
      <c r="A19" s="518" t="s">
        <v>355</v>
      </c>
      <c r="B19" s="530"/>
      <c r="C19" s="535" t="s">
        <v>750</v>
      </c>
      <c r="D19" s="536"/>
      <c r="E19" s="536"/>
      <c r="F19" s="536"/>
      <c r="G19" s="536"/>
      <c r="H19" s="536"/>
      <c r="I19" s="536"/>
      <c r="J19" s="536"/>
      <c r="K19" s="536"/>
      <c r="L19" s="536"/>
      <c r="M19" s="536"/>
      <c r="N19" s="536"/>
      <c r="O19" s="536"/>
      <c r="P19" s="536"/>
      <c r="Q19" s="536"/>
      <c r="R19" s="536"/>
      <c r="S19" s="399" t="s">
        <v>751</v>
      </c>
      <c r="T19" s="422">
        <v>5235639</v>
      </c>
      <c r="U19" s="433">
        <v>4442079</v>
      </c>
    </row>
    <row r="20" spans="1:21" ht="22.5" customHeight="1">
      <c r="A20" s="518" t="s">
        <v>358</v>
      </c>
      <c r="B20" s="530"/>
      <c r="C20" s="535" t="s">
        <v>263</v>
      </c>
      <c r="D20" s="536"/>
      <c r="E20" s="536"/>
      <c r="F20" s="536"/>
      <c r="G20" s="536"/>
      <c r="H20" s="536"/>
      <c r="I20" s="536"/>
      <c r="J20" s="536"/>
      <c r="K20" s="536"/>
      <c r="L20" s="536"/>
      <c r="M20" s="536"/>
      <c r="N20" s="536"/>
      <c r="O20" s="536"/>
      <c r="P20" s="536"/>
      <c r="Q20" s="536"/>
      <c r="R20" s="536"/>
      <c r="S20" s="399" t="s">
        <v>752</v>
      </c>
      <c r="T20" s="422">
        <v>44660088</v>
      </c>
      <c r="U20" s="433">
        <v>42587000</v>
      </c>
    </row>
    <row r="21" spans="1:21" ht="22.5" customHeight="1">
      <c r="A21" s="518" t="s">
        <v>361</v>
      </c>
      <c r="B21" s="530"/>
      <c r="C21" s="535" t="s">
        <v>264</v>
      </c>
      <c r="D21" s="536"/>
      <c r="E21" s="536"/>
      <c r="F21" s="536"/>
      <c r="G21" s="536"/>
      <c r="H21" s="536"/>
      <c r="I21" s="536"/>
      <c r="J21" s="536"/>
      <c r="K21" s="536"/>
      <c r="L21" s="536"/>
      <c r="M21" s="536"/>
      <c r="N21" s="536"/>
      <c r="O21" s="536"/>
      <c r="P21" s="536"/>
      <c r="Q21" s="536"/>
      <c r="R21" s="536"/>
      <c r="S21" s="399" t="s">
        <v>753</v>
      </c>
      <c r="T21" s="422">
        <v>0</v>
      </c>
      <c r="U21" s="433">
        <v>0</v>
      </c>
    </row>
    <row r="22" spans="1:21" ht="22.5" customHeight="1">
      <c r="A22" s="518" t="s">
        <v>364</v>
      </c>
      <c r="B22" s="530"/>
      <c r="C22" s="535" t="s">
        <v>188</v>
      </c>
      <c r="D22" s="536"/>
      <c r="E22" s="536"/>
      <c r="F22" s="536"/>
      <c r="G22" s="536"/>
      <c r="H22" s="536"/>
      <c r="I22" s="536"/>
      <c r="J22" s="536"/>
      <c r="K22" s="536"/>
      <c r="L22" s="536"/>
      <c r="M22" s="536"/>
      <c r="N22" s="536"/>
      <c r="O22" s="536"/>
      <c r="P22" s="536"/>
      <c r="Q22" s="536"/>
      <c r="R22" s="536"/>
      <c r="S22" s="399" t="s">
        <v>754</v>
      </c>
      <c r="T22" s="422">
        <v>0</v>
      </c>
      <c r="U22" s="433">
        <v>0</v>
      </c>
    </row>
    <row r="23" spans="1:21" ht="22.5" customHeight="1">
      <c r="A23" s="518" t="s">
        <v>367</v>
      </c>
      <c r="B23" s="530"/>
      <c r="C23" s="535" t="s">
        <v>755</v>
      </c>
      <c r="D23" s="536"/>
      <c r="E23" s="536"/>
      <c r="F23" s="536"/>
      <c r="G23" s="536"/>
      <c r="H23" s="536"/>
      <c r="I23" s="536"/>
      <c r="J23" s="536"/>
      <c r="K23" s="536"/>
      <c r="L23" s="536"/>
      <c r="M23" s="536"/>
      <c r="N23" s="536"/>
      <c r="O23" s="536"/>
      <c r="P23" s="536"/>
      <c r="Q23" s="536"/>
      <c r="R23" s="536"/>
      <c r="S23" s="399" t="s">
        <v>756</v>
      </c>
      <c r="T23" s="422">
        <v>0</v>
      </c>
      <c r="U23" s="433">
        <v>0</v>
      </c>
    </row>
    <row r="24" spans="1:21" ht="24.75" customHeight="1">
      <c r="A24" s="522" t="s">
        <v>370</v>
      </c>
      <c r="B24" s="527"/>
      <c r="C24" s="528" t="s">
        <v>757</v>
      </c>
      <c r="D24" s="529"/>
      <c r="E24" s="529"/>
      <c r="F24" s="529"/>
      <c r="G24" s="529"/>
      <c r="H24" s="529"/>
      <c r="I24" s="529"/>
      <c r="J24" s="529"/>
      <c r="K24" s="529"/>
      <c r="L24" s="529"/>
      <c r="M24" s="529"/>
      <c r="N24" s="529"/>
      <c r="O24" s="529"/>
      <c r="P24" s="529"/>
      <c r="Q24" s="529"/>
      <c r="R24" s="529"/>
      <c r="S24" s="404" t="s">
        <v>758</v>
      </c>
      <c r="T24" s="420">
        <f>T12+T17+T18+T19+T20+T21+T22+T23</f>
        <v>49895727</v>
      </c>
      <c r="U24" s="436">
        <f>U12+U17+U18+U19+U20+U21+U22+U23</f>
        <v>47029079</v>
      </c>
    </row>
    <row r="25" spans="1:21" ht="22.5" customHeight="1">
      <c r="A25" s="518" t="s">
        <v>373</v>
      </c>
      <c r="B25" s="530"/>
      <c r="C25" s="535" t="s">
        <v>759</v>
      </c>
      <c r="D25" s="536"/>
      <c r="E25" s="536"/>
      <c r="F25" s="536"/>
      <c r="G25" s="536"/>
      <c r="H25" s="536"/>
      <c r="I25" s="536"/>
      <c r="J25" s="536"/>
      <c r="K25" s="536"/>
      <c r="L25" s="536"/>
      <c r="M25" s="536"/>
      <c r="N25" s="536"/>
      <c r="O25" s="536"/>
      <c r="P25" s="536"/>
      <c r="Q25" s="536"/>
      <c r="R25" s="536"/>
      <c r="S25" s="399" t="s">
        <v>760</v>
      </c>
      <c r="T25" s="422">
        <v>0</v>
      </c>
      <c r="U25" s="433">
        <v>0</v>
      </c>
    </row>
    <row r="26" spans="1:21" ht="22.5" customHeight="1">
      <c r="A26" s="518" t="s">
        <v>376</v>
      </c>
      <c r="B26" s="530"/>
      <c r="C26" s="478" t="s">
        <v>761</v>
      </c>
      <c r="D26" s="479"/>
      <c r="E26" s="479"/>
      <c r="F26" s="479"/>
      <c r="G26" s="479"/>
      <c r="H26" s="479"/>
      <c r="I26" s="479"/>
      <c r="J26" s="479"/>
      <c r="K26" s="479"/>
      <c r="L26" s="479"/>
      <c r="M26" s="479"/>
      <c r="N26" s="479"/>
      <c r="O26" s="479"/>
      <c r="P26" s="479"/>
      <c r="Q26" s="479"/>
      <c r="R26" s="479"/>
      <c r="S26" s="399" t="s">
        <v>762</v>
      </c>
      <c r="T26" s="422">
        <v>0</v>
      </c>
      <c r="U26" s="433">
        <v>0</v>
      </c>
    </row>
    <row r="27" spans="1:21" ht="22.5" customHeight="1">
      <c r="A27" s="518" t="s">
        <v>379</v>
      </c>
      <c r="B27" s="530"/>
      <c r="C27" s="535" t="s">
        <v>763</v>
      </c>
      <c r="D27" s="536"/>
      <c r="E27" s="536"/>
      <c r="F27" s="536"/>
      <c r="G27" s="536"/>
      <c r="H27" s="536"/>
      <c r="I27" s="536"/>
      <c r="J27" s="536"/>
      <c r="K27" s="536"/>
      <c r="L27" s="536"/>
      <c r="M27" s="536"/>
      <c r="N27" s="536"/>
      <c r="O27" s="536"/>
      <c r="P27" s="536"/>
      <c r="Q27" s="536"/>
      <c r="R27" s="536"/>
      <c r="S27" s="399" t="s">
        <v>764</v>
      </c>
      <c r="T27" s="422">
        <v>0</v>
      </c>
      <c r="U27" s="433">
        <v>0</v>
      </c>
    </row>
    <row r="28" spans="1:21" ht="22.5" customHeight="1">
      <c r="A28" s="518" t="s">
        <v>382</v>
      </c>
      <c r="B28" s="530"/>
      <c r="C28" s="535" t="s">
        <v>765</v>
      </c>
      <c r="D28" s="536"/>
      <c r="E28" s="536"/>
      <c r="F28" s="536"/>
      <c r="G28" s="536"/>
      <c r="H28" s="536"/>
      <c r="I28" s="536"/>
      <c r="J28" s="536"/>
      <c r="K28" s="536"/>
      <c r="L28" s="536"/>
      <c r="M28" s="536"/>
      <c r="N28" s="536"/>
      <c r="O28" s="536"/>
      <c r="P28" s="536"/>
      <c r="Q28" s="536"/>
      <c r="R28" s="536"/>
      <c r="S28" s="399" t="s">
        <v>766</v>
      </c>
      <c r="T28" s="422">
        <v>0</v>
      </c>
      <c r="U28" s="433">
        <v>0</v>
      </c>
    </row>
    <row r="29" spans="1:21" ht="22.5" customHeight="1">
      <c r="A29" s="522" t="s">
        <v>385</v>
      </c>
      <c r="B29" s="527"/>
      <c r="C29" s="528" t="s">
        <v>767</v>
      </c>
      <c r="D29" s="529"/>
      <c r="E29" s="529"/>
      <c r="F29" s="529"/>
      <c r="G29" s="529"/>
      <c r="H29" s="529"/>
      <c r="I29" s="529"/>
      <c r="J29" s="529"/>
      <c r="K29" s="529"/>
      <c r="L29" s="529"/>
      <c r="M29" s="529"/>
      <c r="N29" s="529"/>
      <c r="O29" s="529"/>
      <c r="P29" s="529"/>
      <c r="Q29" s="529"/>
      <c r="R29" s="529"/>
      <c r="S29" s="404" t="s">
        <v>768</v>
      </c>
      <c r="T29" s="420">
        <f>SUM(T25:T28)</f>
        <v>0</v>
      </c>
      <c r="U29" s="433">
        <v>0</v>
      </c>
    </row>
    <row r="30" spans="1:21" ht="24.75" customHeight="1">
      <c r="A30" s="518" t="s">
        <v>388</v>
      </c>
      <c r="B30" s="530"/>
      <c r="C30" s="478" t="s">
        <v>769</v>
      </c>
      <c r="D30" s="479"/>
      <c r="E30" s="479"/>
      <c r="F30" s="479"/>
      <c r="G30" s="479"/>
      <c r="H30" s="479"/>
      <c r="I30" s="479"/>
      <c r="J30" s="479"/>
      <c r="K30" s="479"/>
      <c r="L30" s="479"/>
      <c r="M30" s="479"/>
      <c r="N30" s="479"/>
      <c r="O30" s="479"/>
      <c r="P30" s="479"/>
      <c r="Q30" s="479"/>
      <c r="R30" s="479"/>
      <c r="S30" s="399" t="s">
        <v>770</v>
      </c>
      <c r="T30" s="422">
        <v>0</v>
      </c>
      <c r="U30" s="433">
        <v>0</v>
      </c>
    </row>
    <row r="31" spans="1:21" ht="24.75" customHeight="1" thickBot="1">
      <c r="A31" s="531" t="s">
        <v>391</v>
      </c>
      <c r="B31" s="532"/>
      <c r="C31" s="533" t="s">
        <v>771</v>
      </c>
      <c r="D31" s="534"/>
      <c r="E31" s="534"/>
      <c r="F31" s="534"/>
      <c r="G31" s="534"/>
      <c r="H31" s="534"/>
      <c r="I31" s="534"/>
      <c r="J31" s="534"/>
      <c r="K31" s="534"/>
      <c r="L31" s="534"/>
      <c r="M31" s="534"/>
      <c r="N31" s="534"/>
      <c r="O31" s="534"/>
      <c r="P31" s="534"/>
      <c r="Q31" s="534"/>
      <c r="R31" s="534"/>
      <c r="S31" s="438" t="s">
        <v>772</v>
      </c>
      <c r="T31" s="418">
        <f>T24+T29+T30</f>
        <v>49895727</v>
      </c>
      <c r="U31" s="439">
        <f>U24+U29+U30</f>
        <v>47029079</v>
      </c>
    </row>
    <row r="32" spans="3:18" ht="12.75">
      <c r="C32" s="416"/>
      <c r="D32" s="416"/>
      <c r="E32" s="416"/>
      <c r="F32" s="416"/>
      <c r="G32" s="416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</row>
  </sheetData>
  <sheetProtection/>
  <mergeCells count="55">
    <mergeCell ref="A1:U1"/>
    <mergeCell ref="A2:U2"/>
    <mergeCell ref="A3:U3"/>
    <mergeCell ref="S4:U4"/>
    <mergeCell ref="A6:U6"/>
    <mergeCell ref="A7:B7"/>
    <mergeCell ref="C7:R7"/>
    <mergeCell ref="A8:B8"/>
    <mergeCell ref="C8:R8"/>
    <mergeCell ref="A9:B9"/>
    <mergeCell ref="C9:R9"/>
    <mergeCell ref="A10:B10"/>
    <mergeCell ref="C10:R10"/>
    <mergeCell ref="A11:B11"/>
    <mergeCell ref="C11:R11"/>
    <mergeCell ref="A12:B12"/>
    <mergeCell ref="C12:R12"/>
    <mergeCell ref="A13:B13"/>
    <mergeCell ref="C13:R13"/>
    <mergeCell ref="A14:B14"/>
    <mergeCell ref="C14:R14"/>
    <mergeCell ref="A15:B15"/>
    <mergeCell ref="C15:R15"/>
    <mergeCell ref="A16:B16"/>
    <mergeCell ref="C16:R16"/>
    <mergeCell ref="A17:B17"/>
    <mergeCell ref="C17:R17"/>
    <mergeCell ref="A18:B18"/>
    <mergeCell ref="C18:R18"/>
    <mergeCell ref="A19:B19"/>
    <mergeCell ref="C19:R19"/>
    <mergeCell ref="A20:B20"/>
    <mergeCell ref="C20:R20"/>
    <mergeCell ref="A21:B21"/>
    <mergeCell ref="C21:R21"/>
    <mergeCell ref="A22:B22"/>
    <mergeCell ref="C22:R22"/>
    <mergeCell ref="A23:B23"/>
    <mergeCell ref="C23:R23"/>
    <mergeCell ref="A24:B24"/>
    <mergeCell ref="C24:R24"/>
    <mergeCell ref="A25:B25"/>
    <mergeCell ref="C25:R25"/>
    <mergeCell ref="A26:B26"/>
    <mergeCell ref="C26:R26"/>
    <mergeCell ref="A27:B27"/>
    <mergeCell ref="C27:R27"/>
    <mergeCell ref="A28:B28"/>
    <mergeCell ref="C28:R28"/>
    <mergeCell ref="A29:B29"/>
    <mergeCell ref="C29:R29"/>
    <mergeCell ref="A30:B30"/>
    <mergeCell ref="C30:R30"/>
    <mergeCell ref="A31:B31"/>
    <mergeCell ref="C31:R3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Header>&amp;R3. melléklet az 1/2020. (II. 21.)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32"/>
  <sheetViews>
    <sheetView view="pageLayout" workbookViewId="0" topLeftCell="A1">
      <selection activeCell="S8" sqref="S8"/>
    </sheetView>
  </sheetViews>
  <sheetFormatPr defaultColWidth="9.00390625" defaultRowHeight="12.75"/>
  <cols>
    <col min="1" max="17" width="3.125" style="384" customWidth="1"/>
    <col min="18" max="18" width="10.375" style="384" customWidth="1"/>
    <col min="19" max="19" width="11.125" style="384" customWidth="1"/>
    <col min="20" max="20" width="15.375" style="384" customWidth="1"/>
    <col min="21" max="21" width="14.625" style="427" customWidth="1"/>
    <col min="22" max="31" width="3.125" style="384" customWidth="1"/>
    <col min="32" max="16384" width="9.375" style="384" customWidth="1"/>
  </cols>
  <sheetData>
    <row r="1" spans="1:21" ht="25.5" customHeight="1">
      <c r="A1" s="524" t="s">
        <v>773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4"/>
      <c r="U1" s="524"/>
    </row>
    <row r="2" spans="1:21" ht="25.5" customHeight="1">
      <c r="A2" s="507" t="s">
        <v>774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</row>
    <row r="3" spans="1:21" ht="19.5" customHeight="1">
      <c r="A3" s="526" t="s">
        <v>775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  <c r="R3" s="526"/>
      <c r="S3" s="526"/>
      <c r="T3" s="526"/>
      <c r="U3" s="526"/>
    </row>
    <row r="4" spans="1:21" ht="15" customHeight="1">
      <c r="A4" s="386"/>
      <c r="B4" s="413"/>
      <c r="C4" s="413"/>
      <c r="D4" s="413"/>
      <c r="E4" s="413"/>
      <c r="F4" s="413"/>
      <c r="U4" s="440"/>
    </row>
    <row r="5" spans="1:21" ht="30.75" customHeight="1" thickBot="1">
      <c r="A5" s="508" t="s">
        <v>285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</row>
    <row r="6" spans="1:21" ht="45" customHeight="1">
      <c r="A6" s="539" t="s">
        <v>53</v>
      </c>
      <c r="B6" s="540"/>
      <c r="C6" s="541" t="s">
        <v>321</v>
      </c>
      <c r="D6" s="542"/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389" t="s">
        <v>723</v>
      </c>
      <c r="T6" s="389" t="s">
        <v>722</v>
      </c>
      <c r="U6" s="391" t="s">
        <v>776</v>
      </c>
    </row>
    <row r="7" spans="1:21" ht="12.75">
      <c r="A7" s="514" t="s">
        <v>13</v>
      </c>
      <c r="B7" s="515"/>
      <c r="C7" s="516" t="s">
        <v>14</v>
      </c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  <c r="P7" s="517"/>
      <c r="Q7" s="517"/>
      <c r="R7" s="517"/>
      <c r="S7" s="442" t="s">
        <v>15</v>
      </c>
      <c r="T7" s="393" t="s">
        <v>16</v>
      </c>
      <c r="U7" s="432" t="s">
        <v>17</v>
      </c>
    </row>
    <row r="8" spans="1:21" ht="21.75" customHeight="1">
      <c r="A8" s="518" t="s">
        <v>325</v>
      </c>
      <c r="B8" s="530"/>
      <c r="C8" s="535" t="s">
        <v>777</v>
      </c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6"/>
      <c r="P8" s="536"/>
      <c r="Q8" s="536"/>
      <c r="R8" s="536"/>
      <c r="S8" s="443" t="s">
        <v>778</v>
      </c>
      <c r="T8" s="422">
        <v>0</v>
      </c>
      <c r="U8" s="433">
        <v>0</v>
      </c>
    </row>
    <row r="9" spans="1:21" ht="24.75" customHeight="1">
      <c r="A9" s="518" t="s">
        <v>328</v>
      </c>
      <c r="B9" s="530"/>
      <c r="C9" s="478" t="s">
        <v>779</v>
      </c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479"/>
      <c r="Q9" s="479"/>
      <c r="R9" s="479"/>
      <c r="S9" s="443" t="s">
        <v>780</v>
      </c>
      <c r="T9" s="422">
        <v>0</v>
      </c>
      <c r="U9" s="433">
        <v>0</v>
      </c>
    </row>
    <row r="10" spans="1:21" ht="24.75" customHeight="1">
      <c r="A10" s="518" t="s">
        <v>331</v>
      </c>
      <c r="B10" s="530"/>
      <c r="C10" s="535" t="s">
        <v>781</v>
      </c>
      <c r="D10" s="536"/>
      <c r="E10" s="536"/>
      <c r="F10" s="536"/>
      <c r="G10" s="536"/>
      <c r="H10" s="536"/>
      <c r="I10" s="536"/>
      <c r="J10" s="536"/>
      <c r="K10" s="536"/>
      <c r="L10" s="536"/>
      <c r="M10" s="536"/>
      <c r="N10" s="536"/>
      <c r="O10" s="536"/>
      <c r="P10" s="536"/>
      <c r="Q10" s="536"/>
      <c r="R10" s="536"/>
      <c r="S10" s="443" t="s">
        <v>782</v>
      </c>
      <c r="T10" s="422">
        <v>0</v>
      </c>
      <c r="U10" s="433">
        <v>0</v>
      </c>
    </row>
    <row r="11" spans="1:21" ht="24.75" customHeight="1">
      <c r="A11" s="522" t="s">
        <v>334</v>
      </c>
      <c r="B11" s="527"/>
      <c r="C11" s="481" t="s">
        <v>783</v>
      </c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2"/>
      <c r="O11" s="482"/>
      <c r="P11" s="482"/>
      <c r="Q11" s="482"/>
      <c r="R11" s="482"/>
      <c r="S11" s="444" t="s">
        <v>784</v>
      </c>
      <c r="T11" s="420">
        <v>0</v>
      </c>
      <c r="U11" s="433">
        <v>0</v>
      </c>
    </row>
    <row r="12" spans="1:21" ht="22.5" customHeight="1">
      <c r="A12" s="518" t="s">
        <v>337</v>
      </c>
      <c r="B12" s="530"/>
      <c r="C12" s="478" t="s">
        <v>785</v>
      </c>
      <c r="D12" s="479"/>
      <c r="E12" s="479"/>
      <c r="F12" s="479"/>
      <c r="G12" s="479"/>
      <c r="H12" s="479"/>
      <c r="I12" s="479"/>
      <c r="J12" s="479"/>
      <c r="K12" s="479"/>
      <c r="L12" s="479"/>
      <c r="M12" s="479"/>
      <c r="N12" s="479"/>
      <c r="O12" s="479"/>
      <c r="P12" s="479"/>
      <c r="Q12" s="479"/>
      <c r="R12" s="479"/>
      <c r="S12" s="399" t="s">
        <v>786</v>
      </c>
      <c r="T12" s="422">
        <v>0</v>
      </c>
      <c r="U12" s="433">
        <v>0</v>
      </c>
    </row>
    <row r="13" spans="1:21" ht="22.5" customHeight="1">
      <c r="A13" s="518" t="s">
        <v>340</v>
      </c>
      <c r="B13" s="530"/>
      <c r="C13" s="535" t="s">
        <v>787</v>
      </c>
      <c r="D13" s="536"/>
      <c r="E13" s="536"/>
      <c r="F13" s="536"/>
      <c r="G13" s="536"/>
      <c r="H13" s="536"/>
      <c r="I13" s="536"/>
      <c r="J13" s="536"/>
      <c r="K13" s="536"/>
      <c r="L13" s="536"/>
      <c r="M13" s="536"/>
      <c r="N13" s="536"/>
      <c r="O13" s="536"/>
      <c r="P13" s="536"/>
      <c r="Q13" s="536"/>
      <c r="R13" s="536"/>
      <c r="S13" s="399" t="s">
        <v>788</v>
      </c>
      <c r="T13" s="422">
        <v>0</v>
      </c>
      <c r="U13" s="433">
        <v>0</v>
      </c>
    </row>
    <row r="14" spans="1:21" ht="22.5" customHeight="1">
      <c r="A14" s="518" t="s">
        <v>343</v>
      </c>
      <c r="B14" s="530"/>
      <c r="C14" s="478" t="s">
        <v>789</v>
      </c>
      <c r="D14" s="479"/>
      <c r="E14" s="479"/>
      <c r="F14" s="479"/>
      <c r="G14" s="479"/>
      <c r="H14" s="479"/>
      <c r="I14" s="479"/>
      <c r="J14" s="479"/>
      <c r="K14" s="479"/>
      <c r="L14" s="479"/>
      <c r="M14" s="479"/>
      <c r="N14" s="479"/>
      <c r="O14" s="479"/>
      <c r="P14" s="479"/>
      <c r="Q14" s="479"/>
      <c r="R14" s="479"/>
      <c r="S14" s="399" t="s">
        <v>790</v>
      </c>
      <c r="T14" s="422">
        <v>0</v>
      </c>
      <c r="U14" s="433">
        <v>0</v>
      </c>
    </row>
    <row r="15" spans="1:21" ht="22.5" customHeight="1">
      <c r="A15" s="518" t="s">
        <v>346</v>
      </c>
      <c r="B15" s="530"/>
      <c r="C15" s="535" t="s">
        <v>791</v>
      </c>
      <c r="D15" s="536"/>
      <c r="E15" s="536"/>
      <c r="F15" s="536"/>
      <c r="G15" s="536"/>
      <c r="H15" s="536"/>
      <c r="I15" s="536"/>
      <c r="J15" s="536"/>
      <c r="K15" s="536"/>
      <c r="L15" s="536"/>
      <c r="M15" s="536"/>
      <c r="N15" s="536"/>
      <c r="O15" s="536"/>
      <c r="P15" s="536"/>
      <c r="Q15" s="536"/>
      <c r="R15" s="536"/>
      <c r="S15" s="399" t="s">
        <v>792</v>
      </c>
      <c r="T15" s="422">
        <v>0</v>
      </c>
      <c r="U15" s="433">
        <v>0</v>
      </c>
    </row>
    <row r="16" spans="1:21" s="405" customFormat="1" ht="22.5" customHeight="1">
      <c r="A16" s="522" t="s">
        <v>349</v>
      </c>
      <c r="B16" s="527"/>
      <c r="C16" s="528" t="s">
        <v>793</v>
      </c>
      <c r="D16" s="529"/>
      <c r="E16" s="529"/>
      <c r="F16" s="529"/>
      <c r="G16" s="529"/>
      <c r="H16" s="529"/>
      <c r="I16" s="529"/>
      <c r="J16" s="529"/>
      <c r="K16" s="529"/>
      <c r="L16" s="529"/>
      <c r="M16" s="529"/>
      <c r="N16" s="529"/>
      <c r="O16" s="529"/>
      <c r="P16" s="529"/>
      <c r="Q16" s="529"/>
      <c r="R16" s="529"/>
      <c r="S16" s="404" t="s">
        <v>794</v>
      </c>
      <c r="T16" s="420">
        <v>0</v>
      </c>
      <c r="U16" s="433">
        <v>0</v>
      </c>
    </row>
    <row r="17" spans="1:21" s="405" customFormat="1" ht="22.5" customHeight="1">
      <c r="A17" s="518" t="s">
        <v>352</v>
      </c>
      <c r="B17" s="530"/>
      <c r="C17" s="495" t="s">
        <v>795</v>
      </c>
      <c r="D17" s="496"/>
      <c r="E17" s="496"/>
      <c r="F17" s="496"/>
      <c r="G17" s="496"/>
      <c r="H17" s="496"/>
      <c r="I17" s="496"/>
      <c r="J17" s="496"/>
      <c r="K17" s="496"/>
      <c r="L17" s="496"/>
      <c r="M17" s="496"/>
      <c r="N17" s="496"/>
      <c r="O17" s="496"/>
      <c r="P17" s="496"/>
      <c r="Q17" s="496"/>
      <c r="R17" s="496"/>
      <c r="S17" s="399" t="s">
        <v>796</v>
      </c>
      <c r="T17" s="422">
        <v>45389791</v>
      </c>
      <c r="U17" s="433">
        <v>250722301</v>
      </c>
    </row>
    <row r="18" spans="1:21" s="405" customFormat="1" ht="22.5" customHeight="1">
      <c r="A18" s="518" t="s">
        <v>355</v>
      </c>
      <c r="B18" s="530"/>
      <c r="C18" s="495" t="s">
        <v>797</v>
      </c>
      <c r="D18" s="496"/>
      <c r="E18" s="496"/>
      <c r="F18" s="496"/>
      <c r="G18" s="496"/>
      <c r="H18" s="496"/>
      <c r="I18" s="496"/>
      <c r="J18" s="496"/>
      <c r="K18" s="496"/>
      <c r="L18" s="496"/>
      <c r="M18" s="496"/>
      <c r="N18" s="496"/>
      <c r="O18" s="496"/>
      <c r="P18" s="496"/>
      <c r="Q18" s="496"/>
      <c r="R18" s="496"/>
      <c r="S18" s="399" t="s">
        <v>798</v>
      </c>
      <c r="T18" s="422">
        <v>0</v>
      </c>
      <c r="U18" s="433">
        <v>0</v>
      </c>
    </row>
    <row r="19" spans="1:21" s="405" customFormat="1" ht="22.5" customHeight="1">
      <c r="A19" s="522" t="s">
        <v>358</v>
      </c>
      <c r="B19" s="527"/>
      <c r="C19" s="497" t="s">
        <v>799</v>
      </c>
      <c r="D19" s="498"/>
      <c r="E19" s="498"/>
      <c r="F19" s="498"/>
      <c r="G19" s="498"/>
      <c r="H19" s="498"/>
      <c r="I19" s="498"/>
      <c r="J19" s="498"/>
      <c r="K19" s="498"/>
      <c r="L19" s="498"/>
      <c r="M19" s="498"/>
      <c r="N19" s="498"/>
      <c r="O19" s="498"/>
      <c r="P19" s="498"/>
      <c r="Q19" s="498"/>
      <c r="R19" s="498"/>
      <c r="S19" s="404" t="s">
        <v>800</v>
      </c>
      <c r="T19" s="422">
        <f>SUM(T17:T18)</f>
        <v>45389791</v>
      </c>
      <c r="U19" s="433">
        <f>U17+U18</f>
        <v>250722301</v>
      </c>
    </row>
    <row r="20" spans="1:21" s="405" customFormat="1" ht="22.5" customHeight="1">
      <c r="A20" s="518" t="s">
        <v>361</v>
      </c>
      <c r="B20" s="530"/>
      <c r="C20" s="535" t="s">
        <v>801</v>
      </c>
      <c r="D20" s="536"/>
      <c r="E20" s="536"/>
      <c r="F20" s="536"/>
      <c r="G20" s="536"/>
      <c r="H20" s="536"/>
      <c r="I20" s="536"/>
      <c r="J20" s="536"/>
      <c r="K20" s="536"/>
      <c r="L20" s="536"/>
      <c r="M20" s="536"/>
      <c r="N20" s="536"/>
      <c r="O20" s="536"/>
      <c r="P20" s="536"/>
      <c r="Q20" s="536"/>
      <c r="R20" s="536"/>
      <c r="S20" s="399" t="s">
        <v>802</v>
      </c>
      <c r="T20" s="422">
        <v>5506410</v>
      </c>
      <c r="U20" s="433">
        <v>0</v>
      </c>
    </row>
    <row r="21" spans="1:21" ht="22.5" customHeight="1">
      <c r="A21" s="518" t="s">
        <v>364</v>
      </c>
      <c r="B21" s="530"/>
      <c r="C21" s="535" t="s">
        <v>803</v>
      </c>
      <c r="D21" s="536"/>
      <c r="E21" s="536"/>
      <c r="F21" s="536"/>
      <c r="G21" s="536"/>
      <c r="H21" s="536"/>
      <c r="I21" s="536"/>
      <c r="J21" s="536"/>
      <c r="K21" s="536"/>
      <c r="L21" s="536"/>
      <c r="M21" s="536"/>
      <c r="N21" s="536"/>
      <c r="O21" s="536"/>
      <c r="P21" s="536"/>
      <c r="Q21" s="536"/>
      <c r="R21" s="536"/>
      <c r="S21" s="399" t="s">
        <v>804</v>
      </c>
      <c r="T21" s="422">
        <v>0</v>
      </c>
      <c r="U21" s="433">
        <v>0</v>
      </c>
    </row>
    <row r="22" spans="1:21" ht="22.5" customHeight="1">
      <c r="A22" s="518" t="s">
        <v>367</v>
      </c>
      <c r="B22" s="530"/>
      <c r="C22" s="535" t="s">
        <v>805</v>
      </c>
      <c r="D22" s="536"/>
      <c r="E22" s="536"/>
      <c r="F22" s="536"/>
      <c r="G22" s="536"/>
      <c r="H22" s="536"/>
      <c r="I22" s="536"/>
      <c r="J22" s="536"/>
      <c r="K22" s="536"/>
      <c r="L22" s="536"/>
      <c r="M22" s="536"/>
      <c r="N22" s="536"/>
      <c r="O22" s="536"/>
      <c r="P22" s="536"/>
      <c r="Q22" s="536"/>
      <c r="R22" s="536"/>
      <c r="S22" s="399" t="s">
        <v>806</v>
      </c>
      <c r="T22" s="422">
        <v>0</v>
      </c>
      <c r="U22" s="433">
        <v>0</v>
      </c>
    </row>
    <row r="23" spans="1:21" ht="22.5" customHeight="1">
      <c r="A23" s="518" t="s">
        <v>370</v>
      </c>
      <c r="B23" s="530"/>
      <c r="C23" s="535" t="s">
        <v>807</v>
      </c>
      <c r="D23" s="536"/>
      <c r="E23" s="536"/>
      <c r="F23" s="536"/>
      <c r="G23" s="536"/>
      <c r="H23" s="536"/>
      <c r="I23" s="536"/>
      <c r="J23" s="536"/>
      <c r="K23" s="536"/>
      <c r="L23" s="536"/>
      <c r="M23" s="536"/>
      <c r="N23" s="536"/>
      <c r="O23" s="536"/>
      <c r="P23" s="536"/>
      <c r="Q23" s="536"/>
      <c r="R23" s="536"/>
      <c r="S23" s="399" t="s">
        <v>808</v>
      </c>
      <c r="T23" s="422">
        <v>0</v>
      </c>
      <c r="U23" s="433">
        <v>0</v>
      </c>
    </row>
    <row r="24" spans="1:21" ht="22.5" customHeight="1">
      <c r="A24" s="518" t="s">
        <v>373</v>
      </c>
      <c r="B24" s="530"/>
      <c r="C24" s="478" t="s">
        <v>809</v>
      </c>
      <c r="D24" s="479"/>
      <c r="E24" s="479"/>
      <c r="F24" s="479"/>
      <c r="G24" s="479"/>
      <c r="H24" s="479"/>
      <c r="I24" s="479"/>
      <c r="J24" s="479"/>
      <c r="K24" s="479"/>
      <c r="L24" s="479"/>
      <c r="M24" s="479"/>
      <c r="N24" s="479"/>
      <c r="O24" s="479"/>
      <c r="P24" s="479"/>
      <c r="Q24" s="479"/>
      <c r="R24" s="479"/>
      <c r="S24" s="399" t="s">
        <v>810</v>
      </c>
      <c r="T24" s="422">
        <v>0</v>
      </c>
      <c r="U24" s="433">
        <v>0</v>
      </c>
    </row>
    <row r="25" spans="1:21" ht="22.5" customHeight="1">
      <c r="A25" s="522" t="s">
        <v>376</v>
      </c>
      <c r="B25" s="527"/>
      <c r="C25" s="481" t="s">
        <v>811</v>
      </c>
      <c r="D25" s="482"/>
      <c r="E25" s="482"/>
      <c r="F25" s="482"/>
      <c r="G25" s="482"/>
      <c r="H25" s="482"/>
      <c r="I25" s="482"/>
      <c r="J25" s="482"/>
      <c r="K25" s="482"/>
      <c r="L25" s="482"/>
      <c r="M25" s="482"/>
      <c r="N25" s="482"/>
      <c r="O25" s="482"/>
      <c r="P25" s="482"/>
      <c r="Q25" s="482"/>
      <c r="R25" s="482"/>
      <c r="S25" s="404" t="s">
        <v>812</v>
      </c>
      <c r="T25" s="420">
        <f>T11+T16+T19+T20+T21+T22+T23+T24</f>
        <v>50896201</v>
      </c>
      <c r="U25" s="436">
        <f>U11+U16+U19+U20+U21+U22+U23+U24</f>
        <v>250722301</v>
      </c>
    </row>
    <row r="26" spans="1:21" ht="22.5" customHeight="1">
      <c r="A26" s="518" t="s">
        <v>379</v>
      </c>
      <c r="B26" s="530"/>
      <c r="C26" s="478" t="s">
        <v>813</v>
      </c>
      <c r="D26" s="479"/>
      <c r="E26" s="479"/>
      <c r="F26" s="479"/>
      <c r="G26" s="479"/>
      <c r="H26" s="479"/>
      <c r="I26" s="479"/>
      <c r="J26" s="479"/>
      <c r="K26" s="479"/>
      <c r="L26" s="479"/>
      <c r="M26" s="479"/>
      <c r="N26" s="479"/>
      <c r="O26" s="479"/>
      <c r="P26" s="479"/>
      <c r="Q26" s="479"/>
      <c r="R26" s="479"/>
      <c r="S26" s="399" t="s">
        <v>814</v>
      </c>
      <c r="T26" s="422">
        <v>0</v>
      </c>
      <c r="U26" s="433">
        <v>0</v>
      </c>
    </row>
    <row r="27" spans="1:21" ht="22.5" customHeight="1">
      <c r="A27" s="518" t="s">
        <v>382</v>
      </c>
      <c r="B27" s="530"/>
      <c r="C27" s="478" t="s">
        <v>815</v>
      </c>
      <c r="D27" s="479"/>
      <c r="E27" s="479"/>
      <c r="F27" s="479"/>
      <c r="G27" s="479"/>
      <c r="H27" s="479"/>
      <c r="I27" s="479"/>
      <c r="J27" s="479"/>
      <c r="K27" s="479"/>
      <c r="L27" s="479"/>
      <c r="M27" s="479"/>
      <c r="N27" s="479"/>
      <c r="O27" s="479"/>
      <c r="P27" s="479"/>
      <c r="Q27" s="479"/>
      <c r="R27" s="479"/>
      <c r="S27" s="399" t="s">
        <v>816</v>
      </c>
      <c r="T27" s="422">
        <v>0</v>
      </c>
      <c r="U27" s="433">
        <v>0</v>
      </c>
    </row>
    <row r="28" spans="1:21" ht="22.5" customHeight="1">
      <c r="A28" s="518" t="s">
        <v>385</v>
      </c>
      <c r="B28" s="530"/>
      <c r="C28" s="535" t="s">
        <v>817</v>
      </c>
      <c r="D28" s="536"/>
      <c r="E28" s="536"/>
      <c r="F28" s="536"/>
      <c r="G28" s="536"/>
      <c r="H28" s="536"/>
      <c r="I28" s="536"/>
      <c r="J28" s="536"/>
      <c r="K28" s="536"/>
      <c r="L28" s="536"/>
      <c r="M28" s="536"/>
      <c r="N28" s="536"/>
      <c r="O28" s="536"/>
      <c r="P28" s="536"/>
      <c r="Q28" s="536"/>
      <c r="R28" s="536"/>
      <c r="S28" s="399" t="s">
        <v>818</v>
      </c>
      <c r="T28" s="422">
        <v>0</v>
      </c>
      <c r="U28" s="433">
        <v>0</v>
      </c>
    </row>
    <row r="29" spans="1:21" s="405" customFormat="1" ht="22.5" customHeight="1">
      <c r="A29" s="518" t="s">
        <v>388</v>
      </c>
      <c r="B29" s="530"/>
      <c r="C29" s="535" t="s">
        <v>819</v>
      </c>
      <c r="D29" s="536"/>
      <c r="E29" s="536"/>
      <c r="F29" s="536"/>
      <c r="G29" s="536"/>
      <c r="H29" s="536"/>
      <c r="I29" s="536"/>
      <c r="J29" s="536"/>
      <c r="K29" s="536"/>
      <c r="L29" s="536"/>
      <c r="M29" s="536"/>
      <c r="N29" s="536"/>
      <c r="O29" s="536"/>
      <c r="P29" s="536"/>
      <c r="Q29" s="536"/>
      <c r="R29" s="536"/>
      <c r="S29" s="399" t="s">
        <v>820</v>
      </c>
      <c r="T29" s="422">
        <v>0</v>
      </c>
      <c r="U29" s="433">
        <v>0</v>
      </c>
    </row>
    <row r="30" spans="1:21" ht="22.5" customHeight="1">
      <c r="A30" s="522" t="s">
        <v>391</v>
      </c>
      <c r="B30" s="527"/>
      <c r="C30" s="528" t="s">
        <v>821</v>
      </c>
      <c r="D30" s="529"/>
      <c r="E30" s="529"/>
      <c r="F30" s="529"/>
      <c r="G30" s="529"/>
      <c r="H30" s="529"/>
      <c r="I30" s="529"/>
      <c r="J30" s="529"/>
      <c r="K30" s="529"/>
      <c r="L30" s="529"/>
      <c r="M30" s="529"/>
      <c r="N30" s="529"/>
      <c r="O30" s="529"/>
      <c r="P30" s="529"/>
      <c r="Q30" s="529"/>
      <c r="R30" s="529"/>
      <c r="S30" s="404" t="s">
        <v>822</v>
      </c>
      <c r="T30" s="420">
        <f>SUM(T26:T29)</f>
        <v>0</v>
      </c>
      <c r="U30" s="436">
        <v>0</v>
      </c>
    </row>
    <row r="31" spans="1:21" ht="24.75" customHeight="1">
      <c r="A31" s="518" t="s">
        <v>394</v>
      </c>
      <c r="B31" s="530"/>
      <c r="C31" s="478" t="s">
        <v>823</v>
      </c>
      <c r="D31" s="479"/>
      <c r="E31" s="479"/>
      <c r="F31" s="479"/>
      <c r="G31" s="479"/>
      <c r="H31" s="479"/>
      <c r="I31" s="479"/>
      <c r="J31" s="479"/>
      <c r="K31" s="479"/>
      <c r="L31" s="479"/>
      <c r="M31" s="479"/>
      <c r="N31" s="479"/>
      <c r="O31" s="479"/>
      <c r="P31" s="479"/>
      <c r="Q31" s="479"/>
      <c r="R31" s="479"/>
      <c r="S31" s="404" t="s">
        <v>824</v>
      </c>
      <c r="T31" s="420">
        <v>0</v>
      </c>
      <c r="U31" s="436">
        <v>0</v>
      </c>
    </row>
    <row r="32" spans="1:21" s="405" customFormat="1" ht="24.75" customHeight="1" thickBot="1">
      <c r="A32" s="531" t="s">
        <v>397</v>
      </c>
      <c r="B32" s="532"/>
      <c r="C32" s="533" t="s">
        <v>825</v>
      </c>
      <c r="D32" s="534"/>
      <c r="E32" s="534"/>
      <c r="F32" s="534"/>
      <c r="G32" s="534"/>
      <c r="H32" s="534"/>
      <c r="I32" s="534"/>
      <c r="J32" s="534"/>
      <c r="K32" s="534"/>
      <c r="L32" s="534"/>
      <c r="M32" s="534"/>
      <c r="N32" s="534"/>
      <c r="O32" s="534"/>
      <c r="P32" s="534"/>
      <c r="Q32" s="534"/>
      <c r="R32" s="534"/>
      <c r="S32" s="438" t="s">
        <v>826</v>
      </c>
      <c r="T32" s="418">
        <f>T25+T30+T31</f>
        <v>50896201</v>
      </c>
      <c r="U32" s="439">
        <f>U25+U30+U31</f>
        <v>250722301</v>
      </c>
    </row>
  </sheetData>
  <sheetProtection/>
  <mergeCells count="58">
    <mergeCell ref="A1:U1"/>
    <mergeCell ref="A2:U2"/>
    <mergeCell ref="A3:U3"/>
    <mergeCell ref="A5:U5"/>
    <mergeCell ref="A6:B6"/>
    <mergeCell ref="C6:R6"/>
    <mergeCell ref="A7:B7"/>
    <mergeCell ref="C7:R7"/>
    <mergeCell ref="A8:B8"/>
    <mergeCell ref="C8:R8"/>
    <mergeCell ref="A9:B9"/>
    <mergeCell ref="C9:R9"/>
    <mergeCell ref="A10:B10"/>
    <mergeCell ref="C10:R10"/>
    <mergeCell ref="A11:B11"/>
    <mergeCell ref="C11:R11"/>
    <mergeCell ref="A12:B12"/>
    <mergeCell ref="C12:R12"/>
    <mergeCell ref="A13:B13"/>
    <mergeCell ref="C13:R13"/>
    <mergeCell ref="A14:B14"/>
    <mergeCell ref="C14:R14"/>
    <mergeCell ref="A15:B15"/>
    <mergeCell ref="C15:R15"/>
    <mergeCell ref="A16:B16"/>
    <mergeCell ref="C16:R16"/>
    <mergeCell ref="A17:B17"/>
    <mergeCell ref="C17:R17"/>
    <mergeCell ref="A18:B18"/>
    <mergeCell ref="C18:R18"/>
    <mergeCell ref="A19:B19"/>
    <mergeCell ref="C19:R19"/>
    <mergeCell ref="A20:B20"/>
    <mergeCell ref="C20:R20"/>
    <mergeCell ref="A21:B21"/>
    <mergeCell ref="C21:R21"/>
    <mergeCell ref="A22:B22"/>
    <mergeCell ref="C22:R22"/>
    <mergeCell ref="A23:B23"/>
    <mergeCell ref="C23:R23"/>
    <mergeCell ref="A24:B24"/>
    <mergeCell ref="C24:R24"/>
    <mergeCell ref="A25:B25"/>
    <mergeCell ref="C25:R25"/>
    <mergeCell ref="A26:B26"/>
    <mergeCell ref="C26:R26"/>
    <mergeCell ref="A27:B27"/>
    <mergeCell ref="C27:R27"/>
    <mergeCell ref="A31:B31"/>
    <mergeCell ref="C31:R31"/>
    <mergeCell ref="A32:B32"/>
    <mergeCell ref="C32:R32"/>
    <mergeCell ref="A28:B28"/>
    <mergeCell ref="C28:R28"/>
    <mergeCell ref="A29:B29"/>
    <mergeCell ref="C29:R29"/>
    <mergeCell ref="A30:B30"/>
    <mergeCell ref="C30:R30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9" scale="95" r:id="rId1"/>
  <headerFooter alignWithMargins="0">
    <oddHeader>&amp;R4. melléklet az 1/2020. (II. 21.)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view="pageLayout" zoomScaleSheetLayoutView="98" workbookViewId="0" topLeftCell="A1">
      <selection activeCell="C3" sqref="C3"/>
    </sheetView>
  </sheetViews>
  <sheetFormatPr defaultColWidth="9.00390625" defaultRowHeight="12.75"/>
  <cols>
    <col min="1" max="1" width="7.875" style="413" customWidth="1"/>
    <col min="2" max="2" width="62.50390625" style="384" customWidth="1"/>
    <col min="3" max="3" width="9.375" style="384" customWidth="1"/>
    <col min="4" max="4" width="15.125" style="384" customWidth="1"/>
    <col min="5" max="5" width="14.375" style="384" customWidth="1"/>
    <col min="6" max="14" width="3.125" style="384" customWidth="1"/>
    <col min="15" max="16384" width="9.375" style="384" customWidth="1"/>
  </cols>
  <sheetData>
    <row r="1" spans="1:5" ht="25.5" customHeight="1">
      <c r="A1" s="507" t="s">
        <v>827</v>
      </c>
      <c r="B1" s="507"/>
      <c r="C1" s="507"/>
      <c r="D1" s="507"/>
      <c r="E1" s="507"/>
    </row>
    <row r="2" spans="1:5" ht="15.75" customHeight="1" thickBot="1">
      <c r="A2" s="543" t="s">
        <v>285</v>
      </c>
      <c r="B2" s="543"/>
      <c r="C2" s="543"/>
      <c r="D2" s="543"/>
      <c r="E2" s="543"/>
    </row>
    <row r="3" spans="1:5" ht="39" customHeight="1">
      <c r="A3" s="387" t="s">
        <v>53</v>
      </c>
      <c r="B3" s="441" t="s">
        <v>321</v>
      </c>
      <c r="C3" s="389" t="s">
        <v>723</v>
      </c>
      <c r="D3" s="390" t="s">
        <v>828</v>
      </c>
      <c r="E3" s="391" t="s">
        <v>776</v>
      </c>
    </row>
    <row r="4" spans="1:5" ht="12.75">
      <c r="A4" s="392" t="s">
        <v>13</v>
      </c>
      <c r="B4" s="393" t="s">
        <v>14</v>
      </c>
      <c r="C4" s="393" t="s">
        <v>15</v>
      </c>
      <c r="D4" s="393" t="s">
        <v>16</v>
      </c>
      <c r="E4" s="394" t="s">
        <v>17</v>
      </c>
    </row>
    <row r="5" spans="1:5" ht="18" customHeight="1">
      <c r="A5" s="445" t="s">
        <v>13</v>
      </c>
      <c r="B5" s="400" t="s">
        <v>829</v>
      </c>
      <c r="C5" s="401" t="s">
        <v>366</v>
      </c>
      <c r="D5" s="446">
        <v>42031546</v>
      </c>
      <c r="E5" s="402">
        <v>44272000</v>
      </c>
    </row>
    <row r="6" spans="1:5" ht="18" customHeight="1">
      <c r="A6" s="445" t="s">
        <v>14</v>
      </c>
      <c r="B6" s="404" t="s">
        <v>830</v>
      </c>
      <c r="C6" s="401" t="s">
        <v>378</v>
      </c>
      <c r="D6" s="446">
        <v>1250732</v>
      </c>
      <c r="E6" s="402">
        <v>0</v>
      </c>
    </row>
    <row r="7" spans="1:5" ht="18" customHeight="1">
      <c r="A7" s="445" t="s">
        <v>15</v>
      </c>
      <c r="B7" s="400" t="s">
        <v>831</v>
      </c>
      <c r="C7" s="401" t="s">
        <v>381</v>
      </c>
      <c r="D7" s="446">
        <f>SUM(D5:D6)</f>
        <v>43282278</v>
      </c>
      <c r="E7" s="402">
        <f>SUM(E5:E6)</f>
        <v>44272000</v>
      </c>
    </row>
    <row r="8" spans="1:5" s="405" customFormat="1" ht="24" customHeight="1">
      <c r="A8" s="445" t="s">
        <v>16</v>
      </c>
      <c r="B8" s="404" t="s">
        <v>832</v>
      </c>
      <c r="C8" s="401" t="s">
        <v>384</v>
      </c>
      <c r="D8" s="446">
        <v>8271670</v>
      </c>
      <c r="E8" s="402">
        <v>7818000</v>
      </c>
    </row>
    <row r="9" spans="1:5" ht="18" customHeight="1">
      <c r="A9" s="445" t="s">
        <v>17</v>
      </c>
      <c r="B9" s="399" t="s">
        <v>386</v>
      </c>
      <c r="C9" s="397" t="s">
        <v>387</v>
      </c>
      <c r="D9" s="447">
        <v>141551</v>
      </c>
      <c r="E9" s="396">
        <v>150000</v>
      </c>
    </row>
    <row r="10" spans="1:5" ht="18" customHeight="1">
      <c r="A10" s="445" t="s">
        <v>18</v>
      </c>
      <c r="B10" s="399" t="s">
        <v>389</v>
      </c>
      <c r="C10" s="397" t="s">
        <v>390</v>
      </c>
      <c r="D10" s="447">
        <v>71931</v>
      </c>
      <c r="E10" s="396">
        <v>70000</v>
      </c>
    </row>
    <row r="11" spans="1:5" ht="18" customHeight="1">
      <c r="A11" s="445" t="s">
        <v>19</v>
      </c>
      <c r="B11" s="399" t="s">
        <v>392</v>
      </c>
      <c r="C11" s="397" t="s">
        <v>393</v>
      </c>
      <c r="D11" s="447">
        <v>0</v>
      </c>
      <c r="E11" s="396">
        <v>0</v>
      </c>
    </row>
    <row r="12" spans="1:5" ht="18" customHeight="1">
      <c r="A12" s="445" t="s">
        <v>20</v>
      </c>
      <c r="B12" s="404" t="s">
        <v>833</v>
      </c>
      <c r="C12" s="401" t="s">
        <v>396</v>
      </c>
      <c r="D12" s="446">
        <f>SUM(D9:D11)</f>
        <v>213482</v>
      </c>
      <c r="E12" s="402">
        <f>SUM(E9:E11)</f>
        <v>220000</v>
      </c>
    </row>
    <row r="13" spans="1:5" ht="18" customHeight="1">
      <c r="A13" s="445" t="s">
        <v>21</v>
      </c>
      <c r="B13" s="399" t="s">
        <v>398</v>
      </c>
      <c r="C13" s="397" t="s">
        <v>399</v>
      </c>
      <c r="D13" s="447">
        <v>387024</v>
      </c>
      <c r="E13" s="396">
        <v>380000</v>
      </c>
    </row>
    <row r="14" spans="1:5" ht="18" customHeight="1">
      <c r="A14" s="445" t="s">
        <v>22</v>
      </c>
      <c r="B14" s="399" t="s">
        <v>401</v>
      </c>
      <c r="C14" s="397" t="s">
        <v>402</v>
      </c>
      <c r="D14" s="447">
        <v>15861</v>
      </c>
      <c r="E14" s="396">
        <v>75000</v>
      </c>
    </row>
    <row r="15" spans="1:5" ht="18" customHeight="1">
      <c r="A15" s="445" t="s">
        <v>23</v>
      </c>
      <c r="B15" s="404" t="s">
        <v>834</v>
      </c>
      <c r="C15" s="401" t="s">
        <v>405</v>
      </c>
      <c r="D15" s="446">
        <f>SUM(D13:D14)</f>
        <v>402885</v>
      </c>
      <c r="E15" s="402">
        <f>SUM(E13:E14)</f>
        <v>455000</v>
      </c>
    </row>
    <row r="16" spans="1:5" ht="18" customHeight="1">
      <c r="A16" s="445" t="s">
        <v>24</v>
      </c>
      <c r="B16" s="399" t="s">
        <v>407</v>
      </c>
      <c r="C16" s="397" t="s">
        <v>408</v>
      </c>
      <c r="D16" s="447">
        <v>0</v>
      </c>
      <c r="E16" s="396">
        <v>0</v>
      </c>
    </row>
    <row r="17" spans="1:5" ht="18" customHeight="1">
      <c r="A17" s="445" t="s">
        <v>25</v>
      </c>
      <c r="B17" s="399" t="s">
        <v>410</v>
      </c>
      <c r="C17" s="397" t="s">
        <v>411</v>
      </c>
      <c r="D17" s="447">
        <v>0</v>
      </c>
      <c r="E17" s="396">
        <v>0</v>
      </c>
    </row>
    <row r="18" spans="1:5" ht="18" customHeight="1">
      <c r="A18" s="445" t="s">
        <v>26</v>
      </c>
      <c r="B18" s="399" t="s">
        <v>413</v>
      </c>
      <c r="C18" s="397" t="s">
        <v>414</v>
      </c>
      <c r="D18" s="447">
        <v>0</v>
      </c>
      <c r="E18" s="396">
        <v>0</v>
      </c>
    </row>
    <row r="19" spans="1:5" ht="18" customHeight="1">
      <c r="A19" s="445" t="s">
        <v>27</v>
      </c>
      <c r="B19" s="399" t="s">
        <v>416</v>
      </c>
      <c r="C19" s="397" t="s">
        <v>417</v>
      </c>
      <c r="D19" s="447">
        <v>0</v>
      </c>
      <c r="E19" s="396">
        <v>0</v>
      </c>
    </row>
    <row r="20" spans="1:5" ht="18" customHeight="1">
      <c r="A20" s="445" t="s">
        <v>28</v>
      </c>
      <c r="B20" s="406" t="s">
        <v>419</v>
      </c>
      <c r="C20" s="397" t="s">
        <v>835</v>
      </c>
      <c r="D20" s="447">
        <v>0</v>
      </c>
      <c r="E20" s="396">
        <v>0</v>
      </c>
    </row>
    <row r="21" spans="1:5" ht="18" customHeight="1">
      <c r="A21" s="445" t="s">
        <v>29</v>
      </c>
      <c r="B21" s="403" t="s">
        <v>422</v>
      </c>
      <c r="C21" s="397" t="s">
        <v>423</v>
      </c>
      <c r="D21" s="447">
        <v>847462</v>
      </c>
      <c r="E21" s="396">
        <v>700000</v>
      </c>
    </row>
    <row r="22" spans="1:5" ht="18" customHeight="1">
      <c r="A22" s="445" t="s">
        <v>30</v>
      </c>
      <c r="B22" s="399" t="s">
        <v>425</v>
      </c>
      <c r="C22" s="397" t="s">
        <v>426</v>
      </c>
      <c r="D22" s="447">
        <v>76336</v>
      </c>
      <c r="E22" s="396">
        <v>80000</v>
      </c>
    </row>
    <row r="23" spans="1:5" ht="18" customHeight="1">
      <c r="A23" s="445" t="s">
        <v>31</v>
      </c>
      <c r="B23" s="404" t="s">
        <v>836</v>
      </c>
      <c r="C23" s="401" t="s">
        <v>429</v>
      </c>
      <c r="D23" s="446">
        <f>SUM(D16:D22)</f>
        <v>923798</v>
      </c>
      <c r="E23" s="402">
        <f>SUM(E21:E22)+E16+E17+E18+E19+E20</f>
        <v>780000</v>
      </c>
    </row>
    <row r="24" spans="1:5" ht="18" customHeight="1">
      <c r="A24" s="445" t="s">
        <v>32</v>
      </c>
      <c r="B24" s="399" t="s">
        <v>431</v>
      </c>
      <c r="C24" s="397" t="s">
        <v>432</v>
      </c>
      <c r="D24" s="447">
        <v>316257</v>
      </c>
      <c r="E24" s="396">
        <v>200000</v>
      </c>
    </row>
    <row r="25" spans="1:5" ht="18" customHeight="1">
      <c r="A25" s="445" t="s">
        <v>33</v>
      </c>
      <c r="B25" s="399" t="s">
        <v>434</v>
      </c>
      <c r="C25" s="397" t="s">
        <v>435</v>
      </c>
      <c r="D25" s="447">
        <v>0</v>
      </c>
      <c r="E25" s="396">
        <v>0</v>
      </c>
    </row>
    <row r="26" spans="1:5" ht="16.5" customHeight="1">
      <c r="A26" s="445" t="s">
        <v>34</v>
      </c>
      <c r="B26" s="404" t="s">
        <v>837</v>
      </c>
      <c r="C26" s="401" t="s">
        <v>438</v>
      </c>
      <c r="D26" s="446">
        <f>SUM(D24:D25)</f>
        <v>316257</v>
      </c>
      <c r="E26" s="402">
        <f>SUM(E24:E25)</f>
        <v>200000</v>
      </c>
    </row>
    <row r="27" spans="1:5" ht="16.5" customHeight="1">
      <c r="A27" s="445" t="s">
        <v>35</v>
      </c>
      <c r="B27" s="399" t="s">
        <v>838</v>
      </c>
      <c r="C27" s="397" t="s">
        <v>441</v>
      </c>
      <c r="D27" s="447">
        <v>302432</v>
      </c>
      <c r="E27" s="396">
        <v>410000</v>
      </c>
    </row>
    <row r="28" spans="1:5" ht="16.5" customHeight="1">
      <c r="A28" s="445" t="s">
        <v>36</v>
      </c>
      <c r="B28" s="399" t="s">
        <v>443</v>
      </c>
      <c r="C28" s="397" t="s">
        <v>444</v>
      </c>
      <c r="D28" s="447">
        <v>0</v>
      </c>
      <c r="E28" s="396">
        <v>0</v>
      </c>
    </row>
    <row r="29" spans="1:5" ht="16.5" customHeight="1">
      <c r="A29" s="445" t="s">
        <v>37</v>
      </c>
      <c r="B29" s="399" t="s">
        <v>446</v>
      </c>
      <c r="C29" s="397" t="s">
        <v>447</v>
      </c>
      <c r="D29" s="447">
        <v>0</v>
      </c>
      <c r="E29" s="396">
        <v>0</v>
      </c>
    </row>
    <row r="30" spans="1:5" ht="16.5" customHeight="1">
      <c r="A30" s="445" t="s">
        <v>38</v>
      </c>
      <c r="B30" s="399" t="s">
        <v>449</v>
      </c>
      <c r="C30" s="397" t="s">
        <v>450</v>
      </c>
      <c r="D30" s="447">
        <v>0</v>
      </c>
      <c r="E30" s="396">
        <v>0</v>
      </c>
    </row>
    <row r="31" spans="1:5" ht="16.5" customHeight="1">
      <c r="A31" s="445" t="s">
        <v>39</v>
      </c>
      <c r="B31" s="399" t="s">
        <v>452</v>
      </c>
      <c r="C31" s="397" t="s">
        <v>453</v>
      </c>
      <c r="D31" s="447">
        <v>41793</v>
      </c>
      <c r="E31" s="396">
        <v>24000</v>
      </c>
    </row>
    <row r="32" spans="1:5" ht="24.75" customHeight="1">
      <c r="A32" s="445" t="s">
        <v>839</v>
      </c>
      <c r="B32" s="404" t="s">
        <v>840</v>
      </c>
      <c r="C32" s="401" t="s">
        <v>456</v>
      </c>
      <c r="D32" s="446">
        <f>SUM(D27:D31)</f>
        <v>344225</v>
      </c>
      <c r="E32" s="402">
        <f>SUM(E27:E31)</f>
        <v>434000</v>
      </c>
    </row>
    <row r="33" spans="1:5" ht="18" customHeight="1">
      <c r="A33" s="445" t="s">
        <v>841</v>
      </c>
      <c r="B33" s="404" t="s">
        <v>842</v>
      </c>
      <c r="C33" s="401" t="s">
        <v>459</v>
      </c>
      <c r="D33" s="446">
        <f>D12+D15+D23+D26+D32</f>
        <v>2200647</v>
      </c>
      <c r="E33" s="402">
        <f>E12+E15+E23+E26+E32</f>
        <v>2089000</v>
      </c>
    </row>
    <row r="34" spans="1:5" ht="18" customHeight="1">
      <c r="A34" s="445" t="s">
        <v>843</v>
      </c>
      <c r="B34" s="408" t="s">
        <v>844</v>
      </c>
      <c r="C34" s="401" t="s">
        <v>486</v>
      </c>
      <c r="D34" s="446">
        <v>0</v>
      </c>
      <c r="E34" s="402">
        <v>0</v>
      </c>
    </row>
    <row r="35" spans="1:5" ht="18" customHeight="1">
      <c r="A35" s="445" t="s">
        <v>845</v>
      </c>
      <c r="B35" s="408" t="s">
        <v>846</v>
      </c>
      <c r="C35" s="401" t="s">
        <v>524</v>
      </c>
      <c r="D35" s="446">
        <v>0</v>
      </c>
      <c r="E35" s="402">
        <v>0</v>
      </c>
    </row>
    <row r="36" spans="1:5" s="405" customFormat="1" ht="18" customHeight="1">
      <c r="A36" s="445" t="s">
        <v>847</v>
      </c>
      <c r="B36" s="409" t="s">
        <v>848</v>
      </c>
      <c r="C36" s="401" t="s">
        <v>548</v>
      </c>
      <c r="D36" s="446">
        <v>140800</v>
      </c>
      <c r="E36" s="402">
        <v>349000</v>
      </c>
    </row>
    <row r="37" spans="1:5" s="405" customFormat="1" ht="18" customHeight="1">
      <c r="A37" s="445" t="s">
        <v>849</v>
      </c>
      <c r="B37" s="408" t="s">
        <v>850</v>
      </c>
      <c r="C37" s="401" t="s">
        <v>563</v>
      </c>
      <c r="D37" s="446">
        <v>0</v>
      </c>
      <c r="E37" s="402">
        <v>0</v>
      </c>
    </row>
    <row r="38" spans="1:5" ht="18" customHeight="1">
      <c r="A38" s="445" t="s">
        <v>851</v>
      </c>
      <c r="B38" s="408" t="s">
        <v>852</v>
      </c>
      <c r="C38" s="401" t="s">
        <v>593</v>
      </c>
      <c r="D38" s="446">
        <v>0</v>
      </c>
      <c r="E38" s="402">
        <v>0</v>
      </c>
    </row>
    <row r="39" spans="1:5" s="405" customFormat="1" ht="18" customHeight="1" thickBot="1">
      <c r="A39" s="448" t="s">
        <v>853</v>
      </c>
      <c r="B39" s="410" t="s">
        <v>854</v>
      </c>
      <c r="C39" s="411" t="s">
        <v>596</v>
      </c>
      <c r="D39" s="449">
        <f>D7+D8+D33+D34+D35+D36+D37+D38</f>
        <v>53895395</v>
      </c>
      <c r="E39" s="412">
        <f>E7+E8+E33+E34+E35+E36+E37+E38</f>
        <v>54528000</v>
      </c>
    </row>
    <row r="40" spans="2:4" ht="12.75">
      <c r="B40" s="414"/>
      <c r="C40" s="414"/>
      <c r="D40" s="414"/>
    </row>
    <row r="41" spans="2:4" ht="12.75">
      <c r="B41" s="414"/>
      <c r="C41" s="414"/>
      <c r="D41" s="414"/>
    </row>
    <row r="42" spans="2:4" ht="12.75">
      <c r="B42" s="414"/>
      <c r="C42" s="414"/>
      <c r="D42" s="414"/>
    </row>
    <row r="43" spans="2:4" ht="12.75">
      <c r="B43" s="414"/>
      <c r="C43" s="414"/>
      <c r="D43" s="414"/>
    </row>
    <row r="44" spans="2:4" ht="12.75">
      <c r="B44" s="414"/>
      <c r="C44" s="414"/>
      <c r="D44" s="414"/>
    </row>
    <row r="45" spans="2:4" ht="12.75">
      <c r="B45" s="414"/>
      <c r="C45" s="414"/>
      <c r="D45" s="414"/>
    </row>
    <row r="46" spans="3:4" ht="12.75">
      <c r="C46" s="414"/>
      <c r="D46" s="414"/>
    </row>
    <row r="47" spans="3:4" ht="12.75">
      <c r="C47" s="414"/>
      <c r="D47" s="414"/>
    </row>
  </sheetData>
  <sheetProtection/>
  <mergeCells count="2">
    <mergeCell ref="A1:E1"/>
    <mergeCell ref="A2:E2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600" verticalDpi="600" orientation="portrait" paperSize="9" r:id="rId1"/>
  <headerFooter alignWithMargins="0">
    <oddHeader>&amp;R5. melléklet az 1/2020. (II. 21.)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view="pageLayout" workbookViewId="0" topLeftCell="A1">
      <selection activeCell="A1" sqref="A1:F1"/>
    </sheetView>
  </sheetViews>
  <sheetFormatPr defaultColWidth="9.00390625" defaultRowHeight="12.75"/>
  <cols>
    <col min="1" max="2" width="3.125" style="384" customWidth="1"/>
    <col min="3" max="3" width="56.00390625" style="384" customWidth="1"/>
    <col min="4" max="4" width="10.875" style="416" customWidth="1"/>
    <col min="5" max="5" width="13.625" style="416" customWidth="1"/>
    <col min="6" max="6" width="12.875" style="384" customWidth="1"/>
    <col min="7" max="16" width="3.125" style="384" customWidth="1"/>
    <col min="17" max="16384" width="9.375" style="384" customWidth="1"/>
  </cols>
  <sheetData>
    <row r="1" spans="1:6" ht="25.5" customHeight="1">
      <c r="A1" s="524"/>
      <c r="B1" s="525"/>
      <c r="C1" s="525"/>
      <c r="D1" s="525"/>
      <c r="E1" s="525"/>
      <c r="F1" s="525"/>
    </row>
    <row r="2" spans="1:6" ht="9.75" customHeight="1">
      <c r="A2" s="386"/>
      <c r="B2" s="450"/>
      <c r="C2" s="450"/>
      <c r="D2" s="386"/>
      <c r="E2" s="386"/>
      <c r="F2" s="451"/>
    </row>
    <row r="3" spans="1:6" ht="30.75" customHeight="1">
      <c r="A3" s="507" t="s">
        <v>855</v>
      </c>
      <c r="B3" s="507"/>
      <c r="C3" s="507"/>
      <c r="D3" s="507"/>
      <c r="E3" s="507"/>
      <c r="F3" s="507"/>
    </row>
    <row r="4" spans="1:6" ht="19.5" customHeight="1">
      <c r="A4" s="386"/>
      <c r="B4" s="452"/>
      <c r="C4" s="452"/>
      <c r="D4" s="386"/>
      <c r="E4" s="386"/>
      <c r="F4" s="386"/>
    </row>
    <row r="5" spans="1:6" ht="13.5" customHeight="1">
      <c r="A5" s="509"/>
      <c r="B5" s="509"/>
      <c r="C5" s="509"/>
      <c r="D5" s="509"/>
      <c r="E5" s="509"/>
      <c r="F5" s="509"/>
    </row>
    <row r="6" spans="1:6" ht="15.75" customHeight="1" thickBot="1">
      <c r="A6" s="543" t="s">
        <v>282</v>
      </c>
      <c r="B6" s="548"/>
      <c r="C6" s="548"/>
      <c r="D6" s="548"/>
      <c r="E6" s="548"/>
      <c r="F6" s="548"/>
    </row>
    <row r="7" spans="1:6" ht="46.5" customHeight="1">
      <c r="A7" s="510" t="s">
        <v>53</v>
      </c>
      <c r="B7" s="511"/>
      <c r="C7" s="388" t="s">
        <v>321</v>
      </c>
      <c r="D7" s="389" t="s">
        <v>723</v>
      </c>
      <c r="E7" s="389" t="s">
        <v>323</v>
      </c>
      <c r="F7" s="391" t="s">
        <v>776</v>
      </c>
    </row>
    <row r="8" spans="1:6" ht="27.75" customHeight="1">
      <c r="A8" s="549" t="s">
        <v>13</v>
      </c>
      <c r="B8" s="550"/>
      <c r="C8" s="442" t="s">
        <v>14</v>
      </c>
      <c r="D8" s="442" t="s">
        <v>15</v>
      </c>
      <c r="E8" s="442" t="s">
        <v>16</v>
      </c>
      <c r="F8" s="394" t="s">
        <v>17</v>
      </c>
    </row>
    <row r="9" spans="1:6" ht="24.75" customHeight="1">
      <c r="A9" s="544">
        <v>1</v>
      </c>
      <c r="B9" s="545"/>
      <c r="C9" s="444" t="s">
        <v>856</v>
      </c>
      <c r="D9" s="453" t="s">
        <v>695</v>
      </c>
      <c r="E9" s="454">
        <v>8630216</v>
      </c>
      <c r="F9" s="421">
        <v>11881952</v>
      </c>
    </row>
    <row r="10" spans="1:6" ht="31.5" customHeight="1">
      <c r="A10" s="544">
        <v>2</v>
      </c>
      <c r="B10" s="545"/>
      <c r="C10" s="444" t="s">
        <v>857</v>
      </c>
      <c r="D10" s="453" t="s">
        <v>683</v>
      </c>
      <c r="E10" s="455">
        <v>0</v>
      </c>
      <c r="F10" s="421">
        <v>0</v>
      </c>
    </row>
    <row r="11" spans="1:6" ht="24.75" customHeight="1">
      <c r="A11" s="544">
        <v>3</v>
      </c>
      <c r="B11" s="545"/>
      <c r="C11" s="444" t="s">
        <v>110</v>
      </c>
      <c r="D11" s="453" t="s">
        <v>655</v>
      </c>
      <c r="E11" s="455">
        <v>0</v>
      </c>
      <c r="F11" s="421">
        <v>0</v>
      </c>
    </row>
    <row r="12" spans="1:6" ht="24.75" customHeight="1">
      <c r="A12" s="544">
        <v>4</v>
      </c>
      <c r="B12" s="545"/>
      <c r="C12" s="456" t="s">
        <v>198</v>
      </c>
      <c r="D12" s="453" t="s">
        <v>631</v>
      </c>
      <c r="E12" s="455">
        <v>2820</v>
      </c>
      <c r="F12" s="421">
        <v>0</v>
      </c>
    </row>
    <row r="13" spans="1:6" ht="24.75" customHeight="1">
      <c r="A13" s="544">
        <v>5</v>
      </c>
      <c r="B13" s="545"/>
      <c r="C13" s="444" t="s">
        <v>858</v>
      </c>
      <c r="D13" s="453" t="s">
        <v>619</v>
      </c>
      <c r="E13" s="455">
        <v>0</v>
      </c>
      <c r="F13" s="421">
        <v>0</v>
      </c>
    </row>
    <row r="14" spans="1:6" ht="24.75" customHeight="1">
      <c r="A14" s="544">
        <v>6</v>
      </c>
      <c r="B14" s="545"/>
      <c r="C14" s="444" t="s">
        <v>859</v>
      </c>
      <c r="D14" s="453" t="s">
        <v>611</v>
      </c>
      <c r="E14" s="455">
        <v>0</v>
      </c>
      <c r="F14" s="421">
        <v>0</v>
      </c>
    </row>
    <row r="15" spans="1:6" ht="24.75" customHeight="1">
      <c r="A15" s="544">
        <v>7</v>
      </c>
      <c r="B15" s="545"/>
      <c r="C15" s="444" t="s">
        <v>860</v>
      </c>
      <c r="D15" s="453" t="s">
        <v>599</v>
      </c>
      <c r="E15" s="455">
        <v>0</v>
      </c>
      <c r="F15" s="421">
        <v>0</v>
      </c>
    </row>
    <row r="16" spans="1:6" ht="24.75" customHeight="1" thickBot="1">
      <c r="A16" s="546">
        <v>8</v>
      </c>
      <c r="B16" s="547"/>
      <c r="C16" s="457" t="s">
        <v>861</v>
      </c>
      <c r="D16" s="458" t="s">
        <v>597</v>
      </c>
      <c r="E16" s="459">
        <f>SUM(E9:E15)</f>
        <v>8633036</v>
      </c>
      <c r="F16" s="417">
        <f>SUM(F9:F15)</f>
        <v>11881952</v>
      </c>
    </row>
  </sheetData>
  <sheetProtection/>
  <mergeCells count="14">
    <mergeCell ref="A1:F1"/>
    <mergeCell ref="A3:F3"/>
    <mergeCell ref="A5:F5"/>
    <mergeCell ref="A6:F6"/>
    <mergeCell ref="A7:B7"/>
    <mergeCell ref="A8:B8"/>
    <mergeCell ref="A15:B15"/>
    <mergeCell ref="A16:B16"/>
    <mergeCell ref="A9:B9"/>
    <mergeCell ref="A10:B10"/>
    <mergeCell ref="A11:B11"/>
    <mergeCell ref="A12:B12"/>
    <mergeCell ref="A13:B13"/>
    <mergeCell ref="A14:B14"/>
  </mergeCells>
  <printOptions/>
  <pageMargins left="0.75" right="0.75" top="1" bottom="1" header="0.5" footer="0.5"/>
  <pageSetup horizontalDpi="600" verticalDpi="600" orientation="portrait" paperSize="9" scale="95" r:id="rId1"/>
  <headerFooter alignWithMargins="0">
    <oddHeader>&amp;R6. melléklet az 1/2020. (II. 21.)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view="pageLayout" workbookViewId="0" topLeftCell="A1">
      <selection activeCell="A1" sqref="A1:F1"/>
    </sheetView>
  </sheetViews>
  <sheetFormatPr defaultColWidth="9.00390625" defaultRowHeight="12.75"/>
  <cols>
    <col min="1" max="2" width="3.125" style="384" customWidth="1"/>
    <col min="3" max="3" width="59.625" style="384" customWidth="1"/>
    <col min="4" max="4" width="9.00390625" style="384" customWidth="1"/>
    <col min="5" max="5" width="11.625" style="384" customWidth="1"/>
    <col min="6" max="6" width="13.875" style="384" customWidth="1"/>
    <col min="7" max="16384" width="9.375" style="384" customWidth="1"/>
  </cols>
  <sheetData>
    <row r="1" spans="1:6" ht="25.5" customHeight="1">
      <c r="A1" s="524"/>
      <c r="B1" s="537"/>
      <c r="C1" s="537"/>
      <c r="D1" s="537"/>
      <c r="E1" s="537"/>
      <c r="F1" s="537"/>
    </row>
    <row r="2" spans="1:6" ht="25.5" customHeight="1">
      <c r="A2" s="386"/>
      <c r="B2" s="450"/>
      <c r="C2" s="450"/>
      <c r="D2" s="386"/>
      <c r="E2" s="386"/>
      <c r="F2" s="385"/>
    </row>
    <row r="3" spans="1:6" ht="19.5" customHeight="1">
      <c r="A3" s="507" t="s">
        <v>862</v>
      </c>
      <c r="B3" s="507"/>
      <c r="C3" s="507"/>
      <c r="D3" s="507"/>
      <c r="E3" s="507"/>
      <c r="F3" s="507"/>
    </row>
    <row r="4" spans="1:6" ht="19.5" customHeight="1">
      <c r="A4" s="507" t="s">
        <v>863</v>
      </c>
      <c r="B4" s="507"/>
      <c r="C4" s="507"/>
      <c r="D4" s="507"/>
      <c r="E4" s="507"/>
      <c r="F4" s="507"/>
    </row>
    <row r="5" spans="1:6" ht="19.5" customHeight="1">
      <c r="A5" s="386"/>
      <c r="B5" s="386"/>
      <c r="C5" s="386"/>
      <c r="D5" s="386"/>
      <c r="E5" s="386"/>
      <c r="F5" s="386"/>
    </row>
    <row r="6" spans="1:6" ht="15.75" customHeight="1" thickBot="1">
      <c r="A6" s="543" t="s">
        <v>285</v>
      </c>
      <c r="B6" s="548"/>
      <c r="C6" s="548"/>
      <c r="D6" s="548"/>
      <c r="E6" s="548"/>
      <c r="F6" s="548"/>
    </row>
    <row r="7" spans="1:6" ht="56.25" customHeight="1">
      <c r="A7" s="510" t="s">
        <v>53</v>
      </c>
      <c r="B7" s="511"/>
      <c r="C7" s="388" t="s">
        <v>321</v>
      </c>
      <c r="D7" s="389" t="s">
        <v>723</v>
      </c>
      <c r="E7" s="389" t="s">
        <v>323</v>
      </c>
      <c r="F7" s="391" t="s">
        <v>776</v>
      </c>
    </row>
    <row r="8" spans="1:6" ht="24.75" customHeight="1">
      <c r="A8" s="514" t="s">
        <v>13</v>
      </c>
      <c r="B8" s="515"/>
      <c r="C8" s="393" t="s">
        <v>14</v>
      </c>
      <c r="D8" s="393" t="s">
        <v>15</v>
      </c>
      <c r="E8" s="442" t="s">
        <v>16</v>
      </c>
      <c r="F8" s="394" t="s">
        <v>17</v>
      </c>
    </row>
    <row r="9" spans="1:6" ht="24.75" customHeight="1">
      <c r="A9" s="522">
        <v>1</v>
      </c>
      <c r="B9" s="527"/>
      <c r="C9" s="435" t="s">
        <v>864</v>
      </c>
      <c r="D9" s="404" t="s">
        <v>758</v>
      </c>
      <c r="E9" s="460">
        <v>0</v>
      </c>
      <c r="F9" s="461">
        <v>0</v>
      </c>
    </row>
    <row r="10" spans="1:6" ht="24.75" customHeight="1">
      <c r="A10" s="522">
        <v>2</v>
      </c>
      <c r="B10" s="527"/>
      <c r="C10" s="435" t="s">
        <v>865</v>
      </c>
      <c r="D10" s="404" t="s">
        <v>768</v>
      </c>
      <c r="E10" s="460">
        <v>0</v>
      </c>
      <c r="F10" s="461">
        <v>0</v>
      </c>
    </row>
    <row r="11" spans="1:6" s="405" customFormat="1" ht="24.75" customHeight="1">
      <c r="A11" s="522">
        <v>3</v>
      </c>
      <c r="B11" s="527"/>
      <c r="C11" s="408" t="s">
        <v>769</v>
      </c>
      <c r="D11" s="404" t="s">
        <v>770</v>
      </c>
      <c r="E11" s="460">
        <v>0</v>
      </c>
      <c r="F11" s="461">
        <v>0</v>
      </c>
    </row>
    <row r="12" spans="1:6" ht="24.75" customHeight="1" thickBot="1">
      <c r="A12" s="531">
        <v>4</v>
      </c>
      <c r="B12" s="532"/>
      <c r="C12" s="437" t="s">
        <v>866</v>
      </c>
      <c r="D12" s="438" t="s">
        <v>772</v>
      </c>
      <c r="E12" s="462">
        <v>0</v>
      </c>
      <c r="F12" s="463">
        <v>0</v>
      </c>
    </row>
    <row r="13" ht="12.75">
      <c r="C13" s="416"/>
    </row>
  </sheetData>
  <sheetProtection/>
  <mergeCells count="10">
    <mergeCell ref="A9:B9"/>
    <mergeCell ref="A10:B10"/>
    <mergeCell ref="A11:B11"/>
    <mergeCell ref="A12:B12"/>
    <mergeCell ref="A1:F1"/>
    <mergeCell ref="A3:F3"/>
    <mergeCell ref="A4:F4"/>
    <mergeCell ref="A6:F6"/>
    <mergeCell ref="A7:B7"/>
    <mergeCell ref="A8:B8"/>
  </mergeCells>
  <printOptions/>
  <pageMargins left="0.75" right="0.75" top="1" bottom="1" header="0.5" footer="0.5"/>
  <pageSetup horizontalDpi="600" verticalDpi="600" orientation="portrait" paperSize="9" scale="95" r:id="rId1"/>
  <headerFooter alignWithMargins="0">
    <oddHeader>&amp;R7. melléklet az 1/2020. (II. 21.)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view="pageLayout" workbookViewId="0" topLeftCell="A1">
      <selection activeCell="A3" sqref="A3:F3"/>
    </sheetView>
  </sheetViews>
  <sheetFormatPr defaultColWidth="9.00390625" defaultRowHeight="12.75"/>
  <cols>
    <col min="1" max="2" width="3.125" style="384" customWidth="1"/>
    <col min="3" max="3" width="56.125" style="384" customWidth="1"/>
    <col min="4" max="4" width="9.625" style="384" customWidth="1"/>
    <col min="5" max="5" width="14.875" style="471" customWidth="1"/>
    <col min="6" max="6" width="15.125" style="384" customWidth="1"/>
    <col min="7" max="7" width="8.125" style="384" customWidth="1"/>
    <col min="8" max="16" width="3.125" style="384" customWidth="1"/>
    <col min="17" max="16384" width="9.375" style="384" customWidth="1"/>
  </cols>
  <sheetData>
    <row r="1" spans="1:6" ht="25.5" customHeight="1">
      <c r="A1" s="524"/>
      <c r="B1" s="537"/>
      <c r="C1" s="537"/>
      <c r="D1" s="537"/>
      <c r="E1" s="537"/>
      <c r="F1" s="537"/>
    </row>
    <row r="2" spans="1:6" ht="25.5" customHeight="1">
      <c r="A2" s="386"/>
      <c r="B2" s="450"/>
      <c r="C2" s="450"/>
      <c r="D2" s="428"/>
      <c r="E2" s="464"/>
      <c r="F2" s="465"/>
    </row>
    <row r="3" spans="1:6" ht="19.5" customHeight="1">
      <c r="A3" s="507" t="s">
        <v>867</v>
      </c>
      <c r="B3" s="507"/>
      <c r="C3" s="507"/>
      <c r="D3" s="507"/>
      <c r="E3" s="507"/>
      <c r="F3" s="507"/>
    </row>
    <row r="4" spans="1:6" ht="19.5" customHeight="1">
      <c r="A4" s="507" t="s">
        <v>868</v>
      </c>
      <c r="B4" s="507"/>
      <c r="C4" s="507"/>
      <c r="D4" s="507"/>
      <c r="E4" s="507"/>
      <c r="F4" s="507"/>
    </row>
    <row r="5" spans="1:5" ht="19.5" customHeight="1">
      <c r="A5" s="386"/>
      <c r="B5" s="413"/>
      <c r="C5" s="413"/>
      <c r="E5" s="466"/>
    </row>
    <row r="6" spans="1:6" ht="15.75" customHeight="1" thickBot="1">
      <c r="A6" s="543" t="s">
        <v>285</v>
      </c>
      <c r="B6" s="548"/>
      <c r="C6" s="548"/>
      <c r="D6" s="548"/>
      <c r="E6" s="548"/>
      <c r="F6" s="548"/>
    </row>
    <row r="7" spans="1:6" ht="42.75" customHeight="1">
      <c r="A7" s="510" t="s">
        <v>53</v>
      </c>
      <c r="B7" s="511"/>
      <c r="C7" s="388" t="s">
        <v>321</v>
      </c>
      <c r="D7" s="389" t="s">
        <v>723</v>
      </c>
      <c r="E7" s="467" t="s">
        <v>323</v>
      </c>
      <c r="F7" s="391" t="s">
        <v>776</v>
      </c>
    </row>
    <row r="8" spans="1:6" ht="18" customHeight="1">
      <c r="A8" s="514" t="s">
        <v>13</v>
      </c>
      <c r="B8" s="515"/>
      <c r="C8" s="393" t="s">
        <v>14</v>
      </c>
      <c r="D8" s="393" t="s">
        <v>15</v>
      </c>
      <c r="E8" s="468" t="s">
        <v>16</v>
      </c>
      <c r="F8" s="394" t="s">
        <v>17</v>
      </c>
    </row>
    <row r="9" spans="1:6" ht="24.75" customHeight="1">
      <c r="A9" s="522">
        <v>1</v>
      </c>
      <c r="B9" s="527"/>
      <c r="C9" s="408" t="s">
        <v>869</v>
      </c>
      <c r="D9" s="404" t="s">
        <v>784</v>
      </c>
      <c r="E9" s="422">
        <v>0</v>
      </c>
      <c r="F9" s="469">
        <v>0</v>
      </c>
    </row>
    <row r="10" spans="1:6" s="405" customFormat="1" ht="24.75" customHeight="1">
      <c r="A10" s="522">
        <v>2</v>
      </c>
      <c r="B10" s="527"/>
      <c r="C10" s="435" t="s">
        <v>870</v>
      </c>
      <c r="D10" s="404" t="s">
        <v>794</v>
      </c>
      <c r="E10" s="422">
        <v>0</v>
      </c>
      <c r="F10" s="469">
        <v>0</v>
      </c>
    </row>
    <row r="11" spans="1:6" s="405" customFormat="1" ht="24.75" customHeight="1">
      <c r="A11" s="522">
        <v>3</v>
      </c>
      <c r="B11" s="527"/>
      <c r="C11" s="404" t="s">
        <v>871</v>
      </c>
      <c r="D11" s="404" t="s">
        <v>800</v>
      </c>
      <c r="E11" s="422">
        <v>661319</v>
      </c>
      <c r="F11" s="433">
        <v>59048</v>
      </c>
    </row>
    <row r="12" spans="1:6" s="405" customFormat="1" ht="24.75" customHeight="1">
      <c r="A12" s="522">
        <v>4</v>
      </c>
      <c r="B12" s="527"/>
      <c r="C12" s="434" t="s">
        <v>801</v>
      </c>
      <c r="D12" s="399" t="s">
        <v>802</v>
      </c>
      <c r="E12" s="422">
        <v>0</v>
      </c>
      <c r="F12" s="469">
        <v>0</v>
      </c>
    </row>
    <row r="13" spans="1:6" ht="24.75" customHeight="1">
      <c r="A13" s="522">
        <v>5</v>
      </c>
      <c r="B13" s="527"/>
      <c r="C13" s="434" t="s">
        <v>803</v>
      </c>
      <c r="D13" s="399" t="s">
        <v>804</v>
      </c>
      <c r="E13" s="422">
        <v>0</v>
      </c>
      <c r="F13" s="469">
        <v>0</v>
      </c>
    </row>
    <row r="14" spans="1:6" ht="24.75" customHeight="1">
      <c r="A14" s="522">
        <v>6</v>
      </c>
      <c r="B14" s="527"/>
      <c r="C14" s="434" t="s">
        <v>805</v>
      </c>
      <c r="D14" s="399" t="s">
        <v>806</v>
      </c>
      <c r="E14" s="422">
        <v>44660088</v>
      </c>
      <c r="F14" s="433">
        <v>42587000</v>
      </c>
    </row>
    <row r="15" spans="1:6" ht="24.75" customHeight="1">
      <c r="A15" s="522">
        <v>7</v>
      </c>
      <c r="B15" s="527"/>
      <c r="C15" s="434" t="s">
        <v>807</v>
      </c>
      <c r="D15" s="399" t="s">
        <v>808</v>
      </c>
      <c r="E15" s="422">
        <v>0</v>
      </c>
      <c r="F15" s="469">
        <v>0</v>
      </c>
    </row>
    <row r="16" spans="1:6" ht="24.75" customHeight="1">
      <c r="A16" s="522">
        <v>8</v>
      </c>
      <c r="B16" s="527"/>
      <c r="C16" s="407" t="s">
        <v>809</v>
      </c>
      <c r="D16" s="399" t="s">
        <v>810</v>
      </c>
      <c r="E16" s="422">
        <v>0</v>
      </c>
      <c r="F16" s="469">
        <v>0</v>
      </c>
    </row>
    <row r="17" spans="1:6" ht="24.75" customHeight="1">
      <c r="A17" s="522">
        <v>9</v>
      </c>
      <c r="B17" s="527"/>
      <c r="C17" s="408" t="s">
        <v>872</v>
      </c>
      <c r="D17" s="404" t="s">
        <v>812</v>
      </c>
      <c r="E17" s="422">
        <f>SUM(E9:E16)</f>
        <v>45321407</v>
      </c>
      <c r="F17" s="433">
        <f>SUM(F9:F16)</f>
        <v>42646048</v>
      </c>
    </row>
    <row r="18" spans="1:6" ht="24.75" customHeight="1">
      <c r="A18" s="522">
        <v>10</v>
      </c>
      <c r="B18" s="527"/>
      <c r="C18" s="435" t="s">
        <v>873</v>
      </c>
      <c r="D18" s="404" t="s">
        <v>822</v>
      </c>
      <c r="E18" s="422">
        <v>0</v>
      </c>
      <c r="F18" s="469">
        <v>0</v>
      </c>
    </row>
    <row r="19" spans="1:6" s="405" customFormat="1" ht="24.75" customHeight="1">
      <c r="A19" s="522">
        <v>11</v>
      </c>
      <c r="B19" s="527"/>
      <c r="C19" s="408" t="s">
        <v>823</v>
      </c>
      <c r="D19" s="404" t="s">
        <v>824</v>
      </c>
      <c r="E19" s="422">
        <v>0</v>
      </c>
      <c r="F19" s="470">
        <v>0</v>
      </c>
    </row>
    <row r="20" spans="1:6" s="405" customFormat="1" ht="24.75" customHeight="1" thickBot="1">
      <c r="A20" s="531">
        <v>12</v>
      </c>
      <c r="B20" s="532"/>
      <c r="C20" s="437" t="s">
        <v>874</v>
      </c>
      <c r="D20" s="438" t="s">
        <v>826</v>
      </c>
      <c r="E20" s="418">
        <f>E17+E18+E19</f>
        <v>45321407</v>
      </c>
      <c r="F20" s="439">
        <f>F17+F18+F19</f>
        <v>42646048</v>
      </c>
    </row>
  </sheetData>
  <sheetProtection/>
  <mergeCells count="18">
    <mergeCell ref="A1:F1"/>
    <mergeCell ref="A3:F3"/>
    <mergeCell ref="A4:F4"/>
    <mergeCell ref="A6:F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Header>&amp;R8. melléklet az 1/2020. (II. 21.)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0"/>
  <sheetViews>
    <sheetView view="pageLayout" zoomScaleNormal="115" zoomScaleSheetLayoutView="100" workbookViewId="0" topLeftCell="A1">
      <selection activeCell="D4" sqref="D4"/>
    </sheetView>
  </sheetViews>
  <sheetFormatPr defaultColWidth="9.00390625" defaultRowHeight="12.75"/>
  <cols>
    <col min="1" max="1" width="6.875" style="13" customWidth="1"/>
    <col min="2" max="2" width="55.125" style="102" customWidth="1"/>
    <col min="3" max="3" width="16.375" style="13" customWidth="1"/>
    <col min="4" max="4" width="55.125" style="13" customWidth="1"/>
    <col min="5" max="5" width="16.375" style="13" customWidth="1"/>
    <col min="6" max="16384" width="9.375" style="13" customWidth="1"/>
  </cols>
  <sheetData>
    <row r="1" spans="2:5" ht="39.75" customHeight="1">
      <c r="B1" s="157" t="s">
        <v>99</v>
      </c>
      <c r="C1" s="158"/>
      <c r="D1" s="158"/>
      <c r="E1" s="158"/>
    </row>
    <row r="2" ht="14.25" thickBot="1">
      <c r="E2" s="159" t="s">
        <v>276</v>
      </c>
    </row>
    <row r="3" spans="1:5" ht="18" customHeight="1" thickBot="1">
      <c r="A3" s="551" t="s">
        <v>53</v>
      </c>
      <c r="B3" s="160" t="s">
        <v>43</v>
      </c>
      <c r="C3" s="161"/>
      <c r="D3" s="160" t="s">
        <v>45</v>
      </c>
      <c r="E3" s="162"/>
    </row>
    <row r="4" spans="1:5" s="163" customFormat="1" ht="35.25" customHeight="1" thickBot="1">
      <c r="A4" s="552"/>
      <c r="B4" s="103" t="s">
        <v>46</v>
      </c>
      <c r="C4" s="104" t="s">
        <v>286</v>
      </c>
      <c r="D4" s="103" t="s">
        <v>46</v>
      </c>
      <c r="E4" s="12" t="s">
        <v>286</v>
      </c>
    </row>
    <row r="5" spans="1:5" s="168" customFormat="1" ht="12" customHeight="1" thickBot="1">
      <c r="A5" s="164">
        <v>1</v>
      </c>
      <c r="B5" s="165">
        <v>2</v>
      </c>
      <c r="C5" s="166" t="s">
        <v>15</v>
      </c>
      <c r="D5" s="165" t="s">
        <v>16</v>
      </c>
      <c r="E5" s="167" t="s">
        <v>17</v>
      </c>
    </row>
    <row r="6" spans="1:5" ht="12.75" customHeight="1">
      <c r="A6" s="229" t="s">
        <v>13</v>
      </c>
      <c r="B6" s="232" t="s">
        <v>204</v>
      </c>
      <c r="C6" s="233">
        <v>111051978</v>
      </c>
      <c r="D6" s="170" t="s">
        <v>247</v>
      </c>
      <c r="E6" s="152">
        <v>108088000</v>
      </c>
    </row>
    <row r="7" spans="1:5" ht="12.75" customHeight="1">
      <c r="A7" s="230" t="s">
        <v>14</v>
      </c>
      <c r="B7" s="172" t="s">
        <v>268</v>
      </c>
      <c r="C7" s="153">
        <v>73111952</v>
      </c>
      <c r="D7" s="172" t="s">
        <v>248</v>
      </c>
      <c r="E7" s="153">
        <v>17118000</v>
      </c>
    </row>
    <row r="8" spans="1:5" ht="12.75" customHeight="1">
      <c r="A8" s="230" t="s">
        <v>15</v>
      </c>
      <c r="B8" s="172" t="s">
        <v>275</v>
      </c>
      <c r="C8" s="153">
        <v>0</v>
      </c>
      <c r="D8" s="172" t="s">
        <v>249</v>
      </c>
      <c r="E8" s="153">
        <v>50839000</v>
      </c>
    </row>
    <row r="9" spans="1:5" ht="12.75" customHeight="1">
      <c r="A9" s="230" t="s">
        <v>16</v>
      </c>
      <c r="B9" s="172" t="s">
        <v>205</v>
      </c>
      <c r="C9" s="153">
        <v>21151248</v>
      </c>
      <c r="D9" s="172" t="s">
        <v>250</v>
      </c>
      <c r="E9" s="153">
        <v>11000000</v>
      </c>
    </row>
    <row r="10" spans="1:5" ht="12.75" customHeight="1">
      <c r="A10" s="231" t="s">
        <v>17</v>
      </c>
      <c r="B10" s="173" t="s">
        <v>206</v>
      </c>
      <c r="C10" s="153">
        <v>3600000</v>
      </c>
      <c r="D10" s="172" t="s">
        <v>251</v>
      </c>
      <c r="E10" s="153">
        <v>36331721</v>
      </c>
    </row>
    <row r="11" spans="1:5" ht="12.75" customHeight="1">
      <c r="A11" s="230" t="s">
        <v>18</v>
      </c>
      <c r="B11" s="172" t="s">
        <v>207</v>
      </c>
      <c r="C11" s="153"/>
      <c r="D11" s="172" t="s">
        <v>269</v>
      </c>
      <c r="E11" s="153">
        <v>20875721</v>
      </c>
    </row>
    <row r="12" spans="1:5" ht="12.75" customHeight="1">
      <c r="A12" s="230" t="s">
        <v>19</v>
      </c>
      <c r="B12" s="172" t="s">
        <v>208</v>
      </c>
      <c r="C12" s="153">
        <v>0</v>
      </c>
      <c r="D12" s="8"/>
      <c r="E12" s="153"/>
    </row>
    <row r="13" spans="1:5" ht="12.75" customHeight="1">
      <c r="A13" s="230" t="s">
        <v>20</v>
      </c>
      <c r="B13" s="8"/>
      <c r="C13" s="153"/>
      <c r="D13" s="8"/>
      <c r="E13" s="153"/>
    </row>
    <row r="14" spans="1:5" ht="12.75" customHeight="1">
      <c r="A14" s="230" t="s">
        <v>21</v>
      </c>
      <c r="B14" s="234"/>
      <c r="C14" s="153"/>
      <c r="D14" s="8"/>
      <c r="E14" s="153"/>
    </row>
    <row r="15" spans="1:5" ht="12.75" customHeight="1">
      <c r="A15" s="230" t="s">
        <v>22</v>
      </c>
      <c r="B15" s="8"/>
      <c r="C15" s="153"/>
      <c r="D15" s="8"/>
      <c r="E15" s="153"/>
    </row>
    <row r="16" spans="1:5" ht="12.75" customHeight="1">
      <c r="A16" s="230" t="s">
        <v>23</v>
      </c>
      <c r="B16" s="8"/>
      <c r="C16" s="153"/>
      <c r="D16" s="8"/>
      <c r="E16" s="153"/>
    </row>
    <row r="17" spans="1:5" ht="12.75" customHeight="1" thickBot="1">
      <c r="A17" s="230" t="s">
        <v>24</v>
      </c>
      <c r="B17" s="235"/>
      <c r="C17" s="236"/>
      <c r="D17" s="8"/>
      <c r="E17" s="154"/>
    </row>
    <row r="18" spans="1:5" ht="15.75" customHeight="1" thickBot="1">
      <c r="A18" s="174" t="s">
        <v>25</v>
      </c>
      <c r="B18" s="49" t="s">
        <v>193</v>
      </c>
      <c r="C18" s="150">
        <f>+C6+C7+C9+C10+C12+C13+C14+C15+C16+C17</f>
        <v>208915178</v>
      </c>
      <c r="D18" s="49" t="s">
        <v>177</v>
      </c>
      <c r="E18" s="155">
        <f>E6+E7+E8+E9+E10</f>
        <v>223376721</v>
      </c>
    </row>
    <row r="19" spans="1:5" ht="12.75" customHeight="1">
      <c r="A19" s="175" t="s">
        <v>26</v>
      </c>
      <c r="B19" s="176" t="s">
        <v>173</v>
      </c>
      <c r="C19" s="214">
        <v>32004717</v>
      </c>
      <c r="D19" s="177" t="s">
        <v>259</v>
      </c>
      <c r="E19" s="156"/>
    </row>
    <row r="20" spans="1:5" ht="12.75" customHeight="1">
      <c r="A20" s="178" t="s">
        <v>27</v>
      </c>
      <c r="B20" s="177" t="s">
        <v>143</v>
      </c>
      <c r="C20" s="20">
        <v>11732540</v>
      </c>
      <c r="D20" s="177" t="s">
        <v>260</v>
      </c>
      <c r="E20" s="21"/>
    </row>
    <row r="21" spans="1:5" ht="12.75" customHeight="1">
      <c r="A21" s="178" t="s">
        <v>28</v>
      </c>
      <c r="B21" s="177" t="s">
        <v>144</v>
      </c>
      <c r="C21" s="20"/>
      <c r="D21" s="177" t="s">
        <v>261</v>
      </c>
      <c r="E21" s="21"/>
    </row>
    <row r="22" spans="1:5" ht="12.75" customHeight="1">
      <c r="A22" s="178" t="s">
        <v>29</v>
      </c>
      <c r="B22" s="177" t="s">
        <v>147</v>
      </c>
      <c r="C22" s="20"/>
      <c r="D22" s="177" t="s">
        <v>262</v>
      </c>
      <c r="E22" s="21">
        <v>4442079</v>
      </c>
    </row>
    <row r="23" spans="1:5" ht="12.75" customHeight="1">
      <c r="A23" s="178" t="s">
        <v>30</v>
      </c>
      <c r="B23" s="177" t="s">
        <v>148</v>
      </c>
      <c r="C23" s="20"/>
      <c r="D23" s="176" t="s">
        <v>263</v>
      </c>
      <c r="E23" s="21"/>
    </row>
    <row r="24" spans="1:5" ht="12.75" customHeight="1">
      <c r="A24" s="178" t="s">
        <v>31</v>
      </c>
      <c r="B24" s="177" t="s">
        <v>174</v>
      </c>
      <c r="C24" s="179">
        <f>+C25+C26</f>
        <v>0</v>
      </c>
      <c r="D24" s="177" t="s">
        <v>264</v>
      </c>
      <c r="E24" s="21"/>
    </row>
    <row r="25" spans="1:5" ht="12.75" customHeight="1">
      <c r="A25" s="175" t="s">
        <v>32</v>
      </c>
      <c r="B25" s="176" t="s">
        <v>171</v>
      </c>
      <c r="C25" s="151"/>
      <c r="D25" s="170" t="s">
        <v>265</v>
      </c>
      <c r="E25" s="156"/>
    </row>
    <row r="26" spans="1:5" ht="12.75" customHeight="1" thickBot="1">
      <c r="A26" s="178" t="s">
        <v>33</v>
      </c>
      <c r="B26" s="177" t="s">
        <v>172</v>
      </c>
      <c r="C26" s="20"/>
      <c r="D26" s="8" t="s">
        <v>266</v>
      </c>
      <c r="E26" s="21"/>
    </row>
    <row r="27" spans="1:5" ht="15.75" customHeight="1" thickBot="1">
      <c r="A27" s="174" t="s">
        <v>34</v>
      </c>
      <c r="B27" s="49" t="s">
        <v>175</v>
      </c>
      <c r="C27" s="150">
        <f>+C19+C24</f>
        <v>32004717</v>
      </c>
      <c r="D27" s="49" t="s">
        <v>178</v>
      </c>
      <c r="E27" s="155">
        <f>SUM(E19:E26)</f>
        <v>4442079</v>
      </c>
    </row>
    <row r="28" spans="1:5" ht="26.25" customHeight="1" thickBot="1">
      <c r="A28" s="174" t="s">
        <v>35</v>
      </c>
      <c r="B28" s="180" t="s">
        <v>176</v>
      </c>
      <c r="C28" s="181">
        <f>+C18+C27</f>
        <v>240919895</v>
      </c>
      <c r="D28" s="180" t="s">
        <v>179</v>
      </c>
      <c r="E28" s="181">
        <f>+E18+E27</f>
        <v>227818800</v>
      </c>
    </row>
    <row r="29" spans="1:5" ht="26.25" customHeight="1" thickBot="1">
      <c r="A29" s="174" t="s">
        <v>36</v>
      </c>
      <c r="B29" s="180" t="s">
        <v>150</v>
      </c>
      <c r="C29" s="181" t="str">
        <f>IF(C18+C19-E28&lt;0,E28-(C18+C19),"-")</f>
        <v>-</v>
      </c>
      <c r="D29" s="180" t="s">
        <v>151</v>
      </c>
      <c r="E29" s="181">
        <f>IF(C18+C19-E28&gt;0,C18+C19-E28,"-")</f>
        <v>13101095</v>
      </c>
    </row>
    <row r="30" spans="2:4" ht="18.75">
      <c r="B30" s="553"/>
      <c r="C30" s="553"/>
      <c r="D30" s="553"/>
    </row>
  </sheetData>
  <sheetProtection/>
  <mergeCells count="2">
    <mergeCell ref="A3:A4"/>
    <mergeCell ref="B30:D30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>&amp;R&amp;"Times New Roman CE,Félkövér dőlt"&amp;11 9. melléklet az 1/2020. (II. 21.)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Felhasználó</cp:lastModifiedBy>
  <cp:lastPrinted>2020-02-21T09:00:37Z</cp:lastPrinted>
  <dcterms:created xsi:type="dcterms:W3CDTF">1999-10-30T10:30:45Z</dcterms:created>
  <dcterms:modified xsi:type="dcterms:W3CDTF">2020-02-21T09:01:59Z</dcterms:modified>
  <cp:category/>
  <cp:version/>
  <cp:contentType/>
  <cp:contentStatus/>
</cp:coreProperties>
</file>