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893CA3-03D9-421F-9674-A6195E5444AE}" xr6:coauthVersionLast="45" xr6:coauthVersionMax="45" xr10:uidLastSave="{00000000-0000-0000-0000-000000000000}"/>
  <bookViews>
    <workbookView xWindow="-120" yWindow="-120" windowWidth="29040" windowHeight="15840" tabRatio="864" activeTab="3" xr2:uid="{00000000-000D-0000-FFFF-FFFF00000000}"/>
  </bookViews>
  <sheets>
    <sheet name="1. mell.Önk.összesítő" sheetId="1" r:id="rId1"/>
    <sheet name="2.mell.Bev." sheetId="2" r:id="rId2"/>
    <sheet name="3. mell.Kiad" sheetId="3" r:id="rId3"/>
    <sheet name="4.mell.LÉTSZÁM" sheetId="4" r:id="rId4"/>
  </sheets>
  <definedNames>
    <definedName name="_xlnm.Print_Area" localSheetId="1">'2.mell.Bev.'!$A$1:$J$78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C40" i="1" s="1"/>
  <c r="I30" i="2"/>
  <c r="H30" i="2"/>
  <c r="G33" i="1"/>
  <c r="G34" i="1"/>
  <c r="G32" i="1" s="1"/>
  <c r="F34" i="1"/>
  <c r="G50" i="3"/>
  <c r="F50" i="3"/>
  <c r="E50" i="3"/>
  <c r="D50" i="3"/>
  <c r="C50" i="3"/>
  <c r="B50" i="3"/>
  <c r="G15" i="1"/>
  <c r="F15" i="1"/>
  <c r="E15" i="1"/>
  <c r="B15" i="1"/>
  <c r="H16" i="1"/>
  <c r="C12" i="1"/>
  <c r="C10" i="1" s="1"/>
  <c r="B12" i="1"/>
  <c r="B10" i="1" s="1"/>
  <c r="I34" i="1"/>
  <c r="C17" i="3"/>
  <c r="B40" i="1"/>
  <c r="F29" i="1"/>
  <c r="B34" i="1"/>
  <c r="B41" i="1"/>
  <c r="E7" i="3"/>
  <c r="I38" i="1"/>
  <c r="I35" i="1"/>
  <c r="H38" i="1"/>
  <c r="H37" i="1"/>
  <c r="H35" i="1"/>
  <c r="C17" i="1"/>
  <c r="I17" i="1" s="1"/>
  <c r="I14" i="1"/>
  <c r="B14" i="1"/>
  <c r="H14" i="1" s="1"/>
  <c r="G17" i="3"/>
  <c r="F17" i="3"/>
  <c r="E17" i="3"/>
  <c r="D17" i="3"/>
  <c r="B17" i="3"/>
  <c r="I15" i="1" l="1"/>
  <c r="C33" i="1"/>
  <c r="I33" i="1" s="1"/>
  <c r="I16" i="1"/>
  <c r="H34" i="1"/>
  <c r="C42" i="3"/>
  <c r="D42" i="3"/>
  <c r="E42" i="3"/>
  <c r="E37" i="3"/>
  <c r="E46" i="3" s="1"/>
  <c r="C24" i="2"/>
  <c r="C8" i="1" s="1"/>
  <c r="E59" i="3" l="1"/>
  <c r="C55" i="3"/>
  <c r="G29" i="1" s="1"/>
  <c r="G28" i="1" s="1"/>
  <c r="H22" i="3"/>
  <c r="H21" i="3"/>
  <c r="H19" i="3"/>
  <c r="H18" i="3"/>
  <c r="H17" i="3"/>
  <c r="H15" i="3"/>
  <c r="H14" i="3"/>
  <c r="H13" i="3"/>
  <c r="H11" i="3"/>
  <c r="B27" i="1" s="1"/>
  <c r="H10" i="3"/>
  <c r="H9" i="3"/>
  <c r="H8" i="3"/>
  <c r="H6" i="3"/>
  <c r="H5" i="3"/>
  <c r="H4" i="3"/>
  <c r="D7" i="3"/>
  <c r="C12" i="3"/>
  <c r="C16" i="3"/>
  <c r="C7" i="3"/>
  <c r="B7" i="3"/>
  <c r="H7" i="3" l="1"/>
  <c r="B26" i="1" s="1"/>
  <c r="I66" i="2"/>
  <c r="H44" i="2"/>
  <c r="H38" i="2"/>
  <c r="J43" i="2"/>
  <c r="J41" i="2"/>
  <c r="J30" i="2"/>
  <c r="C8" i="2"/>
  <c r="C10" i="2" s="1"/>
  <c r="I10" i="2" s="1"/>
  <c r="C4" i="1" s="1"/>
  <c r="B8" i="2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5" i="2"/>
  <c r="J45" i="2" s="1"/>
  <c r="I44" i="2"/>
  <c r="I43" i="2"/>
  <c r="I42" i="2"/>
  <c r="J42" i="2" s="1"/>
  <c r="I41" i="2"/>
  <c r="I40" i="2"/>
  <c r="J40" i="2" s="1"/>
  <c r="I39" i="2"/>
  <c r="J39" i="2" s="1"/>
  <c r="I38" i="2"/>
  <c r="G37" i="2"/>
  <c r="G53" i="2" s="1"/>
  <c r="G78" i="2" s="1"/>
  <c r="D37" i="2"/>
  <c r="D53" i="2" s="1"/>
  <c r="C37" i="2"/>
  <c r="C53" i="2" s="1"/>
  <c r="C46" i="2"/>
  <c r="E8" i="1" s="1"/>
  <c r="D46" i="2"/>
  <c r="E46" i="2"/>
  <c r="E37" i="2" s="1"/>
  <c r="E53" i="2" s="1"/>
  <c r="E78" i="2" s="1"/>
  <c r="F46" i="2"/>
  <c r="F37" i="2" s="1"/>
  <c r="F53" i="2" s="1"/>
  <c r="G46" i="2"/>
  <c r="B46" i="2"/>
  <c r="B67" i="2"/>
  <c r="H73" i="2"/>
  <c r="H72" i="2"/>
  <c r="H71" i="2"/>
  <c r="H70" i="2"/>
  <c r="H66" i="2"/>
  <c r="H65" i="2"/>
  <c r="H64" i="2"/>
  <c r="H62" i="2"/>
  <c r="H61" i="2"/>
  <c r="H60" i="2"/>
  <c r="H58" i="2"/>
  <c r="J62" i="2"/>
  <c r="E16" i="4"/>
  <c r="I45" i="3"/>
  <c r="H45" i="3"/>
  <c r="I44" i="3"/>
  <c r="H44" i="3"/>
  <c r="I43" i="3"/>
  <c r="J43" i="3" s="1"/>
  <c r="H43" i="3"/>
  <c r="I42" i="3"/>
  <c r="F42" i="3"/>
  <c r="B42" i="3"/>
  <c r="I41" i="3"/>
  <c r="H41" i="3"/>
  <c r="I40" i="3"/>
  <c r="E25" i="1" s="1"/>
  <c r="H40" i="3"/>
  <c r="D25" i="1" s="1"/>
  <c r="I39" i="3"/>
  <c r="E24" i="1" s="1"/>
  <c r="H39" i="3"/>
  <c r="D24" i="1" s="1"/>
  <c r="I38" i="3"/>
  <c r="H38" i="3"/>
  <c r="D23" i="1" s="1"/>
  <c r="D22" i="1" s="1"/>
  <c r="F37" i="3"/>
  <c r="F46" i="3" s="1"/>
  <c r="D37" i="3"/>
  <c r="C37" i="3"/>
  <c r="I37" i="3" s="1"/>
  <c r="B37" i="3"/>
  <c r="B46" i="3" s="1"/>
  <c r="I4" i="2"/>
  <c r="I5" i="2"/>
  <c r="J5" i="2" s="1"/>
  <c r="I6" i="2"/>
  <c r="J6" i="2" s="1"/>
  <c r="I7" i="2"/>
  <c r="J7" i="2" s="1"/>
  <c r="I9" i="2"/>
  <c r="I11" i="2"/>
  <c r="I12" i="2"/>
  <c r="I13" i="2"/>
  <c r="J13" i="2" s="1"/>
  <c r="I14" i="2"/>
  <c r="J14" i="2" s="1"/>
  <c r="I15" i="2"/>
  <c r="I16" i="2"/>
  <c r="I17" i="2"/>
  <c r="J17" i="2" s="1"/>
  <c r="I19" i="2"/>
  <c r="I20" i="2"/>
  <c r="I21" i="2"/>
  <c r="I22" i="2"/>
  <c r="I23" i="2"/>
  <c r="I25" i="2"/>
  <c r="C9" i="1" s="1"/>
  <c r="I27" i="2"/>
  <c r="I28" i="2"/>
  <c r="I31" i="2"/>
  <c r="I58" i="2"/>
  <c r="I59" i="2"/>
  <c r="I60" i="2"/>
  <c r="I61" i="2"/>
  <c r="I62" i="2"/>
  <c r="I63" i="2"/>
  <c r="I64" i="2"/>
  <c r="I65" i="2"/>
  <c r="I68" i="2"/>
  <c r="I69" i="2"/>
  <c r="I70" i="2"/>
  <c r="I71" i="2"/>
  <c r="I72" i="2"/>
  <c r="J72" i="2" s="1"/>
  <c r="I73" i="2"/>
  <c r="F36" i="1"/>
  <c r="F33" i="1"/>
  <c r="F32" i="1"/>
  <c r="F28" i="1"/>
  <c r="C3" i="3"/>
  <c r="C64" i="1"/>
  <c r="J34" i="1"/>
  <c r="J35" i="1"/>
  <c r="J38" i="1"/>
  <c r="I40" i="1"/>
  <c r="I41" i="1"/>
  <c r="I42" i="1"/>
  <c r="I44" i="1"/>
  <c r="H40" i="1"/>
  <c r="H41" i="1"/>
  <c r="H42" i="1"/>
  <c r="H44" i="1"/>
  <c r="H6" i="1"/>
  <c r="H17" i="1"/>
  <c r="I6" i="1"/>
  <c r="I9" i="1"/>
  <c r="I12" i="1"/>
  <c r="G63" i="3"/>
  <c r="H31" i="2"/>
  <c r="J34" i="2"/>
  <c r="J75" i="2"/>
  <c r="J76" i="2"/>
  <c r="J77" i="2"/>
  <c r="H19" i="2"/>
  <c r="H20" i="2"/>
  <c r="H21" i="2"/>
  <c r="H22" i="2"/>
  <c r="H23" i="2"/>
  <c r="H25" i="2"/>
  <c r="B9" i="1" s="1"/>
  <c r="H9" i="1" s="1"/>
  <c r="H27" i="2"/>
  <c r="H28" i="2"/>
  <c r="H12" i="2"/>
  <c r="J12" i="2" s="1"/>
  <c r="H13" i="2"/>
  <c r="H14" i="2"/>
  <c r="H15" i="2"/>
  <c r="H16" i="2"/>
  <c r="J16" i="2" s="1"/>
  <c r="H17" i="2"/>
  <c r="H5" i="2"/>
  <c r="H6" i="2"/>
  <c r="H7" i="2"/>
  <c r="H9" i="2"/>
  <c r="B5" i="1" s="1"/>
  <c r="H5" i="1" s="1"/>
  <c r="H11" i="2"/>
  <c r="H4" i="2"/>
  <c r="H32" i="3"/>
  <c r="H33" i="3" s="1"/>
  <c r="J19" i="3"/>
  <c r="J24" i="3"/>
  <c r="J25" i="3"/>
  <c r="J61" i="3"/>
  <c r="I51" i="3"/>
  <c r="G23" i="1" s="1"/>
  <c r="I52" i="3"/>
  <c r="G24" i="1" s="1"/>
  <c r="I53" i="3"/>
  <c r="I54" i="3"/>
  <c r="I55" i="3"/>
  <c r="I56" i="3"/>
  <c r="I57" i="3"/>
  <c r="J57" i="3" s="1"/>
  <c r="I58" i="3"/>
  <c r="J58" i="3" s="1"/>
  <c r="H51" i="3"/>
  <c r="F23" i="1" s="1"/>
  <c r="H52" i="3"/>
  <c r="F24" i="1" s="1"/>
  <c r="H53" i="3"/>
  <c r="H54" i="3"/>
  <c r="H56" i="3"/>
  <c r="H57" i="3"/>
  <c r="H58" i="3"/>
  <c r="I7" i="3"/>
  <c r="I5" i="3"/>
  <c r="C24" i="1" s="1"/>
  <c r="I6" i="3"/>
  <c r="C25" i="1" s="1"/>
  <c r="I8" i="3"/>
  <c r="J8" i="3" s="1"/>
  <c r="I9" i="3"/>
  <c r="I10" i="3"/>
  <c r="I11" i="3"/>
  <c r="C27" i="1" s="1"/>
  <c r="I4" i="3"/>
  <c r="C23" i="1" s="1"/>
  <c r="J11" i="3"/>
  <c r="I18" i="3"/>
  <c r="I19" i="3"/>
  <c r="I20" i="3"/>
  <c r="I21" i="3"/>
  <c r="J21" i="3" s="1"/>
  <c r="I22" i="3"/>
  <c r="J22" i="3" s="1"/>
  <c r="I17" i="3"/>
  <c r="I14" i="3"/>
  <c r="C30" i="1" s="1"/>
  <c r="I30" i="1" s="1"/>
  <c r="I15" i="3"/>
  <c r="C31" i="1" s="1"/>
  <c r="I31" i="1" s="1"/>
  <c r="I13" i="3"/>
  <c r="J13" i="3" s="1"/>
  <c r="I32" i="3"/>
  <c r="C59" i="3"/>
  <c r="E33" i="3"/>
  <c r="C33" i="3"/>
  <c r="C30" i="3"/>
  <c r="E16" i="3"/>
  <c r="I16" i="3" s="1"/>
  <c r="E12" i="3"/>
  <c r="I12" i="3" s="1"/>
  <c r="G3" i="3"/>
  <c r="E3" i="3"/>
  <c r="C67" i="2"/>
  <c r="C32" i="2"/>
  <c r="I32" i="2" s="1"/>
  <c r="C26" i="2"/>
  <c r="I24" i="2"/>
  <c r="C18" i="2"/>
  <c r="I18" i="2" s="1"/>
  <c r="C7" i="1" s="1"/>
  <c r="I7" i="1" s="1"/>
  <c r="H12" i="1"/>
  <c r="D3" i="3"/>
  <c r="H3" i="3" s="1"/>
  <c r="B3" i="3"/>
  <c r="F7" i="3"/>
  <c r="B24" i="2"/>
  <c r="D18" i="2"/>
  <c r="F18" i="2"/>
  <c r="B18" i="2"/>
  <c r="D12" i="4"/>
  <c r="D16" i="4" s="1"/>
  <c r="E12" i="4"/>
  <c r="D28" i="1"/>
  <c r="D32" i="1"/>
  <c r="B33" i="1"/>
  <c r="H61" i="3"/>
  <c r="B23" i="1"/>
  <c r="B24" i="1"/>
  <c r="H24" i="1" s="1"/>
  <c r="B29" i="1"/>
  <c r="H29" i="1" s="1"/>
  <c r="B30" i="1"/>
  <c r="H30" i="1" s="1"/>
  <c r="B31" i="1"/>
  <c r="H31" i="1" s="1"/>
  <c r="F3" i="3"/>
  <c r="F23" i="3"/>
  <c r="F31" i="3" s="1"/>
  <c r="F63" i="3" s="1"/>
  <c r="D12" i="3"/>
  <c r="F12" i="3"/>
  <c r="B30" i="3"/>
  <c r="H30" i="3"/>
  <c r="J30" i="3" s="1"/>
  <c r="H25" i="3"/>
  <c r="H26" i="3"/>
  <c r="J26" i="3" s="1"/>
  <c r="B26" i="2"/>
  <c r="D8" i="2"/>
  <c r="D10" i="2" s="1"/>
  <c r="D3" i="2" s="1"/>
  <c r="D29" i="2" s="1"/>
  <c r="D24" i="2"/>
  <c r="D26" i="2"/>
  <c r="F8" i="2"/>
  <c r="F10" i="2" s="1"/>
  <c r="F24" i="2"/>
  <c r="F26" i="2"/>
  <c r="C12" i="4"/>
  <c r="C16" i="4" s="1"/>
  <c r="B12" i="4"/>
  <c r="B12" i="3"/>
  <c r="H12" i="3" s="1"/>
  <c r="D33" i="3"/>
  <c r="F33" i="3"/>
  <c r="B33" i="3"/>
  <c r="D32" i="2"/>
  <c r="D59" i="2"/>
  <c r="D63" i="2"/>
  <c r="D67" i="2"/>
  <c r="D69" i="2"/>
  <c r="D68" i="2" s="1"/>
  <c r="F32" i="2"/>
  <c r="F59" i="2"/>
  <c r="F63" i="2"/>
  <c r="F67" i="2"/>
  <c r="F69" i="2"/>
  <c r="F68" i="2" s="1"/>
  <c r="B32" i="2"/>
  <c r="B63" i="2"/>
  <c r="B69" i="2"/>
  <c r="B68" i="2" s="1"/>
  <c r="H24" i="3"/>
  <c r="H27" i="3"/>
  <c r="J27" i="3" s="1"/>
  <c r="H28" i="3"/>
  <c r="J28" i="3" s="1"/>
  <c r="H29" i="3"/>
  <c r="J29" i="3" s="1"/>
  <c r="D55" i="3"/>
  <c r="F55" i="3"/>
  <c r="B55" i="3"/>
  <c r="D20" i="3"/>
  <c r="F20" i="3"/>
  <c r="B20" i="3"/>
  <c r="D33" i="1"/>
  <c r="D36" i="1"/>
  <c r="F16" i="3"/>
  <c r="B16" i="3"/>
  <c r="F59" i="3"/>
  <c r="D59" i="3"/>
  <c r="F30" i="3"/>
  <c r="D30" i="3"/>
  <c r="B64" i="1"/>
  <c r="D16" i="3"/>
  <c r="B36" i="1"/>
  <c r="J4" i="2" l="1"/>
  <c r="H55" i="3"/>
  <c r="J55" i="3" s="1"/>
  <c r="B59" i="3"/>
  <c r="F3" i="2"/>
  <c r="F29" i="2" s="1"/>
  <c r="J28" i="2"/>
  <c r="B37" i="2"/>
  <c r="D15" i="1" s="1"/>
  <c r="H15" i="1" s="1"/>
  <c r="D8" i="1"/>
  <c r="J44" i="2"/>
  <c r="H16" i="3"/>
  <c r="H20" i="3"/>
  <c r="J20" i="3" s="1"/>
  <c r="H63" i="2"/>
  <c r="I24" i="1"/>
  <c r="J9" i="1"/>
  <c r="J21" i="2"/>
  <c r="J38" i="3"/>
  <c r="E23" i="1"/>
  <c r="J45" i="3"/>
  <c r="J38" i="2"/>
  <c r="B17" i="4"/>
  <c r="I67" i="2"/>
  <c r="G8" i="1"/>
  <c r="I8" i="1" s="1"/>
  <c r="J22" i="2"/>
  <c r="D39" i="1"/>
  <c r="D43" i="1" s="1"/>
  <c r="D45" i="1" s="1"/>
  <c r="H36" i="1"/>
  <c r="H68" i="2"/>
  <c r="D57" i="2"/>
  <c r="J58" i="2"/>
  <c r="J15" i="2"/>
  <c r="J11" i="2"/>
  <c r="J41" i="3"/>
  <c r="J44" i="3"/>
  <c r="B16" i="4"/>
  <c r="J31" i="2"/>
  <c r="J9" i="2"/>
  <c r="C5" i="1"/>
  <c r="I5" i="1" s="1"/>
  <c r="J5" i="1" s="1"/>
  <c r="H67" i="2"/>
  <c r="F8" i="1"/>
  <c r="H8" i="1" s="1"/>
  <c r="J42" i="1"/>
  <c r="H32" i="1"/>
  <c r="I27" i="1"/>
  <c r="C26" i="1"/>
  <c r="J40" i="1"/>
  <c r="J41" i="1"/>
  <c r="J6" i="1"/>
  <c r="H23" i="1"/>
  <c r="B22" i="1"/>
  <c r="H10" i="1"/>
  <c r="H11" i="1"/>
  <c r="H33" i="1"/>
  <c r="J33" i="1" s="1"/>
  <c r="B32" i="1"/>
  <c r="J44" i="1"/>
  <c r="F25" i="1"/>
  <c r="F22" i="1" s="1"/>
  <c r="F39" i="1" s="1"/>
  <c r="F43" i="1" s="1"/>
  <c r="H26" i="1"/>
  <c r="J54" i="3"/>
  <c r="J53" i="3"/>
  <c r="G25" i="1"/>
  <c r="I25" i="1" s="1"/>
  <c r="C23" i="3"/>
  <c r="C31" i="3" s="1"/>
  <c r="I3" i="3"/>
  <c r="I23" i="3" s="1"/>
  <c r="C29" i="1"/>
  <c r="I26" i="2"/>
  <c r="C32" i="1"/>
  <c r="I32" i="1" s="1"/>
  <c r="I37" i="1"/>
  <c r="J37" i="1" s="1"/>
  <c r="J17" i="1"/>
  <c r="J14" i="1"/>
  <c r="J15" i="1"/>
  <c r="J16" i="1"/>
  <c r="J12" i="3"/>
  <c r="J4" i="3"/>
  <c r="H42" i="3"/>
  <c r="J42" i="3" s="1"/>
  <c r="J40" i="3"/>
  <c r="I46" i="2"/>
  <c r="J23" i="2"/>
  <c r="H59" i="2"/>
  <c r="J25" i="2"/>
  <c r="H24" i="2"/>
  <c r="J24" i="2" s="1"/>
  <c r="J20" i="2"/>
  <c r="J59" i="2"/>
  <c r="J27" i="2"/>
  <c r="H37" i="2"/>
  <c r="H53" i="2" s="1"/>
  <c r="J66" i="2"/>
  <c r="H69" i="2"/>
  <c r="J19" i="2"/>
  <c r="J71" i="2"/>
  <c r="J56" i="3"/>
  <c r="J51" i="3"/>
  <c r="H50" i="3"/>
  <c r="H59" i="3" s="1"/>
  <c r="D46" i="3"/>
  <c r="J32" i="3"/>
  <c r="I33" i="3"/>
  <c r="J33" i="3" s="1"/>
  <c r="J17" i="3"/>
  <c r="J18" i="3"/>
  <c r="E23" i="3"/>
  <c r="E31" i="3" s="1"/>
  <c r="E63" i="3" s="1"/>
  <c r="J16" i="3"/>
  <c r="J15" i="3"/>
  <c r="J14" i="3"/>
  <c r="J6" i="3"/>
  <c r="D23" i="3"/>
  <c r="D31" i="3" s="1"/>
  <c r="B23" i="3"/>
  <c r="J7" i="3"/>
  <c r="J9" i="3"/>
  <c r="J10" i="3"/>
  <c r="J5" i="3"/>
  <c r="I59" i="3"/>
  <c r="I50" i="3"/>
  <c r="J52" i="3"/>
  <c r="C46" i="3"/>
  <c r="I46" i="3" s="1"/>
  <c r="J39" i="3"/>
  <c r="H46" i="2"/>
  <c r="I8" i="2"/>
  <c r="B53" i="2"/>
  <c r="I37" i="2"/>
  <c r="J73" i="2"/>
  <c r="J64" i="2"/>
  <c r="J65" i="2"/>
  <c r="D17" i="4"/>
  <c r="H37" i="3"/>
  <c r="J37" i="3" s="1"/>
  <c r="D74" i="2"/>
  <c r="D78" i="2" s="1"/>
  <c r="C57" i="2"/>
  <c r="C74" i="2" s="1"/>
  <c r="J70" i="2"/>
  <c r="H32" i="2"/>
  <c r="J32" i="2" s="1"/>
  <c r="F57" i="2"/>
  <c r="F74" i="2" s="1"/>
  <c r="F78" i="2" s="1"/>
  <c r="I4" i="1"/>
  <c r="B57" i="2"/>
  <c r="B74" i="2" s="1"/>
  <c r="J63" i="2"/>
  <c r="C3" i="2"/>
  <c r="J69" i="2"/>
  <c r="H18" i="2"/>
  <c r="J18" i="2" s="1"/>
  <c r="I11" i="1"/>
  <c r="F13" i="1"/>
  <c r="F18" i="1" s="1"/>
  <c r="J60" i="2"/>
  <c r="H8" i="2"/>
  <c r="B4" i="1" s="1"/>
  <c r="J61" i="2"/>
  <c r="H26" i="2"/>
  <c r="J68" i="2"/>
  <c r="B10" i="2"/>
  <c r="B28" i="1"/>
  <c r="H28" i="1" s="1"/>
  <c r="B53" i="1" s="1"/>
  <c r="J31" i="1"/>
  <c r="J12" i="1"/>
  <c r="J30" i="1"/>
  <c r="I23" i="1" l="1"/>
  <c r="J23" i="1" s="1"/>
  <c r="E22" i="1"/>
  <c r="E39" i="1" s="1"/>
  <c r="E43" i="1" s="1"/>
  <c r="E45" i="1" s="1"/>
  <c r="J29" i="1"/>
  <c r="I29" i="1"/>
  <c r="H4" i="1"/>
  <c r="I57" i="2"/>
  <c r="E13" i="1" s="1"/>
  <c r="E18" i="1" s="1"/>
  <c r="J50" i="3"/>
  <c r="G22" i="1"/>
  <c r="G39" i="1" s="1"/>
  <c r="G43" i="1" s="1"/>
  <c r="G45" i="1" s="1"/>
  <c r="C63" i="3"/>
  <c r="I31" i="3"/>
  <c r="I63" i="3" s="1"/>
  <c r="F45" i="1"/>
  <c r="I26" i="1"/>
  <c r="C22" i="1"/>
  <c r="H25" i="1"/>
  <c r="J25" i="1" s="1"/>
  <c r="J32" i="1"/>
  <c r="C28" i="1"/>
  <c r="J26" i="2"/>
  <c r="H27" i="1"/>
  <c r="J27" i="1" s="1"/>
  <c r="D63" i="3"/>
  <c r="I36" i="1"/>
  <c r="J36" i="1" s="1"/>
  <c r="B31" i="3"/>
  <c r="H23" i="3"/>
  <c r="J23" i="3" s="1"/>
  <c r="H46" i="3"/>
  <c r="J46" i="3" s="1"/>
  <c r="J46" i="2"/>
  <c r="J8" i="2"/>
  <c r="I74" i="2"/>
  <c r="J3" i="3"/>
  <c r="J59" i="3"/>
  <c r="J11" i="1"/>
  <c r="I10" i="1"/>
  <c r="J10" i="1" s="1"/>
  <c r="B7" i="1"/>
  <c r="B13" i="1" s="1"/>
  <c r="B18" i="1" s="1"/>
  <c r="J37" i="2"/>
  <c r="I53" i="2"/>
  <c r="J53" i="2" s="1"/>
  <c r="B39" i="1"/>
  <c r="B43" i="1" s="1"/>
  <c r="H43" i="1" s="1"/>
  <c r="H45" i="1" s="1"/>
  <c r="H74" i="2"/>
  <c r="H57" i="2"/>
  <c r="J57" i="2" s="1"/>
  <c r="G13" i="1" s="1"/>
  <c r="G18" i="1" s="1"/>
  <c r="C29" i="2"/>
  <c r="C33" i="2" s="1"/>
  <c r="C78" i="2" s="1"/>
  <c r="I3" i="2"/>
  <c r="J67" i="2"/>
  <c r="B3" i="2"/>
  <c r="B29" i="2" s="1"/>
  <c r="B33" i="2" s="1"/>
  <c r="B78" i="2" s="1"/>
  <c r="H10" i="2"/>
  <c r="J10" i="2" s="1"/>
  <c r="J24" i="1"/>
  <c r="H22" i="1" l="1"/>
  <c r="H39" i="1" s="1"/>
  <c r="B63" i="3"/>
  <c r="H31" i="3"/>
  <c r="J31" i="3" s="1"/>
  <c r="C39" i="1"/>
  <c r="C43" i="1" s="1"/>
  <c r="C45" i="1" s="1"/>
  <c r="J4" i="1"/>
  <c r="I22" i="1"/>
  <c r="J26" i="1"/>
  <c r="H7" i="1"/>
  <c r="H13" i="1" s="1"/>
  <c r="I28" i="1"/>
  <c r="H63" i="3"/>
  <c r="J63" i="3" s="1"/>
  <c r="J74" i="2"/>
  <c r="B45" i="1"/>
  <c r="C13" i="1"/>
  <c r="C18" i="1" s="1"/>
  <c r="I29" i="2"/>
  <c r="I33" i="2" s="1"/>
  <c r="D13" i="1"/>
  <c r="D18" i="1" s="1"/>
  <c r="H3" i="2"/>
  <c r="J3" i="2" s="1"/>
  <c r="B49" i="1" l="1"/>
  <c r="B54" i="1" s="1"/>
  <c r="H18" i="1"/>
  <c r="J28" i="1"/>
  <c r="C53" i="1"/>
  <c r="J7" i="1"/>
  <c r="I39" i="1"/>
  <c r="I43" i="1" s="1"/>
  <c r="I45" i="1" s="1"/>
  <c r="J45" i="1" s="1"/>
  <c r="C49" i="1"/>
  <c r="J22" i="1"/>
  <c r="I13" i="1"/>
  <c r="I18" i="1" s="1"/>
  <c r="H29" i="2"/>
  <c r="H33" i="2" s="1"/>
  <c r="H78" i="2" s="1"/>
  <c r="J8" i="1"/>
  <c r="J29" i="2" l="1"/>
  <c r="C54" i="1"/>
  <c r="J39" i="1"/>
  <c r="J43" i="1"/>
  <c r="J18" i="1"/>
  <c r="J13" i="1"/>
  <c r="J33" i="2"/>
  <c r="I78" i="2"/>
  <c r="J78" i="2" s="1"/>
</calcChain>
</file>

<file path=xl/sharedStrings.xml><?xml version="1.0" encoding="utf-8"?>
<sst xmlns="http://schemas.openxmlformats.org/spreadsheetml/2006/main" count="292" uniqueCount="186">
  <si>
    <t>Bevételi jogcímek</t>
  </si>
  <si>
    <t>Önkormányzat</t>
  </si>
  <si>
    <t>Bevételek összesen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</si>
  <si>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</si>
  <si>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</si>
  <si>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</si>
  <si>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</si>
  <si>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</si>
  <si>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</si>
  <si>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Finanszírozási célú pénzügyi műveletek bevételei</t>
  </si>
  <si>
    <t>Nyújtott támogatás miatti Korrekció</t>
  </si>
  <si>
    <t>BEVÉTELEK MINDÖSSZESEN:</t>
  </si>
  <si>
    <t>Kiadási jogcímek</t>
  </si>
  <si>
    <t>Kiadások összesen</t>
  </si>
  <si>
    <t>Működési Kiadások</t>
  </si>
  <si>
    <t>Személyi juttatások</t>
  </si>
  <si>
    <t>Dologi kiadások</t>
  </si>
  <si>
    <t>Felhalmozási kiadások összesen</t>
  </si>
  <si>
    <t>Pénzforgalom nélküli kiadások összesen</t>
  </si>
  <si>
    <t>KIADÁSOK ÖSSZESEN: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</si>
  <si>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</si>
  <si>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</si>
  <si>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</si>
  <si>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</si>
  <si>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</si>
  <si>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</si>
  <si>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Költségvetési többlet</t>
  </si>
  <si>
    <t>e Ft</t>
  </si>
  <si>
    <t>Működési többlet</t>
  </si>
  <si>
    <t>Felhalmozási többlet</t>
  </si>
  <si>
    <t>Költségvetési hiány</t>
  </si>
  <si>
    <t>Működési hiány</t>
  </si>
  <si>
    <t>Felhalmozási hiány</t>
  </si>
  <si>
    <t>Hiány összesen: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</si>
  <si>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</si>
  <si>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</si>
  <si>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</si>
  <si>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</si>
  <si>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</si>
  <si>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</si>
  <si>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</si>
  <si>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</si>
  <si>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</si>
  <si>
    <t>Megnevezés</t>
  </si>
  <si>
    <t>Kötelező feladatok</t>
  </si>
  <si>
    <t>Önként vállalt feladatok</t>
  </si>
  <si>
    <t>Összesen</t>
  </si>
  <si>
    <t>I. Működési bevételek előirányzat-csoport</t>
  </si>
  <si>
    <t>II. Felhalmozási bevételek előirányzat-csoport</t>
  </si>
  <si>
    <t>Egyéb működési bevételek</t>
  </si>
  <si>
    <t>Önkormányzati költségvetési bevételek összesen</t>
  </si>
  <si>
    <t>Intézményeknek nyújtott támogatás miatti korrekció:</t>
  </si>
  <si>
    <t>Korrekciók összesen:</t>
  </si>
  <si>
    <t>Önkormányzat tárgyévi bevételei egységesen összesen: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</si>
  <si>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</si>
  <si>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</si>
  <si>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</si>
  <si>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</si>
  <si>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II. Felhalmozási kiadások előirányzat-csoport</t>
  </si>
  <si>
    <t>1. Beruházási kiadások (ÁFÁ-val)</t>
  </si>
  <si>
    <t>2. Felújítási kiadások (ÁFÁ-val)</t>
  </si>
  <si>
    <t>Intézményi költségvetési kiadások összesen:</t>
  </si>
  <si>
    <t>4. Egyéb működési célú kiadások</t>
  </si>
  <si>
    <t xml:space="preserve"> Irányító szerv alá tartozó költségvetési szervnek folyósított működési támogatás</t>
  </si>
  <si>
    <t>Támogatásértékű működési kiadások</t>
  </si>
  <si>
    <t>Működési célú pénzeszközátadás ÁH-n kívülre</t>
  </si>
  <si>
    <t>3. Egyéb felhalmozási kiadások</t>
  </si>
  <si>
    <t>III. Pénzforgalom nélküli kiadások</t>
  </si>
  <si>
    <t>Önkormányzat költségvetési kiadásai összesen:</t>
  </si>
  <si>
    <t>Finanszírozási kiadások: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</si>
  <si>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</si>
  <si>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</si>
  <si>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</si>
  <si>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 xml:space="preserve">      Hosszú lejáratú hitelek visszafizetése (törlesztése) pénzügyi   vállalkozásnak </t>
  </si>
  <si>
    <t>Finanszírozási kiadás összesen:</t>
  </si>
  <si>
    <t>Önkormányzati kiadás összesen:</t>
  </si>
  <si>
    <t>Önkormányzat tárgyévi kiadásai egységesen összesen:</t>
  </si>
  <si>
    <t xml:space="preserve">Állami (államigazgatási) feladatok </t>
  </si>
  <si>
    <t>Munkaadót terhelő járulékok</t>
  </si>
  <si>
    <t>Egyéb működési célú kiadások</t>
  </si>
  <si>
    <t xml:space="preserve">      ebből beruházás</t>
  </si>
  <si>
    <t xml:space="preserve">      ebből felújítás</t>
  </si>
  <si>
    <t>ebből elmaradt bevételek pótlására szolgáló</t>
  </si>
  <si>
    <t>általános tartalék</t>
  </si>
  <si>
    <t>ebből évközi többletigények pótlására szolgáló</t>
  </si>
  <si>
    <t>céltartalék</t>
  </si>
  <si>
    <t>Engedélyezett létszám</t>
  </si>
  <si>
    <t>Közfoglalkoztatottak létszáma</t>
  </si>
  <si>
    <t>teljes munkaidőben foglalkoztatottak</t>
  </si>
  <si>
    <t>rész munkidőben foglalkoztatottak</t>
  </si>
  <si>
    <t>Önkormányzat  létszám  összesen:</t>
  </si>
  <si>
    <t>Önkormányzat  létszám egségesen összesen:</t>
  </si>
  <si>
    <t>Önkormányzatok működési támogatásai</t>
  </si>
  <si>
    <t>Felhalmozási célú támogatások államháztartáson belülről</t>
  </si>
  <si>
    <t>Közhatalmi bevételek</t>
  </si>
  <si>
    <t>Óvoda költségvetési bevételei összesen:</t>
  </si>
  <si>
    <t xml:space="preserve">     ebből egyéb felhalmozási kaidások</t>
  </si>
  <si>
    <t>Ellátási díjak</t>
  </si>
  <si>
    <t>Kiszámlázott általános forgalmi adó</t>
  </si>
  <si>
    <t>III. Átvett pénzeszközök</t>
  </si>
  <si>
    <t>Előző évi működési célú pénzmaradvány igénybevétele</t>
  </si>
  <si>
    <t>ÖNKORMÁNYZAT Dad</t>
  </si>
  <si>
    <t xml:space="preserve">Állami (államigaz-gatási) feladatok </t>
  </si>
  <si>
    <t>IKSZT</t>
  </si>
  <si>
    <t>Háziorvosi szolgálat</t>
  </si>
  <si>
    <t>Zöldterület-kezelés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</si>
  <si>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</si>
  <si>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</si>
  <si>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</si>
  <si>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</si>
  <si>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</si>
  <si>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</si>
  <si>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>Egyéb közhat. Bevétel</t>
  </si>
  <si>
    <t>Kamatbevétel</t>
  </si>
  <si>
    <t xml:space="preserve">Egyéb működési bevételek </t>
  </si>
  <si>
    <t>Irányító szervi támogatás</t>
  </si>
  <si>
    <t>Működési célú átvett pénzeszközök</t>
  </si>
  <si>
    <t>Felhalmozási célú átvett pénzeszközök</t>
  </si>
  <si>
    <t xml:space="preserve">Működési célú átvett pénzeszközök </t>
  </si>
  <si>
    <t xml:space="preserve">Felhalmozási célú átvett pénzeszközök </t>
  </si>
  <si>
    <t>Irányító szervi támogatások folyósítása</t>
  </si>
  <si>
    <t>Bokodi Közös Önkormányzati Hivatal támogatása</t>
  </si>
  <si>
    <t>Irányító szervi támogatás folyósítása</t>
  </si>
  <si>
    <t xml:space="preserve">   Helyi önkormányzatok működésének általános támogatása</t>
  </si>
  <si>
    <t xml:space="preserve">   Települési önkormányzatok egyes köznevelési feladatainak támogatása (óvoda)</t>
  </si>
  <si>
    <t xml:space="preserve">   Települési önkormányzatok szociális és gyermekjóléti  feladatainak támogatása</t>
  </si>
  <si>
    <t xml:space="preserve">   Települési önkormányzatok kulturális feladatainak támogatása</t>
  </si>
  <si>
    <t xml:space="preserve">   Egyéb működési célú támogatások bevételei államháztartáson belülről </t>
  </si>
  <si>
    <t xml:space="preserve">  Önkormányzatok működési támogatásai </t>
  </si>
  <si>
    <t xml:space="preserve">  Működési célú támogatások államháztartáson belülről </t>
  </si>
  <si>
    <t xml:space="preserve">  Felhalmozási célú támogatások államháztartáson belülről </t>
  </si>
  <si>
    <t xml:space="preserve">   Értékesítési és forgalmi adók  (iparűzési adó)</t>
  </si>
  <si>
    <t xml:space="preserve">   Kommunális adó</t>
  </si>
  <si>
    <t xml:space="preserve">   Gépjárműadók</t>
  </si>
  <si>
    <t xml:space="preserve">   Talajterhelési díj</t>
  </si>
  <si>
    <t>Helyi adók</t>
  </si>
  <si>
    <t>Ellátottak pénzbeli juttatásai</t>
  </si>
  <si>
    <t xml:space="preserve"> </t>
  </si>
  <si>
    <t>Dadi Nefelejcs Egységes Óvoda Bölcsőde</t>
  </si>
  <si>
    <t>Kötelező feladatok mód EI</t>
  </si>
  <si>
    <t>Önként vállalt feladatok  mód. EI</t>
  </si>
  <si>
    <t>Állami (államigaz-gatási) feladatok mód. EI</t>
  </si>
  <si>
    <t>Önként vállalt feladatok mód EI</t>
  </si>
  <si>
    <t>Állami (államigaz-gatási) feladatok  mód EI</t>
  </si>
  <si>
    <t>Áfa vissza</t>
  </si>
  <si>
    <t>Kötelező feladatok  mód ei</t>
  </si>
  <si>
    <t>Önként vállalt feladatok mód ei</t>
  </si>
  <si>
    <t>Állami (államigazgatási) feladatok  mód ei</t>
  </si>
  <si>
    <t>Összesen   módosított ei</t>
  </si>
  <si>
    <t>Változás</t>
  </si>
  <si>
    <t>Önkormányzat módosított</t>
  </si>
  <si>
    <t>Bevételek összesen módosított</t>
  </si>
  <si>
    <t>Kiadások összesen módosított</t>
  </si>
  <si>
    <t>-</t>
  </si>
  <si>
    <t xml:space="preserve">2020. évi bevételi előirányzat módosítása </t>
  </si>
  <si>
    <t>2020. évi kiadási előirányzat módosítása</t>
  </si>
  <si>
    <t>A helyi önkormányzat és az általa  irányított költségvetési szervek 2020. évi  létszáma</t>
  </si>
  <si>
    <t>ÖNKORMÁNYZAT KIADÁS ÖSSZESÍTŐ 2020. ÉV</t>
  </si>
  <si>
    <t>ÖNKORMÁNYZAT BEVÉTEL ÖSSZESÍTŐ 2020. ÉV</t>
  </si>
  <si>
    <t>KÖLTÉSGVETÉSI EGYENLEG 2020.</t>
  </si>
  <si>
    <t>Dadi Közös Önkormányzati Hivatal</t>
  </si>
  <si>
    <t>Dadi Közös Önkormányzati Hivatal módosított</t>
  </si>
  <si>
    <t>Közös Hivatal költségvetési bevételei összesen:</t>
  </si>
  <si>
    <t>ÖNKORMÁNYZAT Dad bevételei</t>
  </si>
  <si>
    <t>Dadi Nefelejcs Óvoda és Mini Bölcsőde bevételei</t>
  </si>
  <si>
    <t>Dadi Nefelejcs Óvoda és Mini Bölcsőde</t>
  </si>
  <si>
    <t>Dadi Nefelejcs Óvoda és Mini Bölcsőde módosított</t>
  </si>
  <si>
    <t>Dadi Közös Önkormányzati Hivatal bevételei</t>
  </si>
  <si>
    <t>Összesen módosított előirányzat</t>
  </si>
  <si>
    <t>Kötelező feladatok        mód. EI</t>
  </si>
  <si>
    <t>ÖNKORMÁNYZAT DAD kiadásai</t>
  </si>
  <si>
    <t>Dadi Közös Önkormányzati Hivatal kiadásai</t>
  </si>
  <si>
    <t>Dadi Nefelejcs Óvoda és Mini Bölcsőde kiadásai</t>
  </si>
  <si>
    <t>Önkormányzat összesen</t>
  </si>
  <si>
    <t>Szociális étkeztetés+ házi segítségnyújtás</t>
  </si>
  <si>
    <t>Szolgáltatási díjak</t>
  </si>
  <si>
    <t>Önkormányzat bevétel összesen:</t>
  </si>
  <si>
    <t>Önként vállalt feladatok mód. e. i.</t>
  </si>
  <si>
    <t>Tulajdonosi bevételek  bérbeadás (ÁFÁ-val)</t>
  </si>
  <si>
    <t>Ellátási díjak (ÁFÁ-val)</t>
  </si>
  <si>
    <t>Egyéb bevétel (jogosítvány, kártérítés)</t>
  </si>
  <si>
    <t>Egyéb működési célú támogatások államháztartáson belülről</t>
  </si>
  <si>
    <t>módosított e Ft</t>
  </si>
  <si>
    <t xml:space="preserve">      ebből ellátottak pénzbeni juttatásai</t>
  </si>
  <si>
    <t>HIÁNY FINANSZÍROZÁSA 2020.</t>
  </si>
  <si>
    <t>4. Egyéb működési célú kiadások (tartalék)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</si>
</sst>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3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6"/>
      <name val="Arial"/>
      <family val="2"/>
      <charset val="238"/>
    </font>
    <font>
      <b/>
      <sz val="9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1" fillId="4" borderId="7" applyNumberForma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0" fillId="6" borderId="0" applyNumberFormat="0" applyBorder="0" applyAlignment="0" applyProtection="0"/>
    <xf numFmtId="0" fontId="11" fillId="16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8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9" fontId="21" fillId="0" borderId="0" applyFill="0" applyBorder="0" applyAlignment="0" applyProtection="0"/>
  </cellStyleXfs>
  <cellXfs count="656">
    <xf numFmtId="0" fontId="0" fillId="0" borderId="0" xfId="0"/>
    <xf numFmtId="0" fontId="0" fillId="0" borderId="0" xfId="42" applyFont="1"/>
    <xf numFmtId="0" fontId="0" fillId="0" borderId="0" xfId="42" applyFont="1" applyAlignment="1">
      <alignment vertical="center"/>
    </xf>
    <xf numFmtId="0" fontId="0" fillId="0" borderId="10" xfId="42" applyFont="1" applyBorder="1" applyAlignment="1">
      <alignment wrapText="1"/>
    </xf>
    <xf numFmtId="0" fontId="19" fillId="0" borderId="11" xfId="42" applyFont="1" applyBorder="1" applyAlignment="1">
      <alignment vertical="center"/>
    </xf>
    <xf numFmtId="0" fontId="19" fillId="0" borderId="12" xfId="42" applyFont="1" applyFill="1" applyBorder="1"/>
    <xf numFmtId="0" fontId="19" fillId="0" borderId="11" xfId="42" applyFont="1" applyBorder="1" applyAlignment="1">
      <alignment vertical="center" wrapText="1"/>
    </xf>
    <xf numFmtId="0" fontId="19" fillId="0" borderId="13" xfId="42" applyFont="1" applyBorder="1" applyAlignment="1">
      <alignment vertical="center" wrapText="1"/>
    </xf>
    <xf numFmtId="0" fontId="19" fillId="0" borderId="0" xfId="42" applyFont="1" applyBorder="1" applyAlignment="1">
      <alignment vertical="center" wrapText="1"/>
    </xf>
    <xf numFmtId="3" fontId="19" fillId="0" borderId="0" xfId="26" applyNumberFormat="1" applyFont="1" applyFill="1" applyBorder="1" applyAlignment="1" applyProtection="1">
      <alignment horizontal="right" vertical="center" wrapText="1"/>
    </xf>
    <xf numFmtId="3" fontId="19" fillId="0" borderId="0" xfId="42" applyNumberFormat="1" applyFont="1" applyBorder="1" applyAlignment="1">
      <alignment horizontal="right" vertical="center" wrapText="1"/>
    </xf>
    <xf numFmtId="0" fontId="19" fillId="0" borderId="11" xfId="42" applyFont="1" applyBorder="1" applyAlignment="1">
      <alignment horizontal="left"/>
    </xf>
    <xf numFmtId="165" fontId="19" fillId="0" borderId="14" xfId="26" applyNumberFormat="1" applyFont="1" applyFill="1" applyBorder="1" applyAlignment="1" applyProtection="1">
      <alignment horizontal="center"/>
    </xf>
    <xf numFmtId="3" fontId="19" fillId="0" borderId="0" xfId="42" applyNumberFormat="1" applyFont="1" applyBorder="1" applyAlignment="1">
      <alignment horizontal="center" vertical="center" wrapText="1"/>
    </xf>
    <xf numFmtId="0" fontId="0" fillId="0" borderId="15" xfId="42" applyFont="1" applyBorder="1"/>
    <xf numFmtId="0" fontId="19" fillId="0" borderId="0" xfId="42" applyFont="1" applyBorder="1" applyAlignment="1">
      <alignment horizontal="left"/>
    </xf>
    <xf numFmtId="0" fontId="0" fillId="0" borderId="16" xfId="42" applyFont="1" applyBorder="1"/>
    <xf numFmtId="0" fontId="19" fillId="0" borderId="17" xfId="42" applyFont="1" applyBorder="1" applyAlignment="1">
      <alignment horizontal="right"/>
    </xf>
    <xf numFmtId="0" fontId="19" fillId="0" borderId="11" xfId="42" applyFont="1" applyBorder="1"/>
    <xf numFmtId="165" fontId="0" fillId="0" borderId="18" xfId="26" applyNumberFormat="1" applyFont="1" applyFill="1" applyBorder="1" applyAlignment="1" applyProtection="1">
      <alignment horizontal="center"/>
    </xf>
    <xf numFmtId="4" fontId="0" fillId="0" borderId="0" xfId="42" applyNumberFormat="1" applyFont="1" applyBorder="1"/>
    <xf numFmtId="3" fontId="0" fillId="0" borderId="17" xfId="42" applyNumberFormat="1" applyFont="1" applyBorder="1" applyAlignment="1"/>
    <xf numFmtId="9" fontId="0" fillId="0" borderId="0" xfId="42" applyNumberFormat="1" applyFont="1" applyBorder="1" applyAlignment="1"/>
    <xf numFmtId="3" fontId="19" fillId="0" borderId="14" xfId="42" applyNumberFormat="1" applyFont="1" applyBorder="1"/>
    <xf numFmtId="3" fontId="19" fillId="0" borderId="0" xfId="42" applyNumberFormat="1" applyFont="1" applyBorder="1"/>
    <xf numFmtId="9" fontId="19" fillId="0" borderId="0" xfId="42" applyNumberFormat="1" applyFont="1" applyBorder="1" applyAlignment="1"/>
    <xf numFmtId="0" fontId="19" fillId="0" borderId="19" xfId="42" applyFont="1" applyBorder="1" applyAlignment="1">
      <alignment wrapText="1"/>
    </xf>
    <xf numFmtId="165" fontId="19" fillId="0" borderId="20" xfId="26" applyNumberFormat="1" applyFont="1" applyFill="1" applyBorder="1" applyAlignment="1" applyProtection="1">
      <alignment horizontal="center" vertical="center"/>
    </xf>
    <xf numFmtId="165" fontId="0" fillId="0" borderId="21" xfId="26" applyNumberFormat="1" applyFont="1" applyFill="1" applyBorder="1" applyAlignment="1" applyProtection="1">
      <alignment horizontal="center"/>
    </xf>
    <xf numFmtId="165" fontId="0" fillId="0" borderId="20" xfId="26" applyNumberFormat="1" applyFont="1" applyFill="1" applyBorder="1" applyAlignment="1" applyProtection="1">
      <alignment horizontal="center"/>
    </xf>
    <xf numFmtId="0" fontId="0" fillId="0" borderId="22" xfId="42" applyFont="1" applyBorder="1"/>
    <xf numFmtId="3" fontId="0" fillId="0" borderId="23" xfId="42" applyNumberFormat="1" applyFont="1" applyBorder="1" applyAlignment="1"/>
    <xf numFmtId="9" fontId="0" fillId="0" borderId="0" xfId="47" applyFont="1" applyFill="1" applyBorder="1" applyAlignment="1" applyProtection="1"/>
    <xf numFmtId="0" fontId="0" fillId="0" borderId="22" xfId="39" applyFont="1" applyBorder="1" applyAlignment="1">
      <alignment vertical="center" wrapText="1"/>
    </xf>
    <xf numFmtId="165" fontId="0" fillId="0" borderId="23" xfId="26" applyNumberFormat="1" applyFont="1" applyFill="1" applyBorder="1" applyAlignment="1" applyProtection="1">
      <alignment horizontal="center"/>
    </xf>
    <xf numFmtId="0" fontId="19" fillId="0" borderId="24" xfId="42" applyFont="1" applyBorder="1"/>
    <xf numFmtId="3" fontId="19" fillId="0" borderId="25" xfId="42" applyNumberFormat="1" applyFont="1" applyBorder="1"/>
    <xf numFmtId="9" fontId="19" fillId="0" borderId="0" xfId="47" applyFont="1" applyFill="1" applyBorder="1" applyAlignment="1" applyProtection="1"/>
    <xf numFmtId="0" fontId="0" fillId="0" borderId="0" xfId="41" applyFont="1"/>
    <xf numFmtId="0" fontId="0" fillId="0" borderId="12" xfId="42" applyFont="1" applyFill="1" applyBorder="1"/>
    <xf numFmtId="0" fontId="21" fillId="0" borderId="26" xfId="42" applyFont="1" applyBorder="1" applyAlignment="1">
      <alignment vertical="center" wrapText="1"/>
    </xf>
    <xf numFmtId="0" fontId="21" fillId="0" borderId="12" xfId="42" applyFont="1" applyBorder="1" applyAlignment="1">
      <alignment vertical="center" wrapText="1"/>
    </xf>
    <xf numFmtId="0" fontId="21" fillId="0" borderId="27" xfId="42" applyFont="1" applyBorder="1"/>
    <xf numFmtId="0" fontId="0" fillId="0" borderId="12" xfId="42" applyFont="1" applyFill="1" applyBorder="1" applyAlignment="1">
      <alignment horizontal="right"/>
    </xf>
    <xf numFmtId="0" fontId="0" fillId="0" borderId="28" xfId="42" applyFont="1" applyFill="1" applyBorder="1" applyAlignment="1">
      <alignment horizontal="right"/>
    </xf>
    <xf numFmtId="0" fontId="0" fillId="0" borderId="0" xfId="41" applyFont="1" applyBorder="1"/>
    <xf numFmtId="3" fontId="19" fillId="18" borderId="29" xfId="40" applyNumberFormat="1" applyFont="1" applyFill="1" applyBorder="1" applyAlignment="1">
      <alignment horizontal="center" vertical="center" wrapText="1"/>
    </xf>
    <xf numFmtId="0" fontId="19" fillId="18" borderId="30" xfId="42" applyFont="1" applyFill="1" applyBorder="1" applyAlignment="1">
      <alignment vertical="center"/>
    </xf>
    <xf numFmtId="0" fontId="21" fillId="18" borderId="31" xfId="40" applyFont="1" applyFill="1" applyBorder="1"/>
    <xf numFmtId="0" fontId="19" fillId="18" borderId="30" xfId="41" applyFont="1" applyFill="1" applyBorder="1"/>
    <xf numFmtId="0" fontId="21" fillId="18" borderId="30" xfId="41" applyFont="1" applyFill="1" applyBorder="1"/>
    <xf numFmtId="0" fontId="0" fillId="0" borderId="30" xfId="41" applyFont="1" applyBorder="1"/>
    <xf numFmtId="0" fontId="19" fillId="18" borderId="30" xfId="40" applyFont="1" applyFill="1" applyBorder="1" applyAlignment="1">
      <alignment horizontal="right"/>
    </xf>
    <xf numFmtId="0" fontId="19" fillId="18" borderId="32" xfId="42" applyFont="1" applyFill="1" applyBorder="1" applyAlignment="1">
      <alignment horizontal="right" vertical="center" wrapText="1"/>
    </xf>
    <xf numFmtId="0" fontId="23" fillId="0" borderId="0" xfId="42" applyFont="1"/>
    <xf numFmtId="0" fontId="22" fillId="0" borderId="0" xfId="42" applyFont="1"/>
    <xf numFmtId="0" fontId="22" fillId="0" borderId="0" xfId="42" applyFont="1" applyAlignment="1">
      <alignment vertical="center"/>
    </xf>
    <xf numFmtId="0" fontId="22" fillId="0" borderId="0" xfId="42" applyFont="1" applyBorder="1"/>
    <xf numFmtId="3" fontId="22" fillId="0" borderId="0" xfId="42" applyNumberFormat="1" applyFont="1" applyBorder="1"/>
    <xf numFmtId="0" fontId="22" fillId="0" borderId="0" xfId="42" applyFont="1" applyAlignment="1">
      <alignment vertical="center" wrapText="1"/>
    </xf>
    <xf numFmtId="0" fontId="21" fillId="0" borderId="0" xfId="41" applyFont="1" applyBorder="1"/>
    <xf numFmtId="0" fontId="21" fillId="0" borderId="0" xfId="41" applyFont="1"/>
    <xf numFmtId="0" fontId="21" fillId="0" borderId="0" xfId="42" applyFont="1"/>
    <xf numFmtId="0" fontId="21" fillId="0" borderId="12" xfId="42" applyFont="1" applyFill="1" applyBorder="1"/>
    <xf numFmtId="0" fontId="21" fillId="0" borderId="12" xfId="42" applyFont="1" applyFill="1" applyBorder="1" applyAlignment="1">
      <alignment horizontal="right"/>
    </xf>
    <xf numFmtId="0" fontId="21" fillId="0" borderId="28" xfId="42" applyFont="1" applyFill="1" applyBorder="1" applyAlignment="1">
      <alignment horizontal="right"/>
    </xf>
    <xf numFmtId="3" fontId="19" fillId="0" borderId="19" xfId="42" applyNumberFormat="1" applyFont="1" applyBorder="1" applyAlignment="1">
      <alignment vertical="center"/>
    </xf>
    <xf numFmtId="0" fontId="19" fillId="0" borderId="19" xfId="39" applyFont="1" applyFill="1" applyBorder="1" applyAlignment="1">
      <alignment vertical="center" wrapText="1"/>
    </xf>
    <xf numFmtId="0" fontId="19" fillId="0" borderId="11" xfId="39" applyFont="1" applyFill="1" applyBorder="1" applyAlignment="1">
      <alignment vertical="center" wrapText="1"/>
    </xf>
    <xf numFmtId="3" fontId="19" fillId="0" borderId="33" xfId="42" applyNumberFormat="1" applyFont="1" applyFill="1" applyBorder="1" applyAlignment="1">
      <alignment vertical="center" wrapText="1"/>
    </xf>
    <xf numFmtId="3" fontId="21" fillId="0" borderId="33" xfId="42" applyNumberFormat="1" applyFont="1" applyFill="1" applyBorder="1" applyAlignment="1">
      <alignment wrapText="1"/>
    </xf>
    <xf numFmtId="3" fontId="21" fillId="0" borderId="34" xfId="42" applyNumberFormat="1" applyFont="1" applyFill="1" applyBorder="1" applyAlignment="1">
      <alignment wrapText="1"/>
    </xf>
    <xf numFmtId="3" fontId="19" fillId="0" borderId="20" xfId="42" applyNumberFormat="1" applyFont="1" applyBorder="1"/>
    <xf numFmtId="3" fontId="19" fillId="0" borderId="35" xfId="42" applyNumberFormat="1" applyFont="1" applyBorder="1"/>
    <xf numFmtId="3" fontId="21" fillId="0" borderId="34" xfId="42" applyNumberFormat="1" applyFont="1" applyBorder="1"/>
    <xf numFmtId="3" fontId="19" fillId="0" borderId="34" xfId="42" applyNumberFormat="1" applyFont="1" applyBorder="1"/>
    <xf numFmtId="3" fontId="19" fillId="0" borderId="36" xfId="42" applyNumberFormat="1" applyFont="1" applyBorder="1"/>
    <xf numFmtId="3" fontId="21" fillId="0" borderId="37" xfId="42" applyNumberFormat="1" applyFont="1" applyBorder="1"/>
    <xf numFmtId="0" fontId="19" fillId="0" borderId="19" xfId="42" applyFont="1" applyBorder="1" applyAlignment="1">
      <alignment horizontal="right"/>
    </xf>
    <xf numFmtId="165" fontId="19" fillId="0" borderId="32" xfId="26" applyNumberFormat="1" applyFont="1" applyFill="1" applyBorder="1" applyAlignment="1" applyProtection="1">
      <alignment horizontal="center" vertical="center" wrapText="1"/>
    </xf>
    <xf numFmtId="0" fontId="21" fillId="0" borderId="0" xfId="42" applyFont="1" applyAlignment="1">
      <alignment vertical="center" wrapText="1"/>
    </xf>
    <xf numFmtId="0" fontId="19" fillId="0" borderId="13" xfId="42" applyFont="1" applyBorder="1" applyAlignment="1">
      <alignment horizontal="right"/>
    </xf>
    <xf numFmtId="0" fontId="23" fillId="0" borderId="0" xfId="42" applyFont="1" applyAlignment="1">
      <alignment wrapText="1"/>
    </xf>
    <xf numFmtId="3" fontId="21" fillId="0" borderId="39" xfId="0" applyNumberFormat="1" applyFont="1" applyFill="1" applyBorder="1" applyAlignment="1">
      <alignment vertical="center"/>
    </xf>
    <xf numFmtId="3" fontId="21" fillId="0" borderId="40" xfId="0" applyNumberFormat="1" applyFont="1" applyFill="1" applyBorder="1" applyAlignment="1">
      <alignment vertical="center"/>
    </xf>
    <xf numFmtId="0" fontId="19" fillId="0" borderId="0" xfId="42" applyFont="1"/>
    <xf numFmtId="0" fontId="0" fillId="0" borderId="0" xfId="42" applyFont="1" applyBorder="1"/>
    <xf numFmtId="3" fontId="0" fillId="0" borderId="0" xfId="42" applyNumberFormat="1" applyFont="1" applyBorder="1"/>
    <xf numFmtId="3" fontId="19" fillId="0" borderId="0" xfId="42" applyNumberFormat="1" applyFont="1" applyBorder="1" applyAlignment="1">
      <alignment horizontal="right" vertical="center"/>
    </xf>
    <xf numFmtId="3" fontId="19" fillId="0" borderId="0" xfId="42" applyNumberFormat="1" applyFont="1"/>
    <xf numFmtId="0" fontId="19" fillId="0" borderId="11" xfId="42" applyFont="1" applyBorder="1" applyAlignment="1">
      <alignment horizontal="right" vertical="center"/>
    </xf>
    <xf numFmtId="0" fontId="19" fillId="0" borderId="0" xfId="42" applyFont="1" applyAlignment="1">
      <alignment vertical="center" wrapText="1"/>
    </xf>
    <xf numFmtId="0" fontId="19" fillId="0" borderId="0" xfId="42" applyFont="1" applyFill="1" applyAlignment="1">
      <alignment vertical="center" wrapText="1"/>
    </xf>
    <xf numFmtId="0" fontId="21" fillId="0" borderId="0" xfId="42" applyFont="1" applyFill="1" applyAlignment="1">
      <alignment vertical="center" wrapText="1"/>
    </xf>
    <xf numFmtId="3" fontId="19" fillId="0" borderId="39" xfId="0" applyNumberFormat="1" applyFont="1" applyFill="1" applyBorder="1" applyAlignment="1">
      <alignment horizontal="left" vertical="center"/>
    </xf>
    <xf numFmtId="3" fontId="19" fillId="0" borderId="40" xfId="0" applyNumberFormat="1" applyFont="1" applyFill="1" applyBorder="1" applyAlignment="1">
      <alignment horizontal="left" vertical="center"/>
    </xf>
    <xf numFmtId="3" fontId="19" fillId="0" borderId="41" xfId="42" applyNumberFormat="1" applyFont="1" applyFill="1" applyBorder="1" applyAlignment="1">
      <alignment horizontal="left" vertical="center"/>
    </xf>
    <xf numFmtId="3" fontId="21" fillId="0" borderId="41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19" fillId="0" borderId="43" xfId="42" applyNumberFormat="1" applyFont="1" applyFill="1" applyBorder="1" applyAlignment="1"/>
    <xf numFmtId="3" fontId="19" fillId="0" borderId="0" xfId="42" applyNumberFormat="1" applyFont="1" applyFill="1" applyBorder="1" applyAlignment="1"/>
    <xf numFmtId="3" fontId="19" fillId="0" borderId="0" xfId="42" applyNumberFormat="1" applyFont="1" applyFill="1"/>
    <xf numFmtId="3" fontId="0" fillId="0" borderId="0" xfId="42" applyNumberFormat="1" applyFont="1" applyFill="1" applyBorder="1"/>
    <xf numFmtId="3" fontId="22" fillId="0" borderId="0" xfId="42" applyNumberFormat="1" applyFont="1" applyFill="1" applyBorder="1"/>
    <xf numFmtId="0" fontId="19" fillId="0" borderId="35" xfId="42" applyFont="1" applyBorder="1" applyAlignment="1">
      <alignment vertical="center" wrapText="1"/>
    </xf>
    <xf numFmtId="0" fontId="19" fillId="0" borderId="44" xfId="42" applyFont="1" applyBorder="1" applyAlignment="1">
      <alignment vertical="center" wrapText="1"/>
    </xf>
    <xf numFmtId="3" fontId="19" fillId="0" borderId="45" xfId="42" applyNumberFormat="1" applyFont="1" applyBorder="1" applyAlignment="1">
      <alignment vertical="center" wrapText="1"/>
    </xf>
    <xf numFmtId="3" fontId="19" fillId="0" borderId="46" xfId="42" applyNumberFormat="1" applyFont="1" applyBorder="1" applyAlignment="1">
      <alignment vertical="center" wrapText="1"/>
    </xf>
    <xf numFmtId="0" fontId="21" fillId="0" borderId="47" xfId="42" applyFont="1" applyBorder="1" applyAlignment="1">
      <alignment wrapText="1"/>
    </xf>
    <xf numFmtId="0" fontId="27" fillId="18" borderId="30" xfId="42" applyFont="1" applyFill="1" applyBorder="1" applyAlignment="1">
      <alignment horizontal="center" vertical="center"/>
    </xf>
    <xf numFmtId="0" fontId="28" fillId="0" borderId="30" xfId="41" applyFont="1" applyBorder="1" applyAlignment="1">
      <alignment horizontal="center"/>
    </xf>
    <xf numFmtId="0" fontId="21" fillId="0" borderId="48" xfId="0" applyFont="1" applyFill="1" applyBorder="1" applyAlignment="1">
      <alignment vertical="center" wrapText="1"/>
    </xf>
    <xf numFmtId="0" fontId="19" fillId="0" borderId="48" xfId="0" applyFont="1" applyFill="1" applyBorder="1" applyAlignment="1">
      <alignment vertical="center" wrapText="1"/>
    </xf>
    <xf numFmtId="3" fontId="20" fillId="0" borderId="49" xfId="42" applyNumberFormat="1" applyFont="1" applyBorder="1" applyAlignment="1"/>
    <xf numFmtId="3" fontId="20" fillId="0" borderId="50" xfId="42" applyNumberFormat="1" applyFont="1" applyBorder="1" applyAlignment="1"/>
    <xf numFmtId="0" fontId="19" fillId="0" borderId="51" xfId="42" applyFont="1" applyBorder="1" applyAlignment="1">
      <alignment horizontal="right"/>
    </xf>
    <xf numFmtId="0" fontId="21" fillId="0" borderId="52" xfId="42" applyFont="1" applyBorder="1"/>
    <xf numFmtId="0" fontId="0" fillId="0" borderId="48" xfId="0" applyFont="1" applyFill="1" applyBorder="1" applyAlignment="1">
      <alignment vertical="center" wrapText="1"/>
    </xf>
    <xf numFmtId="0" fontId="24" fillId="0" borderId="53" xfId="42" applyFont="1" applyBorder="1" applyAlignment="1">
      <alignment horizontal="right" vertical="center" wrapText="1"/>
    </xf>
    <xf numFmtId="3" fontId="25" fillId="0" borderId="54" xfId="42" applyNumberFormat="1" applyFont="1" applyFill="1" applyBorder="1"/>
    <xf numFmtId="165" fontId="30" fillId="0" borderId="32" xfId="26" applyNumberFormat="1" applyFont="1" applyFill="1" applyBorder="1" applyAlignment="1" applyProtection="1">
      <alignment horizontal="center" vertical="center" wrapText="1"/>
    </xf>
    <xf numFmtId="0" fontId="31" fillId="18" borderId="31" xfId="40" applyFont="1" applyFill="1" applyBorder="1" applyAlignment="1">
      <alignment horizontal="center"/>
    </xf>
    <xf numFmtId="0" fontId="31" fillId="0" borderId="31" xfId="41" applyFont="1" applyBorder="1" applyAlignment="1">
      <alignment horizontal="center"/>
    </xf>
    <xf numFmtId="3" fontId="32" fillId="18" borderId="31" xfId="26" applyNumberFormat="1" applyFont="1" applyFill="1" applyBorder="1" applyAlignment="1" applyProtection="1">
      <alignment horizontal="center"/>
    </xf>
    <xf numFmtId="0" fontId="31" fillId="0" borderId="30" xfId="41" applyFont="1" applyBorder="1" applyAlignment="1">
      <alignment horizontal="center"/>
    </xf>
    <xf numFmtId="0" fontId="31" fillId="18" borderId="30" xfId="41" applyFont="1" applyFill="1" applyBorder="1" applyAlignment="1">
      <alignment horizontal="center"/>
    </xf>
    <xf numFmtId="3" fontId="32" fillId="18" borderId="32" xfId="40" applyNumberFormat="1" applyFont="1" applyFill="1" applyBorder="1" applyAlignment="1">
      <alignment horizontal="center"/>
    </xf>
    <xf numFmtId="0" fontId="0" fillId="0" borderId="48" xfId="0" applyFill="1" applyBorder="1" applyAlignment="1">
      <alignment vertical="center" wrapText="1"/>
    </xf>
    <xf numFmtId="3" fontId="20" fillId="0" borderId="26" xfId="42" applyNumberFormat="1" applyFont="1" applyBorder="1" applyAlignment="1"/>
    <xf numFmtId="3" fontId="21" fillId="0" borderId="12" xfId="42" applyNumberFormat="1" applyFont="1" applyBorder="1" applyAlignment="1"/>
    <xf numFmtId="0" fontId="21" fillId="0" borderId="12" xfId="42" applyFont="1" applyBorder="1" applyAlignment="1">
      <alignment wrapText="1"/>
    </xf>
    <xf numFmtId="3" fontId="21" fillId="0" borderId="12" xfId="42" applyNumberFormat="1" applyFont="1" applyBorder="1" applyAlignment="1">
      <alignment horizontal="right" wrapText="1"/>
    </xf>
    <xf numFmtId="3" fontId="21" fillId="0" borderId="12" xfId="42" applyNumberFormat="1" applyFont="1" applyBorder="1" applyAlignment="1">
      <alignment horizontal="right"/>
    </xf>
    <xf numFmtId="3" fontId="20" fillId="0" borderId="26" xfId="42" applyNumberFormat="1" applyFont="1" applyFill="1" applyBorder="1" applyAlignment="1"/>
    <xf numFmtId="3" fontId="21" fillId="0" borderId="12" xfId="42" applyNumberFormat="1" applyFont="1" applyFill="1" applyBorder="1" applyAlignment="1"/>
    <xf numFmtId="3" fontId="20" fillId="0" borderId="12" xfId="42" applyNumberFormat="1" applyFont="1" applyFill="1" applyBorder="1" applyAlignment="1">
      <alignment vertical="center" wrapText="1"/>
    </xf>
    <xf numFmtId="3" fontId="19" fillId="0" borderId="56" xfId="42" applyNumberFormat="1" applyFont="1" applyBorder="1"/>
    <xf numFmtId="3" fontId="19" fillId="0" borderId="57" xfId="42" applyNumberFormat="1" applyFont="1" applyBorder="1" applyAlignment="1">
      <alignment wrapText="1"/>
    </xf>
    <xf numFmtId="3" fontId="19" fillId="0" borderId="58" xfId="42" applyNumberFormat="1" applyFont="1" applyBorder="1" applyAlignment="1">
      <alignment wrapText="1"/>
    </xf>
    <xf numFmtId="3" fontId="21" fillId="0" borderId="59" xfId="42" applyNumberFormat="1" applyFont="1" applyFill="1" applyBorder="1" applyAlignment="1">
      <alignment wrapText="1"/>
    </xf>
    <xf numFmtId="3" fontId="19" fillId="0" borderId="59" xfId="42" applyNumberFormat="1" applyFont="1" applyFill="1" applyBorder="1" applyAlignment="1">
      <alignment vertical="center" wrapText="1"/>
    </xf>
    <xf numFmtId="3" fontId="21" fillId="0" borderId="60" xfId="42" applyNumberFormat="1" applyFont="1" applyFill="1" applyBorder="1" applyAlignment="1">
      <alignment wrapText="1"/>
    </xf>
    <xf numFmtId="3" fontId="21" fillId="0" borderId="61" xfId="42" applyNumberFormat="1" applyFont="1" applyFill="1" applyBorder="1" applyAlignment="1">
      <alignment wrapText="1"/>
    </xf>
    <xf numFmtId="3" fontId="21" fillId="0" borderId="62" xfId="42" applyNumberFormat="1" applyFont="1" applyFill="1" applyBorder="1" applyAlignment="1">
      <alignment wrapText="1"/>
    </xf>
    <xf numFmtId="0" fontId="19" fillId="0" borderId="63" xfId="42" applyFont="1" applyFill="1" applyBorder="1"/>
    <xf numFmtId="0" fontId="19" fillId="0" borderId="26" xfId="42" applyFont="1" applyFill="1" applyBorder="1"/>
    <xf numFmtId="0" fontId="21" fillId="0" borderId="12" xfId="39" applyFont="1" applyBorder="1" applyAlignment="1">
      <alignment vertical="center" wrapText="1"/>
    </xf>
    <xf numFmtId="0" fontId="21" fillId="0" borderId="28" xfId="39" applyFont="1" applyBorder="1" applyAlignment="1">
      <alignment vertical="center" wrapText="1"/>
    </xf>
    <xf numFmtId="3" fontId="19" fillId="0" borderId="21" xfId="42" applyNumberFormat="1" applyFont="1" applyBorder="1"/>
    <xf numFmtId="0" fontId="19" fillId="0" borderId="57" xfId="42" applyFont="1" applyBorder="1" applyAlignment="1">
      <alignment vertical="center" wrapText="1"/>
    </xf>
    <xf numFmtId="0" fontId="19" fillId="0" borderId="58" xfId="42" applyFont="1" applyBorder="1" applyAlignment="1">
      <alignment vertical="center" wrapText="1"/>
    </xf>
    <xf numFmtId="0" fontId="19" fillId="0" borderId="64" xfId="42" applyFont="1" applyBorder="1" applyAlignment="1">
      <alignment vertical="center" wrapText="1"/>
    </xf>
    <xf numFmtId="3" fontId="19" fillId="0" borderId="64" xfId="42" applyNumberFormat="1" applyFont="1" applyBorder="1"/>
    <xf numFmtId="3" fontId="21" fillId="0" borderId="60" xfId="42" applyNumberFormat="1" applyFont="1" applyBorder="1"/>
    <xf numFmtId="3" fontId="19" fillId="0" borderId="60" xfId="42" applyNumberFormat="1" applyFont="1" applyBorder="1"/>
    <xf numFmtId="3" fontId="21" fillId="0" borderId="61" xfId="42" applyNumberFormat="1" applyFont="1" applyBorder="1"/>
    <xf numFmtId="3" fontId="21" fillId="0" borderId="62" xfId="42" applyNumberFormat="1" applyFont="1" applyBorder="1"/>
    <xf numFmtId="3" fontId="22" fillId="0" borderId="41" xfId="42" applyNumberFormat="1" applyFont="1" applyFill="1" applyBorder="1"/>
    <xf numFmtId="165" fontId="19" fillId="0" borderId="65" xfId="26" applyNumberFormat="1" applyFont="1" applyFill="1" applyBorder="1" applyAlignment="1" applyProtection="1">
      <alignment horizontal="center" vertical="center" wrapText="1"/>
    </xf>
    <xf numFmtId="3" fontId="20" fillId="0" borderId="66" xfId="42" applyNumberFormat="1" applyFont="1" applyBorder="1" applyAlignment="1"/>
    <xf numFmtId="3" fontId="19" fillId="0" borderId="67" xfId="42" applyNumberFormat="1" applyFont="1" applyFill="1" applyBorder="1" applyAlignment="1">
      <alignment horizontal="left" vertical="center"/>
    </xf>
    <xf numFmtId="3" fontId="20" fillId="0" borderId="69" xfId="42" applyNumberFormat="1" applyFont="1" applyBorder="1" applyAlignment="1"/>
    <xf numFmtId="3" fontId="19" fillId="0" borderId="50" xfId="42" applyNumberFormat="1" applyFont="1" applyBorder="1" applyAlignment="1"/>
    <xf numFmtId="3" fontId="19" fillId="0" borderId="38" xfId="42" applyNumberFormat="1" applyFont="1" applyBorder="1" applyAlignment="1">
      <alignment horizontal="right" vertical="center"/>
    </xf>
    <xf numFmtId="3" fontId="0" fillId="0" borderId="53" xfId="42" applyNumberFormat="1" applyFont="1" applyFill="1" applyBorder="1" applyAlignment="1"/>
    <xf numFmtId="3" fontId="19" fillId="0" borderId="70" xfId="42" applyNumberFormat="1" applyFont="1" applyFill="1" applyBorder="1" applyAlignment="1">
      <alignment horizontal="left" vertical="center"/>
    </xf>
    <xf numFmtId="3" fontId="0" fillId="0" borderId="68" xfId="42" applyNumberFormat="1" applyFont="1" applyFill="1" applyBorder="1" applyAlignment="1"/>
    <xf numFmtId="3" fontId="19" fillId="0" borderId="68" xfId="42" applyNumberFormat="1" applyFont="1" applyFill="1" applyBorder="1" applyAlignment="1"/>
    <xf numFmtId="3" fontId="19" fillId="0" borderId="68" xfId="42" applyNumberFormat="1" applyFont="1" applyFill="1" applyBorder="1"/>
    <xf numFmtId="3" fontId="19" fillId="0" borderId="68" xfId="42" applyNumberFormat="1" applyFont="1" applyFill="1" applyBorder="1" applyAlignment="1">
      <alignment horizontal="left" vertical="center"/>
    </xf>
    <xf numFmtId="3" fontId="0" fillId="0" borderId="72" xfId="42" applyNumberFormat="1" applyFont="1" applyFill="1" applyBorder="1" applyAlignment="1"/>
    <xf numFmtId="0" fontId="34" fillId="0" borderId="12" xfId="42" applyFont="1" applyBorder="1" applyAlignment="1">
      <alignment wrapText="1"/>
    </xf>
    <xf numFmtId="0" fontId="19" fillId="0" borderId="19" xfId="42" applyFont="1" applyBorder="1" applyAlignment="1">
      <alignment vertical="center" wrapText="1"/>
    </xf>
    <xf numFmtId="3" fontId="19" fillId="0" borderId="36" xfId="42" applyNumberFormat="1" applyFont="1" applyBorder="1" applyAlignment="1">
      <alignment horizontal="right" vertical="center"/>
    </xf>
    <xf numFmtId="3" fontId="19" fillId="0" borderId="18" xfId="42" applyNumberFormat="1" applyFont="1" applyBorder="1" applyAlignment="1">
      <alignment horizontal="right"/>
    </xf>
    <xf numFmtId="0" fontId="19" fillId="0" borderId="0" xfId="42" applyFont="1" applyBorder="1" applyAlignment="1">
      <alignment horizontal="center"/>
    </xf>
    <xf numFmtId="3" fontId="0" fillId="0" borderId="78" xfId="42" applyNumberFormat="1" applyFont="1" applyBorder="1" applyAlignment="1"/>
    <xf numFmtId="165" fontId="19" fillId="19" borderId="65" xfId="26" applyNumberFormat="1" applyFont="1" applyFill="1" applyBorder="1" applyAlignment="1" applyProtection="1">
      <alignment horizontal="center" vertical="center" wrapText="1"/>
    </xf>
    <xf numFmtId="3" fontId="21" fillId="19" borderId="39" xfId="0" applyNumberFormat="1" applyFont="1" applyFill="1" applyBorder="1" applyAlignment="1">
      <alignment vertical="center"/>
    </xf>
    <xf numFmtId="3" fontId="19" fillId="19" borderId="39" xfId="0" applyNumberFormat="1" applyFont="1" applyFill="1" applyBorder="1" applyAlignment="1">
      <alignment horizontal="left" vertical="center"/>
    </xf>
    <xf numFmtId="3" fontId="21" fillId="19" borderId="40" xfId="0" applyNumberFormat="1" applyFont="1" applyFill="1" applyBorder="1" applyAlignment="1">
      <alignment vertical="center"/>
    </xf>
    <xf numFmtId="3" fontId="19" fillId="19" borderId="40" xfId="0" applyNumberFormat="1" applyFont="1" applyFill="1" applyBorder="1" applyAlignment="1">
      <alignment horizontal="left" vertical="center"/>
    </xf>
    <xf numFmtId="3" fontId="19" fillId="19" borderId="75" xfId="42" applyNumberFormat="1" applyFont="1" applyFill="1" applyBorder="1" applyAlignment="1">
      <alignment horizontal="left" vertical="center"/>
    </xf>
    <xf numFmtId="3" fontId="22" fillId="19" borderId="39" xfId="42" applyNumberFormat="1" applyFont="1" applyFill="1" applyBorder="1"/>
    <xf numFmtId="3" fontId="19" fillId="19" borderId="39" xfId="42" applyNumberFormat="1" applyFont="1" applyFill="1" applyBorder="1" applyAlignment="1">
      <alignment horizontal="left" vertical="center"/>
    </xf>
    <xf numFmtId="3" fontId="21" fillId="19" borderId="39" xfId="42" applyNumberFormat="1" applyFont="1" applyFill="1" applyBorder="1" applyAlignment="1">
      <alignment vertical="center"/>
    </xf>
    <xf numFmtId="3" fontId="21" fillId="19" borderId="79" xfId="42" applyNumberFormat="1" applyFont="1" applyFill="1" applyBorder="1" applyAlignment="1">
      <alignment vertical="center"/>
    </xf>
    <xf numFmtId="3" fontId="19" fillId="19" borderId="80" xfId="42" applyNumberFormat="1" applyFont="1" applyFill="1" applyBorder="1" applyAlignment="1"/>
    <xf numFmtId="165" fontId="19" fillId="19" borderId="32" xfId="26" applyNumberFormat="1" applyFont="1" applyFill="1" applyBorder="1" applyAlignment="1" applyProtection="1">
      <alignment horizontal="center" vertical="center" wrapText="1"/>
    </xf>
    <xf numFmtId="3" fontId="21" fillId="0" borderId="82" xfId="42" applyNumberFormat="1" applyFont="1" applyFill="1" applyBorder="1" applyAlignment="1">
      <alignment wrapText="1"/>
    </xf>
    <xf numFmtId="3" fontId="19" fillId="0" borderId="82" xfId="42" applyNumberFormat="1" applyFont="1" applyFill="1" applyBorder="1" applyAlignment="1">
      <alignment vertical="center" wrapText="1"/>
    </xf>
    <xf numFmtId="3" fontId="21" fillId="0" borderId="83" xfId="42" applyNumberFormat="1" applyFont="1" applyFill="1" applyBorder="1" applyAlignment="1">
      <alignment wrapText="1"/>
    </xf>
    <xf numFmtId="3" fontId="21" fillId="0" borderId="84" xfId="42" applyNumberFormat="1" applyFont="1" applyFill="1" applyBorder="1" applyAlignment="1">
      <alignment wrapText="1"/>
    </xf>
    <xf numFmtId="3" fontId="21" fillId="0" borderId="83" xfId="42" applyNumberFormat="1" applyFont="1" applyBorder="1"/>
    <xf numFmtId="3" fontId="19" fillId="0" borderId="83" xfId="42" applyNumberFormat="1" applyFont="1" applyBorder="1"/>
    <xf numFmtId="3" fontId="21" fillId="0" borderId="84" xfId="42" applyNumberFormat="1" applyFont="1" applyBorder="1"/>
    <xf numFmtId="3" fontId="21" fillId="0" borderId="59" xfId="42" applyNumberFormat="1" applyFont="1" applyFill="1" applyBorder="1" applyAlignment="1">
      <alignment vertical="center" wrapText="1"/>
    </xf>
    <xf numFmtId="3" fontId="19" fillId="0" borderId="0" xfId="42" applyNumberFormat="1" applyFont="1" applyAlignment="1">
      <alignment vertical="center" wrapText="1"/>
    </xf>
    <xf numFmtId="3" fontId="19" fillId="0" borderId="11" xfId="42" applyNumberFormat="1" applyFont="1" applyBorder="1" applyAlignment="1">
      <alignment vertical="center"/>
    </xf>
    <xf numFmtId="3" fontId="19" fillId="0" borderId="41" xfId="42" applyNumberFormat="1" applyFont="1" applyBorder="1" applyAlignment="1">
      <alignment wrapText="1"/>
    </xf>
    <xf numFmtId="3" fontId="21" fillId="0" borderId="41" xfId="42" applyNumberFormat="1" applyFont="1" applyBorder="1" applyAlignment="1">
      <alignment wrapText="1"/>
    </xf>
    <xf numFmtId="3" fontId="19" fillId="0" borderId="86" xfId="42" applyNumberFormat="1" applyFont="1" applyBorder="1" applyAlignment="1">
      <alignment wrapText="1"/>
    </xf>
    <xf numFmtId="3" fontId="19" fillId="0" borderId="87" xfId="42" applyNumberFormat="1" applyFont="1" applyBorder="1" applyAlignment="1">
      <alignment wrapText="1"/>
    </xf>
    <xf numFmtId="3" fontId="19" fillId="0" borderId="31" xfId="42" applyNumberFormat="1" applyFont="1" applyBorder="1" applyAlignment="1">
      <alignment wrapText="1"/>
    </xf>
    <xf numFmtId="165" fontId="35" fillId="0" borderId="32" xfId="26" applyNumberFormat="1" applyFont="1" applyFill="1" applyBorder="1" applyAlignment="1" applyProtection="1">
      <alignment horizontal="center" vertical="center" wrapText="1"/>
    </xf>
    <xf numFmtId="3" fontId="21" fillId="19" borderId="30" xfId="42" applyNumberFormat="1" applyFont="1" applyFill="1" applyBorder="1"/>
    <xf numFmtId="3" fontId="21" fillId="0" borderId="32" xfId="42" applyNumberFormat="1" applyFont="1" applyBorder="1"/>
    <xf numFmtId="0" fontId="21" fillId="0" borderId="0" xfId="42" applyFont="1" applyBorder="1"/>
    <xf numFmtId="3" fontId="21" fillId="0" borderId="0" xfId="42" applyNumberFormat="1" applyFont="1"/>
    <xf numFmtId="0" fontId="19" fillId="0" borderId="38" xfId="42" applyFont="1" applyBorder="1" applyAlignment="1">
      <alignment horizontal="right"/>
    </xf>
    <xf numFmtId="3" fontId="21" fillId="0" borderId="91" xfId="42" applyNumberFormat="1" applyFont="1" applyFill="1" applyBorder="1"/>
    <xf numFmtId="3" fontId="21" fillId="19" borderId="92" xfId="42" applyNumberFormat="1" applyFont="1" applyFill="1" applyBorder="1"/>
    <xf numFmtId="3" fontId="19" fillId="0" borderId="93" xfId="42" applyNumberFormat="1" applyFont="1" applyFill="1" applyBorder="1" applyAlignment="1"/>
    <xf numFmtId="3" fontId="19" fillId="0" borderId="78" xfId="42" applyNumberFormat="1" applyFont="1" applyBorder="1" applyAlignment="1"/>
    <xf numFmtId="3" fontId="0" fillId="0" borderId="0" xfId="42" applyNumberFormat="1" applyFont="1"/>
    <xf numFmtId="3" fontId="19" fillId="0" borderId="85" xfId="42" applyNumberFormat="1" applyFont="1" applyBorder="1" applyAlignment="1">
      <alignment wrapText="1"/>
    </xf>
    <xf numFmtId="3" fontId="19" fillId="0" borderId="94" xfId="42" applyNumberFormat="1" applyFont="1" applyBorder="1"/>
    <xf numFmtId="0" fontId="19" fillId="0" borderId="95" xfId="42" applyFont="1" applyBorder="1" applyAlignment="1">
      <alignment vertical="center" wrapText="1"/>
    </xf>
    <xf numFmtId="3" fontId="19" fillId="0" borderId="79" xfId="42" applyNumberFormat="1" applyFont="1" applyBorder="1"/>
    <xf numFmtId="3" fontId="19" fillId="0" borderId="11" xfId="42" applyNumberFormat="1" applyFont="1" applyBorder="1"/>
    <xf numFmtId="3" fontId="21" fillId="0" borderId="96" xfId="42" applyNumberFormat="1" applyFont="1" applyBorder="1"/>
    <xf numFmtId="3" fontId="19" fillId="0" borderId="80" xfId="42" applyNumberFormat="1" applyFont="1" applyBorder="1"/>
    <xf numFmtId="0" fontId="19" fillId="0" borderId="32" xfId="42" applyFont="1" applyBorder="1" applyAlignment="1">
      <alignment vertical="center" wrapText="1"/>
    </xf>
    <xf numFmtId="3" fontId="19" fillId="0" borderId="32" xfId="42" applyNumberFormat="1" applyFont="1" applyBorder="1" applyAlignment="1">
      <alignment vertical="center" wrapText="1"/>
    </xf>
    <xf numFmtId="3" fontId="19" fillId="0" borderId="41" xfId="42" applyNumberFormat="1" applyFont="1" applyBorder="1" applyAlignment="1">
      <alignment horizontal="center" vertical="center" wrapText="1"/>
    </xf>
    <xf numFmtId="3" fontId="21" fillId="0" borderId="101" xfId="42" applyNumberFormat="1" applyFont="1" applyBorder="1" applyAlignment="1">
      <alignment wrapText="1"/>
    </xf>
    <xf numFmtId="3" fontId="19" fillId="0" borderId="88" xfId="42" applyNumberFormat="1" applyFont="1" applyBorder="1" applyAlignment="1">
      <alignment wrapText="1"/>
    </xf>
    <xf numFmtId="3" fontId="19" fillId="0" borderId="44" xfId="42" applyNumberFormat="1" applyFont="1" applyBorder="1" applyAlignment="1">
      <alignment wrapText="1"/>
    </xf>
    <xf numFmtId="3" fontId="19" fillId="0" borderId="45" xfId="42" applyNumberFormat="1" applyFont="1" applyBorder="1" applyAlignment="1">
      <alignment wrapText="1"/>
    </xf>
    <xf numFmtId="3" fontId="19" fillId="0" borderId="32" xfId="42" applyNumberFormat="1" applyFont="1" applyBorder="1" applyAlignment="1">
      <alignment wrapText="1"/>
    </xf>
    <xf numFmtId="3" fontId="0" fillId="0" borderId="41" xfId="42" applyNumberFormat="1" applyFont="1" applyBorder="1"/>
    <xf numFmtId="0" fontId="26" fillId="0" borderId="12" xfId="42" applyFont="1" applyFill="1" applyBorder="1"/>
    <xf numFmtId="0" fontId="21" fillId="0" borderId="28" xfId="42" applyFont="1" applyFill="1" applyBorder="1"/>
    <xf numFmtId="0" fontId="19" fillId="0" borderId="11" xfId="42" applyFont="1" applyFill="1" applyBorder="1" applyAlignment="1">
      <alignment vertical="center"/>
    </xf>
    <xf numFmtId="0" fontId="21" fillId="0" borderId="104" xfId="42" applyFont="1" applyBorder="1"/>
    <xf numFmtId="3" fontId="0" fillId="0" borderId="101" xfId="42" applyNumberFormat="1" applyFont="1" applyBorder="1"/>
    <xf numFmtId="3" fontId="0" fillId="0" borderId="86" xfId="42" applyNumberFormat="1" applyFont="1" applyBorder="1"/>
    <xf numFmtId="3" fontId="19" fillId="0" borderId="44" xfId="42" applyNumberFormat="1" applyFont="1" applyBorder="1" applyAlignment="1">
      <alignment vertical="center"/>
    </xf>
    <xf numFmtId="3" fontId="0" fillId="0" borderId="46" xfId="42" applyNumberFormat="1" applyFont="1" applyBorder="1"/>
    <xf numFmtId="0" fontId="19" fillId="0" borderId="11" xfId="42" applyFont="1" applyBorder="1" applyAlignment="1">
      <alignment horizontal="center" vertical="center" wrapText="1"/>
    </xf>
    <xf numFmtId="0" fontId="19" fillId="0" borderId="47" xfId="42" applyFont="1" applyBorder="1" applyAlignment="1">
      <alignment horizontal="left" vertical="center" wrapText="1"/>
    </xf>
    <xf numFmtId="0" fontId="19" fillId="0" borderId="12" xfId="42" applyFont="1" applyBorder="1" applyAlignment="1">
      <alignment vertical="center" wrapText="1"/>
    </xf>
    <xf numFmtId="0" fontId="21" fillId="0" borderId="12" xfId="42" applyFont="1" applyFill="1" applyBorder="1" applyAlignment="1">
      <alignment vertical="center" wrapText="1"/>
    </xf>
    <xf numFmtId="0" fontId="0" fillId="0" borderId="12" xfId="42" applyFont="1" applyFill="1" applyBorder="1" applyAlignment="1">
      <alignment wrapText="1"/>
    </xf>
    <xf numFmtId="0" fontId="21" fillId="0" borderId="63" xfId="42" applyFont="1" applyBorder="1"/>
    <xf numFmtId="3" fontId="0" fillId="0" borderId="105" xfId="42" applyNumberFormat="1" applyFont="1" applyBorder="1"/>
    <xf numFmtId="3" fontId="0" fillId="0" borderId="68" xfId="26" applyNumberFormat="1" applyFont="1" applyFill="1" applyBorder="1" applyAlignment="1" applyProtection="1">
      <alignment horizontal="right" vertical="center" wrapText="1"/>
    </xf>
    <xf numFmtId="3" fontId="19" fillId="0" borderId="68" xfId="26" applyNumberFormat="1" applyFont="1" applyFill="1" applyBorder="1" applyAlignment="1" applyProtection="1">
      <alignment horizontal="center" vertical="center" wrapText="1"/>
    </xf>
    <xf numFmtId="3" fontId="0" fillId="0" borderId="68" xfId="42" applyNumberFormat="1" applyFont="1" applyBorder="1"/>
    <xf numFmtId="3" fontId="19" fillId="0" borderId="106" xfId="42" applyNumberFormat="1" applyFont="1" applyBorder="1" applyAlignment="1">
      <alignment horizontal="center" vertical="center" wrapText="1"/>
    </xf>
    <xf numFmtId="3" fontId="0" fillId="0" borderId="107" xfId="42" applyNumberFormat="1" applyFont="1" applyBorder="1"/>
    <xf numFmtId="3" fontId="19" fillId="0" borderId="44" xfId="42" applyNumberFormat="1" applyFont="1" applyBorder="1" applyAlignment="1">
      <alignment horizontal="center" vertical="center" wrapText="1"/>
    </xf>
    <xf numFmtId="3" fontId="0" fillId="0" borderId="46" xfId="42" applyNumberFormat="1" applyFont="1" applyBorder="1" applyAlignment="1">
      <alignment horizontal="center" vertical="center"/>
    </xf>
    <xf numFmtId="3" fontId="0" fillId="0" borderId="108" xfId="26" applyNumberFormat="1" applyFont="1" applyFill="1" applyBorder="1" applyAlignment="1" applyProtection="1">
      <alignment horizontal="right" vertical="center" wrapText="1"/>
    </xf>
    <xf numFmtId="3" fontId="0" fillId="0" borderId="109" xfId="42" applyNumberFormat="1" applyFont="1" applyBorder="1"/>
    <xf numFmtId="3" fontId="0" fillId="0" borderId="106" xfId="42" applyNumberFormat="1" applyFont="1" applyBorder="1"/>
    <xf numFmtId="3" fontId="0" fillId="0" borderId="108" xfId="42" applyNumberFormat="1" applyFont="1" applyBorder="1"/>
    <xf numFmtId="3" fontId="0" fillId="0" borderId="110" xfId="42" applyNumberFormat="1" applyFont="1" applyBorder="1"/>
    <xf numFmtId="3" fontId="0" fillId="0" borderId="112" xfId="42" applyNumberFormat="1" applyFont="1" applyBorder="1"/>
    <xf numFmtId="3" fontId="19" fillId="0" borderId="44" xfId="26" applyNumberFormat="1" applyFont="1" applyFill="1" applyBorder="1" applyAlignment="1" applyProtection="1">
      <alignment horizontal="right" vertical="center" wrapText="1"/>
    </xf>
    <xf numFmtId="3" fontId="19" fillId="19" borderId="76" xfId="42" applyNumberFormat="1" applyFont="1" applyFill="1" applyBorder="1" applyAlignment="1">
      <alignment horizontal="left" vertical="center"/>
    </xf>
    <xf numFmtId="3" fontId="21" fillId="19" borderId="39" xfId="42" applyNumberFormat="1" applyFont="1" applyFill="1" applyBorder="1" applyAlignment="1"/>
    <xf numFmtId="3" fontId="19" fillId="19" borderId="39" xfId="42" applyNumberFormat="1" applyFont="1" applyFill="1" applyBorder="1" applyAlignment="1"/>
    <xf numFmtId="3" fontId="19" fillId="19" borderId="39" xfId="42" applyNumberFormat="1" applyFont="1" applyFill="1" applyBorder="1"/>
    <xf numFmtId="3" fontId="21" fillId="19" borderId="77" xfId="42" applyNumberFormat="1" applyFont="1" applyFill="1" applyBorder="1" applyAlignment="1"/>
    <xf numFmtId="3" fontId="19" fillId="19" borderId="86" xfId="42" applyNumberFormat="1" applyFont="1" applyFill="1" applyBorder="1" applyAlignment="1">
      <alignment wrapText="1"/>
    </xf>
    <xf numFmtId="3" fontId="21" fillId="19" borderId="41" xfId="42" applyNumberFormat="1" applyFont="1" applyFill="1" applyBorder="1" applyAlignment="1">
      <alignment wrapText="1"/>
    </xf>
    <xf numFmtId="3" fontId="19" fillId="19" borderId="41" xfId="42" applyNumberFormat="1" applyFont="1" applyFill="1" applyBorder="1" applyAlignment="1">
      <alignment wrapText="1"/>
    </xf>
    <xf numFmtId="3" fontId="21" fillId="19" borderId="101" xfId="42" applyNumberFormat="1" applyFont="1" applyFill="1" applyBorder="1" applyAlignment="1">
      <alignment wrapText="1"/>
    </xf>
    <xf numFmtId="3" fontId="19" fillId="19" borderId="45" xfId="42" applyNumberFormat="1" applyFont="1" applyFill="1" applyBorder="1" applyAlignment="1">
      <alignment wrapText="1"/>
    </xf>
    <xf numFmtId="0" fontId="21" fillId="19" borderId="0" xfId="42" applyFont="1" applyFill="1" applyAlignment="1">
      <alignment vertical="center" wrapText="1"/>
    </xf>
    <xf numFmtId="3" fontId="19" fillId="19" borderId="45" xfId="42" applyNumberFormat="1" applyFont="1" applyFill="1" applyBorder="1" applyAlignment="1">
      <alignment vertical="center" wrapText="1"/>
    </xf>
    <xf numFmtId="3" fontId="19" fillId="19" borderId="36" xfId="42" applyNumberFormat="1" applyFont="1" applyFill="1" applyBorder="1" applyAlignment="1">
      <alignment horizontal="right" vertical="center"/>
    </xf>
    <xf numFmtId="165" fontId="35" fillId="19" borderId="74" xfId="26" applyNumberFormat="1" applyFont="1" applyFill="1" applyBorder="1" applyAlignment="1" applyProtection="1">
      <alignment horizontal="center" vertical="center" wrapText="1"/>
    </xf>
    <xf numFmtId="3" fontId="19" fillId="19" borderId="114" xfId="42" applyNumberFormat="1" applyFont="1" applyFill="1" applyBorder="1" applyAlignment="1">
      <alignment wrapText="1"/>
    </xf>
    <xf numFmtId="3" fontId="21" fillId="19" borderId="39" xfId="42" applyNumberFormat="1" applyFont="1" applyFill="1" applyBorder="1" applyAlignment="1">
      <alignment wrapText="1"/>
    </xf>
    <xf numFmtId="3" fontId="19" fillId="19" borderId="39" xfId="42" applyNumberFormat="1" applyFont="1" applyFill="1" applyBorder="1" applyAlignment="1">
      <alignment wrapText="1"/>
    </xf>
    <xf numFmtId="3" fontId="21" fillId="19" borderId="40" xfId="42" applyNumberFormat="1" applyFont="1" applyFill="1" applyBorder="1" applyAlignment="1">
      <alignment wrapText="1"/>
    </xf>
    <xf numFmtId="3" fontId="19" fillId="19" borderId="115" xfId="42" applyNumberFormat="1" applyFont="1" applyFill="1" applyBorder="1" applyAlignment="1">
      <alignment wrapText="1"/>
    </xf>
    <xf numFmtId="3" fontId="19" fillId="19" borderId="115" xfId="42" applyNumberFormat="1" applyFont="1" applyFill="1" applyBorder="1" applyAlignment="1">
      <alignment vertical="center" wrapText="1"/>
    </xf>
    <xf numFmtId="165" fontId="19" fillId="19" borderId="74" xfId="26" applyNumberFormat="1" applyFont="1" applyFill="1" applyBorder="1" applyAlignment="1" applyProtection="1">
      <alignment horizontal="center" vertical="center" wrapText="1"/>
    </xf>
    <xf numFmtId="3" fontId="19" fillId="19" borderId="29" xfId="42" applyNumberFormat="1" applyFont="1" applyFill="1" applyBorder="1" applyAlignment="1">
      <alignment wrapText="1"/>
    </xf>
    <xf numFmtId="3" fontId="19" fillId="19" borderId="31" xfId="42" applyNumberFormat="1" applyFont="1" applyFill="1" applyBorder="1" applyAlignment="1">
      <alignment wrapText="1"/>
    </xf>
    <xf numFmtId="3" fontId="19" fillId="19" borderId="32" xfId="42" applyNumberFormat="1" applyFont="1" applyFill="1" applyBorder="1" applyAlignment="1">
      <alignment wrapText="1"/>
    </xf>
    <xf numFmtId="3" fontId="19" fillId="19" borderId="11" xfId="42" applyNumberFormat="1" applyFont="1" applyFill="1" applyBorder="1" applyAlignment="1">
      <alignment horizontal="right" vertical="center"/>
    </xf>
    <xf numFmtId="3" fontId="19" fillId="19" borderId="57" xfId="42" applyNumberFormat="1" applyFont="1" applyFill="1" applyBorder="1" applyAlignment="1">
      <alignment wrapText="1"/>
    </xf>
    <xf numFmtId="3" fontId="21" fillId="19" borderId="116" xfId="42" applyNumberFormat="1" applyFont="1" applyFill="1" applyBorder="1" applyAlignment="1">
      <alignment wrapText="1"/>
    </xf>
    <xf numFmtId="3" fontId="21" fillId="19" borderId="59" xfId="42" applyNumberFormat="1" applyFont="1" applyFill="1" applyBorder="1" applyAlignment="1">
      <alignment wrapText="1"/>
    </xf>
    <xf numFmtId="3" fontId="19" fillId="19" borderId="116" xfId="42" applyNumberFormat="1" applyFont="1" applyFill="1" applyBorder="1" applyAlignment="1">
      <alignment vertical="center" wrapText="1"/>
    </xf>
    <xf numFmtId="3" fontId="21" fillId="19" borderId="117" xfId="42" applyNumberFormat="1" applyFont="1" applyFill="1" applyBorder="1" applyAlignment="1">
      <alignment wrapText="1"/>
    </xf>
    <xf numFmtId="3" fontId="21" fillId="19" borderId="118" xfId="42" applyNumberFormat="1" applyFont="1" applyFill="1" applyBorder="1" applyAlignment="1">
      <alignment wrapText="1"/>
    </xf>
    <xf numFmtId="3" fontId="19" fillId="19" borderId="21" xfId="42" applyNumberFormat="1" applyFont="1" applyFill="1" applyBorder="1"/>
    <xf numFmtId="0" fontId="19" fillId="19" borderId="119" xfId="42" applyFont="1" applyFill="1" applyBorder="1" applyAlignment="1">
      <alignment vertical="center" wrapText="1"/>
    </xf>
    <xf numFmtId="0" fontId="19" fillId="19" borderId="120" xfId="42" applyFont="1" applyFill="1" applyBorder="1" applyAlignment="1">
      <alignment vertical="center" wrapText="1"/>
    </xf>
    <xf numFmtId="3" fontId="19" fillId="19" borderId="120" xfId="42" applyNumberFormat="1" applyFont="1" applyFill="1" applyBorder="1"/>
    <xf numFmtId="3" fontId="21" fillId="19" borderId="117" xfId="42" applyNumberFormat="1" applyFont="1" applyFill="1" applyBorder="1"/>
    <xf numFmtId="3" fontId="19" fillId="19" borderId="117" xfId="42" applyNumberFormat="1" applyFont="1" applyFill="1" applyBorder="1"/>
    <xf numFmtId="3" fontId="21" fillId="19" borderId="118" xfId="42" applyNumberFormat="1" applyFont="1" applyFill="1" applyBorder="1"/>
    <xf numFmtId="3" fontId="19" fillId="19" borderId="56" xfId="42" applyNumberFormat="1" applyFont="1" applyFill="1" applyBorder="1"/>
    <xf numFmtId="3" fontId="19" fillId="19" borderId="36" xfId="42" applyNumberFormat="1" applyFont="1" applyFill="1" applyBorder="1"/>
    <xf numFmtId="3" fontId="21" fillId="19" borderId="37" xfId="42" applyNumberFormat="1" applyFont="1" applyFill="1" applyBorder="1"/>
    <xf numFmtId="3" fontId="19" fillId="19" borderId="20" xfId="42" applyNumberFormat="1" applyFont="1" applyFill="1" applyBorder="1"/>
    <xf numFmtId="3" fontId="19" fillId="19" borderId="58" xfId="42" applyNumberFormat="1" applyFont="1" applyFill="1" applyBorder="1" applyAlignment="1">
      <alignment wrapText="1"/>
    </xf>
    <xf numFmtId="3" fontId="21" fillId="19" borderId="33" xfId="42" applyNumberFormat="1" applyFont="1" applyFill="1" applyBorder="1" applyAlignment="1">
      <alignment wrapText="1"/>
    </xf>
    <xf numFmtId="3" fontId="19" fillId="19" borderId="33" xfId="42" applyNumberFormat="1" applyFont="1" applyFill="1" applyBorder="1" applyAlignment="1">
      <alignment vertical="center" wrapText="1"/>
    </xf>
    <xf numFmtId="3" fontId="21" fillId="19" borderId="34" xfId="42" applyNumberFormat="1" applyFont="1" applyFill="1" applyBorder="1" applyAlignment="1">
      <alignment wrapText="1"/>
    </xf>
    <xf numFmtId="3" fontId="21" fillId="19" borderId="62" xfId="42" applyNumberFormat="1" applyFont="1" applyFill="1" applyBorder="1" applyAlignment="1">
      <alignment wrapText="1"/>
    </xf>
    <xf numFmtId="0" fontId="19" fillId="19" borderId="58" xfId="42" applyFont="1" applyFill="1" applyBorder="1" applyAlignment="1">
      <alignment vertical="center" wrapText="1"/>
    </xf>
    <xf numFmtId="0" fontId="19" fillId="19" borderId="35" xfId="42" applyFont="1" applyFill="1" applyBorder="1" applyAlignment="1">
      <alignment vertical="center" wrapText="1"/>
    </xf>
    <xf numFmtId="3" fontId="19" fillId="19" borderId="35" xfId="42" applyNumberFormat="1" applyFont="1" applyFill="1" applyBorder="1"/>
    <xf numFmtId="3" fontId="21" fillId="19" borderId="34" xfId="42" applyNumberFormat="1" applyFont="1" applyFill="1" applyBorder="1"/>
    <xf numFmtId="3" fontId="19" fillId="19" borderId="34" xfId="42" applyNumberFormat="1" applyFont="1" applyFill="1" applyBorder="1"/>
    <xf numFmtId="3" fontId="21" fillId="19" borderId="62" xfId="42" applyNumberFormat="1" applyFont="1" applyFill="1" applyBorder="1"/>
    <xf numFmtId="165" fontId="30" fillId="19" borderId="32" xfId="26" applyNumberFormat="1" applyFont="1" applyFill="1" applyBorder="1" applyAlignment="1" applyProtection="1">
      <alignment horizontal="center" vertical="center" wrapText="1"/>
    </xf>
    <xf numFmtId="3" fontId="21" fillId="19" borderId="82" xfId="42" applyNumberFormat="1" applyFont="1" applyFill="1" applyBorder="1" applyAlignment="1">
      <alignment wrapText="1"/>
    </xf>
    <xf numFmtId="3" fontId="19" fillId="19" borderId="82" xfId="42" applyNumberFormat="1" applyFont="1" applyFill="1" applyBorder="1" applyAlignment="1">
      <alignment vertical="center" wrapText="1"/>
    </xf>
    <xf numFmtId="3" fontId="21" fillId="19" borderId="83" xfId="42" applyNumberFormat="1" applyFont="1" applyFill="1" applyBorder="1" applyAlignment="1">
      <alignment wrapText="1"/>
    </xf>
    <xf numFmtId="3" fontId="21" fillId="19" borderId="84" xfId="42" applyNumberFormat="1" applyFont="1" applyFill="1" applyBorder="1" applyAlignment="1">
      <alignment wrapText="1"/>
    </xf>
    <xf numFmtId="0" fontId="19" fillId="19" borderId="85" xfId="42" applyFont="1" applyFill="1" applyBorder="1" applyAlignment="1">
      <alignment vertical="center" wrapText="1"/>
    </xf>
    <xf numFmtId="3" fontId="19" fillId="19" borderId="95" xfId="42" applyNumberFormat="1" applyFont="1" applyFill="1" applyBorder="1"/>
    <xf numFmtId="3" fontId="21" fillId="19" borderId="83" xfId="42" applyNumberFormat="1" applyFont="1" applyFill="1" applyBorder="1"/>
    <xf numFmtId="3" fontId="19" fillId="19" borderId="83" xfId="42" applyNumberFormat="1" applyFont="1" applyFill="1" applyBorder="1"/>
    <xf numFmtId="3" fontId="21" fillId="19" borderId="84" xfId="42" applyNumberFormat="1" applyFont="1" applyFill="1" applyBorder="1"/>
    <xf numFmtId="3" fontId="19" fillId="19" borderId="98" xfId="42" applyNumberFormat="1" applyFont="1" applyFill="1" applyBorder="1" applyAlignment="1">
      <alignment wrapText="1"/>
    </xf>
    <xf numFmtId="3" fontId="19" fillId="19" borderId="97" xfId="42" applyNumberFormat="1" applyFont="1" applyFill="1" applyBorder="1" applyAlignment="1">
      <alignment vertical="center" wrapText="1"/>
    </xf>
    <xf numFmtId="3" fontId="21" fillId="19" borderId="97" xfId="42" applyNumberFormat="1" applyFont="1" applyFill="1" applyBorder="1" applyAlignment="1">
      <alignment wrapText="1"/>
    </xf>
    <xf numFmtId="3" fontId="21" fillId="19" borderId="97" xfId="42" applyNumberFormat="1" applyFont="1" applyFill="1" applyBorder="1" applyAlignment="1">
      <alignment vertical="center" wrapText="1"/>
    </xf>
    <xf numFmtId="3" fontId="21" fillId="19" borderId="100" xfId="42" applyNumberFormat="1" applyFont="1" applyFill="1" applyBorder="1" applyAlignment="1">
      <alignment vertical="center" wrapText="1"/>
    </xf>
    <xf numFmtId="3" fontId="19" fillId="19" borderId="32" xfId="42" applyNumberFormat="1" applyFont="1" applyFill="1" applyBorder="1"/>
    <xf numFmtId="0" fontId="19" fillId="19" borderId="98" xfId="42" applyFont="1" applyFill="1" applyBorder="1" applyAlignment="1">
      <alignment vertical="center" wrapText="1"/>
    </xf>
    <xf numFmtId="0" fontId="19" fillId="19" borderId="97" xfId="42" applyFont="1" applyFill="1" applyBorder="1" applyAlignment="1">
      <alignment vertical="center" wrapText="1"/>
    </xf>
    <xf numFmtId="0" fontId="21" fillId="19" borderId="97" xfId="42" applyFont="1" applyFill="1" applyBorder="1" applyAlignment="1">
      <alignment vertical="center" wrapText="1"/>
    </xf>
    <xf numFmtId="0" fontId="21" fillId="19" borderId="100" xfId="42" applyFont="1" applyFill="1" applyBorder="1" applyAlignment="1">
      <alignment vertical="center" wrapText="1"/>
    </xf>
    <xf numFmtId="3" fontId="21" fillId="0" borderId="0" xfId="42" applyNumberFormat="1" applyFont="1" applyBorder="1"/>
    <xf numFmtId="3" fontId="21" fillId="19" borderId="48" xfId="42" applyNumberFormat="1" applyFont="1" applyFill="1" applyBorder="1"/>
    <xf numFmtId="165" fontId="19" fillId="0" borderId="103" xfId="26" applyNumberFormat="1" applyFont="1" applyFill="1" applyBorder="1" applyAlignment="1" applyProtection="1">
      <alignment horizontal="center" vertical="center" wrapText="1"/>
    </xf>
    <xf numFmtId="3" fontId="0" fillId="0" borderId="129" xfId="42" applyNumberFormat="1" applyFont="1" applyBorder="1"/>
    <xf numFmtId="3" fontId="0" fillId="0" borderId="90" xfId="42" applyNumberFormat="1" applyFont="1" applyBorder="1"/>
    <xf numFmtId="3" fontId="0" fillId="0" borderId="90" xfId="42" applyNumberFormat="1" applyFont="1" applyFill="1" applyBorder="1"/>
    <xf numFmtId="3" fontId="26" fillId="0" borderId="90" xfId="42" applyNumberFormat="1" applyFont="1" applyFill="1" applyBorder="1"/>
    <xf numFmtId="3" fontId="0" fillId="0" borderId="102" xfId="42" applyNumberFormat="1" applyFont="1" applyFill="1" applyBorder="1"/>
    <xf numFmtId="3" fontId="19" fillId="0" borderId="130" xfId="42" applyNumberFormat="1" applyFont="1" applyBorder="1" applyAlignment="1">
      <alignment vertical="center"/>
    </xf>
    <xf numFmtId="3" fontId="0" fillId="0" borderId="102" xfId="42" applyNumberFormat="1" applyFont="1" applyBorder="1"/>
    <xf numFmtId="3" fontId="0" fillId="0" borderId="68" xfId="42" applyNumberFormat="1" applyFont="1" applyFill="1" applyBorder="1"/>
    <xf numFmtId="3" fontId="26" fillId="0" borderId="68" xfId="42" applyNumberFormat="1" applyFont="1" applyFill="1" applyBorder="1"/>
    <xf numFmtId="3" fontId="0" fillId="0" borderId="108" xfId="42" applyNumberFormat="1" applyFont="1" applyFill="1" applyBorder="1"/>
    <xf numFmtId="0" fontId="0" fillId="0" borderId="68" xfId="42" applyFont="1" applyBorder="1"/>
    <xf numFmtId="3" fontId="19" fillId="0" borderId="129" xfId="42" applyNumberFormat="1" applyFont="1" applyBorder="1"/>
    <xf numFmtId="3" fontId="19" fillId="0" borderId="90" xfId="42" applyNumberFormat="1" applyFont="1" applyBorder="1"/>
    <xf numFmtId="3" fontId="19" fillId="0" borderId="130" xfId="42" applyNumberFormat="1" applyFont="1" applyBorder="1"/>
    <xf numFmtId="3" fontId="0" fillId="0" borderId="90" xfId="26" applyNumberFormat="1" applyFont="1" applyFill="1" applyBorder="1" applyAlignment="1" applyProtection="1">
      <alignment horizontal="right" vertical="center" wrapText="1"/>
    </xf>
    <xf numFmtId="3" fontId="19" fillId="0" borderId="90" xfId="26" applyNumberFormat="1" applyFont="1" applyFill="1" applyBorder="1" applyAlignment="1" applyProtection="1">
      <alignment horizontal="center" vertical="center" wrapText="1"/>
    </xf>
    <xf numFmtId="3" fontId="0" fillId="0" borderId="102" xfId="26" applyNumberFormat="1" applyFont="1" applyFill="1" applyBorder="1" applyAlignment="1" applyProtection="1">
      <alignment horizontal="right" vertical="center" wrapText="1"/>
    </xf>
    <xf numFmtId="3" fontId="0" fillId="0" borderId="72" xfId="26" applyNumberFormat="1" applyFont="1" applyFill="1" applyBorder="1" applyAlignment="1" applyProtection="1">
      <alignment horizontal="right" vertical="center" wrapText="1"/>
    </xf>
    <xf numFmtId="3" fontId="19" fillId="0" borderId="130" xfId="26" applyNumberFormat="1" applyFont="1" applyFill="1" applyBorder="1" applyAlignment="1" applyProtection="1">
      <alignment horizontal="right" vertical="center" wrapText="1"/>
    </xf>
    <xf numFmtId="3" fontId="0" fillId="0" borderId="134" xfId="42" applyNumberFormat="1" applyFont="1" applyBorder="1"/>
    <xf numFmtId="3" fontId="19" fillId="0" borderId="130" xfId="42" applyNumberFormat="1" applyFont="1" applyBorder="1" applyAlignment="1">
      <alignment horizontal="center" vertical="center" wrapText="1"/>
    </xf>
    <xf numFmtId="3" fontId="19" fillId="0" borderId="129" xfId="26" applyNumberFormat="1" applyFont="1" applyFill="1" applyBorder="1" applyAlignment="1" applyProtection="1">
      <alignment horizontal="right" vertical="center" wrapText="1"/>
    </xf>
    <xf numFmtId="3" fontId="19" fillId="0" borderId="90" xfId="26" applyNumberFormat="1" applyFont="1" applyFill="1" applyBorder="1" applyAlignment="1" applyProtection="1">
      <alignment horizontal="right" vertical="center" wrapText="1"/>
    </xf>
    <xf numFmtId="3" fontId="19" fillId="0" borderId="102" xfId="26" applyNumberFormat="1" applyFont="1" applyFill="1" applyBorder="1" applyAlignment="1" applyProtection="1">
      <alignment horizontal="right" vertical="center" wrapText="1"/>
    </xf>
    <xf numFmtId="3" fontId="0" fillId="0" borderId="129" xfId="26" applyNumberFormat="1" applyFont="1" applyFill="1" applyBorder="1" applyAlignment="1" applyProtection="1">
      <alignment horizontal="right" vertical="center" wrapText="1"/>
    </xf>
    <xf numFmtId="3" fontId="19" fillId="0" borderId="136" xfId="42" applyNumberFormat="1" applyFont="1" applyBorder="1" applyAlignment="1">
      <alignment vertical="center" wrapText="1"/>
    </xf>
    <xf numFmtId="3" fontId="0" fillId="19" borderId="107" xfId="42" applyNumberFormat="1" applyFont="1" applyFill="1" applyBorder="1"/>
    <xf numFmtId="3" fontId="0" fillId="19" borderId="105" xfId="42" applyNumberFormat="1" applyFont="1" applyFill="1" applyBorder="1"/>
    <xf numFmtId="3" fontId="26" fillId="19" borderId="105" xfId="42" applyNumberFormat="1" applyFont="1" applyFill="1" applyBorder="1"/>
    <xf numFmtId="3" fontId="0" fillId="19" borderId="109" xfId="42" applyNumberFormat="1" applyFont="1" applyFill="1" applyBorder="1"/>
    <xf numFmtId="3" fontId="19" fillId="19" borderId="46" xfId="42" applyNumberFormat="1" applyFont="1" applyFill="1" applyBorder="1" applyAlignment="1">
      <alignment vertical="center"/>
    </xf>
    <xf numFmtId="0" fontId="0" fillId="19" borderId="105" xfId="42" applyFont="1" applyFill="1" applyBorder="1"/>
    <xf numFmtId="3" fontId="19" fillId="19" borderId="115" xfId="42" applyNumberFormat="1" applyFont="1" applyFill="1" applyBorder="1" applyAlignment="1">
      <alignment horizontal="center" vertical="center" wrapText="1"/>
    </xf>
    <xf numFmtId="3" fontId="19" fillId="19" borderId="114" xfId="42" applyNumberFormat="1" applyFont="1" applyFill="1" applyBorder="1" applyAlignment="1">
      <alignment horizontal="center" vertical="center" wrapText="1"/>
    </xf>
    <xf numFmtId="3" fontId="0" fillId="19" borderId="39" xfId="26" applyNumberFormat="1" applyFont="1" applyFill="1" applyBorder="1" applyAlignment="1" applyProtection="1">
      <alignment horizontal="right" vertical="center" wrapText="1"/>
    </xf>
    <xf numFmtId="3" fontId="19" fillId="19" borderId="39" xfId="26" applyNumberFormat="1" applyFont="1" applyFill="1" applyBorder="1" applyAlignment="1" applyProtection="1">
      <alignment horizontal="center" vertical="center" wrapText="1"/>
    </xf>
    <xf numFmtId="3" fontId="0" fillId="19" borderId="40" xfId="26" applyNumberFormat="1" applyFont="1" applyFill="1" applyBorder="1" applyAlignment="1" applyProtection="1">
      <alignment horizontal="right" vertical="center" wrapText="1"/>
    </xf>
    <xf numFmtId="3" fontId="0" fillId="19" borderId="114" xfId="42" applyNumberFormat="1" applyFont="1" applyFill="1" applyBorder="1"/>
    <xf numFmtId="3" fontId="0" fillId="19" borderId="39" xfId="42" applyNumberFormat="1" applyFont="1" applyFill="1" applyBorder="1"/>
    <xf numFmtId="3" fontId="0" fillId="19" borderId="40" xfId="42" applyNumberFormat="1" applyFont="1" applyFill="1" applyBorder="1"/>
    <xf numFmtId="3" fontId="19" fillId="19" borderId="115" xfId="26" applyNumberFormat="1" applyFont="1" applyFill="1" applyBorder="1" applyAlignment="1" applyProtection="1">
      <alignment horizontal="right" vertical="center" wrapText="1"/>
    </xf>
    <xf numFmtId="3" fontId="0" fillId="19" borderId="133" xfId="42" applyNumberFormat="1" applyFont="1" applyFill="1" applyBorder="1"/>
    <xf numFmtId="3" fontId="19" fillId="19" borderId="115" xfId="42" applyNumberFormat="1" applyFont="1" applyFill="1" applyBorder="1" applyAlignment="1">
      <alignment vertical="center"/>
    </xf>
    <xf numFmtId="3" fontId="26" fillId="19" borderId="39" xfId="42" applyNumberFormat="1" applyFont="1" applyFill="1" applyBorder="1"/>
    <xf numFmtId="3" fontId="19" fillId="19" borderId="107" xfId="42" applyNumberFormat="1" applyFont="1" applyFill="1" applyBorder="1" applyAlignment="1">
      <alignment horizontal="center" vertical="center" wrapText="1"/>
    </xf>
    <xf numFmtId="3" fontId="0" fillId="19" borderId="105" xfId="26" applyNumberFormat="1" applyFont="1" applyFill="1" applyBorder="1" applyAlignment="1" applyProtection="1">
      <alignment horizontal="right" vertical="center" wrapText="1"/>
    </xf>
    <xf numFmtId="3" fontId="19" fillId="19" borderId="105" xfId="26" applyNumberFormat="1" applyFont="1" applyFill="1" applyBorder="1" applyAlignment="1" applyProtection="1">
      <alignment horizontal="center" vertical="center" wrapText="1"/>
    </xf>
    <xf numFmtId="3" fontId="0" fillId="19" borderId="122" xfId="26" applyNumberFormat="1" applyFont="1" applyFill="1" applyBorder="1" applyAlignment="1" applyProtection="1">
      <alignment horizontal="right" vertical="center" wrapText="1"/>
    </xf>
    <xf numFmtId="3" fontId="19" fillId="19" borderId="46" xfId="26" applyNumberFormat="1" applyFont="1" applyFill="1" applyBorder="1" applyAlignment="1" applyProtection="1">
      <alignment horizontal="right" vertical="center" wrapText="1"/>
    </xf>
    <xf numFmtId="3" fontId="0" fillId="19" borderId="112" xfId="42" applyNumberFormat="1" applyFont="1" applyFill="1" applyBorder="1"/>
    <xf numFmtId="3" fontId="19" fillId="19" borderId="135" xfId="42" applyNumberFormat="1" applyFont="1" applyFill="1" applyBorder="1" applyAlignment="1">
      <alignment vertical="center" wrapText="1"/>
    </xf>
    <xf numFmtId="3" fontId="0" fillId="19" borderId="107" xfId="26" applyNumberFormat="1" applyFont="1" applyFill="1" applyBorder="1" applyAlignment="1" applyProtection="1">
      <alignment horizontal="right" vertical="center" wrapText="1"/>
    </xf>
    <xf numFmtId="3" fontId="0" fillId="19" borderId="109" xfId="26" applyNumberFormat="1" applyFont="1" applyFill="1" applyBorder="1" applyAlignment="1" applyProtection="1">
      <alignment horizontal="right" vertical="center" wrapText="1"/>
    </xf>
    <xf numFmtId="165" fontId="19" fillId="19" borderId="74" xfId="26" applyNumberFormat="1" applyFont="1" applyFill="1" applyBorder="1" applyAlignment="1" applyProtection="1">
      <alignment horizontal="center" vertical="center" wrapText="1"/>
    </xf>
    <xf numFmtId="165" fontId="19" fillId="20" borderId="0" xfId="26" applyNumberFormat="1" applyFont="1" applyFill="1" applyBorder="1" applyAlignment="1" applyProtection="1">
      <alignment vertical="center" wrapText="1"/>
    </xf>
    <xf numFmtId="0" fontId="21" fillId="0" borderId="65" xfId="42" applyFont="1" applyBorder="1" applyAlignment="1">
      <alignment horizontal="center" vertical="center"/>
    </xf>
    <xf numFmtId="3" fontId="21" fillId="19" borderId="87" xfId="42" applyNumberFormat="1" applyFont="1" applyFill="1" applyBorder="1"/>
    <xf numFmtId="3" fontId="21" fillId="0" borderId="31" xfId="42" applyNumberFormat="1" applyFont="1" applyBorder="1"/>
    <xf numFmtId="3" fontId="21" fillId="19" borderId="31" xfId="42" applyNumberFormat="1" applyFont="1" applyFill="1" applyBorder="1"/>
    <xf numFmtId="3" fontId="21" fillId="19" borderId="88" xfId="42" applyNumberFormat="1" applyFont="1" applyFill="1" applyBorder="1"/>
    <xf numFmtId="3" fontId="21" fillId="19" borderId="32" xfId="42" applyNumberFormat="1" applyFont="1" applyFill="1" applyBorder="1"/>
    <xf numFmtId="3" fontId="21" fillId="0" borderId="137" xfId="42" applyNumberFormat="1" applyFont="1" applyBorder="1"/>
    <xf numFmtId="3" fontId="21" fillId="0" borderId="29" xfId="42" applyNumberFormat="1" applyFont="1" applyBorder="1"/>
    <xf numFmtId="165" fontId="19" fillId="19" borderId="81" xfId="26" applyNumberFormat="1" applyFont="1" applyFill="1" applyBorder="1" applyAlignment="1" applyProtection="1">
      <alignment horizontal="center" vertical="center" wrapText="1"/>
    </xf>
    <xf numFmtId="165" fontId="19" fillId="0" borderId="89" xfId="26" applyNumberFormat="1" applyFont="1" applyFill="1" applyBorder="1" applyAlignment="1" applyProtection="1">
      <alignment horizontal="center" vertical="center" wrapText="1"/>
    </xf>
    <xf numFmtId="3" fontId="21" fillId="0" borderId="139" xfId="0" applyNumberFormat="1" applyFont="1" applyFill="1" applyBorder="1" applyAlignment="1">
      <alignment vertical="center"/>
    </xf>
    <xf numFmtId="3" fontId="22" fillId="0" borderId="90" xfId="42" applyNumberFormat="1" applyFont="1" applyBorder="1"/>
    <xf numFmtId="3" fontId="21" fillId="0" borderId="140" xfId="0" applyNumberFormat="1" applyFont="1" applyFill="1" applyBorder="1" applyAlignment="1">
      <alignment vertical="center"/>
    </xf>
    <xf numFmtId="3" fontId="19" fillId="0" borderId="90" xfId="42" applyNumberFormat="1" applyFont="1" applyBorder="1" applyAlignment="1">
      <alignment horizontal="left" vertical="center"/>
    </xf>
    <xf numFmtId="3" fontId="21" fillId="0" borderId="90" xfId="42" applyNumberFormat="1" applyFont="1" applyBorder="1" applyAlignment="1">
      <alignment vertical="center"/>
    </xf>
    <xf numFmtId="3" fontId="21" fillId="0" borderId="141" xfId="42" applyNumberFormat="1" applyFont="1" applyBorder="1" applyAlignment="1">
      <alignment vertical="center"/>
    </xf>
    <xf numFmtId="3" fontId="19" fillId="0" borderId="142" xfId="42" applyNumberFormat="1" applyFont="1" applyBorder="1" applyAlignment="1"/>
    <xf numFmtId="3" fontId="21" fillId="0" borderId="143" xfId="42" applyNumberFormat="1" applyFont="1" applyBorder="1"/>
    <xf numFmtId="3" fontId="19" fillId="0" borderId="144" xfId="42" applyNumberFormat="1" applyFont="1" applyBorder="1" applyAlignment="1"/>
    <xf numFmtId="3" fontId="21" fillId="0" borderId="48" xfId="0" applyNumberFormat="1" applyFont="1" applyFill="1" applyBorder="1" applyAlignment="1">
      <alignment vertical="center"/>
    </xf>
    <xf numFmtId="3" fontId="21" fillId="19" borderId="105" xfId="0" applyNumberFormat="1" applyFont="1" applyFill="1" applyBorder="1" applyAlignment="1">
      <alignment vertical="center"/>
    </xf>
    <xf numFmtId="3" fontId="22" fillId="0" borderId="68" xfId="42" applyNumberFormat="1" applyFont="1" applyFill="1" applyBorder="1"/>
    <xf numFmtId="3" fontId="22" fillId="19" borderId="105" xfId="42" applyNumberFormat="1" applyFont="1" applyFill="1" applyBorder="1"/>
    <xf numFmtId="3" fontId="21" fillId="0" borderId="128" xfId="0" applyNumberFormat="1" applyFont="1" applyFill="1" applyBorder="1" applyAlignment="1">
      <alignment vertical="center"/>
    </xf>
    <xf numFmtId="3" fontId="21" fillId="19" borderId="109" xfId="0" applyNumberFormat="1" applyFont="1" applyFill="1" applyBorder="1" applyAlignment="1">
      <alignment vertical="center"/>
    </xf>
    <xf numFmtId="3" fontId="19" fillId="19" borderId="105" xfId="42" applyNumberFormat="1" applyFont="1" applyFill="1" applyBorder="1" applyAlignment="1">
      <alignment horizontal="left" vertical="center"/>
    </xf>
    <xf numFmtId="3" fontId="21" fillId="0" borderId="68" xfId="42" applyNumberFormat="1" applyFont="1" applyFill="1" applyBorder="1" applyAlignment="1">
      <alignment vertical="center"/>
    </xf>
    <xf numFmtId="3" fontId="21" fillId="19" borderId="105" xfId="42" applyNumberFormat="1" applyFont="1" applyFill="1" applyBorder="1" applyAlignment="1">
      <alignment vertical="center"/>
    </xf>
    <xf numFmtId="3" fontId="21" fillId="0" borderId="147" xfId="42" applyNumberFormat="1" applyFont="1" applyFill="1" applyBorder="1" applyAlignment="1">
      <alignment vertical="center"/>
    </xf>
    <xf numFmtId="3" fontId="21" fillId="19" borderId="148" xfId="42" applyNumberFormat="1" applyFont="1" applyFill="1" applyBorder="1" applyAlignment="1">
      <alignment vertical="center"/>
    </xf>
    <xf numFmtId="3" fontId="19" fillId="0" borderId="51" xfId="42" applyNumberFormat="1" applyFont="1" applyFill="1" applyBorder="1" applyAlignment="1"/>
    <xf numFmtId="3" fontId="19" fillId="19" borderId="149" xfId="42" applyNumberFormat="1" applyFont="1" applyFill="1" applyBorder="1" applyAlignment="1"/>
    <xf numFmtId="3" fontId="21" fillId="0" borderId="150" xfId="42" applyNumberFormat="1" applyFont="1" applyFill="1" applyBorder="1"/>
    <xf numFmtId="3" fontId="21" fillId="19" borderId="151" xfId="42" applyNumberFormat="1" applyFont="1" applyFill="1" applyBorder="1"/>
    <xf numFmtId="3" fontId="19" fillId="19" borderId="55" xfId="42" applyNumberFormat="1" applyFont="1" applyFill="1" applyBorder="1" applyAlignment="1"/>
    <xf numFmtId="165" fontId="35" fillId="19" borderId="81" xfId="26" applyNumberFormat="1" applyFont="1" applyFill="1" applyBorder="1" applyAlignment="1" applyProtection="1">
      <alignment horizontal="center" vertical="center" wrapText="1"/>
    </xf>
    <xf numFmtId="3" fontId="19" fillId="0" borderId="65" xfId="42" applyNumberFormat="1" applyFont="1" applyBorder="1" applyAlignment="1">
      <alignment horizontal="left" vertical="center"/>
    </xf>
    <xf numFmtId="3" fontId="21" fillId="0" borderId="31" xfId="0" applyNumberFormat="1" applyFont="1" applyFill="1" applyBorder="1" applyAlignment="1">
      <alignment vertical="center"/>
    </xf>
    <xf numFmtId="3" fontId="21" fillId="0" borderId="153" xfId="42" applyNumberFormat="1" applyFont="1" applyBorder="1"/>
    <xf numFmtId="3" fontId="19" fillId="0" borderId="136" xfId="42" applyNumberFormat="1" applyFont="1" applyFill="1" applyBorder="1" applyAlignment="1">
      <alignment horizontal="left" vertical="center"/>
    </xf>
    <xf numFmtId="3" fontId="0" fillId="0" borderId="48" xfId="42" applyNumberFormat="1" applyFont="1" applyFill="1" applyBorder="1" applyAlignment="1"/>
    <xf numFmtId="3" fontId="19" fillId="0" borderId="48" xfId="42" applyNumberFormat="1" applyFont="1" applyFill="1" applyBorder="1" applyAlignment="1"/>
    <xf numFmtId="3" fontId="19" fillId="0" borderId="48" xfId="42" applyNumberFormat="1" applyFont="1" applyFill="1" applyBorder="1"/>
    <xf numFmtId="3" fontId="19" fillId="0" borderId="48" xfId="42" applyNumberFormat="1" applyFont="1" applyFill="1" applyBorder="1" applyAlignment="1">
      <alignment horizontal="left" vertical="center"/>
    </xf>
    <xf numFmtId="3" fontId="0" fillId="0" borderId="90" xfId="42" applyNumberFormat="1" applyFont="1" applyBorder="1" applyAlignment="1"/>
    <xf numFmtId="3" fontId="19" fillId="0" borderId="90" xfId="42" applyNumberFormat="1" applyFont="1" applyBorder="1" applyAlignment="1"/>
    <xf numFmtId="3" fontId="0" fillId="0" borderId="113" xfId="42" applyNumberFormat="1" applyFont="1" applyBorder="1" applyAlignment="1"/>
    <xf numFmtId="3" fontId="21" fillId="19" borderId="105" xfId="42" applyNumberFormat="1" applyFont="1" applyFill="1" applyBorder="1" applyAlignment="1"/>
    <xf numFmtId="3" fontId="19" fillId="19" borderId="105" xfId="42" applyNumberFormat="1" applyFont="1" applyFill="1" applyBorder="1" applyAlignment="1"/>
    <xf numFmtId="3" fontId="19" fillId="19" borderId="105" xfId="42" applyNumberFormat="1" applyFont="1" applyFill="1" applyBorder="1"/>
    <xf numFmtId="3" fontId="21" fillId="19" borderId="122" xfId="42" applyNumberFormat="1" applyFont="1" applyFill="1" applyBorder="1" applyAlignment="1"/>
    <xf numFmtId="3" fontId="19" fillId="0" borderId="29" xfId="42" applyNumberFormat="1" applyFont="1" applyBorder="1" applyAlignment="1">
      <alignment horizontal="left" vertical="center"/>
    </xf>
    <xf numFmtId="3" fontId="0" fillId="0" borderId="31" xfId="42" applyNumberFormat="1" applyFont="1" applyBorder="1" applyAlignment="1"/>
    <xf numFmtId="3" fontId="19" fillId="0" borderId="31" xfId="42" applyNumberFormat="1" applyFont="1" applyBorder="1" applyAlignment="1"/>
    <xf numFmtId="3" fontId="19" fillId="0" borderId="31" xfId="42" applyNumberFormat="1" applyFont="1" applyBorder="1"/>
    <xf numFmtId="3" fontId="19" fillId="0" borderId="31" xfId="42" applyNumberFormat="1" applyFont="1" applyBorder="1" applyAlignment="1">
      <alignment horizontal="left" vertical="center"/>
    </xf>
    <xf numFmtId="3" fontId="0" fillId="0" borderId="137" xfId="42" applyNumberFormat="1" applyFont="1" applyBorder="1" applyAlignment="1"/>
    <xf numFmtId="3" fontId="21" fillId="0" borderId="87" xfId="42" applyNumberFormat="1" applyFont="1" applyBorder="1"/>
    <xf numFmtId="3" fontId="0" fillId="0" borderId="32" xfId="42" applyNumberFormat="1" applyFont="1" applyBorder="1" applyAlignment="1">
      <alignment horizontal="center" vertical="center"/>
    </xf>
    <xf numFmtId="3" fontId="0" fillId="0" borderId="65" xfId="42" applyNumberFormat="1" applyFont="1" applyBorder="1" applyAlignment="1">
      <alignment horizontal="center" vertical="center"/>
    </xf>
    <xf numFmtId="3" fontId="19" fillId="19" borderId="136" xfId="42" applyNumberFormat="1" applyFont="1" applyFill="1" applyBorder="1" applyAlignment="1">
      <alignment horizontal="left" vertical="center"/>
    </xf>
    <xf numFmtId="3" fontId="21" fillId="19" borderId="139" xfId="42" applyNumberFormat="1" applyFont="1" applyFill="1" applyBorder="1" applyAlignment="1"/>
    <xf numFmtId="3" fontId="19" fillId="19" borderId="139" xfId="42" applyNumberFormat="1" applyFont="1" applyFill="1" applyBorder="1" applyAlignment="1"/>
    <xf numFmtId="3" fontId="19" fillId="19" borderId="139" xfId="42" applyNumberFormat="1" applyFont="1" applyFill="1" applyBorder="1"/>
    <xf numFmtId="3" fontId="21" fillId="19" borderId="155" xfId="42" applyNumberFormat="1" applyFont="1" applyFill="1" applyBorder="1" applyAlignment="1"/>
    <xf numFmtId="3" fontId="21" fillId="19" borderId="74" xfId="42" applyNumberFormat="1" applyFont="1" applyFill="1" applyBorder="1" applyAlignment="1"/>
    <xf numFmtId="3" fontId="0" fillId="0" borderId="156" xfId="42" applyNumberFormat="1" applyFont="1" applyBorder="1" applyAlignment="1"/>
    <xf numFmtId="3" fontId="21" fillId="19" borderId="55" xfId="42" applyNumberFormat="1" applyFont="1" applyFill="1" applyBorder="1" applyAlignment="1"/>
    <xf numFmtId="3" fontId="0" fillId="0" borderId="32" xfId="42" applyNumberFormat="1" applyFont="1" applyBorder="1" applyAlignment="1"/>
    <xf numFmtId="0" fontId="19" fillId="20" borderId="13" xfId="42" applyFont="1" applyFill="1" applyBorder="1" applyAlignment="1">
      <alignment horizontal="right"/>
    </xf>
    <xf numFmtId="3" fontId="19" fillId="20" borderId="0" xfId="42" applyNumberFormat="1" applyFont="1" applyFill="1" applyBorder="1"/>
    <xf numFmtId="3" fontId="19" fillId="20" borderId="0" xfId="42" applyNumberFormat="1" applyFont="1" applyFill="1" applyBorder="1" applyAlignment="1">
      <alignment vertical="center" wrapText="1"/>
    </xf>
    <xf numFmtId="3" fontId="19" fillId="0" borderId="74" xfId="42" applyNumberFormat="1" applyFont="1" applyBorder="1" applyAlignment="1">
      <alignment horizontal="center" vertical="center" wrapText="1"/>
    </xf>
    <xf numFmtId="3" fontId="19" fillId="19" borderId="89" xfId="42" applyNumberFormat="1" applyFont="1" applyFill="1" applyBorder="1" applyAlignment="1">
      <alignment horizontal="center" vertical="center" wrapText="1"/>
    </xf>
    <xf numFmtId="3" fontId="19" fillId="19" borderId="55" xfId="42" applyNumberFormat="1" applyFont="1" applyFill="1" applyBorder="1" applyAlignment="1">
      <alignment horizontal="center" vertical="center" wrapText="1"/>
    </xf>
    <xf numFmtId="3" fontId="19" fillId="0" borderId="53" xfId="42" applyNumberFormat="1" applyFont="1" applyBorder="1" applyAlignment="1">
      <alignment horizontal="center" vertical="center" wrapText="1"/>
    </xf>
    <xf numFmtId="0" fontId="19" fillId="18" borderId="31" xfId="40" applyFont="1" applyFill="1" applyBorder="1" applyAlignment="1">
      <alignment horizontal="left"/>
    </xf>
    <xf numFmtId="0" fontId="31" fillId="18" borderId="31" xfId="41" applyFont="1" applyFill="1" applyBorder="1" applyAlignment="1">
      <alignment horizontal="center"/>
    </xf>
    <xf numFmtId="0" fontId="0" fillId="18" borderId="31" xfId="40" applyFont="1" applyFill="1" applyBorder="1"/>
    <xf numFmtId="0" fontId="31" fillId="18" borderId="30" xfId="42" applyFont="1" applyFill="1" applyBorder="1" applyAlignment="1">
      <alignment horizontal="center" vertical="center"/>
    </xf>
    <xf numFmtId="0" fontId="19" fillId="0" borderId="75" xfId="42" applyFont="1" applyBorder="1" applyAlignment="1">
      <alignment vertical="center" wrapText="1"/>
    </xf>
    <xf numFmtId="3" fontId="0" fillId="0" borderId="128" xfId="42" applyNumberFormat="1" applyFont="1" applyFill="1" applyBorder="1" applyAlignment="1"/>
    <xf numFmtId="3" fontId="21" fillId="19" borderId="40" xfId="42" applyNumberFormat="1" applyFont="1" applyFill="1" applyBorder="1" applyAlignment="1"/>
    <xf numFmtId="3" fontId="0" fillId="0" borderId="108" xfId="42" applyNumberFormat="1" applyFont="1" applyFill="1" applyBorder="1" applyAlignment="1"/>
    <xf numFmtId="3" fontId="21" fillId="19" borderId="109" xfId="42" applyNumberFormat="1" applyFont="1" applyFill="1" applyBorder="1" applyAlignment="1"/>
    <xf numFmtId="3" fontId="0" fillId="0" borderId="102" xfId="42" applyNumberFormat="1" applyFont="1" applyBorder="1" applyAlignment="1"/>
    <xf numFmtId="3" fontId="0" fillId="0" borderId="88" xfId="42" applyNumberFormat="1" applyFont="1" applyBorder="1" applyAlignment="1"/>
    <xf numFmtId="3" fontId="21" fillId="0" borderId="88" xfId="42" applyNumberFormat="1" applyFont="1" applyBorder="1"/>
    <xf numFmtId="3" fontId="19" fillId="0" borderId="74" xfId="42" applyNumberFormat="1" applyFont="1" applyBorder="1" applyAlignment="1">
      <alignment horizontal="right"/>
    </xf>
    <xf numFmtId="3" fontId="0" fillId="0" borderId="74" xfId="42" applyNumberFormat="1" applyFont="1" applyFill="1" applyBorder="1" applyAlignment="1"/>
    <xf numFmtId="3" fontId="21" fillId="19" borderId="115" xfId="42" applyNumberFormat="1" applyFont="1" applyFill="1" applyBorder="1" applyAlignment="1"/>
    <xf numFmtId="3" fontId="0" fillId="0" borderId="44" xfId="42" applyNumberFormat="1" applyFont="1" applyFill="1" applyBorder="1" applyAlignment="1"/>
    <xf numFmtId="3" fontId="21" fillId="19" borderId="46" xfId="42" applyNumberFormat="1" applyFont="1" applyFill="1" applyBorder="1" applyAlignment="1"/>
    <xf numFmtId="3" fontId="0" fillId="0" borderId="130" xfId="42" applyNumberFormat="1" applyFont="1" applyBorder="1" applyAlignment="1"/>
    <xf numFmtId="3" fontId="21" fillId="0" borderId="48" xfId="42" applyNumberFormat="1" applyFont="1" applyFill="1" applyBorder="1" applyAlignment="1"/>
    <xf numFmtId="3" fontId="19" fillId="0" borderId="90" xfId="42" applyNumberFormat="1" applyFont="1" applyFill="1" applyBorder="1" applyAlignment="1"/>
    <xf numFmtId="3" fontId="19" fillId="0" borderId="31" xfId="42" applyNumberFormat="1" applyFont="1" applyFill="1" applyBorder="1" applyAlignment="1"/>
    <xf numFmtId="0" fontId="19" fillId="0" borderId="150" xfId="42" applyFont="1" applyBorder="1" applyAlignment="1">
      <alignment horizontal="right"/>
    </xf>
    <xf numFmtId="3" fontId="19" fillId="0" borderId="91" xfId="42" applyNumberFormat="1" applyFont="1" applyFill="1" applyBorder="1" applyAlignment="1"/>
    <xf numFmtId="3" fontId="19" fillId="19" borderId="92" xfId="42" applyNumberFormat="1" applyFont="1" applyFill="1" applyBorder="1" applyAlignment="1"/>
    <xf numFmtId="3" fontId="19" fillId="0" borderId="31" xfId="0" applyNumberFormat="1" applyFont="1" applyFill="1" applyBorder="1" applyAlignment="1">
      <alignment vertical="center"/>
    </xf>
    <xf numFmtId="3" fontId="19" fillId="19" borderId="31" xfId="42" applyNumberFormat="1" applyFont="1" applyFill="1" applyBorder="1"/>
    <xf numFmtId="3" fontId="21" fillId="19" borderId="128" xfId="42" applyNumberFormat="1" applyFont="1" applyFill="1" applyBorder="1"/>
    <xf numFmtId="3" fontId="21" fillId="19" borderId="74" xfId="42" applyNumberFormat="1" applyFont="1" applyFill="1" applyBorder="1"/>
    <xf numFmtId="3" fontId="19" fillId="0" borderId="32" xfId="42" applyNumberFormat="1" applyFont="1" applyBorder="1"/>
    <xf numFmtId="3" fontId="19" fillId="0" borderId="152" xfId="42" applyNumberFormat="1" applyFont="1" applyBorder="1"/>
    <xf numFmtId="3" fontId="21" fillId="0" borderId="150" xfId="42" applyNumberFormat="1" applyFont="1" applyFill="1" applyBorder="1" applyAlignment="1"/>
    <xf numFmtId="3" fontId="21" fillId="19" borderId="151" xfId="42" applyNumberFormat="1" applyFont="1" applyFill="1" applyBorder="1" applyAlignment="1"/>
    <xf numFmtId="3" fontId="21" fillId="0" borderId="143" xfId="42" applyNumberFormat="1" applyFont="1" applyBorder="1" applyAlignment="1"/>
    <xf numFmtId="3" fontId="21" fillId="19" borderId="92" xfId="42" applyNumberFormat="1" applyFont="1" applyFill="1" applyBorder="1" applyAlignment="1"/>
    <xf numFmtId="3" fontId="19" fillId="0" borderId="153" xfId="42" applyNumberFormat="1" applyFont="1" applyBorder="1"/>
    <xf numFmtId="3" fontId="19" fillId="19" borderId="30" xfId="42" applyNumberFormat="1" applyFont="1" applyFill="1" applyBorder="1"/>
    <xf numFmtId="3" fontId="19" fillId="0" borderId="39" xfId="0" applyNumberFormat="1" applyFont="1" applyFill="1" applyBorder="1" applyAlignment="1">
      <alignment vertical="center"/>
    </xf>
    <xf numFmtId="3" fontId="19" fillId="19" borderId="39" xfId="0" applyNumberFormat="1" applyFont="1" applyFill="1" applyBorder="1" applyAlignment="1">
      <alignment vertical="center"/>
    </xf>
    <xf numFmtId="3" fontId="19" fillId="0" borderId="48" xfId="0" applyNumberFormat="1" applyFont="1" applyFill="1" applyBorder="1" applyAlignment="1">
      <alignment vertical="center"/>
    </xf>
    <xf numFmtId="3" fontId="19" fillId="19" borderId="105" xfId="0" applyNumberFormat="1" applyFont="1" applyFill="1" applyBorder="1" applyAlignment="1">
      <alignment vertical="center"/>
    </xf>
    <xf numFmtId="3" fontId="19" fillId="0" borderId="139" xfId="0" applyNumberFormat="1" applyFont="1" applyFill="1" applyBorder="1" applyAlignment="1">
      <alignment vertical="center"/>
    </xf>
    <xf numFmtId="3" fontId="19" fillId="19" borderId="31" xfId="42" applyNumberFormat="1" applyFont="1" applyFill="1" applyBorder="1" applyAlignment="1">
      <alignment vertical="center"/>
    </xf>
    <xf numFmtId="3" fontId="21" fillId="0" borderId="31" xfId="42" applyNumberFormat="1" applyFont="1" applyBorder="1" applyAlignment="1">
      <alignment vertical="center"/>
    </xf>
    <xf numFmtId="3" fontId="19" fillId="19" borderId="78" xfId="42" applyNumberFormat="1" applyFont="1" applyFill="1" applyBorder="1" applyAlignment="1"/>
    <xf numFmtId="3" fontId="19" fillId="19" borderId="93" xfId="42" applyNumberFormat="1" applyFont="1" applyFill="1" applyBorder="1" applyAlignment="1"/>
    <xf numFmtId="3" fontId="19" fillId="0" borderId="68" xfId="42" applyNumberFormat="1" applyFont="1" applyFill="1" applyBorder="1" applyAlignment="1">
      <alignment horizontal="right" vertical="center"/>
    </xf>
    <xf numFmtId="3" fontId="19" fillId="19" borderId="139" xfId="42" applyNumberFormat="1" applyFont="1" applyFill="1" applyBorder="1" applyAlignment="1">
      <alignment horizontal="right" vertical="center"/>
    </xf>
    <xf numFmtId="3" fontId="19" fillId="19" borderId="105" xfId="42" applyNumberFormat="1" applyFont="1" applyFill="1" applyBorder="1" applyAlignment="1">
      <alignment horizontal="right" vertical="center"/>
    </xf>
    <xf numFmtId="3" fontId="19" fillId="0" borderId="90" xfId="42" applyNumberFormat="1" applyFont="1" applyBorder="1" applyAlignment="1">
      <alignment horizontal="right" vertical="center"/>
    </xf>
    <xf numFmtId="3" fontId="19" fillId="19" borderId="39" xfId="42" applyNumberFormat="1" applyFont="1" applyFill="1" applyBorder="1" applyAlignment="1">
      <alignment horizontal="right" vertical="center"/>
    </xf>
    <xf numFmtId="3" fontId="19" fillId="0" borderId="31" xfId="42" applyNumberFormat="1" applyFont="1" applyBorder="1" applyAlignment="1">
      <alignment horizontal="right" vertical="center"/>
    </xf>
    <xf numFmtId="3" fontId="21" fillId="19" borderId="48" xfId="42" applyNumberFormat="1" applyFont="1" applyFill="1" applyBorder="1" applyAlignment="1">
      <alignment horizontal="right"/>
    </xf>
    <xf numFmtId="3" fontId="21" fillId="0" borderId="31" xfId="42" applyNumberFormat="1" applyFont="1" applyBorder="1" applyAlignment="1">
      <alignment horizontal="right"/>
    </xf>
    <xf numFmtId="3" fontId="19" fillId="0" borderId="128" xfId="0" applyNumberFormat="1" applyFont="1" applyFill="1" applyBorder="1" applyAlignment="1">
      <alignment horizontal="right" vertical="center"/>
    </xf>
    <xf numFmtId="3" fontId="19" fillId="19" borderId="109" xfId="0" applyNumberFormat="1" applyFont="1" applyFill="1" applyBorder="1" applyAlignment="1">
      <alignment horizontal="right" vertical="center"/>
    </xf>
    <xf numFmtId="3" fontId="19" fillId="0" borderId="140" xfId="0" applyNumberFormat="1" applyFont="1" applyFill="1" applyBorder="1" applyAlignment="1">
      <alignment horizontal="right" vertical="center"/>
    </xf>
    <xf numFmtId="3" fontId="19" fillId="19" borderId="40" xfId="0" applyNumberFormat="1" applyFont="1" applyFill="1" applyBorder="1" applyAlignment="1">
      <alignment horizontal="right" vertical="center"/>
    </xf>
    <xf numFmtId="3" fontId="19" fillId="0" borderId="48" xfId="0" applyNumberFormat="1" applyFont="1" applyFill="1" applyBorder="1" applyAlignment="1">
      <alignment horizontal="right" vertical="center"/>
    </xf>
    <xf numFmtId="3" fontId="19" fillId="19" borderId="105" xfId="0" applyNumberFormat="1" applyFont="1" applyFill="1" applyBorder="1" applyAlignment="1">
      <alignment horizontal="right" vertical="center"/>
    </xf>
    <xf numFmtId="3" fontId="19" fillId="0" borderId="139" xfId="0" applyNumberFormat="1" applyFont="1" applyFill="1" applyBorder="1" applyAlignment="1">
      <alignment horizontal="right" vertical="center"/>
    </xf>
    <xf numFmtId="3" fontId="19" fillId="19" borderId="39" xfId="0" applyNumberFormat="1" applyFont="1" applyFill="1" applyBorder="1" applyAlignment="1">
      <alignment horizontal="right" vertical="center"/>
    </xf>
    <xf numFmtId="3" fontId="19" fillId="0" borderId="145" xfId="42" applyNumberFormat="1" applyFont="1" applyFill="1" applyBorder="1" applyAlignment="1">
      <alignment horizontal="right" vertical="center"/>
    </xf>
    <xf numFmtId="3" fontId="19" fillId="19" borderId="146" xfId="42" applyNumberFormat="1" applyFont="1" applyFill="1" applyBorder="1" applyAlignment="1">
      <alignment horizontal="right" vertical="center"/>
    </xf>
    <xf numFmtId="3" fontId="19" fillId="0" borderId="138" xfId="42" applyNumberFormat="1" applyFont="1" applyBorder="1" applyAlignment="1">
      <alignment horizontal="right" vertical="center"/>
    </xf>
    <xf numFmtId="3" fontId="19" fillId="19" borderId="75" xfId="42" applyNumberFormat="1" applyFont="1" applyFill="1" applyBorder="1" applyAlignment="1">
      <alignment horizontal="right" vertical="center"/>
    </xf>
    <xf numFmtId="3" fontId="19" fillId="0" borderId="70" xfId="42" applyNumberFormat="1" applyFont="1" applyFill="1" applyBorder="1" applyAlignment="1">
      <alignment horizontal="right" vertical="center"/>
    </xf>
    <xf numFmtId="3" fontId="19" fillId="19" borderId="121" xfId="42" applyNumberFormat="1" applyFont="1" applyFill="1" applyBorder="1" applyAlignment="1">
      <alignment horizontal="right" vertical="center"/>
    </xf>
    <xf numFmtId="3" fontId="19" fillId="0" borderId="154" xfId="42" applyNumberFormat="1" applyFont="1" applyBorder="1" applyAlignment="1">
      <alignment horizontal="right" vertical="center"/>
    </xf>
    <xf numFmtId="3" fontId="19" fillId="19" borderId="76" xfId="42" applyNumberFormat="1" applyFont="1" applyFill="1" applyBorder="1" applyAlignment="1">
      <alignment horizontal="right" vertical="center"/>
    </xf>
    <xf numFmtId="3" fontId="0" fillId="0" borderId="12" xfId="42" applyNumberFormat="1" applyFont="1" applyFill="1" applyBorder="1" applyAlignment="1">
      <alignment horizontal="right"/>
    </xf>
    <xf numFmtId="3" fontId="19" fillId="0" borderId="33" xfId="42" applyNumberFormat="1" applyFont="1" applyFill="1" applyBorder="1" applyAlignment="1">
      <alignment wrapText="1"/>
    </xf>
    <xf numFmtId="3" fontId="19" fillId="19" borderId="33" xfId="42" applyNumberFormat="1" applyFont="1" applyFill="1" applyBorder="1" applyAlignment="1">
      <alignment wrapText="1"/>
    </xf>
    <xf numFmtId="3" fontId="19" fillId="19" borderId="82" xfId="42" applyNumberFormat="1" applyFont="1" applyFill="1" applyBorder="1" applyAlignment="1">
      <alignment wrapText="1"/>
    </xf>
    <xf numFmtId="3" fontId="19" fillId="0" borderId="82" xfId="42" applyNumberFormat="1" applyFont="1" applyFill="1" applyBorder="1" applyAlignment="1">
      <alignment wrapText="1"/>
    </xf>
    <xf numFmtId="3" fontId="21" fillId="0" borderId="98" xfId="42" applyNumberFormat="1" applyFont="1" applyBorder="1" applyAlignment="1">
      <alignment vertical="center" wrapText="1"/>
    </xf>
    <xf numFmtId="3" fontId="21" fillId="0" borderId="97" xfId="42" applyNumberFormat="1" applyFont="1" applyBorder="1" applyAlignment="1">
      <alignment vertical="center" wrapText="1"/>
    </xf>
    <xf numFmtId="3" fontId="21" fillId="0" borderId="32" xfId="42" applyNumberFormat="1" applyFont="1" applyBorder="1" applyAlignment="1">
      <alignment vertical="center" wrapText="1"/>
    </xf>
    <xf numFmtId="3" fontId="21" fillId="0" borderId="100" xfId="42" applyNumberFormat="1" applyFont="1" applyBorder="1" applyAlignment="1">
      <alignment vertical="center" wrapText="1"/>
    </xf>
    <xf numFmtId="3" fontId="21" fillId="0" borderId="30" xfId="42" applyNumberFormat="1" applyFont="1" applyBorder="1" applyAlignment="1">
      <alignment vertical="center" wrapText="1"/>
    </xf>
    <xf numFmtId="3" fontId="21" fillId="0" borderId="59" xfId="42" applyNumberFormat="1" applyFont="1" applyFill="1" applyBorder="1" applyAlignment="1">
      <alignment horizontal="left" wrapText="1"/>
    </xf>
    <xf numFmtId="3" fontId="21" fillId="0" borderId="33" xfId="42" applyNumberFormat="1" applyFont="1" applyFill="1" applyBorder="1" applyAlignment="1">
      <alignment horizontal="left" wrapText="1"/>
    </xf>
    <xf numFmtId="3" fontId="21" fillId="19" borderId="33" xfId="42" applyNumberFormat="1" applyFont="1" applyFill="1" applyBorder="1" applyAlignment="1">
      <alignment horizontal="left" wrapText="1"/>
    </xf>
    <xf numFmtId="3" fontId="21" fillId="19" borderId="82" xfId="42" applyNumberFormat="1" applyFont="1" applyFill="1" applyBorder="1" applyAlignment="1">
      <alignment horizontal="left" wrapText="1"/>
    </xf>
    <xf numFmtId="3" fontId="21" fillId="0" borderId="82" xfId="42" applyNumberFormat="1" applyFont="1" applyFill="1" applyBorder="1" applyAlignment="1">
      <alignment horizontal="left" wrapText="1"/>
    </xf>
    <xf numFmtId="3" fontId="21" fillId="0" borderId="31" xfId="42" applyNumberFormat="1" applyFont="1" applyBorder="1" applyAlignment="1">
      <alignment wrapText="1"/>
    </xf>
    <xf numFmtId="3" fontId="21" fillId="0" borderId="90" xfId="42" applyNumberFormat="1" applyFont="1" applyBorder="1" applyAlignment="1">
      <alignment vertical="center" wrapText="1"/>
    </xf>
    <xf numFmtId="3" fontId="21" fillId="0" borderId="102" xfId="42" applyNumberFormat="1" applyFont="1" applyBorder="1" applyAlignment="1">
      <alignment vertical="center" wrapText="1"/>
    </xf>
    <xf numFmtId="3" fontId="21" fillId="0" borderId="103" xfId="42" applyNumberFormat="1" applyFont="1" applyBorder="1" applyAlignment="1">
      <alignment vertical="center" wrapText="1"/>
    </xf>
    <xf numFmtId="3" fontId="19" fillId="19" borderId="74" xfId="42" applyNumberFormat="1" applyFont="1" applyFill="1" applyBorder="1" applyAlignment="1">
      <alignment wrapText="1"/>
    </xf>
    <xf numFmtId="3" fontId="21" fillId="0" borderId="41" xfId="42" applyNumberFormat="1" applyFont="1" applyBorder="1" applyAlignment="1">
      <alignment vertical="center" wrapText="1"/>
    </xf>
    <xf numFmtId="3" fontId="21" fillId="19" borderId="31" xfId="42" applyNumberFormat="1" applyFont="1" applyFill="1" applyBorder="1" applyAlignment="1">
      <alignment wrapText="1"/>
    </xf>
    <xf numFmtId="3" fontId="21" fillId="19" borderId="88" xfId="42" applyNumberFormat="1" applyFont="1" applyFill="1" applyBorder="1" applyAlignment="1">
      <alignment wrapText="1"/>
    </xf>
    <xf numFmtId="3" fontId="21" fillId="0" borderId="88" xfId="42" applyNumberFormat="1" applyFont="1" applyBorder="1" applyAlignment="1">
      <alignment wrapText="1"/>
    </xf>
    <xf numFmtId="3" fontId="21" fillId="0" borderId="68" xfId="42" applyNumberFormat="1" applyFont="1" applyFill="1" applyBorder="1" applyAlignment="1"/>
    <xf numFmtId="3" fontId="19" fillId="19" borderId="48" xfId="42" applyNumberFormat="1" applyFont="1" applyFill="1" applyBorder="1" applyAlignment="1"/>
    <xf numFmtId="3" fontId="19" fillId="19" borderId="48" xfId="42" applyNumberFormat="1" applyFont="1" applyFill="1" applyBorder="1"/>
    <xf numFmtId="3" fontId="21" fillId="0" borderId="31" xfId="42" applyNumberFormat="1" applyFont="1" applyBorder="1" applyAlignment="1"/>
    <xf numFmtId="0" fontId="21" fillId="0" borderId="68" xfId="42" applyFont="1" applyBorder="1"/>
    <xf numFmtId="3" fontId="21" fillId="19" borderId="39" xfId="42" applyNumberFormat="1" applyFont="1" applyFill="1" applyBorder="1"/>
    <xf numFmtId="3" fontId="21" fillId="0" borderId="98" xfId="42" applyNumberFormat="1" applyFont="1" applyBorder="1" applyAlignment="1">
      <alignment wrapText="1"/>
    </xf>
    <xf numFmtId="3" fontId="21" fillId="0" borderId="97" xfId="42" applyNumberFormat="1" applyFont="1" applyBorder="1" applyAlignment="1">
      <alignment wrapText="1"/>
    </xf>
    <xf numFmtId="3" fontId="21" fillId="0" borderId="99" xfId="42" applyNumberFormat="1" applyFont="1" applyBorder="1" applyAlignment="1">
      <alignment wrapText="1"/>
    </xf>
    <xf numFmtId="3" fontId="21" fillId="19" borderId="116" xfId="42" applyNumberFormat="1" applyFont="1" applyFill="1" applyBorder="1" applyAlignment="1">
      <alignment vertical="center" wrapText="1"/>
    </xf>
    <xf numFmtId="3" fontId="21" fillId="19" borderId="97" xfId="42" applyNumberFormat="1" applyFont="1" applyFill="1" applyBorder="1" applyAlignment="1">
      <alignment horizontal="left" vertical="center" wrapText="1"/>
    </xf>
    <xf numFmtId="3" fontId="21" fillId="0" borderId="129" xfId="42" applyNumberFormat="1" applyFont="1" applyBorder="1"/>
    <xf numFmtId="3" fontId="21" fillId="0" borderId="90" xfId="42" applyNumberFormat="1" applyFont="1" applyBorder="1"/>
    <xf numFmtId="3" fontId="21" fillId="0" borderId="102" xfId="42" applyNumberFormat="1" applyFont="1" applyBorder="1"/>
    <xf numFmtId="165" fontId="19" fillId="19" borderId="14" xfId="26" applyNumberFormat="1" applyFont="1" applyFill="1" applyBorder="1" applyAlignment="1" applyProtection="1">
      <alignment horizontal="center"/>
    </xf>
    <xf numFmtId="3" fontId="19" fillId="19" borderId="18" xfId="42" applyNumberFormat="1" applyFont="1" applyFill="1" applyBorder="1" applyAlignment="1">
      <alignment horizontal="right"/>
    </xf>
    <xf numFmtId="0" fontId="19" fillId="19" borderId="17" xfId="42" applyFont="1" applyFill="1" applyBorder="1" applyAlignment="1">
      <alignment horizontal="right"/>
    </xf>
    <xf numFmtId="165" fontId="0" fillId="19" borderId="18" xfId="26" applyNumberFormat="1" applyFont="1" applyFill="1" applyBorder="1" applyAlignment="1" applyProtection="1">
      <alignment horizontal="center"/>
    </xf>
    <xf numFmtId="3" fontId="0" fillId="19" borderId="17" xfId="42" applyNumberFormat="1" applyFont="1" applyFill="1" applyBorder="1" applyAlignment="1"/>
    <xf numFmtId="3" fontId="19" fillId="19" borderId="14" xfId="42" applyNumberFormat="1" applyFont="1" applyFill="1" applyBorder="1"/>
    <xf numFmtId="165" fontId="19" fillId="19" borderId="20" xfId="26" applyNumberFormat="1" applyFont="1" applyFill="1" applyBorder="1" applyAlignment="1" applyProtection="1">
      <alignment horizontal="center" vertical="center"/>
    </xf>
    <xf numFmtId="165" fontId="0" fillId="19" borderId="21" xfId="26" applyNumberFormat="1" applyFont="1" applyFill="1" applyBorder="1" applyAlignment="1" applyProtection="1">
      <alignment horizontal="center"/>
    </xf>
    <xf numFmtId="165" fontId="0" fillId="19" borderId="20" xfId="26" applyNumberFormat="1" applyFont="1" applyFill="1" applyBorder="1" applyAlignment="1" applyProtection="1">
      <alignment horizontal="center"/>
    </xf>
    <xf numFmtId="3" fontId="0" fillId="19" borderId="23" xfId="42" applyNumberFormat="1" applyFont="1" applyFill="1" applyBorder="1" applyAlignment="1"/>
    <xf numFmtId="165" fontId="0" fillId="19" borderId="23" xfId="26" applyNumberFormat="1" applyFont="1" applyFill="1" applyBorder="1" applyAlignment="1" applyProtection="1">
      <alignment horizontal="center"/>
    </xf>
    <xf numFmtId="3" fontId="19" fillId="19" borderId="25" xfId="42" applyNumberFormat="1" applyFont="1" applyFill="1" applyBorder="1"/>
    <xf numFmtId="0" fontId="0" fillId="0" borderId="12" xfId="42" applyFont="1" applyBorder="1" applyAlignment="1">
      <alignment vertical="center" wrapText="1"/>
    </xf>
    <xf numFmtId="3" fontId="19" fillId="0" borderId="44" xfId="26" applyNumberFormat="1" applyFont="1" applyFill="1" applyBorder="1" applyAlignment="1" applyProtection="1">
      <alignment horizontal="center" vertical="center" wrapText="1"/>
    </xf>
    <xf numFmtId="3" fontId="19" fillId="19" borderId="115" xfId="26" applyNumberFormat="1" applyFont="1" applyFill="1" applyBorder="1" applyAlignment="1" applyProtection="1">
      <alignment horizontal="center" vertical="center" wrapText="1"/>
    </xf>
    <xf numFmtId="3" fontId="19" fillId="19" borderId="46" xfId="26" applyNumberFormat="1" applyFont="1" applyFill="1" applyBorder="1" applyAlignment="1" applyProtection="1">
      <alignment horizontal="center" vertical="center" wrapText="1"/>
    </xf>
    <xf numFmtId="3" fontId="21" fillId="0" borderId="90" xfId="26" applyNumberFormat="1" applyFont="1" applyFill="1" applyBorder="1" applyAlignment="1" applyProtection="1">
      <alignment horizontal="right" vertical="center" wrapText="1"/>
    </xf>
    <xf numFmtId="3" fontId="21" fillId="0" borderId="129" xfId="26" applyNumberFormat="1" applyFont="1" applyFill="1" applyBorder="1" applyAlignment="1" applyProtection="1">
      <alignment horizontal="right" vertical="center" wrapText="1"/>
    </xf>
    <xf numFmtId="3" fontId="21" fillId="0" borderId="134" xfId="26" applyNumberFormat="1" applyFont="1" applyFill="1" applyBorder="1" applyAlignment="1" applyProtection="1">
      <alignment horizontal="right" vertical="center" wrapText="1"/>
    </xf>
    <xf numFmtId="3" fontId="21" fillId="0" borderId="68" xfId="26" applyNumberFormat="1" applyFont="1" applyFill="1" applyBorder="1" applyAlignment="1" applyProtection="1">
      <alignment horizontal="center" vertical="center" wrapText="1"/>
    </xf>
    <xf numFmtId="3" fontId="21" fillId="0" borderId="90" xfId="26" applyNumberFormat="1" applyFont="1" applyFill="1" applyBorder="1" applyAlignment="1" applyProtection="1">
      <alignment horizontal="center" vertical="center" wrapText="1"/>
    </xf>
    <xf numFmtId="3" fontId="0" fillId="0" borderId="12" xfId="42" applyNumberFormat="1" applyFont="1" applyBorder="1" applyAlignment="1"/>
    <xf numFmtId="3" fontId="19" fillId="19" borderId="86" xfId="42" applyNumberFormat="1" applyFont="1" applyFill="1" applyBorder="1"/>
    <xf numFmtId="3" fontId="0" fillId="19" borderId="41" xfId="42" applyNumberFormat="1" applyFont="1" applyFill="1" applyBorder="1"/>
    <xf numFmtId="3" fontId="19" fillId="19" borderId="41" xfId="42" applyNumberFormat="1" applyFont="1" applyFill="1" applyBorder="1"/>
    <xf numFmtId="3" fontId="0" fillId="19" borderId="101" xfId="42" applyNumberFormat="1" applyFont="1" applyFill="1" applyBorder="1"/>
    <xf numFmtId="3" fontId="19" fillId="19" borderId="45" xfId="42" applyNumberFormat="1" applyFont="1" applyFill="1" applyBorder="1"/>
    <xf numFmtId="3" fontId="0" fillId="19" borderId="86" xfId="42" applyNumberFormat="1" applyFont="1" applyFill="1" applyBorder="1"/>
    <xf numFmtId="3" fontId="19" fillId="19" borderId="45" xfId="42" applyNumberFormat="1" applyFont="1" applyFill="1" applyBorder="1" applyAlignment="1">
      <alignment horizontal="center" vertical="center" wrapText="1"/>
    </xf>
    <xf numFmtId="3" fontId="0" fillId="19" borderId="45" xfId="42" applyNumberFormat="1" applyFont="1" applyFill="1" applyBorder="1"/>
    <xf numFmtId="3" fontId="0" fillId="19" borderId="111" xfId="42" applyNumberFormat="1" applyFont="1" applyFill="1" applyBorder="1"/>
    <xf numFmtId="3" fontId="21" fillId="19" borderId="31" xfId="42" applyNumberFormat="1" applyFont="1" applyFill="1" applyBorder="1" applyAlignment="1">
      <alignment vertical="center"/>
    </xf>
    <xf numFmtId="3" fontId="36" fillId="0" borderId="54" xfId="42" applyNumberFormat="1" applyFont="1" applyFill="1" applyBorder="1"/>
    <xf numFmtId="0" fontId="25" fillId="19" borderId="0" xfId="42" applyFont="1" applyFill="1" applyBorder="1" applyAlignment="1">
      <alignment horizontal="center"/>
    </xf>
    <xf numFmtId="3" fontId="19" fillId="0" borderId="166" xfId="42" applyNumberFormat="1" applyFont="1" applyBorder="1" applyAlignment="1">
      <alignment horizontal="center" vertical="center" wrapText="1"/>
    </xf>
    <xf numFmtId="3" fontId="19" fillId="0" borderId="168" xfId="42" applyNumberFormat="1" applyFont="1" applyBorder="1" applyAlignment="1">
      <alignment horizontal="center" vertical="center" wrapText="1"/>
    </xf>
    <xf numFmtId="3" fontId="19" fillId="19" borderId="167" xfId="42" applyNumberFormat="1" applyFont="1" applyFill="1" applyBorder="1" applyAlignment="1">
      <alignment horizontal="center" vertical="center" wrapText="1"/>
    </xf>
    <xf numFmtId="3" fontId="19" fillId="19" borderId="169" xfId="42" applyNumberFormat="1" applyFont="1" applyFill="1" applyBorder="1" applyAlignment="1">
      <alignment horizontal="center" vertical="center" wrapText="1"/>
    </xf>
    <xf numFmtId="0" fontId="19" fillId="0" borderId="124" xfId="42" applyFont="1" applyBorder="1" applyAlignment="1">
      <alignment horizontal="center"/>
    </xf>
    <xf numFmtId="0" fontId="19" fillId="0" borderId="11" xfId="42" applyFont="1" applyBorder="1" applyAlignment="1">
      <alignment horizontal="center" vertical="center" wrapText="1"/>
    </xf>
    <xf numFmtId="3" fontId="19" fillId="0" borderId="161" xfId="42" applyNumberFormat="1" applyFont="1" applyBorder="1" applyAlignment="1">
      <alignment horizontal="center" vertical="center" wrapText="1"/>
    </xf>
    <xf numFmtId="3" fontId="19" fillId="0" borderId="38" xfId="42" applyNumberFormat="1" applyFont="1" applyBorder="1" applyAlignment="1">
      <alignment horizontal="center" vertical="center" wrapText="1"/>
    </xf>
    <xf numFmtId="3" fontId="19" fillId="0" borderId="131" xfId="42" applyNumberFormat="1" applyFont="1" applyBorder="1" applyAlignment="1">
      <alignment horizontal="center" vertical="center" wrapText="1"/>
    </xf>
    <xf numFmtId="3" fontId="19" fillId="0" borderId="132" xfId="42" applyNumberFormat="1" applyFont="1" applyBorder="1" applyAlignment="1">
      <alignment horizontal="center" vertical="center" wrapText="1"/>
    </xf>
    <xf numFmtId="3" fontId="19" fillId="0" borderId="121" xfId="42" applyNumberFormat="1" applyFont="1" applyBorder="1" applyAlignment="1">
      <alignment horizontal="center" vertical="center" wrapText="1"/>
    </xf>
    <xf numFmtId="3" fontId="19" fillId="0" borderId="122" xfId="42" applyNumberFormat="1" applyFont="1" applyBorder="1" applyAlignment="1">
      <alignment horizontal="center" vertical="center" wrapText="1"/>
    </xf>
    <xf numFmtId="3" fontId="19" fillId="19" borderId="162" xfId="42" applyNumberFormat="1" applyFont="1" applyFill="1" applyBorder="1" applyAlignment="1">
      <alignment horizontal="center" vertical="center" wrapText="1"/>
    </xf>
    <xf numFmtId="3" fontId="19" fillId="19" borderId="163" xfId="42" applyNumberFormat="1" applyFont="1" applyFill="1" applyBorder="1" applyAlignment="1">
      <alignment horizontal="center" vertical="center" wrapText="1"/>
    </xf>
    <xf numFmtId="3" fontId="19" fillId="19" borderId="164" xfId="42" applyNumberFormat="1" applyFont="1" applyFill="1" applyBorder="1" applyAlignment="1">
      <alignment horizontal="center" vertical="center" wrapText="1"/>
    </xf>
    <xf numFmtId="3" fontId="19" fillId="19" borderId="165" xfId="42" applyNumberFormat="1" applyFont="1" applyFill="1" applyBorder="1" applyAlignment="1">
      <alignment horizontal="center" vertical="center" wrapText="1"/>
    </xf>
    <xf numFmtId="0" fontId="19" fillId="0" borderId="123" xfId="42" applyFont="1" applyBorder="1" applyAlignment="1">
      <alignment horizontal="center"/>
    </xf>
    <xf numFmtId="3" fontId="19" fillId="19" borderId="71" xfId="42" applyNumberFormat="1" applyFont="1" applyFill="1" applyBorder="1" applyAlignment="1">
      <alignment horizontal="center" vertical="center" wrapText="1"/>
    </xf>
    <xf numFmtId="3" fontId="19" fillId="19" borderId="73" xfId="42" applyNumberFormat="1" applyFont="1" applyFill="1" applyBorder="1" applyAlignment="1">
      <alignment horizontal="center" vertical="center" wrapText="1"/>
    </xf>
    <xf numFmtId="0" fontId="19" fillId="0" borderId="81" xfId="42" applyFont="1" applyBorder="1" applyAlignment="1">
      <alignment horizontal="center" vertical="center" wrapText="1"/>
    </xf>
    <xf numFmtId="0" fontId="19" fillId="0" borderId="125" xfId="42" applyFont="1" applyBorder="1" applyAlignment="1">
      <alignment horizontal="center" vertical="center" wrapText="1"/>
    </xf>
    <xf numFmtId="165" fontId="19" fillId="19" borderId="125" xfId="26" applyNumberFormat="1" applyFont="1" applyFill="1" applyBorder="1" applyAlignment="1" applyProtection="1">
      <alignment horizontal="center" vertical="center" wrapText="1"/>
    </xf>
    <xf numFmtId="165" fontId="19" fillId="19" borderId="127" xfId="26" applyNumberFormat="1" applyFont="1" applyFill="1" applyBorder="1" applyAlignment="1" applyProtection="1">
      <alignment horizontal="center" vertical="center" wrapText="1"/>
    </xf>
    <xf numFmtId="165" fontId="19" fillId="19" borderId="74" xfId="26" applyNumberFormat="1" applyFont="1" applyFill="1" applyBorder="1" applyAlignment="1" applyProtection="1">
      <alignment horizontal="center" vertical="center" wrapText="1"/>
    </xf>
    <xf numFmtId="165" fontId="19" fillId="19" borderId="126" xfId="26" applyNumberFormat="1" applyFont="1" applyFill="1" applyBorder="1" applyAlignment="1" applyProtection="1">
      <alignment horizontal="center" vertical="center" wrapText="1"/>
    </xf>
    <xf numFmtId="165" fontId="19" fillId="19" borderId="103" xfId="26" applyNumberFormat="1" applyFont="1" applyFill="1" applyBorder="1" applyAlignment="1" applyProtection="1">
      <alignment horizontal="center" vertical="center" wrapText="1"/>
    </xf>
    <xf numFmtId="0" fontId="19" fillId="0" borderId="81" xfId="42" applyFont="1" applyBorder="1" applyAlignment="1">
      <alignment horizontal="center" vertical="center"/>
    </xf>
    <xf numFmtId="0" fontId="19" fillId="0" borderId="50" xfId="42" applyFont="1" applyBorder="1" applyAlignment="1">
      <alignment horizontal="center" vertical="center"/>
    </xf>
    <xf numFmtId="165" fontId="19" fillId="0" borderId="74" xfId="26" applyNumberFormat="1" applyFont="1" applyFill="1" applyBorder="1" applyAlignment="1" applyProtection="1">
      <alignment horizontal="center" vertical="center" wrapText="1"/>
    </xf>
    <xf numFmtId="165" fontId="19" fillId="0" borderId="126" xfId="26" applyNumberFormat="1" applyFont="1" applyFill="1" applyBorder="1" applyAlignment="1" applyProtection="1">
      <alignment horizontal="center" vertical="center" wrapText="1"/>
    </xf>
    <xf numFmtId="165" fontId="19" fillId="0" borderId="103" xfId="26" applyNumberFormat="1" applyFont="1" applyFill="1" applyBorder="1" applyAlignment="1" applyProtection="1">
      <alignment horizontal="center" vertical="center" wrapText="1"/>
    </xf>
    <xf numFmtId="0" fontId="19" fillId="0" borderId="157" xfId="42" applyFont="1" applyBorder="1" applyAlignment="1">
      <alignment horizontal="center" vertical="center" wrapText="1"/>
    </xf>
    <xf numFmtId="0" fontId="19" fillId="0" borderId="158" xfId="42" applyFont="1" applyBorder="1" applyAlignment="1">
      <alignment horizontal="center" vertical="center" wrapText="1"/>
    </xf>
    <xf numFmtId="0" fontId="19" fillId="0" borderId="159" xfId="42" applyFont="1" applyBorder="1" applyAlignment="1">
      <alignment horizontal="center" vertical="center" wrapText="1"/>
    </xf>
    <xf numFmtId="0" fontId="19" fillId="0" borderId="160" xfId="42" applyFont="1" applyBorder="1" applyAlignment="1">
      <alignment horizontal="center" vertical="center" wrapText="1"/>
    </xf>
    <xf numFmtId="0" fontId="19" fillId="18" borderId="29" xfId="40" applyFont="1" applyFill="1" applyBorder="1" applyAlignment="1">
      <alignment horizontal="center" vertical="center"/>
    </xf>
    <xf numFmtId="0" fontId="19" fillId="18" borderId="31" xfId="40" applyFont="1" applyFill="1" applyBorder="1" applyAlignment="1">
      <alignment horizontal="center" vertical="center"/>
    </xf>
    <xf numFmtId="0" fontId="29" fillId="0" borderId="0" xfId="41" applyFont="1" applyBorder="1" applyAlignment="1">
      <alignment horizontal="center" vertical="center" wrapText="1"/>
    </xf>
    <xf numFmtId="0" fontId="29" fillId="0" borderId="127" xfId="41" applyFont="1" applyBorder="1" applyAlignment="1">
      <alignment horizontal="center" vertical="center" wrapText="1"/>
    </xf>
    <xf numFmtId="3" fontId="33" fillId="0" borderId="74" xfId="41" applyNumberFormat="1" applyFont="1" applyBorder="1" applyAlignment="1">
      <alignment horizontal="center"/>
    </xf>
    <xf numFmtId="0" fontId="33" fillId="0" borderId="126" xfId="41" applyFont="1" applyBorder="1" applyAlignment="1">
      <alignment horizontal="center"/>
    </xf>
    <xf numFmtId="0" fontId="33" fillId="0" borderId="103" xfId="41" applyFont="1" applyBorder="1" applyAlignment="1">
      <alignment horizontal="center"/>
    </xf>
    <xf numFmtId="3" fontId="19" fillId="18" borderId="70" xfId="40" applyNumberFormat="1" applyFont="1" applyFill="1" applyBorder="1" applyAlignment="1">
      <alignment horizontal="center" vertical="center" wrapText="1"/>
    </xf>
    <xf numFmtId="3" fontId="19" fillId="18" borderId="71" xfId="40" applyNumberFormat="1" applyFont="1" applyFill="1" applyBorder="1" applyAlignment="1">
      <alignment horizontal="center" vertical="center" wrapText="1"/>
    </xf>
    <xf numFmtId="3" fontId="19" fillId="18" borderId="72" xfId="40" applyNumberFormat="1" applyFont="1" applyFill="1" applyBorder="1" applyAlignment="1">
      <alignment horizontal="center" vertical="center" wrapText="1"/>
    </xf>
    <xf numFmtId="3" fontId="19" fillId="18" borderId="73" xfId="40" applyNumberFormat="1" applyFont="1" applyFill="1" applyBorder="1" applyAlignment="1">
      <alignment horizontal="center" vertical="center" wrapText="1"/>
    </xf>
    <xf numFmtId="3" fontId="19" fillId="18" borderId="121" xfId="40" applyNumberFormat="1" applyFont="1" applyFill="1" applyBorder="1" applyAlignment="1">
      <alignment horizontal="center" vertical="center" wrapText="1"/>
    </xf>
    <xf numFmtId="3" fontId="19" fillId="18" borderId="122" xfId="40" applyNumberFormat="1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9kv.osztályok3" xfId="39" xr:uid="{00000000-0005-0000-0000-000027000000}"/>
    <cellStyle name="Normál_2010 2. mód." xfId="40" xr:uid="{00000000-0005-0000-0000-000028000000}"/>
    <cellStyle name="Normál_2012. évi létszámkeretek" xfId="41" xr:uid="{00000000-0005-0000-0000-000029000000}"/>
    <cellStyle name="Normál_pesterzsébet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/>
  <dimension ref="A1:J65"/>
  <sheetViews>
    <sheetView view="pageBreakPreview" zoomScale="70" zoomScaleNormal="70" zoomScaleSheetLayoutView="70" workbookViewId="0">
      <selection activeCell="F57" sqref="F57"/>
    </sheetView>
  </sheetViews>
  <sheetFormatPr defaultRowHeight="12.75" x14ac:dyDescent="0.2"/>
  <cols>
    <col min="1" max="1" width="64.7109375" style="1" customWidth="1"/>
    <col min="2" max="3" width="19.7109375" style="1" customWidth="1"/>
    <col min="4" max="4" width="19.5703125" style="1" customWidth="1"/>
    <col min="5" max="5" width="22.42578125" style="1" customWidth="1"/>
    <col min="6" max="6" width="19.5703125" style="1" customWidth="1"/>
    <col min="7" max="7" width="21.42578125" style="1" customWidth="1"/>
    <col min="8" max="8" width="21.140625" style="1" customWidth="1"/>
    <col min="9" max="9" width="19.7109375" style="1" customWidth="1"/>
    <col min="10" max="10" width="22" style="1" customWidth="1"/>
    <col min="11" max="16384" width="9.140625" style="1"/>
  </cols>
  <sheetData>
    <row r="1" spans="1:10" ht="35.25" customHeight="1" thickBot="1" x14ac:dyDescent="0.3">
      <c r="A1" s="607" t="s">
        <v>158</v>
      </c>
      <c r="B1" s="607"/>
      <c r="C1" s="607"/>
      <c r="D1" s="607"/>
      <c r="E1" s="607"/>
      <c r="F1" s="607"/>
      <c r="G1" s="607"/>
      <c r="H1" s="607"/>
      <c r="I1" s="607"/>
      <c r="J1" s="607"/>
    </row>
    <row r="2" spans="1:10" ht="12.75" customHeight="1" thickBot="1" x14ac:dyDescent="0.25">
      <c r="A2" s="613" t="s">
        <v>0</v>
      </c>
      <c r="B2" s="614" t="s">
        <v>1</v>
      </c>
      <c r="C2" s="620" t="s">
        <v>150</v>
      </c>
      <c r="D2" s="616" t="s">
        <v>160</v>
      </c>
      <c r="E2" s="622" t="s">
        <v>161</v>
      </c>
      <c r="F2" s="608" t="s">
        <v>165</v>
      </c>
      <c r="G2" s="610" t="s">
        <v>166</v>
      </c>
      <c r="H2" s="616" t="s">
        <v>2</v>
      </c>
      <c r="I2" s="625" t="s">
        <v>151</v>
      </c>
      <c r="J2" s="618" t="s">
        <v>149</v>
      </c>
    </row>
    <row r="3" spans="1:10" ht="37.5" customHeight="1" thickBot="1" x14ac:dyDescent="0.25">
      <c r="A3" s="613"/>
      <c r="B3" s="615"/>
      <c r="C3" s="621"/>
      <c r="D3" s="617"/>
      <c r="E3" s="623"/>
      <c r="F3" s="609"/>
      <c r="G3" s="611"/>
      <c r="H3" s="617"/>
      <c r="I3" s="626"/>
      <c r="J3" s="619"/>
    </row>
    <row r="4" spans="1:10" ht="20.100000000000001" customHeight="1" x14ac:dyDescent="0.2">
      <c r="A4" s="1" t="s">
        <v>92</v>
      </c>
      <c r="B4" s="255">
        <f>'2.mell.Bev.'!H8</f>
        <v>108980000</v>
      </c>
      <c r="C4" s="362">
        <f>'2.mell.Bev.'!I10-32</f>
        <v>131919000</v>
      </c>
      <c r="D4" s="336"/>
      <c r="E4" s="373"/>
      <c r="F4" s="255"/>
      <c r="G4" s="362"/>
      <c r="H4" s="347">
        <f>B4+D4+F4</f>
        <v>108980000</v>
      </c>
      <c r="I4" s="596">
        <f>C4+E4</f>
        <v>131919000</v>
      </c>
      <c r="J4" s="236">
        <f>I4-H4</f>
        <v>22939000</v>
      </c>
    </row>
    <row r="5" spans="1:10" ht="20.100000000000001" customHeight="1" x14ac:dyDescent="0.2">
      <c r="A5" s="1" t="s">
        <v>181</v>
      </c>
      <c r="B5" s="255">
        <f>'2.mell.Bev.'!H9</f>
        <v>16253000</v>
      </c>
      <c r="C5" s="363">
        <f>'2.mell.Bev.'!I9</f>
        <v>16253000</v>
      </c>
      <c r="D5" s="337"/>
      <c r="E5" s="374"/>
      <c r="F5" s="248"/>
      <c r="G5" s="363"/>
      <c r="H5" s="572">
        <f>B5+D5+F5</f>
        <v>16253000</v>
      </c>
      <c r="I5" s="597">
        <f t="shared" ref="I5:I12" si="0">C5+E5</f>
        <v>16253000</v>
      </c>
      <c r="J5" s="230">
        <f t="shared" ref="J5:J45" si="1">I5-H5</f>
        <v>0</v>
      </c>
    </row>
    <row r="6" spans="1:10" ht="20.100000000000001" customHeight="1" x14ac:dyDescent="0.2">
      <c r="A6" s="62" t="s">
        <v>93</v>
      </c>
      <c r="B6" s="248">
        <v>0</v>
      </c>
      <c r="C6" s="363">
        <v>0</v>
      </c>
      <c r="D6" s="337"/>
      <c r="E6" s="374"/>
      <c r="F6" s="248"/>
      <c r="G6" s="363"/>
      <c r="H6" s="572">
        <f t="shared" ref="H6:H17" si="2">B6+D6</f>
        <v>0</v>
      </c>
      <c r="I6" s="597">
        <f t="shared" si="0"/>
        <v>0</v>
      </c>
      <c r="J6" s="230">
        <f t="shared" si="1"/>
        <v>0</v>
      </c>
    </row>
    <row r="7" spans="1:10" ht="20.100000000000001" customHeight="1" x14ac:dyDescent="0.2">
      <c r="A7" s="62" t="s">
        <v>94</v>
      </c>
      <c r="B7" s="248">
        <f>'2.mell.Bev.'!H18</f>
        <v>29775000</v>
      </c>
      <c r="C7" s="363">
        <f>'2.mell.Bev.'!I18</f>
        <v>24275000</v>
      </c>
      <c r="D7" s="337"/>
      <c r="E7" s="374"/>
      <c r="F7" s="248"/>
      <c r="G7" s="363"/>
      <c r="H7" s="572">
        <f>B7</f>
        <v>29775000</v>
      </c>
      <c r="I7" s="597">
        <f>C7</f>
        <v>24275000</v>
      </c>
      <c r="J7" s="230">
        <f t="shared" si="1"/>
        <v>-5500000</v>
      </c>
    </row>
    <row r="8" spans="1:10" ht="20.100000000000001" customHeight="1" x14ac:dyDescent="0.2">
      <c r="A8" s="1" t="s">
        <v>49</v>
      </c>
      <c r="B8" s="248">
        <v>9701000</v>
      </c>
      <c r="C8" s="363">
        <f>'2.mell.Bev.'!C24</f>
        <v>10453000</v>
      </c>
      <c r="D8" s="337">
        <f>'2.mell.Bev.'!B46</f>
        <v>0</v>
      </c>
      <c r="E8" s="374">
        <f>'2.mell.Bev.'!C46</f>
        <v>30000</v>
      </c>
      <c r="F8" s="248">
        <f>'2.mell.Bev.'!B67</f>
        <v>495000</v>
      </c>
      <c r="G8" s="363">
        <f>'2.mell.Bev.'!C67</f>
        <v>3454000</v>
      </c>
      <c r="H8" s="572">
        <f>B8+D8+F8</f>
        <v>10196000</v>
      </c>
      <c r="I8" s="597">
        <f>C8+E8+G8</f>
        <v>13937000</v>
      </c>
      <c r="J8" s="230">
        <f t="shared" si="1"/>
        <v>3741000</v>
      </c>
    </row>
    <row r="9" spans="1:10" ht="20.100000000000001" customHeight="1" x14ac:dyDescent="0.2">
      <c r="A9" s="63" t="s">
        <v>3</v>
      </c>
      <c r="B9" s="343">
        <f>'2.mell.Bev.'!H25</f>
        <v>0</v>
      </c>
      <c r="C9" s="363">
        <f>'2.mell.Bev.'!I25</f>
        <v>0</v>
      </c>
      <c r="D9" s="338"/>
      <c r="E9" s="374"/>
      <c r="F9" s="343"/>
      <c r="G9" s="363"/>
      <c r="H9" s="348">
        <f t="shared" si="2"/>
        <v>0</v>
      </c>
      <c r="I9" s="597">
        <f t="shared" si="0"/>
        <v>0</v>
      </c>
      <c r="J9" s="230">
        <f t="shared" si="1"/>
        <v>0</v>
      </c>
    </row>
    <row r="10" spans="1:10" ht="20.100000000000001" customHeight="1" x14ac:dyDescent="0.2">
      <c r="A10" s="231" t="s">
        <v>4</v>
      </c>
      <c r="B10" s="344">
        <f>B11+B12</f>
        <v>68594000</v>
      </c>
      <c r="C10" s="364">
        <f>C11+C12</f>
        <v>81594000</v>
      </c>
      <c r="D10" s="339"/>
      <c r="E10" s="379"/>
      <c r="F10" s="344"/>
      <c r="G10" s="364"/>
      <c r="H10" s="348">
        <f>B10+D10+F10</f>
        <v>68594000</v>
      </c>
      <c r="I10" s="598">
        <f t="shared" si="0"/>
        <v>81594000</v>
      </c>
      <c r="J10" s="230">
        <f t="shared" si="1"/>
        <v>13000000</v>
      </c>
    </row>
    <row r="11" spans="1:10" ht="20.100000000000001" customHeight="1" x14ac:dyDescent="0.2">
      <c r="A11" s="232" t="s">
        <v>5</v>
      </c>
      <c r="B11" s="343"/>
      <c r="C11" s="363"/>
      <c r="D11" s="338"/>
      <c r="E11" s="374"/>
      <c r="F11" s="343"/>
      <c r="G11" s="363"/>
      <c r="H11" s="572">
        <f>B11+D11+F11</f>
        <v>0</v>
      </c>
      <c r="I11" s="597">
        <f t="shared" si="0"/>
        <v>0</v>
      </c>
      <c r="J11" s="230">
        <f t="shared" si="1"/>
        <v>0</v>
      </c>
    </row>
    <row r="12" spans="1:10" ht="20.100000000000001" customHeight="1" thickBot="1" x14ac:dyDescent="0.25">
      <c r="A12" s="232" t="s">
        <v>6</v>
      </c>
      <c r="B12" s="345">
        <f>'2.mell.Bev.'!B28</f>
        <v>68594000</v>
      </c>
      <c r="C12" s="365">
        <f>'2.mell.Bev.'!C28</f>
        <v>81594000</v>
      </c>
      <c r="D12" s="340"/>
      <c r="E12" s="375"/>
      <c r="F12" s="345"/>
      <c r="G12" s="365"/>
      <c r="H12" s="573">
        <f t="shared" si="2"/>
        <v>68594000</v>
      </c>
      <c r="I12" s="599">
        <f t="shared" si="0"/>
        <v>81594000</v>
      </c>
      <c r="J12" s="235">
        <f t="shared" si="1"/>
        <v>13000000</v>
      </c>
    </row>
    <row r="13" spans="1:10" s="2" customFormat="1" ht="20.100000000000001" customHeight="1" thickBot="1" x14ac:dyDescent="0.25">
      <c r="A13" s="233" t="s">
        <v>7</v>
      </c>
      <c r="B13" s="237">
        <f>B4+B5+B7+B8+B10</f>
        <v>233303000</v>
      </c>
      <c r="C13" s="366">
        <f>C4+C7+C8+C10</f>
        <v>248241000</v>
      </c>
      <c r="D13" s="341">
        <f>SUM(D4:D10)</f>
        <v>0</v>
      </c>
      <c r="E13" s="378">
        <f>SUM(E4:E10)</f>
        <v>30000</v>
      </c>
      <c r="F13" s="237">
        <f>SUM(F4:F10)</f>
        <v>495000</v>
      </c>
      <c r="G13" s="366">
        <f>SUM(G4:G10)</f>
        <v>3454000</v>
      </c>
      <c r="H13" s="349">
        <f>H4+H5+H7+H8+H10</f>
        <v>233798000</v>
      </c>
      <c r="I13" s="600">
        <f>C13+E13+G13</f>
        <v>251725000</v>
      </c>
      <c r="J13" s="238">
        <f t="shared" si="1"/>
        <v>17927000</v>
      </c>
    </row>
    <row r="14" spans="1:10" ht="28.5" customHeight="1" x14ac:dyDescent="0.2">
      <c r="A14" s="108" t="s">
        <v>8</v>
      </c>
      <c r="B14" s="255">
        <f>'2.mell.Bev.'!B30</f>
        <v>142295000</v>
      </c>
      <c r="C14" s="362">
        <v>140137000</v>
      </c>
      <c r="D14" s="336"/>
      <c r="E14" s="373"/>
      <c r="F14" s="255"/>
      <c r="G14" s="362"/>
      <c r="H14" s="571">
        <f>B14+D14+F14</f>
        <v>142295000</v>
      </c>
      <c r="I14" s="601">
        <f>C14+E14+G14</f>
        <v>140137000</v>
      </c>
      <c r="J14" s="236">
        <f t="shared" si="1"/>
        <v>-2158000</v>
      </c>
    </row>
    <row r="15" spans="1:10" ht="20.100000000000001" customHeight="1" x14ac:dyDescent="0.2">
      <c r="A15" s="108" t="s">
        <v>122</v>
      </c>
      <c r="B15" s="248">
        <f>'2.mell.Bev.'!B27</f>
        <v>47321000</v>
      </c>
      <c r="C15" s="363">
        <v>36107000</v>
      </c>
      <c r="D15" s="337">
        <f>'2.mell.Bev.'!B37</f>
        <v>38313000</v>
      </c>
      <c r="E15" s="374">
        <f>'2.mell.Bev.'!C38</f>
        <v>47156949</v>
      </c>
      <c r="F15" s="248">
        <f>'2.mell.Bev.'!B59</f>
        <v>51840000</v>
      </c>
      <c r="G15" s="363">
        <f>'2.mell.Bev.'!C59</f>
        <v>48842249</v>
      </c>
      <c r="H15" s="572">
        <f>B15+D15+F15</f>
        <v>137474000</v>
      </c>
      <c r="I15" s="597">
        <f>C15+E15+G15</f>
        <v>132106198</v>
      </c>
      <c r="J15" s="230">
        <f t="shared" si="1"/>
        <v>-5367802</v>
      </c>
    </row>
    <row r="16" spans="1:10" ht="20.100000000000001" customHeight="1" thickBot="1" x14ac:dyDescent="0.25">
      <c r="A16" s="234" t="s">
        <v>9</v>
      </c>
      <c r="B16" s="346">
        <v>0</v>
      </c>
      <c r="C16" s="367">
        <v>0</v>
      </c>
      <c r="D16" s="337"/>
      <c r="E16" s="374"/>
      <c r="F16" s="248"/>
      <c r="G16" s="363"/>
      <c r="H16" s="572">
        <f>B16+D16+F16</f>
        <v>0</v>
      </c>
      <c r="I16" s="597">
        <f>C16+E16+G16</f>
        <v>0</v>
      </c>
      <c r="J16" s="230">
        <f t="shared" si="1"/>
        <v>0</v>
      </c>
    </row>
    <row r="17" spans="1:10" ht="20.100000000000001" customHeight="1" thickBot="1" x14ac:dyDescent="0.25">
      <c r="A17" s="4" t="s">
        <v>10</v>
      </c>
      <c r="B17" s="256">
        <v>-90153000</v>
      </c>
      <c r="C17" s="365">
        <f>'2.mell.Bev.'!C31</f>
        <v>-95999198</v>
      </c>
      <c r="D17" s="342"/>
      <c r="E17" s="375"/>
      <c r="F17" s="256"/>
      <c r="G17" s="365"/>
      <c r="H17" s="573">
        <f t="shared" si="2"/>
        <v>-90153000</v>
      </c>
      <c r="I17" s="599">
        <f>C17+E17+G17</f>
        <v>-95999198</v>
      </c>
      <c r="J17" s="235">
        <f t="shared" si="1"/>
        <v>-5846198</v>
      </c>
    </row>
    <row r="18" spans="1:10" s="2" customFormat="1" ht="20.100000000000001" customHeight="1" thickBot="1" x14ac:dyDescent="0.25">
      <c r="A18" s="90" t="s">
        <v>11</v>
      </c>
      <c r="B18" s="237">
        <f>B13+B14+B15+B17</f>
        <v>332766000</v>
      </c>
      <c r="C18" s="366">
        <f t="shared" ref="C18:H18" si="3">C13+C14+C15+C17</f>
        <v>328485802</v>
      </c>
      <c r="D18" s="341">
        <f t="shared" si="3"/>
        <v>38313000</v>
      </c>
      <c r="E18" s="378">
        <f t="shared" si="3"/>
        <v>47186949</v>
      </c>
      <c r="F18" s="237">
        <f t="shared" si="3"/>
        <v>52335000</v>
      </c>
      <c r="G18" s="366">
        <f t="shared" si="3"/>
        <v>52296249</v>
      </c>
      <c r="H18" s="349">
        <f t="shared" si="3"/>
        <v>423414000</v>
      </c>
      <c r="I18" s="600">
        <f>I13+I14+I15+I17</f>
        <v>427969000</v>
      </c>
      <c r="J18" s="238">
        <f t="shared" si="1"/>
        <v>4555000</v>
      </c>
    </row>
    <row r="19" spans="1:10" ht="20.100000000000001" customHeight="1" x14ac:dyDescent="0.2">
      <c r="J19" s="214"/>
    </row>
    <row r="20" spans="1:10" ht="34.5" customHeight="1" thickBot="1" x14ac:dyDescent="0.3">
      <c r="A20" s="607" t="s">
        <v>157</v>
      </c>
      <c r="B20" s="607"/>
      <c r="C20" s="607"/>
      <c r="D20" s="607"/>
      <c r="E20" s="607"/>
      <c r="F20" s="607"/>
      <c r="G20" s="607"/>
      <c r="H20" s="607"/>
      <c r="I20" s="607"/>
      <c r="J20" s="607"/>
    </row>
    <row r="21" spans="1:10" ht="45.75" customHeight="1" thickBot="1" x14ac:dyDescent="0.25">
      <c r="A21" s="239" t="s">
        <v>12</v>
      </c>
      <c r="B21" s="251" t="s">
        <v>1</v>
      </c>
      <c r="C21" s="368" t="s">
        <v>150</v>
      </c>
      <c r="D21" s="463" t="s">
        <v>160</v>
      </c>
      <c r="E21" s="465" t="s">
        <v>161</v>
      </c>
      <c r="F21" s="466" t="s">
        <v>165</v>
      </c>
      <c r="G21" s="464" t="s">
        <v>166</v>
      </c>
      <c r="H21" s="356" t="s">
        <v>13</v>
      </c>
      <c r="I21" s="602" t="s">
        <v>152</v>
      </c>
      <c r="J21" s="252" t="s">
        <v>149</v>
      </c>
    </row>
    <row r="22" spans="1:10" ht="20.100000000000001" customHeight="1" x14ac:dyDescent="0.2">
      <c r="A22" s="240" t="s">
        <v>14</v>
      </c>
      <c r="B22" s="249">
        <f>SUM(B23:B26)</f>
        <v>110683000</v>
      </c>
      <c r="C22" s="369">
        <f>SUM(C23:C26)</f>
        <v>105054000</v>
      </c>
      <c r="D22" s="249">
        <f t="shared" ref="D22:I22" si="4">SUM(D23:D26)</f>
        <v>38313000</v>
      </c>
      <c r="E22" s="380">
        <f t="shared" si="4"/>
        <v>40623000</v>
      </c>
      <c r="F22" s="361">
        <f t="shared" si="4"/>
        <v>49031000</v>
      </c>
      <c r="G22" s="386">
        <f t="shared" si="4"/>
        <v>48215000</v>
      </c>
      <c r="H22" s="357">
        <f t="shared" si="4"/>
        <v>198027000</v>
      </c>
      <c r="I22" s="596">
        <f t="shared" si="4"/>
        <v>193892000</v>
      </c>
      <c r="J22" s="250">
        <f t="shared" si="1"/>
        <v>-4135000</v>
      </c>
    </row>
    <row r="23" spans="1:10" ht="20.100000000000001" customHeight="1" x14ac:dyDescent="0.2">
      <c r="A23" s="40" t="s">
        <v>15</v>
      </c>
      <c r="B23" s="246">
        <f>'3. mell.Kiad'!H4</f>
        <v>20125000</v>
      </c>
      <c r="C23" s="370">
        <f>'3. mell.Kiad'!I4</f>
        <v>20554000</v>
      </c>
      <c r="D23" s="246">
        <f>'3. mell.Kiad'!H38</f>
        <v>29663000</v>
      </c>
      <c r="E23" s="381">
        <f>'3. mell.Kiad'!I38</f>
        <v>30669000</v>
      </c>
      <c r="F23" s="360">
        <f>'3. mell.Kiad'!H51</f>
        <v>31682000</v>
      </c>
      <c r="G23" s="387">
        <f>'3. mell.Kiad'!I51</f>
        <v>31682000</v>
      </c>
      <c r="H23" s="590">
        <f t="shared" ref="H23:H38" si="5">B23+D23+F23</f>
        <v>81470000</v>
      </c>
      <c r="I23" s="597">
        <f t="shared" ref="I23:I38" si="6">C23+E23+G23</f>
        <v>82905000</v>
      </c>
      <c r="J23" s="245">
        <f t="shared" si="1"/>
        <v>1435000</v>
      </c>
    </row>
    <row r="24" spans="1:10" ht="20.100000000000001" customHeight="1" x14ac:dyDescent="0.2">
      <c r="A24" s="40" t="s">
        <v>78</v>
      </c>
      <c r="B24" s="246">
        <f>'3. mell.Kiad'!H5</f>
        <v>3211000</v>
      </c>
      <c r="C24" s="370">
        <f>'3. mell.Kiad'!I5-88</f>
        <v>2064000</v>
      </c>
      <c r="D24" s="246">
        <f>'3. mell.Kiad'!H39</f>
        <v>5140000</v>
      </c>
      <c r="E24" s="381">
        <f>'3. mell.Kiad'!I39</f>
        <v>4472000</v>
      </c>
      <c r="F24" s="350">
        <f>'3. mell.Kiad'!H52</f>
        <v>5306000</v>
      </c>
      <c r="G24" s="381">
        <f>'3. mell.Kiad'!I52</f>
        <v>4981000</v>
      </c>
      <c r="H24" s="590">
        <f t="shared" si="5"/>
        <v>13657000</v>
      </c>
      <c r="I24" s="597">
        <f t="shared" si="6"/>
        <v>11517000</v>
      </c>
      <c r="J24" s="245">
        <f t="shared" si="1"/>
        <v>-2140000</v>
      </c>
    </row>
    <row r="25" spans="1:10" ht="20.100000000000001" customHeight="1" x14ac:dyDescent="0.2">
      <c r="A25" s="41" t="s">
        <v>16</v>
      </c>
      <c r="B25" s="246">
        <v>30959000</v>
      </c>
      <c r="C25" s="370">
        <f>'3. mell.Kiad'!I6</f>
        <v>37762000</v>
      </c>
      <c r="D25" s="246">
        <f>'3. mell.Kiad'!H40</f>
        <v>3510000</v>
      </c>
      <c r="E25" s="381">
        <f>'3. mell.Kiad'!I40</f>
        <v>5482000</v>
      </c>
      <c r="F25" s="350">
        <f>'3. mell.Kiad'!H53</f>
        <v>12043000</v>
      </c>
      <c r="G25" s="381">
        <f>'3. mell.Kiad'!I53</f>
        <v>11552000</v>
      </c>
      <c r="H25" s="590">
        <f t="shared" si="5"/>
        <v>46512000</v>
      </c>
      <c r="I25" s="597">
        <f t="shared" si="6"/>
        <v>54796000</v>
      </c>
      <c r="J25" s="245">
        <f t="shared" si="1"/>
        <v>8284000</v>
      </c>
    </row>
    <row r="26" spans="1:10" ht="20.100000000000001" customHeight="1" x14ac:dyDescent="0.2">
      <c r="A26" s="41" t="s">
        <v>79</v>
      </c>
      <c r="B26" s="246">
        <f>'3. mell.Kiad'!H7</f>
        <v>56388000</v>
      </c>
      <c r="C26" s="370">
        <f>'3. mell.Kiad'!I7</f>
        <v>44674000</v>
      </c>
      <c r="D26" s="246"/>
      <c r="E26" s="381"/>
      <c r="F26" s="350"/>
      <c r="G26" s="381"/>
      <c r="H26" s="590">
        <f t="shared" si="5"/>
        <v>56388000</v>
      </c>
      <c r="I26" s="597">
        <f t="shared" si="6"/>
        <v>44674000</v>
      </c>
      <c r="J26" s="245">
        <f t="shared" si="1"/>
        <v>-11714000</v>
      </c>
    </row>
    <row r="27" spans="1:10" ht="20.100000000000001" customHeight="1" x14ac:dyDescent="0.2">
      <c r="A27" s="586" t="s">
        <v>183</v>
      </c>
      <c r="B27" s="246">
        <f>'3. mell.Kiad'!H11</f>
        <v>2940000</v>
      </c>
      <c r="C27" s="370">
        <f>'3. mell.Kiad'!I11</f>
        <v>2940000</v>
      </c>
      <c r="D27" s="246"/>
      <c r="E27" s="381"/>
      <c r="F27" s="350"/>
      <c r="G27" s="381"/>
      <c r="H27" s="590">
        <f t="shared" si="5"/>
        <v>2940000</v>
      </c>
      <c r="I27" s="597">
        <f t="shared" si="6"/>
        <v>2940000</v>
      </c>
      <c r="J27" s="245">
        <f t="shared" si="1"/>
        <v>0</v>
      </c>
    </row>
    <row r="28" spans="1:10" ht="20.100000000000001" customHeight="1" x14ac:dyDescent="0.2">
      <c r="A28" s="241" t="s">
        <v>17</v>
      </c>
      <c r="B28" s="247">
        <f>B30+B29+B31</f>
        <v>148205000</v>
      </c>
      <c r="C28" s="371">
        <f>C30+C29+C31</f>
        <v>159358000</v>
      </c>
      <c r="D28" s="247">
        <f>D30+D29+D31</f>
        <v>0</v>
      </c>
      <c r="E28" s="382"/>
      <c r="F28" s="351">
        <f>F30+F29+F31</f>
        <v>762000</v>
      </c>
      <c r="G28" s="382">
        <f>G30+G29+G31</f>
        <v>508000</v>
      </c>
      <c r="H28" s="358">
        <f>B28+D28+F28</f>
        <v>148967000</v>
      </c>
      <c r="I28" s="598">
        <f t="shared" si="6"/>
        <v>159866000</v>
      </c>
      <c r="J28" s="245">
        <f t="shared" si="1"/>
        <v>10899000</v>
      </c>
    </row>
    <row r="29" spans="1:10" ht="20.100000000000001" customHeight="1" x14ac:dyDescent="0.2">
      <c r="A29" s="242" t="s">
        <v>80</v>
      </c>
      <c r="B29" s="246">
        <f>'3. mell.Kiad'!H13</f>
        <v>85735000</v>
      </c>
      <c r="C29" s="370">
        <f>'3. mell.Kiad'!I13</f>
        <v>98158000</v>
      </c>
      <c r="D29" s="246"/>
      <c r="E29" s="381"/>
      <c r="F29" s="350">
        <f>'3. mell.Kiad'!B56</f>
        <v>762000</v>
      </c>
      <c r="G29" s="381">
        <f>'3. mell.Kiad'!C55</f>
        <v>508000</v>
      </c>
      <c r="H29" s="590">
        <f t="shared" si="5"/>
        <v>86497000</v>
      </c>
      <c r="I29" s="597">
        <f>C29+E29+G29</f>
        <v>98666000</v>
      </c>
      <c r="J29" s="245">
        <f t="shared" si="1"/>
        <v>12169000</v>
      </c>
    </row>
    <row r="30" spans="1:10" ht="20.100000000000001" customHeight="1" x14ac:dyDescent="0.2">
      <c r="A30" s="242" t="s">
        <v>81</v>
      </c>
      <c r="B30" s="246">
        <f>'3. mell.Kiad'!H14</f>
        <v>62470000</v>
      </c>
      <c r="C30" s="370">
        <f>'3. mell.Kiad'!I14</f>
        <v>61200000</v>
      </c>
      <c r="D30" s="246"/>
      <c r="E30" s="381"/>
      <c r="F30" s="350"/>
      <c r="G30" s="381"/>
      <c r="H30" s="590">
        <f t="shared" si="5"/>
        <v>62470000</v>
      </c>
      <c r="I30" s="597">
        <f t="shared" si="6"/>
        <v>61200000</v>
      </c>
      <c r="J30" s="245">
        <f t="shared" si="1"/>
        <v>-1270000</v>
      </c>
    </row>
    <row r="31" spans="1:10" ht="20.100000000000001" customHeight="1" x14ac:dyDescent="0.2">
      <c r="A31" s="243" t="s">
        <v>96</v>
      </c>
      <c r="B31" s="246">
        <f>'3. mell.Kiad'!H15</f>
        <v>0</v>
      </c>
      <c r="C31" s="370">
        <f>'3. mell.Kiad'!I15</f>
        <v>0</v>
      </c>
      <c r="D31" s="246"/>
      <c r="E31" s="381"/>
      <c r="F31" s="350"/>
      <c r="G31" s="381"/>
      <c r="H31" s="590">
        <f t="shared" si="5"/>
        <v>0</v>
      </c>
      <c r="I31" s="597">
        <f t="shared" si="6"/>
        <v>0</v>
      </c>
      <c r="J31" s="245">
        <f t="shared" si="1"/>
        <v>0</v>
      </c>
    </row>
    <row r="32" spans="1:10" ht="20.100000000000001" customHeight="1" x14ac:dyDescent="0.2">
      <c r="A32" s="5" t="s">
        <v>18</v>
      </c>
      <c r="B32" s="247">
        <f>B33+B36</f>
        <v>73878000</v>
      </c>
      <c r="C32" s="371">
        <f>C33+C36</f>
        <v>67813000</v>
      </c>
      <c r="D32" s="247">
        <f>D34+D38</f>
        <v>0</v>
      </c>
      <c r="E32" s="382"/>
      <c r="F32" s="351">
        <f>F34+F38</f>
        <v>2542000</v>
      </c>
      <c r="G32" s="382">
        <f>G34+G38</f>
        <v>3573000</v>
      </c>
      <c r="H32" s="358">
        <f>B32+D32+F32</f>
        <v>76420000</v>
      </c>
      <c r="I32" s="598">
        <f t="shared" si="6"/>
        <v>71386000</v>
      </c>
      <c r="J32" s="245">
        <f t="shared" si="1"/>
        <v>-5034000</v>
      </c>
    </row>
    <row r="33" spans="1:10" ht="20.100000000000001" customHeight="1" x14ac:dyDescent="0.2">
      <c r="A33" s="39" t="s">
        <v>84</v>
      </c>
      <c r="B33" s="593">
        <f>SUM(B34:B35)</f>
        <v>73878000</v>
      </c>
      <c r="C33" s="371">
        <f>SUM(C34:C35)</f>
        <v>67813000</v>
      </c>
      <c r="D33" s="247">
        <f>SUM(D34:D35)</f>
        <v>0</v>
      </c>
      <c r="E33" s="382"/>
      <c r="F33" s="594">
        <f>SUM(F34:F35)</f>
        <v>2542000</v>
      </c>
      <c r="G33" s="382">
        <f>SUM(G34:G35)</f>
        <v>3573000</v>
      </c>
      <c r="H33" s="590">
        <f t="shared" si="5"/>
        <v>76420000</v>
      </c>
      <c r="I33" s="597">
        <f t="shared" si="6"/>
        <v>71386000</v>
      </c>
      <c r="J33" s="245">
        <f t="shared" si="1"/>
        <v>-5034000</v>
      </c>
    </row>
    <row r="34" spans="1:10" ht="20.100000000000001" customHeight="1" x14ac:dyDescent="0.2">
      <c r="A34" s="43" t="s">
        <v>83</v>
      </c>
      <c r="B34" s="246">
        <f>'3. mell.Kiad'!B18</f>
        <v>73878000</v>
      </c>
      <c r="C34" s="370">
        <v>67813000</v>
      </c>
      <c r="D34" s="246"/>
      <c r="E34" s="381"/>
      <c r="F34" s="350">
        <f>'3. mell.Kiad'!D54</f>
        <v>2542000</v>
      </c>
      <c r="G34" s="381">
        <f>'3. mell.Kiad'!E54</f>
        <v>3573000</v>
      </c>
      <c r="H34" s="590">
        <f t="shared" si="5"/>
        <v>76420000</v>
      </c>
      <c r="I34" s="597">
        <f t="shared" si="6"/>
        <v>71386000</v>
      </c>
      <c r="J34" s="245">
        <f t="shared" si="1"/>
        <v>-5034000</v>
      </c>
    </row>
    <row r="35" spans="1:10" ht="20.100000000000001" customHeight="1" x14ac:dyDescent="0.2">
      <c r="A35" s="44" t="s">
        <v>85</v>
      </c>
      <c r="B35" s="246"/>
      <c r="C35" s="370"/>
      <c r="D35" s="246"/>
      <c r="E35" s="381"/>
      <c r="F35" s="350"/>
      <c r="G35" s="381"/>
      <c r="H35" s="358">
        <f t="shared" si="5"/>
        <v>0</v>
      </c>
      <c r="I35" s="597">
        <f t="shared" si="6"/>
        <v>0</v>
      </c>
      <c r="J35" s="245">
        <f t="shared" si="1"/>
        <v>0</v>
      </c>
    </row>
    <row r="36" spans="1:10" ht="20.100000000000001" customHeight="1" x14ac:dyDescent="0.2">
      <c r="A36" s="39" t="s">
        <v>82</v>
      </c>
      <c r="B36" s="246">
        <f>SUM(B37:B38)</f>
        <v>0</v>
      </c>
      <c r="C36" s="370"/>
      <c r="D36" s="246">
        <f>SUM(D37:D38)</f>
        <v>0</v>
      </c>
      <c r="E36" s="381"/>
      <c r="F36" s="350">
        <f>SUM(F37:F38)</f>
        <v>0</v>
      </c>
      <c r="G36" s="381"/>
      <c r="H36" s="358">
        <f t="shared" si="5"/>
        <v>0</v>
      </c>
      <c r="I36" s="597">
        <f t="shared" si="6"/>
        <v>0</v>
      </c>
      <c r="J36" s="245">
        <f t="shared" si="1"/>
        <v>0</v>
      </c>
    </row>
    <row r="37" spans="1:10" ht="20.100000000000001" customHeight="1" x14ac:dyDescent="0.2">
      <c r="A37" s="43" t="s">
        <v>83</v>
      </c>
      <c r="B37" s="246"/>
      <c r="C37" s="370"/>
      <c r="D37" s="246"/>
      <c r="E37" s="381"/>
      <c r="F37" s="350"/>
      <c r="G37" s="381"/>
      <c r="H37" s="358">
        <f t="shared" si="5"/>
        <v>0</v>
      </c>
      <c r="I37" s="597">
        <f t="shared" si="6"/>
        <v>0</v>
      </c>
      <c r="J37" s="245">
        <f t="shared" si="1"/>
        <v>0</v>
      </c>
    </row>
    <row r="38" spans="1:10" ht="20.100000000000001" customHeight="1" thickBot="1" x14ac:dyDescent="0.25">
      <c r="A38" s="44" t="s">
        <v>85</v>
      </c>
      <c r="B38" s="253"/>
      <c r="C38" s="372"/>
      <c r="D38" s="353"/>
      <c r="E38" s="383"/>
      <c r="F38" s="352"/>
      <c r="G38" s="388"/>
      <c r="H38" s="359">
        <f t="shared" si="5"/>
        <v>0</v>
      </c>
      <c r="I38" s="599">
        <f t="shared" si="6"/>
        <v>0</v>
      </c>
      <c r="J38" s="254">
        <f t="shared" si="1"/>
        <v>0</v>
      </c>
    </row>
    <row r="39" spans="1:10" ht="20.100000000000001" customHeight="1" thickBot="1" x14ac:dyDescent="0.25">
      <c r="A39" s="6" t="s">
        <v>19</v>
      </c>
      <c r="B39" s="587">
        <f>B22+B28+B32</f>
        <v>332766000</v>
      </c>
      <c r="C39" s="588">
        <f t="shared" ref="C39:I39" si="7">C22+C28+C32</f>
        <v>332225000</v>
      </c>
      <c r="D39" s="587">
        <f t="shared" si="7"/>
        <v>38313000</v>
      </c>
      <c r="E39" s="589">
        <f t="shared" si="7"/>
        <v>40623000</v>
      </c>
      <c r="F39" s="354">
        <f t="shared" si="7"/>
        <v>52335000</v>
      </c>
      <c r="G39" s="384">
        <f t="shared" si="7"/>
        <v>52296000</v>
      </c>
      <c r="H39" s="354">
        <f t="shared" si="7"/>
        <v>423414000</v>
      </c>
      <c r="I39" s="603">
        <f t="shared" si="7"/>
        <v>425144000</v>
      </c>
      <c r="J39" s="238">
        <f t="shared" si="1"/>
        <v>1730000</v>
      </c>
    </row>
    <row r="40" spans="1:10" ht="20.100000000000001" customHeight="1" x14ac:dyDescent="0.2">
      <c r="A40" s="244" t="s">
        <v>20</v>
      </c>
      <c r="B40" s="255">
        <f>B41+B42</f>
        <v>47321000</v>
      </c>
      <c r="C40" s="255">
        <f>C41+C42</f>
        <v>36107000</v>
      </c>
      <c r="D40" s="255"/>
      <c r="E40" s="362"/>
      <c r="F40" s="336"/>
      <c r="G40" s="362"/>
      <c r="H40" s="591">
        <f t="shared" ref="H40:H44" si="8">B40+D40</f>
        <v>47321000</v>
      </c>
      <c r="I40" s="601">
        <f t="shared" ref="I40:I44" si="9">C40+E40</f>
        <v>36107000</v>
      </c>
      <c r="J40" s="250">
        <f t="shared" si="1"/>
        <v>-11214000</v>
      </c>
    </row>
    <row r="41" spans="1:10" ht="20.100000000000001" customHeight="1" x14ac:dyDescent="0.2">
      <c r="A41" s="63" t="s">
        <v>21</v>
      </c>
      <c r="B41" s="248">
        <f>'3. mell.Kiad'!B9</f>
        <v>47321000</v>
      </c>
      <c r="C41" s="374">
        <f>'3. mell.Kiad'!C9</f>
        <v>36107000</v>
      </c>
      <c r="D41" s="248"/>
      <c r="E41" s="363"/>
      <c r="F41" s="337"/>
      <c r="G41" s="363"/>
      <c r="H41" s="590">
        <f t="shared" si="8"/>
        <v>47321000</v>
      </c>
      <c r="I41" s="597">
        <f t="shared" si="9"/>
        <v>36107000</v>
      </c>
      <c r="J41" s="245">
        <f t="shared" si="1"/>
        <v>-11214000</v>
      </c>
    </row>
    <row r="42" spans="1:10" ht="20.100000000000001" customHeight="1" thickBot="1" x14ac:dyDescent="0.25">
      <c r="A42" s="63" t="s">
        <v>22</v>
      </c>
      <c r="B42" s="256">
        <v>0</v>
      </c>
      <c r="C42" s="375"/>
      <c r="D42" s="256"/>
      <c r="E42" s="365"/>
      <c r="F42" s="342"/>
      <c r="G42" s="365"/>
      <c r="H42" s="359">
        <f t="shared" si="8"/>
        <v>0</v>
      </c>
      <c r="I42" s="599">
        <f t="shared" si="9"/>
        <v>0</v>
      </c>
      <c r="J42" s="254">
        <f t="shared" si="1"/>
        <v>0</v>
      </c>
    </row>
    <row r="43" spans="1:10" ht="20.100000000000001" customHeight="1" thickBot="1" x14ac:dyDescent="0.25">
      <c r="A43" s="7" t="s">
        <v>23</v>
      </c>
      <c r="B43" s="259">
        <f>B39+B40</f>
        <v>380087000</v>
      </c>
      <c r="C43" s="376">
        <f t="shared" ref="C43:G43" si="10">C39+C40</f>
        <v>368332000</v>
      </c>
      <c r="D43" s="259">
        <f t="shared" si="10"/>
        <v>38313000</v>
      </c>
      <c r="E43" s="384">
        <f t="shared" si="10"/>
        <v>40623000</v>
      </c>
      <c r="F43" s="354">
        <f t="shared" si="10"/>
        <v>52335000</v>
      </c>
      <c r="G43" s="384">
        <f t="shared" si="10"/>
        <v>52296000</v>
      </c>
      <c r="H43" s="354">
        <f>B43+D43+F43</f>
        <v>470735000</v>
      </c>
      <c r="I43" s="603">
        <f>I39+I40</f>
        <v>461251000</v>
      </c>
      <c r="J43" s="238">
        <f t="shared" si="1"/>
        <v>-9484000</v>
      </c>
    </row>
    <row r="44" spans="1:10" ht="20.100000000000001" customHeight="1" thickBot="1" x14ac:dyDescent="0.25">
      <c r="A44" s="244" t="s">
        <v>24</v>
      </c>
      <c r="B44" s="257">
        <v>-47321000</v>
      </c>
      <c r="C44" s="377">
        <v>-33282000</v>
      </c>
      <c r="D44" s="257"/>
      <c r="E44" s="385"/>
      <c r="F44" s="355"/>
      <c r="G44" s="385"/>
      <c r="H44" s="592">
        <f t="shared" si="8"/>
        <v>-47321000</v>
      </c>
      <c r="I44" s="604">
        <f t="shared" si="9"/>
        <v>-33282000</v>
      </c>
      <c r="J44" s="258">
        <f t="shared" si="1"/>
        <v>14039000</v>
      </c>
    </row>
    <row r="45" spans="1:10" s="2" customFormat="1" ht="20.100000000000001" customHeight="1" thickBot="1" x14ac:dyDescent="0.25">
      <c r="A45" s="90" t="s">
        <v>25</v>
      </c>
      <c r="B45" s="237">
        <f t="shared" ref="B45:I45" si="11">B43+B44</f>
        <v>332766000</v>
      </c>
      <c r="C45" s="378">
        <f t="shared" si="11"/>
        <v>335050000</v>
      </c>
      <c r="D45" s="237">
        <f t="shared" si="11"/>
        <v>38313000</v>
      </c>
      <c r="E45" s="366">
        <f t="shared" si="11"/>
        <v>40623000</v>
      </c>
      <c r="F45" s="341">
        <f t="shared" si="11"/>
        <v>52335000</v>
      </c>
      <c r="G45" s="366">
        <f t="shared" si="11"/>
        <v>52296000</v>
      </c>
      <c r="H45" s="354">
        <f t="shared" si="11"/>
        <v>423414000</v>
      </c>
      <c r="I45" s="603">
        <f t="shared" si="11"/>
        <v>427969000</v>
      </c>
      <c r="J45" s="238">
        <f t="shared" si="1"/>
        <v>4555000</v>
      </c>
    </row>
    <row r="46" spans="1:10" ht="20.100000000000001" customHeight="1" x14ac:dyDescent="0.2">
      <c r="A46" s="8"/>
      <c r="B46" s="9"/>
      <c r="C46" s="9"/>
      <c r="D46" s="9"/>
      <c r="E46" s="9"/>
      <c r="F46" s="9"/>
      <c r="G46" s="9"/>
      <c r="H46" s="10"/>
    </row>
    <row r="47" spans="1:10" ht="20.100000000000001" customHeight="1" thickBot="1" x14ac:dyDescent="0.25">
      <c r="A47" s="624" t="s">
        <v>159</v>
      </c>
      <c r="B47" s="624"/>
      <c r="C47" s="175"/>
    </row>
    <row r="48" spans="1:10" ht="20.100000000000001" customHeight="1" thickBot="1" x14ac:dyDescent="0.25">
      <c r="A48" s="11" t="s">
        <v>26</v>
      </c>
      <c r="B48" s="12" t="s">
        <v>27</v>
      </c>
      <c r="C48" s="574" t="s">
        <v>182</v>
      </c>
      <c r="D48" s="13"/>
      <c r="F48" s="13"/>
      <c r="G48" s="13"/>
    </row>
    <row r="49" spans="1:8" ht="20.100000000000001" customHeight="1" x14ac:dyDescent="0.2">
      <c r="A49" s="14" t="s">
        <v>28</v>
      </c>
      <c r="B49" s="174">
        <f>H13-H10+B15-H22</f>
        <v>14498000</v>
      </c>
      <c r="C49" s="575">
        <f>I13-I10+C15-I22</f>
        <v>12346000</v>
      </c>
      <c r="D49" s="15"/>
      <c r="E49" s="15"/>
      <c r="F49" s="15"/>
      <c r="G49" s="15"/>
    </row>
    <row r="50" spans="1:8" ht="20.100000000000001" customHeight="1" thickBot="1" x14ac:dyDescent="0.25">
      <c r="A50" s="16" t="s">
        <v>29</v>
      </c>
      <c r="B50" s="17">
        <v>0</v>
      </c>
      <c r="C50" s="576">
        <v>1</v>
      </c>
      <c r="D50" s="15"/>
      <c r="E50" s="15"/>
      <c r="F50" s="15"/>
      <c r="G50" s="15"/>
    </row>
    <row r="51" spans="1:8" ht="20.100000000000001" customHeight="1" thickBot="1" x14ac:dyDescent="0.25">
      <c r="A51" s="18" t="s">
        <v>30</v>
      </c>
      <c r="B51" s="12" t="s">
        <v>27</v>
      </c>
      <c r="C51" s="574" t="s">
        <v>27</v>
      </c>
      <c r="D51" s="13"/>
      <c r="E51" s="13"/>
      <c r="F51" s="13"/>
      <c r="G51" s="13"/>
    </row>
    <row r="52" spans="1:8" ht="20.100000000000001" customHeight="1" x14ac:dyDescent="0.2">
      <c r="A52" s="14" t="s">
        <v>31</v>
      </c>
      <c r="B52" s="19">
        <v>0</v>
      </c>
      <c r="C52" s="577" t="s">
        <v>153</v>
      </c>
      <c r="D52" s="20"/>
      <c r="E52" s="20"/>
      <c r="F52" s="20"/>
      <c r="G52" s="20"/>
    </row>
    <row r="53" spans="1:8" ht="20.100000000000001" customHeight="1" thickBot="1" x14ac:dyDescent="0.25">
      <c r="A53" s="16" t="s">
        <v>32</v>
      </c>
      <c r="B53" s="21">
        <f>H28+H32-H10</f>
        <v>156793000</v>
      </c>
      <c r="C53" s="578">
        <f>I28+I32-I10</f>
        <v>149658000</v>
      </c>
      <c r="D53" s="22"/>
      <c r="E53" s="22"/>
      <c r="F53" s="22"/>
      <c r="G53" s="22"/>
    </row>
    <row r="54" spans="1:8" ht="20.100000000000001" customHeight="1" thickBot="1" x14ac:dyDescent="0.25">
      <c r="A54" s="18" t="s">
        <v>33</v>
      </c>
      <c r="B54" s="23">
        <f>B49-B53</f>
        <v>-142295000</v>
      </c>
      <c r="C54" s="579">
        <f>C49-C53+2825000</f>
        <v>-134487000</v>
      </c>
      <c r="D54" s="25"/>
      <c r="E54" s="25"/>
      <c r="F54" s="25"/>
      <c r="G54" s="25"/>
      <c r="H54" s="1" t="s">
        <v>137</v>
      </c>
    </row>
    <row r="55" spans="1:8" ht="20.100000000000001" customHeight="1" thickBot="1" x14ac:dyDescent="0.25">
      <c r="A55" s="612" t="s">
        <v>184</v>
      </c>
      <c r="B55" s="612"/>
      <c r="C55" s="175"/>
    </row>
    <row r="56" spans="1:8" ht="30" customHeight="1" thickBot="1" x14ac:dyDescent="0.25">
      <c r="A56" s="26" t="s">
        <v>34</v>
      </c>
      <c r="B56" s="27" t="s">
        <v>27</v>
      </c>
      <c r="C56" s="580" t="s">
        <v>27</v>
      </c>
      <c r="D56" s="13"/>
      <c r="E56" s="13"/>
      <c r="F56" s="13"/>
      <c r="G56" s="13"/>
    </row>
    <row r="57" spans="1:8" ht="29.25" customHeight="1" thickBot="1" x14ac:dyDescent="0.25">
      <c r="A57" s="3" t="s">
        <v>35</v>
      </c>
      <c r="B57" s="28"/>
      <c r="C57" s="581"/>
      <c r="D57" s="20"/>
      <c r="E57" s="20"/>
      <c r="F57" s="20"/>
      <c r="G57" s="20"/>
    </row>
    <row r="58" spans="1:8" ht="28.5" customHeight="1" thickBot="1" x14ac:dyDescent="0.25">
      <c r="A58" s="26" t="s">
        <v>36</v>
      </c>
      <c r="B58" s="29"/>
      <c r="C58" s="582"/>
      <c r="D58" s="20"/>
      <c r="E58" s="20"/>
      <c r="F58" s="20"/>
      <c r="G58" s="20"/>
    </row>
    <row r="59" spans="1:8" ht="20.100000000000001" customHeight="1" x14ac:dyDescent="0.2">
      <c r="A59" s="14" t="s">
        <v>37</v>
      </c>
      <c r="B59" s="19">
        <v>0</v>
      </c>
      <c r="C59" s="577">
        <v>0</v>
      </c>
      <c r="D59" s="20"/>
      <c r="E59" s="20"/>
      <c r="F59" s="20"/>
      <c r="G59" s="20"/>
    </row>
    <row r="60" spans="1:8" ht="20.100000000000001" customHeight="1" x14ac:dyDescent="0.2">
      <c r="A60" s="30" t="s">
        <v>38</v>
      </c>
      <c r="B60" s="31">
        <v>0</v>
      </c>
      <c r="C60" s="583">
        <v>0</v>
      </c>
      <c r="D60" s="32"/>
      <c r="E60" s="32"/>
      <c r="F60" s="32"/>
      <c r="G60" s="32"/>
    </row>
    <row r="61" spans="1:8" ht="20.100000000000001" customHeight="1" x14ac:dyDescent="0.2">
      <c r="A61" s="30" t="s">
        <v>39</v>
      </c>
      <c r="B61" s="31">
        <v>0</v>
      </c>
      <c r="C61" s="583">
        <v>0</v>
      </c>
      <c r="D61" s="32"/>
      <c r="E61" s="32"/>
      <c r="F61" s="32"/>
      <c r="G61" s="32"/>
    </row>
    <row r="62" spans="1:8" ht="20.100000000000001" customHeight="1" x14ac:dyDescent="0.2">
      <c r="A62" s="33" t="s">
        <v>40</v>
      </c>
      <c r="B62" s="31">
        <v>0</v>
      </c>
      <c r="C62" s="583">
        <v>0</v>
      </c>
      <c r="D62" s="32"/>
      <c r="E62" s="32"/>
      <c r="F62" s="32"/>
      <c r="G62" s="32"/>
    </row>
    <row r="63" spans="1:8" ht="20.100000000000001" customHeight="1" x14ac:dyDescent="0.2">
      <c r="A63" s="30" t="s">
        <v>41</v>
      </c>
      <c r="B63" s="34">
        <v>0</v>
      </c>
      <c r="C63" s="584" t="s">
        <v>153</v>
      </c>
      <c r="D63" s="32"/>
      <c r="E63" s="32"/>
      <c r="F63" s="32"/>
      <c r="G63" s="32"/>
    </row>
    <row r="64" spans="1:8" ht="20.100000000000001" customHeight="1" thickBot="1" x14ac:dyDescent="0.25">
      <c r="A64" s="35" t="s">
        <v>42</v>
      </c>
      <c r="B64" s="36">
        <f>B57+B60+B59</f>
        <v>0</v>
      </c>
      <c r="C64" s="585">
        <f>C57+C60+C59</f>
        <v>0</v>
      </c>
      <c r="D64" s="37"/>
      <c r="E64" s="37"/>
      <c r="F64" s="37"/>
      <c r="G64" s="37"/>
    </row>
    <row r="65" ht="20.100000000000001" customHeight="1" x14ac:dyDescent="0.2"/>
  </sheetData>
  <sheetProtection selectLockedCells="1" selectUnlockedCells="1"/>
  <mergeCells count="14">
    <mergeCell ref="A1:J1"/>
    <mergeCell ref="A20:J20"/>
    <mergeCell ref="F2:F3"/>
    <mergeCell ref="G2:G3"/>
    <mergeCell ref="A55:B55"/>
    <mergeCell ref="A2:A3"/>
    <mergeCell ref="B2:B3"/>
    <mergeCell ref="H2:H3"/>
    <mergeCell ref="D2:D3"/>
    <mergeCell ref="J2:J3"/>
    <mergeCell ref="C2:C3"/>
    <mergeCell ref="E2:E3"/>
    <mergeCell ref="A47:B47"/>
    <mergeCell ref="I2:I3"/>
  </mergeCells>
  <phoneticPr fontId="0" type="noConversion"/>
  <pageMargins left="0.74803149606299213" right="0.74803149606299213" top="0.62992125984251968" bottom="0.19685039370078741" header="0.15748031496062992" footer="0.19685039370078741"/>
  <pageSetup paperSize="9" scale="53" firstPageNumber="0" orientation="landscape" r:id="rId1"/>
  <headerFooter alignWithMargins="0">
    <oddHeader>&amp;C&amp;"Times New Roman,Félkövér"&amp;14Összesítő&amp;"Times New Roman,Normál"&amp;12
&amp;10 Dad Község Önkormányzat 
egyesített beveteliről és kiadásairól
2020-évre ( Ft)&amp;R&amp;"Times New Roman,Normál"1. melléklet
a 6/2020. (VI.17.) önk .rendelethez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J83"/>
  <sheetViews>
    <sheetView view="pageBreakPreview" zoomScale="85" zoomScaleNormal="100" zoomScaleSheetLayoutView="85" workbookViewId="0">
      <selection activeCell="N66" sqref="N66"/>
    </sheetView>
  </sheetViews>
  <sheetFormatPr defaultRowHeight="15.6" customHeight="1" x14ac:dyDescent="0.2"/>
  <cols>
    <col min="1" max="1" width="51.7109375" style="57" customWidth="1"/>
    <col min="2" max="3" width="13.85546875" style="103" customWidth="1"/>
    <col min="4" max="5" width="10.42578125" style="103" customWidth="1"/>
    <col min="6" max="7" width="11" style="58" customWidth="1"/>
    <col min="8" max="8" width="14.7109375" style="57" customWidth="1"/>
    <col min="9" max="9" width="15" style="207" customWidth="1"/>
    <col min="10" max="10" width="14.42578125" style="207" customWidth="1"/>
    <col min="11" max="16384" width="9.140625" style="57"/>
  </cols>
  <sheetData>
    <row r="1" spans="1:10" s="55" customFormat="1" ht="26.25" customHeight="1" thickBot="1" x14ac:dyDescent="0.25">
      <c r="A1" s="634" t="s">
        <v>163</v>
      </c>
      <c r="B1" s="631" t="s">
        <v>154</v>
      </c>
      <c r="C1" s="632"/>
      <c r="D1" s="632"/>
      <c r="E1" s="632"/>
      <c r="F1" s="632"/>
      <c r="G1" s="632"/>
      <c r="H1" s="633"/>
      <c r="I1" s="62"/>
      <c r="J1" s="62"/>
    </row>
    <row r="2" spans="1:10" s="55" customFormat="1" ht="58.5" customHeight="1" thickBot="1" x14ac:dyDescent="0.25">
      <c r="A2" s="635"/>
      <c r="B2" s="158" t="s">
        <v>44</v>
      </c>
      <c r="C2" s="399" t="s">
        <v>169</v>
      </c>
      <c r="D2" s="158" t="s">
        <v>45</v>
      </c>
      <c r="E2" s="177" t="s">
        <v>140</v>
      </c>
      <c r="F2" s="400" t="s">
        <v>102</v>
      </c>
      <c r="G2" s="426" t="s">
        <v>141</v>
      </c>
      <c r="H2" s="158" t="s">
        <v>46</v>
      </c>
      <c r="I2" s="188" t="s">
        <v>168</v>
      </c>
      <c r="J2" s="391" t="s">
        <v>149</v>
      </c>
    </row>
    <row r="3" spans="1:10" s="55" customFormat="1" ht="12.75" customHeight="1" x14ac:dyDescent="0.2">
      <c r="A3" s="159" t="s">
        <v>47</v>
      </c>
      <c r="B3" s="160">
        <f>B10+B11+B18+B24</f>
        <v>165204000</v>
      </c>
      <c r="C3" s="182">
        <f>C10+C11+C18+C24</f>
        <v>166647032</v>
      </c>
      <c r="D3" s="528">
        <f>D10+D11+D18+D24</f>
        <v>0</v>
      </c>
      <c r="E3" s="529"/>
      <c r="F3" s="530">
        <f>F10+F11+F18+F24</f>
        <v>0</v>
      </c>
      <c r="G3" s="531"/>
      <c r="H3" s="427">
        <f>B3+D3+F3</f>
        <v>165204000</v>
      </c>
      <c r="I3" s="392">
        <f>C3+E3+G3</f>
        <v>166647032</v>
      </c>
      <c r="J3" s="398">
        <f>I3-H3</f>
        <v>1443032</v>
      </c>
    </row>
    <row r="4" spans="1:10" s="59" customFormat="1" ht="25.5" x14ac:dyDescent="0.2">
      <c r="A4" s="127" t="s">
        <v>123</v>
      </c>
      <c r="B4" s="83">
        <v>50349000</v>
      </c>
      <c r="C4" s="178">
        <v>59902353</v>
      </c>
      <c r="D4" s="410"/>
      <c r="E4" s="411"/>
      <c r="F4" s="401"/>
      <c r="G4" s="178"/>
      <c r="H4" s="428">
        <f>B4+D4+F4</f>
        <v>50349000</v>
      </c>
      <c r="I4" s="605">
        <f t="shared" ref="I4:I32" si="0">C4+E4+G4</f>
        <v>59902353</v>
      </c>
      <c r="J4" s="509">
        <f t="shared" ref="J4:J33" si="1">I4-H4</f>
        <v>9553353</v>
      </c>
    </row>
    <row r="5" spans="1:10" s="82" customFormat="1" ht="25.5" x14ac:dyDescent="0.2">
      <c r="A5" s="127" t="s">
        <v>124</v>
      </c>
      <c r="B5" s="83">
        <v>34423000</v>
      </c>
      <c r="C5" s="178">
        <v>32216400</v>
      </c>
      <c r="D5" s="410"/>
      <c r="E5" s="411"/>
      <c r="F5" s="401"/>
      <c r="G5" s="178"/>
      <c r="H5" s="428">
        <f t="shared" ref="H5:H28" si="2">B5+D5+F5</f>
        <v>34423000</v>
      </c>
      <c r="I5" s="605">
        <f t="shared" si="0"/>
        <v>32216400</v>
      </c>
      <c r="J5" s="509">
        <f t="shared" si="1"/>
        <v>-2206600</v>
      </c>
    </row>
    <row r="6" spans="1:10" s="82" customFormat="1" ht="25.5" x14ac:dyDescent="0.2">
      <c r="A6" s="127" t="s">
        <v>125</v>
      </c>
      <c r="B6" s="83">
        <v>22408000</v>
      </c>
      <c r="C6" s="178">
        <v>21747279</v>
      </c>
      <c r="D6" s="410"/>
      <c r="E6" s="411"/>
      <c r="F6" s="401"/>
      <c r="G6" s="178"/>
      <c r="H6" s="428">
        <f t="shared" si="2"/>
        <v>22408000</v>
      </c>
      <c r="I6" s="605">
        <f t="shared" si="0"/>
        <v>21747279</v>
      </c>
      <c r="J6" s="509">
        <f t="shared" si="1"/>
        <v>-660721</v>
      </c>
    </row>
    <row r="7" spans="1:10" s="82" customFormat="1" ht="25.5" x14ac:dyDescent="0.2">
      <c r="A7" s="127" t="s">
        <v>126</v>
      </c>
      <c r="B7" s="83">
        <v>1800000</v>
      </c>
      <c r="C7" s="178">
        <v>1800000</v>
      </c>
      <c r="D7" s="410"/>
      <c r="E7" s="411"/>
      <c r="F7" s="401"/>
      <c r="G7" s="178"/>
      <c r="H7" s="428">
        <f t="shared" si="2"/>
        <v>1800000</v>
      </c>
      <c r="I7" s="605">
        <f t="shared" si="0"/>
        <v>1800000</v>
      </c>
      <c r="J7" s="509">
        <f t="shared" si="1"/>
        <v>0</v>
      </c>
    </row>
    <row r="8" spans="1:10" s="82" customFormat="1" ht="12.75" x14ac:dyDescent="0.2">
      <c r="A8" s="112" t="s">
        <v>128</v>
      </c>
      <c r="B8" s="503">
        <f>SUM(B4:B7)</f>
        <v>108980000</v>
      </c>
      <c r="C8" s="504">
        <f>SUM(C4:C7)</f>
        <v>115666032</v>
      </c>
      <c r="D8" s="505">
        <f>SUM(D4:D7)</f>
        <v>0</v>
      </c>
      <c r="E8" s="506"/>
      <c r="F8" s="507">
        <f>SUM(F4:F7)</f>
        <v>0</v>
      </c>
      <c r="G8" s="504"/>
      <c r="H8" s="491">
        <f t="shared" si="2"/>
        <v>108980000</v>
      </c>
      <c r="I8" s="492">
        <f t="shared" si="0"/>
        <v>115666032</v>
      </c>
      <c r="J8" s="393">
        <f t="shared" si="1"/>
        <v>6686032</v>
      </c>
    </row>
    <row r="9" spans="1:10" s="82" customFormat="1" ht="25.5" x14ac:dyDescent="0.2">
      <c r="A9" s="127" t="s">
        <v>127</v>
      </c>
      <c r="B9" s="83">
        <v>16253000</v>
      </c>
      <c r="C9" s="178">
        <v>16253000</v>
      </c>
      <c r="D9" s="410"/>
      <c r="E9" s="411"/>
      <c r="F9" s="401"/>
      <c r="G9" s="178"/>
      <c r="H9" s="428">
        <f t="shared" si="2"/>
        <v>16253000</v>
      </c>
      <c r="I9" s="394">
        <f t="shared" si="0"/>
        <v>16253000</v>
      </c>
      <c r="J9" s="393">
        <f t="shared" si="1"/>
        <v>0</v>
      </c>
    </row>
    <row r="10" spans="1:10" s="82" customFormat="1" ht="25.5" x14ac:dyDescent="0.2">
      <c r="A10" s="112" t="s">
        <v>129</v>
      </c>
      <c r="B10" s="503">
        <f>B8+B9</f>
        <v>125233000</v>
      </c>
      <c r="C10" s="504">
        <f>C8+C9</f>
        <v>131919032</v>
      </c>
      <c r="D10" s="505">
        <f>D8+D9</f>
        <v>0</v>
      </c>
      <c r="E10" s="506"/>
      <c r="F10" s="507">
        <f>F8+F9</f>
        <v>0</v>
      </c>
      <c r="G10" s="504"/>
      <c r="H10" s="491">
        <f t="shared" si="2"/>
        <v>125233000</v>
      </c>
      <c r="I10" s="508">
        <f t="shared" si="0"/>
        <v>131919032</v>
      </c>
      <c r="J10" s="509">
        <f t="shared" si="1"/>
        <v>6686032</v>
      </c>
    </row>
    <row r="11" spans="1:10" s="82" customFormat="1" ht="14.25" customHeight="1" x14ac:dyDescent="0.2">
      <c r="A11" s="112" t="s">
        <v>130</v>
      </c>
      <c r="B11" s="83"/>
      <c r="C11" s="178"/>
      <c r="D11" s="410"/>
      <c r="E11" s="411"/>
      <c r="F11" s="401"/>
      <c r="G11" s="178"/>
      <c r="H11" s="428">
        <f t="shared" si="2"/>
        <v>0</v>
      </c>
      <c r="I11" s="394">
        <f t="shared" si="0"/>
        <v>0</v>
      </c>
      <c r="J11" s="393">
        <f t="shared" si="1"/>
        <v>0</v>
      </c>
    </row>
    <row r="12" spans="1:10" s="82" customFormat="1" ht="20.25" customHeight="1" x14ac:dyDescent="0.2">
      <c r="A12" s="112" t="s">
        <v>135</v>
      </c>
      <c r="B12" s="83"/>
      <c r="C12" s="178"/>
      <c r="D12" s="410"/>
      <c r="E12" s="411"/>
      <c r="F12" s="401"/>
      <c r="G12" s="178"/>
      <c r="H12" s="428">
        <f>B12+D12+F12</f>
        <v>0</v>
      </c>
      <c r="I12" s="394">
        <f t="shared" si="0"/>
        <v>0</v>
      </c>
      <c r="J12" s="393">
        <f t="shared" si="1"/>
        <v>0</v>
      </c>
    </row>
    <row r="13" spans="1:10" s="82" customFormat="1" ht="12.75" x14ac:dyDescent="0.2">
      <c r="A13" s="127" t="s">
        <v>131</v>
      </c>
      <c r="B13" s="83">
        <v>22000000</v>
      </c>
      <c r="C13" s="178">
        <v>22000000</v>
      </c>
      <c r="D13" s="410"/>
      <c r="E13" s="411"/>
      <c r="F13" s="401"/>
      <c r="G13" s="178"/>
      <c r="H13" s="428">
        <f t="shared" si="2"/>
        <v>22000000</v>
      </c>
      <c r="I13" s="394">
        <f t="shared" si="0"/>
        <v>22000000</v>
      </c>
      <c r="J13" s="393">
        <f t="shared" si="1"/>
        <v>0</v>
      </c>
    </row>
    <row r="14" spans="1:10" s="82" customFormat="1" ht="12.75" x14ac:dyDescent="0.2">
      <c r="A14" s="127" t="s">
        <v>132</v>
      </c>
      <c r="B14" s="83">
        <v>2000000</v>
      </c>
      <c r="C14" s="178">
        <v>2000000</v>
      </c>
      <c r="D14" s="410"/>
      <c r="E14" s="411"/>
      <c r="F14" s="401"/>
      <c r="G14" s="178"/>
      <c r="H14" s="428">
        <f t="shared" si="2"/>
        <v>2000000</v>
      </c>
      <c r="I14" s="394">
        <f t="shared" si="0"/>
        <v>2000000</v>
      </c>
      <c r="J14" s="393">
        <f t="shared" si="1"/>
        <v>0</v>
      </c>
    </row>
    <row r="15" spans="1:10" s="82" customFormat="1" ht="12.75" x14ac:dyDescent="0.2">
      <c r="A15" s="127" t="s">
        <v>133</v>
      </c>
      <c r="B15" s="83">
        <v>5500000</v>
      </c>
      <c r="C15" s="178"/>
      <c r="D15" s="410"/>
      <c r="E15" s="411"/>
      <c r="F15" s="401"/>
      <c r="G15" s="178"/>
      <c r="H15" s="428">
        <f t="shared" si="2"/>
        <v>5500000</v>
      </c>
      <c r="I15" s="394">
        <f t="shared" si="0"/>
        <v>0</v>
      </c>
      <c r="J15" s="393">
        <f t="shared" si="1"/>
        <v>-5500000</v>
      </c>
    </row>
    <row r="16" spans="1:10" s="82" customFormat="1" ht="12.75" x14ac:dyDescent="0.2">
      <c r="A16" s="127" t="s">
        <v>134</v>
      </c>
      <c r="B16" s="83">
        <v>250000</v>
      </c>
      <c r="C16" s="178">
        <v>250000</v>
      </c>
      <c r="D16" s="410"/>
      <c r="E16" s="411"/>
      <c r="F16" s="401"/>
      <c r="G16" s="178"/>
      <c r="H16" s="428">
        <f t="shared" si="2"/>
        <v>250000</v>
      </c>
      <c r="I16" s="394">
        <f t="shared" si="0"/>
        <v>250000</v>
      </c>
      <c r="J16" s="393">
        <f t="shared" si="1"/>
        <v>0</v>
      </c>
    </row>
    <row r="17" spans="1:10" s="82" customFormat="1" ht="12.75" x14ac:dyDescent="0.2">
      <c r="A17" s="111" t="s">
        <v>112</v>
      </c>
      <c r="B17" s="83">
        <v>25000</v>
      </c>
      <c r="C17" s="178">
        <v>25000</v>
      </c>
      <c r="D17" s="410"/>
      <c r="E17" s="411"/>
      <c r="F17" s="401"/>
      <c r="G17" s="178"/>
      <c r="H17" s="428">
        <f t="shared" si="2"/>
        <v>25000</v>
      </c>
      <c r="I17" s="394">
        <f t="shared" si="0"/>
        <v>25000</v>
      </c>
      <c r="J17" s="393">
        <f t="shared" si="1"/>
        <v>0</v>
      </c>
    </row>
    <row r="18" spans="1:10" s="82" customFormat="1" ht="12.75" x14ac:dyDescent="0.2">
      <c r="A18" s="112" t="s">
        <v>111</v>
      </c>
      <c r="B18" s="94">
        <f>SUM(B13:B17)</f>
        <v>29775000</v>
      </c>
      <c r="C18" s="179">
        <f>SUM(C13:C17)</f>
        <v>24275000</v>
      </c>
      <c r="D18" s="524">
        <f>SUM(D13:D17)</f>
        <v>0</v>
      </c>
      <c r="E18" s="525"/>
      <c r="F18" s="526">
        <f>SUM(F13:F17)</f>
        <v>0</v>
      </c>
      <c r="G18" s="527"/>
      <c r="H18" s="491">
        <f t="shared" si="2"/>
        <v>29775000</v>
      </c>
      <c r="I18" s="492">
        <f t="shared" si="0"/>
        <v>24275000</v>
      </c>
      <c r="J18" s="393">
        <f t="shared" si="1"/>
        <v>-5500000</v>
      </c>
    </row>
    <row r="19" spans="1:10" ht="15.6" customHeight="1" x14ac:dyDescent="0.2">
      <c r="A19" s="564" t="s">
        <v>175</v>
      </c>
      <c r="B19" s="157"/>
      <c r="C19" s="565">
        <v>30000</v>
      </c>
      <c r="D19" s="412"/>
      <c r="E19" s="413"/>
      <c r="F19" s="402"/>
      <c r="G19" s="183"/>
      <c r="H19" s="428">
        <f>B19+D19+F19</f>
        <v>0</v>
      </c>
      <c r="I19" s="394">
        <f t="shared" si="0"/>
        <v>30000</v>
      </c>
      <c r="J19" s="393">
        <f t="shared" si="1"/>
        <v>30000</v>
      </c>
    </row>
    <row r="20" spans="1:10" s="82" customFormat="1" ht="12.75" x14ac:dyDescent="0.2">
      <c r="A20" s="127" t="s">
        <v>178</v>
      </c>
      <c r="B20" s="83">
        <v>7572000</v>
      </c>
      <c r="C20" s="178">
        <v>7249000</v>
      </c>
      <c r="D20" s="410"/>
      <c r="E20" s="411"/>
      <c r="F20" s="401"/>
      <c r="G20" s="178"/>
      <c r="H20" s="428">
        <f t="shared" si="2"/>
        <v>7572000</v>
      </c>
      <c r="I20" s="394">
        <f t="shared" si="0"/>
        <v>7249000</v>
      </c>
      <c r="J20" s="393">
        <f t="shared" si="1"/>
        <v>-323000</v>
      </c>
    </row>
    <row r="21" spans="1:10" s="82" customFormat="1" ht="12.75" x14ac:dyDescent="0.2">
      <c r="A21" s="127" t="s">
        <v>179</v>
      </c>
      <c r="B21" s="83">
        <v>2324000</v>
      </c>
      <c r="C21" s="178">
        <v>2324000</v>
      </c>
      <c r="D21" s="410"/>
      <c r="E21" s="411"/>
      <c r="F21" s="401"/>
      <c r="G21" s="178"/>
      <c r="H21" s="428">
        <f t="shared" si="2"/>
        <v>2324000</v>
      </c>
      <c r="I21" s="394">
        <f t="shared" si="0"/>
        <v>2324000</v>
      </c>
      <c r="J21" s="393">
        <f t="shared" si="1"/>
        <v>0</v>
      </c>
    </row>
    <row r="22" spans="1:10" s="82" customFormat="1" ht="12.75" x14ac:dyDescent="0.2">
      <c r="A22" s="111" t="s">
        <v>113</v>
      </c>
      <c r="B22" s="83">
        <v>0</v>
      </c>
      <c r="C22" s="178">
        <v>250000</v>
      </c>
      <c r="D22" s="410"/>
      <c r="E22" s="411"/>
      <c r="F22" s="401"/>
      <c r="G22" s="178"/>
      <c r="H22" s="428">
        <f t="shared" si="2"/>
        <v>0</v>
      </c>
      <c r="I22" s="394">
        <f t="shared" si="0"/>
        <v>250000</v>
      </c>
      <c r="J22" s="393">
        <f t="shared" si="1"/>
        <v>250000</v>
      </c>
    </row>
    <row r="23" spans="1:10" s="82" customFormat="1" ht="12.75" x14ac:dyDescent="0.2">
      <c r="A23" s="127" t="s">
        <v>180</v>
      </c>
      <c r="B23" s="84">
        <v>300000</v>
      </c>
      <c r="C23" s="180">
        <v>600000</v>
      </c>
      <c r="D23" s="414"/>
      <c r="E23" s="415"/>
      <c r="F23" s="403"/>
      <c r="G23" s="180"/>
      <c r="H23" s="428">
        <f t="shared" si="2"/>
        <v>300000</v>
      </c>
      <c r="I23" s="394">
        <f t="shared" si="0"/>
        <v>600000</v>
      </c>
      <c r="J23" s="393">
        <f t="shared" si="1"/>
        <v>300000</v>
      </c>
    </row>
    <row r="24" spans="1:10" s="82" customFormat="1" ht="12.75" x14ac:dyDescent="0.2">
      <c r="A24" s="112" t="s">
        <v>114</v>
      </c>
      <c r="B24" s="95">
        <f>SUM(B20:B23)</f>
        <v>10196000</v>
      </c>
      <c r="C24" s="181">
        <f>SUM(C19:C23)</f>
        <v>10453000</v>
      </c>
      <c r="D24" s="520">
        <f>SUM(D20:D22)</f>
        <v>0</v>
      </c>
      <c r="E24" s="521"/>
      <c r="F24" s="522">
        <f>SUM(F20:F22)</f>
        <v>0</v>
      </c>
      <c r="G24" s="523"/>
      <c r="H24" s="491">
        <f t="shared" si="2"/>
        <v>10196000</v>
      </c>
      <c r="I24" s="492">
        <f t="shared" si="0"/>
        <v>10453000</v>
      </c>
      <c r="J24" s="393">
        <f t="shared" si="1"/>
        <v>257000</v>
      </c>
    </row>
    <row r="25" spans="1:10" s="56" customFormat="1" ht="15.6" customHeight="1" x14ac:dyDescent="0.2">
      <c r="A25" s="113" t="s">
        <v>48</v>
      </c>
      <c r="B25" s="96"/>
      <c r="C25" s="184"/>
      <c r="D25" s="512"/>
      <c r="E25" s="514"/>
      <c r="F25" s="515"/>
      <c r="G25" s="516"/>
      <c r="H25" s="428">
        <f t="shared" si="2"/>
        <v>0</v>
      </c>
      <c r="I25" s="394">
        <f t="shared" si="0"/>
        <v>0</v>
      </c>
      <c r="J25" s="393">
        <f t="shared" si="1"/>
        <v>0</v>
      </c>
    </row>
    <row r="26" spans="1:10" s="56" customFormat="1" ht="15.6" customHeight="1" x14ac:dyDescent="0.2">
      <c r="A26" s="114" t="s">
        <v>99</v>
      </c>
      <c r="B26" s="96">
        <f>SUM(B27:B28)</f>
        <v>115915000</v>
      </c>
      <c r="C26" s="184">
        <f>SUM(C27:C28)</f>
        <v>115543000</v>
      </c>
      <c r="D26" s="512">
        <f>SUM(D27:D28)</f>
        <v>0</v>
      </c>
      <c r="E26" s="514"/>
      <c r="F26" s="515">
        <f>SUM(F27:F28)</f>
        <v>0</v>
      </c>
      <c r="G26" s="516"/>
      <c r="H26" s="491">
        <f t="shared" si="2"/>
        <v>115915000</v>
      </c>
      <c r="I26" s="492">
        <f t="shared" si="0"/>
        <v>115543000</v>
      </c>
      <c r="J26" s="393">
        <f t="shared" si="1"/>
        <v>-372000</v>
      </c>
    </row>
    <row r="27" spans="1:10" s="56" customFormat="1" ht="15.6" customHeight="1" x14ac:dyDescent="0.2">
      <c r="A27" s="112" t="s">
        <v>116</v>
      </c>
      <c r="B27" s="97">
        <v>47321000</v>
      </c>
      <c r="C27" s="185">
        <v>33949000</v>
      </c>
      <c r="D27" s="417"/>
      <c r="E27" s="418"/>
      <c r="F27" s="405"/>
      <c r="G27" s="185"/>
      <c r="H27" s="428">
        <f>B27+D27+F27</f>
        <v>47321000</v>
      </c>
      <c r="I27" s="394">
        <f t="shared" si="0"/>
        <v>33949000</v>
      </c>
      <c r="J27" s="393">
        <f t="shared" si="1"/>
        <v>-13372000</v>
      </c>
    </row>
    <row r="28" spans="1:10" s="56" customFormat="1" ht="15.6" customHeight="1" thickBot="1" x14ac:dyDescent="0.25">
      <c r="A28" s="112" t="s">
        <v>117</v>
      </c>
      <c r="B28" s="98">
        <v>68594000</v>
      </c>
      <c r="C28" s="186">
        <v>81594000</v>
      </c>
      <c r="D28" s="419"/>
      <c r="E28" s="420"/>
      <c r="F28" s="406"/>
      <c r="G28" s="186"/>
      <c r="H28" s="428">
        <f t="shared" si="2"/>
        <v>68594000</v>
      </c>
      <c r="I28" s="395">
        <f t="shared" si="0"/>
        <v>81594000</v>
      </c>
      <c r="J28" s="393">
        <f t="shared" si="1"/>
        <v>13000000</v>
      </c>
    </row>
    <row r="29" spans="1:10" s="54" customFormat="1" ht="18.75" customHeight="1" thickBot="1" x14ac:dyDescent="0.25">
      <c r="A29" s="115" t="s">
        <v>50</v>
      </c>
      <c r="B29" s="99">
        <f>B3+B25+B26</f>
        <v>281119000</v>
      </c>
      <c r="C29" s="187">
        <f>C3+C25+C26</f>
        <v>282190032</v>
      </c>
      <c r="D29" s="421">
        <f>D3+D25+D26</f>
        <v>0</v>
      </c>
      <c r="E29" s="422"/>
      <c r="F29" s="407">
        <f>F3+F25+F26</f>
        <v>0</v>
      </c>
      <c r="G29" s="187"/>
      <c r="H29" s="496">
        <f>B29+D29+F29</f>
        <v>281119000</v>
      </c>
      <c r="I29" s="328">
        <f t="shared" si="0"/>
        <v>282190032</v>
      </c>
      <c r="J29" s="393">
        <f t="shared" si="1"/>
        <v>1071032</v>
      </c>
    </row>
    <row r="30" spans="1:10" s="54" customFormat="1" ht="18.75" customHeight="1" thickBot="1" x14ac:dyDescent="0.25">
      <c r="A30" s="488" t="s">
        <v>100</v>
      </c>
      <c r="B30" s="489">
        <v>142295000</v>
      </c>
      <c r="C30" s="490">
        <v>142295000</v>
      </c>
      <c r="D30" s="497"/>
      <c r="E30" s="498"/>
      <c r="F30" s="499"/>
      <c r="G30" s="500"/>
      <c r="H30" s="501">
        <f>B30</f>
        <v>142295000</v>
      </c>
      <c r="I30" s="502">
        <f>C30</f>
        <v>142295000</v>
      </c>
      <c r="J30" s="393">
        <f t="shared" si="1"/>
        <v>0</v>
      </c>
    </row>
    <row r="31" spans="1:10" s="54" customFormat="1" ht="15.75" customHeight="1" thickBot="1" x14ac:dyDescent="0.25">
      <c r="A31" s="116" t="s">
        <v>51</v>
      </c>
      <c r="B31" s="210">
        <v>-90648000</v>
      </c>
      <c r="C31" s="211">
        <v>-95999198</v>
      </c>
      <c r="D31" s="423">
        <v>0</v>
      </c>
      <c r="E31" s="424"/>
      <c r="F31" s="408">
        <v>0</v>
      </c>
      <c r="G31" s="211"/>
      <c r="H31" s="429">
        <f>B31+D31+F31</f>
        <v>-90648000</v>
      </c>
      <c r="I31" s="396">
        <f t="shared" si="0"/>
        <v>-95999198</v>
      </c>
      <c r="J31" s="393">
        <f t="shared" si="1"/>
        <v>-5351198</v>
      </c>
    </row>
    <row r="32" spans="1:10" s="54" customFormat="1" ht="15.75" customHeight="1" thickBot="1" x14ac:dyDescent="0.25">
      <c r="A32" s="209" t="s">
        <v>52</v>
      </c>
      <c r="B32" s="212">
        <f>SUM(B31:B31)</f>
        <v>-90648000</v>
      </c>
      <c r="C32" s="510">
        <f>SUM(C31:C31)</f>
        <v>-95999198</v>
      </c>
      <c r="D32" s="212">
        <f>SUM(D31:D31)</f>
        <v>0</v>
      </c>
      <c r="E32" s="425"/>
      <c r="F32" s="409">
        <f>SUM(F31:F31)</f>
        <v>0</v>
      </c>
      <c r="G32" s="213"/>
      <c r="H32" s="495">
        <f>B32+D32+F32</f>
        <v>-90648000</v>
      </c>
      <c r="I32" s="328">
        <f t="shared" si="0"/>
        <v>-95999198</v>
      </c>
      <c r="J32" s="397">
        <f t="shared" si="1"/>
        <v>-5351198</v>
      </c>
    </row>
    <row r="33" spans="1:10" s="54" customFormat="1" ht="15.75" customHeight="1" thickBot="1" x14ac:dyDescent="0.25">
      <c r="A33" s="209" t="s">
        <v>176</v>
      </c>
      <c r="B33" s="212">
        <f>B29+B30+B32</f>
        <v>332766000</v>
      </c>
      <c r="C33" s="511">
        <f>C29+C30+C32</f>
        <v>328485834</v>
      </c>
      <c r="D33" s="212"/>
      <c r="E33" s="425"/>
      <c r="F33" s="409"/>
      <c r="G33" s="213"/>
      <c r="H33" s="495">
        <f t="shared" ref="H33:I33" si="3">H29+H30+H32</f>
        <v>332766000</v>
      </c>
      <c r="I33" s="328">
        <f t="shared" si="3"/>
        <v>328485834</v>
      </c>
      <c r="J33" s="397">
        <f t="shared" si="1"/>
        <v>-4280166</v>
      </c>
    </row>
    <row r="34" spans="1:10" s="54" customFormat="1" ht="13.5" customHeight="1" thickBot="1" x14ac:dyDescent="0.25">
      <c r="A34" s="88"/>
      <c r="B34" s="100"/>
      <c r="C34" s="100"/>
      <c r="D34" s="101"/>
      <c r="E34" s="101"/>
      <c r="F34" s="89"/>
      <c r="G34" s="89"/>
      <c r="H34" s="85"/>
      <c r="I34" s="85"/>
      <c r="J34" s="208">
        <f>I34-H34</f>
        <v>0</v>
      </c>
    </row>
    <row r="35" spans="1:10" ht="18.75" customHeight="1" thickBot="1" x14ac:dyDescent="0.25">
      <c r="A35" s="627" t="s">
        <v>167</v>
      </c>
      <c r="B35" s="629" t="s">
        <v>154</v>
      </c>
      <c r="C35" s="630"/>
      <c r="D35" s="630"/>
      <c r="E35" s="630"/>
      <c r="F35" s="630"/>
      <c r="G35" s="630"/>
      <c r="H35" s="630"/>
      <c r="I35" s="390"/>
      <c r="J35" s="390"/>
    </row>
    <row r="36" spans="1:10" ht="49.5" customHeight="1" thickBot="1" x14ac:dyDescent="0.25">
      <c r="A36" s="628"/>
      <c r="B36" s="79" t="s">
        <v>44</v>
      </c>
      <c r="C36" s="389" t="s">
        <v>139</v>
      </c>
      <c r="D36" s="79" t="s">
        <v>45</v>
      </c>
      <c r="E36" s="188" t="s">
        <v>142</v>
      </c>
      <c r="F36" s="335" t="s">
        <v>102</v>
      </c>
      <c r="G36" s="389" t="s">
        <v>143</v>
      </c>
      <c r="H36" s="79" t="s">
        <v>46</v>
      </c>
      <c r="I36" s="188" t="s">
        <v>168</v>
      </c>
      <c r="J36" s="449" t="s">
        <v>149</v>
      </c>
    </row>
    <row r="37" spans="1:10" ht="15.6" customHeight="1" x14ac:dyDescent="0.2">
      <c r="A37" s="161" t="s">
        <v>47</v>
      </c>
      <c r="B37" s="430">
        <f>B38+B39+B40+B41+B42+B43+B46</f>
        <v>38313000</v>
      </c>
      <c r="C37" s="260">
        <f t="shared" ref="C37:G37" si="4">C38+C39+C40+C41+C42+C43+C46</f>
        <v>47186949</v>
      </c>
      <c r="D37" s="532">
        <f t="shared" si="4"/>
        <v>0</v>
      </c>
      <c r="E37" s="533">
        <f t="shared" si="4"/>
        <v>0</v>
      </c>
      <c r="F37" s="534">
        <f t="shared" si="4"/>
        <v>0</v>
      </c>
      <c r="G37" s="535">
        <f t="shared" si="4"/>
        <v>0</v>
      </c>
      <c r="H37" s="442">
        <f>B37+D37+F37</f>
        <v>38313000</v>
      </c>
      <c r="I37" s="394">
        <f>C37+E37+G37</f>
        <v>47186949</v>
      </c>
      <c r="J37" s="448">
        <f t="shared" ref="J37:J53" si="5">I37-H37</f>
        <v>8873949</v>
      </c>
    </row>
    <row r="38" spans="1:10" ht="12.75" x14ac:dyDescent="0.2">
      <c r="A38" s="112" t="s">
        <v>106</v>
      </c>
      <c r="B38" s="431">
        <v>38313000</v>
      </c>
      <c r="C38" s="261">
        <v>47156949</v>
      </c>
      <c r="D38" s="166"/>
      <c r="E38" s="438"/>
      <c r="F38" s="435"/>
      <c r="G38" s="261"/>
      <c r="H38" s="443">
        <f>B38+D38+F38</f>
        <v>38313000</v>
      </c>
      <c r="I38" s="394">
        <f t="shared" ref="I38:I52" si="6">C38+E38+G38</f>
        <v>47156949</v>
      </c>
      <c r="J38" s="393">
        <f t="shared" si="5"/>
        <v>8843949</v>
      </c>
    </row>
    <row r="39" spans="1:10" ht="15.6" customHeight="1" x14ac:dyDescent="0.2">
      <c r="A39" s="112" t="s">
        <v>107</v>
      </c>
      <c r="B39" s="431"/>
      <c r="C39" s="261"/>
      <c r="D39" s="166"/>
      <c r="E39" s="438"/>
      <c r="F39" s="435"/>
      <c r="G39" s="261"/>
      <c r="H39" s="443"/>
      <c r="I39" s="394">
        <f t="shared" si="6"/>
        <v>0</v>
      </c>
      <c r="J39" s="393">
        <f t="shared" si="5"/>
        <v>0</v>
      </c>
    </row>
    <row r="40" spans="1:10" ht="25.5" x14ac:dyDescent="0.2">
      <c r="A40" s="112" t="s">
        <v>108</v>
      </c>
      <c r="B40" s="431"/>
      <c r="C40" s="261"/>
      <c r="D40" s="166"/>
      <c r="E40" s="438"/>
      <c r="F40" s="435"/>
      <c r="G40" s="261"/>
      <c r="H40" s="443"/>
      <c r="I40" s="394">
        <f t="shared" si="6"/>
        <v>0</v>
      </c>
      <c r="J40" s="393">
        <f t="shared" si="5"/>
        <v>0</v>
      </c>
    </row>
    <row r="41" spans="1:10" ht="15.6" customHeight="1" x14ac:dyDescent="0.2">
      <c r="A41" s="112" t="s">
        <v>109</v>
      </c>
      <c r="B41" s="431"/>
      <c r="C41" s="261"/>
      <c r="D41" s="166"/>
      <c r="E41" s="438"/>
      <c r="F41" s="435"/>
      <c r="G41" s="261"/>
      <c r="H41" s="443"/>
      <c r="I41" s="394">
        <f t="shared" si="6"/>
        <v>0</v>
      </c>
      <c r="J41" s="393">
        <f t="shared" si="5"/>
        <v>0</v>
      </c>
    </row>
    <row r="42" spans="1:10" ht="15.6" customHeight="1" x14ac:dyDescent="0.2">
      <c r="A42" s="112" t="s">
        <v>110</v>
      </c>
      <c r="B42" s="432"/>
      <c r="C42" s="262"/>
      <c r="D42" s="167"/>
      <c r="E42" s="439"/>
      <c r="F42" s="436"/>
      <c r="G42" s="262"/>
      <c r="H42" s="444"/>
      <c r="I42" s="394">
        <f t="shared" si="6"/>
        <v>0</v>
      </c>
      <c r="J42" s="393">
        <f t="shared" si="5"/>
        <v>0</v>
      </c>
    </row>
    <row r="43" spans="1:10" ht="15.6" customHeight="1" x14ac:dyDescent="0.2">
      <c r="A43" s="112" t="s">
        <v>111</v>
      </c>
      <c r="B43" s="433"/>
      <c r="C43" s="263"/>
      <c r="D43" s="168"/>
      <c r="E43" s="440"/>
      <c r="F43" s="348"/>
      <c r="G43" s="263"/>
      <c r="H43" s="445"/>
      <c r="I43" s="394">
        <f t="shared" si="6"/>
        <v>0</v>
      </c>
      <c r="J43" s="393">
        <f t="shared" si="5"/>
        <v>0</v>
      </c>
    </row>
    <row r="44" spans="1:10" ht="15.6" customHeight="1" x14ac:dyDescent="0.2">
      <c r="A44" s="127" t="s">
        <v>175</v>
      </c>
      <c r="B44" s="485"/>
      <c r="C44" s="262">
        <v>30000</v>
      </c>
      <c r="D44" s="167"/>
      <c r="E44" s="439"/>
      <c r="F44" s="436"/>
      <c r="G44" s="262"/>
      <c r="H44" s="444">
        <f>B44+D44+F44</f>
        <v>0</v>
      </c>
      <c r="I44" s="394">
        <f t="shared" si="6"/>
        <v>30000</v>
      </c>
      <c r="J44" s="393">
        <f t="shared" si="5"/>
        <v>30000</v>
      </c>
    </row>
    <row r="45" spans="1:10" ht="15.6" customHeight="1" x14ac:dyDescent="0.2">
      <c r="A45" s="117" t="s">
        <v>98</v>
      </c>
      <c r="B45" s="432"/>
      <c r="C45" s="262"/>
      <c r="D45" s="166"/>
      <c r="E45" s="438"/>
      <c r="F45" s="435"/>
      <c r="G45" s="261"/>
      <c r="H45" s="443"/>
      <c r="I45" s="394">
        <f t="shared" si="6"/>
        <v>0</v>
      </c>
      <c r="J45" s="393">
        <f t="shared" si="5"/>
        <v>0</v>
      </c>
    </row>
    <row r="46" spans="1:10" ht="15.6" customHeight="1" x14ac:dyDescent="0.2">
      <c r="A46" s="112" t="s">
        <v>114</v>
      </c>
      <c r="B46" s="167">
        <f>B44+B45</f>
        <v>0</v>
      </c>
      <c r="C46" s="262">
        <f t="shared" ref="C46:H46" si="7">C44+C45</f>
        <v>30000</v>
      </c>
      <c r="D46" s="167">
        <f t="shared" si="7"/>
        <v>0</v>
      </c>
      <c r="E46" s="439">
        <f t="shared" si="7"/>
        <v>0</v>
      </c>
      <c r="F46" s="486">
        <f t="shared" si="7"/>
        <v>0</v>
      </c>
      <c r="G46" s="262">
        <f t="shared" si="7"/>
        <v>0</v>
      </c>
      <c r="H46" s="487">
        <f t="shared" si="7"/>
        <v>0</v>
      </c>
      <c r="I46" s="453">
        <f t="shared" si="6"/>
        <v>30000</v>
      </c>
      <c r="J46" s="487">
        <f t="shared" si="5"/>
        <v>30000</v>
      </c>
    </row>
    <row r="47" spans="1:10" ht="15.6" customHeight="1" x14ac:dyDescent="0.2">
      <c r="A47" s="112" t="s">
        <v>48</v>
      </c>
      <c r="B47" s="431"/>
      <c r="C47" s="261"/>
      <c r="D47" s="166"/>
      <c r="E47" s="438"/>
      <c r="F47" s="435"/>
      <c r="G47" s="261"/>
      <c r="H47" s="443"/>
      <c r="I47" s="394">
        <f t="shared" si="6"/>
        <v>0</v>
      </c>
      <c r="J47" s="393">
        <f t="shared" si="5"/>
        <v>0</v>
      </c>
    </row>
    <row r="48" spans="1:10" ht="15.6" customHeight="1" x14ac:dyDescent="0.2">
      <c r="A48" s="161" t="s">
        <v>99</v>
      </c>
      <c r="B48" s="434"/>
      <c r="C48" s="184"/>
      <c r="D48" s="169"/>
      <c r="E48" s="416"/>
      <c r="F48" s="404"/>
      <c r="G48" s="184"/>
      <c r="H48" s="446"/>
      <c r="I48" s="394">
        <f t="shared" si="6"/>
        <v>0</v>
      </c>
      <c r="J48" s="393">
        <f t="shared" si="5"/>
        <v>0</v>
      </c>
    </row>
    <row r="49" spans="1:10" ht="15.6" customHeight="1" x14ac:dyDescent="0.2">
      <c r="A49" s="114" t="s">
        <v>118</v>
      </c>
      <c r="B49" s="434"/>
      <c r="C49" s="184"/>
      <c r="D49" s="169"/>
      <c r="E49" s="416"/>
      <c r="F49" s="404"/>
      <c r="G49" s="184"/>
      <c r="H49" s="446"/>
      <c r="I49" s="394">
        <f t="shared" si="6"/>
        <v>0</v>
      </c>
      <c r="J49" s="393">
        <f t="shared" si="5"/>
        <v>0</v>
      </c>
    </row>
    <row r="50" spans="1:10" ht="15.6" customHeight="1" x14ac:dyDescent="0.2">
      <c r="A50" s="112" t="s">
        <v>119</v>
      </c>
      <c r="B50" s="431"/>
      <c r="C50" s="261"/>
      <c r="D50" s="166"/>
      <c r="E50" s="438"/>
      <c r="F50" s="435"/>
      <c r="G50" s="261"/>
      <c r="H50" s="443"/>
      <c r="I50" s="394">
        <f t="shared" si="6"/>
        <v>0</v>
      </c>
      <c r="J50" s="393">
        <f t="shared" si="5"/>
        <v>0</v>
      </c>
    </row>
    <row r="51" spans="1:10" ht="15.6" customHeight="1" x14ac:dyDescent="0.2">
      <c r="A51" s="112" t="s">
        <v>100</v>
      </c>
      <c r="B51" s="431"/>
      <c r="C51" s="261"/>
      <c r="D51" s="166"/>
      <c r="E51" s="438"/>
      <c r="F51" s="435"/>
      <c r="G51" s="261"/>
      <c r="H51" s="443"/>
      <c r="I51" s="394">
        <f t="shared" si="6"/>
        <v>0</v>
      </c>
      <c r="J51" s="393">
        <f t="shared" si="5"/>
        <v>0</v>
      </c>
    </row>
    <row r="52" spans="1:10" ht="15.6" customHeight="1" thickBot="1" x14ac:dyDescent="0.25">
      <c r="A52" s="162" t="s">
        <v>115</v>
      </c>
      <c r="B52" s="472"/>
      <c r="C52" s="473"/>
      <c r="D52" s="474"/>
      <c r="E52" s="475"/>
      <c r="F52" s="476"/>
      <c r="G52" s="473"/>
      <c r="H52" s="477"/>
      <c r="I52" s="395">
        <f t="shared" si="6"/>
        <v>0</v>
      </c>
      <c r="J52" s="478">
        <f t="shared" si="5"/>
        <v>0</v>
      </c>
    </row>
    <row r="53" spans="1:10" ht="19.5" customHeight="1" thickBot="1" x14ac:dyDescent="0.25">
      <c r="A53" s="479" t="s">
        <v>162</v>
      </c>
      <c r="B53" s="480">
        <f>B37+B47+B48+B51+B52</f>
        <v>38313000</v>
      </c>
      <c r="C53" s="481">
        <f t="shared" ref="C53:I53" si="8">C37+C47+C48+C51+C52</f>
        <v>47186949</v>
      </c>
      <c r="D53" s="482">
        <f t="shared" si="8"/>
        <v>0</v>
      </c>
      <c r="E53" s="483">
        <f t="shared" si="8"/>
        <v>0</v>
      </c>
      <c r="F53" s="484">
        <f t="shared" si="8"/>
        <v>0</v>
      </c>
      <c r="G53" s="481">
        <f t="shared" si="8"/>
        <v>0</v>
      </c>
      <c r="H53" s="459">
        <f t="shared" si="8"/>
        <v>38313000</v>
      </c>
      <c r="I53" s="396">
        <f t="shared" si="8"/>
        <v>47186949</v>
      </c>
      <c r="J53" s="206">
        <f t="shared" si="5"/>
        <v>8873949</v>
      </c>
    </row>
    <row r="54" spans="1:10" s="54" customFormat="1" ht="7.5" customHeight="1" thickBot="1" x14ac:dyDescent="0.25">
      <c r="A54" s="88"/>
      <c r="B54" s="100"/>
      <c r="C54" s="100"/>
      <c r="D54" s="101"/>
      <c r="E54" s="101"/>
      <c r="F54" s="89"/>
      <c r="G54" s="89"/>
      <c r="H54" s="85"/>
      <c r="I54" s="85"/>
      <c r="J54" s="208"/>
    </row>
    <row r="55" spans="1:10" ht="20.25" customHeight="1" thickBot="1" x14ac:dyDescent="0.25">
      <c r="A55" s="627" t="s">
        <v>164</v>
      </c>
      <c r="B55" s="629" t="s">
        <v>154</v>
      </c>
      <c r="C55" s="630"/>
      <c r="D55" s="630"/>
      <c r="E55" s="630"/>
      <c r="F55" s="630"/>
      <c r="G55" s="630"/>
      <c r="H55" s="630"/>
      <c r="I55" s="390"/>
      <c r="J55" s="390"/>
    </row>
    <row r="56" spans="1:10" ht="49.5" customHeight="1" thickBot="1" x14ac:dyDescent="0.25">
      <c r="A56" s="628"/>
      <c r="B56" s="79" t="s">
        <v>44</v>
      </c>
      <c r="C56" s="389" t="s">
        <v>139</v>
      </c>
      <c r="D56" s="79" t="s">
        <v>45</v>
      </c>
      <c r="E56" s="188" t="s">
        <v>142</v>
      </c>
      <c r="F56" s="335" t="s">
        <v>102</v>
      </c>
      <c r="G56" s="389" t="s">
        <v>143</v>
      </c>
      <c r="H56" s="79" t="s">
        <v>46</v>
      </c>
      <c r="I56" s="389" t="s">
        <v>168</v>
      </c>
      <c r="J56" s="450" t="s">
        <v>149</v>
      </c>
    </row>
    <row r="57" spans="1:10" ht="15.6" customHeight="1" x14ac:dyDescent="0.2">
      <c r="A57" s="161" t="s">
        <v>47</v>
      </c>
      <c r="B57" s="165">
        <f>B59+B60+B63+B67</f>
        <v>52335000</v>
      </c>
      <c r="C57" s="451">
        <f>C59+C60+C63+C67</f>
        <v>52296249</v>
      </c>
      <c r="D57" s="532">
        <f>D59+D60+D63+D67</f>
        <v>0</v>
      </c>
      <c r="E57" s="533"/>
      <c r="F57" s="534">
        <f>F59+F60+F63+F67</f>
        <v>0</v>
      </c>
      <c r="G57" s="535"/>
      <c r="H57" s="442">
        <f>B57+D57+F57</f>
        <v>52335000</v>
      </c>
      <c r="I57" s="562">
        <f>C57+E57+G57</f>
        <v>52296249</v>
      </c>
      <c r="J57" s="398">
        <f t="shared" ref="J57:J78" si="9">I57-H57</f>
        <v>-38751</v>
      </c>
    </row>
    <row r="58" spans="1:10" ht="12.75" x14ac:dyDescent="0.2">
      <c r="A58" s="112" t="s">
        <v>106</v>
      </c>
      <c r="B58" s="166"/>
      <c r="C58" s="452"/>
      <c r="D58" s="166"/>
      <c r="E58" s="438"/>
      <c r="F58" s="435"/>
      <c r="G58" s="261"/>
      <c r="H58" s="443">
        <f t="shared" ref="H58:H73" si="10">B58+D58+F58</f>
        <v>0</v>
      </c>
      <c r="I58" s="334">
        <f t="shared" ref="I58:I74" si="11">C58+E58+G58</f>
        <v>0</v>
      </c>
      <c r="J58" s="393">
        <f t="shared" si="9"/>
        <v>0</v>
      </c>
    </row>
    <row r="59" spans="1:10" ht="15.6" customHeight="1" x14ac:dyDescent="0.2">
      <c r="A59" s="112" t="s">
        <v>107</v>
      </c>
      <c r="B59" s="166">
        <v>51840000</v>
      </c>
      <c r="C59" s="452">
        <v>48842249</v>
      </c>
      <c r="D59" s="166">
        <f>D58</f>
        <v>0</v>
      </c>
      <c r="E59" s="438"/>
      <c r="F59" s="435">
        <f>F58</f>
        <v>0</v>
      </c>
      <c r="G59" s="261"/>
      <c r="H59" s="443">
        <f t="shared" si="10"/>
        <v>51840000</v>
      </c>
      <c r="I59" s="334">
        <f t="shared" si="11"/>
        <v>48842249</v>
      </c>
      <c r="J59" s="393">
        <f t="shared" si="9"/>
        <v>-2997751</v>
      </c>
    </row>
    <row r="60" spans="1:10" ht="25.5" x14ac:dyDescent="0.2">
      <c r="A60" s="112" t="s">
        <v>108</v>
      </c>
      <c r="B60" s="166"/>
      <c r="C60" s="452"/>
      <c r="D60" s="166"/>
      <c r="E60" s="438"/>
      <c r="F60" s="435"/>
      <c r="G60" s="261"/>
      <c r="H60" s="443">
        <f t="shared" si="10"/>
        <v>0</v>
      </c>
      <c r="I60" s="334">
        <f t="shared" si="11"/>
        <v>0</v>
      </c>
      <c r="J60" s="393">
        <f t="shared" si="9"/>
        <v>0</v>
      </c>
    </row>
    <row r="61" spans="1:10" ht="15.6" customHeight="1" x14ac:dyDescent="0.2">
      <c r="A61" s="112" t="s">
        <v>109</v>
      </c>
      <c r="B61" s="166"/>
      <c r="C61" s="452"/>
      <c r="D61" s="166"/>
      <c r="E61" s="438"/>
      <c r="F61" s="435"/>
      <c r="G61" s="261"/>
      <c r="H61" s="443">
        <f t="shared" si="10"/>
        <v>0</v>
      </c>
      <c r="I61" s="334">
        <f t="shared" si="11"/>
        <v>0</v>
      </c>
      <c r="J61" s="393">
        <f t="shared" si="9"/>
        <v>0</v>
      </c>
    </row>
    <row r="62" spans="1:10" ht="15.6" customHeight="1" x14ac:dyDescent="0.2">
      <c r="A62" s="112" t="s">
        <v>110</v>
      </c>
      <c r="B62" s="167"/>
      <c r="C62" s="453"/>
      <c r="D62" s="167"/>
      <c r="E62" s="439"/>
      <c r="F62" s="436"/>
      <c r="G62" s="262"/>
      <c r="H62" s="444">
        <f t="shared" si="10"/>
        <v>0</v>
      </c>
      <c r="I62" s="334">
        <f t="shared" si="11"/>
        <v>0</v>
      </c>
      <c r="J62" s="393">
        <f t="shared" si="9"/>
        <v>0</v>
      </c>
    </row>
    <row r="63" spans="1:10" ht="15.6" customHeight="1" x14ac:dyDescent="0.2">
      <c r="A63" s="112" t="s">
        <v>111</v>
      </c>
      <c r="B63" s="168">
        <f>B61+B62</f>
        <v>0</v>
      </c>
      <c r="C63" s="454"/>
      <c r="D63" s="168">
        <f>D61+D62</f>
        <v>0</v>
      </c>
      <c r="E63" s="440"/>
      <c r="F63" s="348">
        <f>F61+F62</f>
        <v>0</v>
      </c>
      <c r="G63" s="263"/>
      <c r="H63" s="445">
        <f t="shared" si="10"/>
        <v>0</v>
      </c>
      <c r="I63" s="334">
        <f t="shared" si="11"/>
        <v>0</v>
      </c>
      <c r="J63" s="393">
        <f t="shared" si="9"/>
        <v>0</v>
      </c>
    </row>
    <row r="64" spans="1:10" ht="15.6" customHeight="1" x14ac:dyDescent="0.2">
      <c r="A64" s="117" t="s">
        <v>97</v>
      </c>
      <c r="B64" s="485">
        <v>495000</v>
      </c>
      <c r="C64" s="438">
        <v>390000</v>
      </c>
      <c r="D64" s="167"/>
      <c r="E64" s="439"/>
      <c r="F64" s="436"/>
      <c r="G64" s="262"/>
      <c r="H64" s="563">
        <f t="shared" si="10"/>
        <v>495000</v>
      </c>
      <c r="I64" s="334">
        <f t="shared" si="11"/>
        <v>390000</v>
      </c>
      <c r="J64" s="393">
        <f t="shared" si="9"/>
        <v>-105000</v>
      </c>
    </row>
    <row r="65" spans="1:10" ht="15.6" customHeight="1" x14ac:dyDescent="0.2">
      <c r="A65" s="117" t="s">
        <v>98</v>
      </c>
      <c r="B65" s="560"/>
      <c r="C65" s="452">
        <v>105000</v>
      </c>
      <c r="D65" s="166"/>
      <c r="E65" s="438"/>
      <c r="F65" s="435"/>
      <c r="G65" s="261"/>
      <c r="H65" s="443">
        <f t="shared" si="10"/>
        <v>0</v>
      </c>
      <c r="I65" s="334">
        <f t="shared" si="11"/>
        <v>105000</v>
      </c>
      <c r="J65" s="393">
        <f t="shared" si="9"/>
        <v>105000</v>
      </c>
    </row>
    <row r="66" spans="1:10" ht="15.6" customHeight="1" x14ac:dyDescent="0.2">
      <c r="A66" s="127" t="s">
        <v>144</v>
      </c>
      <c r="B66" s="560"/>
      <c r="C66" s="452">
        <v>2959000</v>
      </c>
      <c r="D66" s="166"/>
      <c r="E66" s="438"/>
      <c r="F66" s="435"/>
      <c r="G66" s="261"/>
      <c r="H66" s="443">
        <f t="shared" si="10"/>
        <v>0</v>
      </c>
      <c r="I66" s="334">
        <f t="shared" si="11"/>
        <v>2959000</v>
      </c>
      <c r="J66" s="393">
        <f t="shared" si="9"/>
        <v>2959000</v>
      </c>
    </row>
    <row r="67" spans="1:10" ht="15.6" customHeight="1" x14ac:dyDescent="0.2">
      <c r="A67" s="112" t="s">
        <v>114</v>
      </c>
      <c r="B67" s="167">
        <f>SUM(B64:B66)</f>
        <v>495000</v>
      </c>
      <c r="C67" s="561">
        <f>SUM(C64:C66)</f>
        <v>3454000</v>
      </c>
      <c r="D67" s="166">
        <f>SUM(D64:D65)</f>
        <v>0</v>
      </c>
      <c r="E67" s="438"/>
      <c r="F67" s="435">
        <f>SUM(F64:F65)</f>
        <v>0</v>
      </c>
      <c r="G67" s="261"/>
      <c r="H67" s="444">
        <f t="shared" si="10"/>
        <v>495000</v>
      </c>
      <c r="I67" s="562">
        <f t="shared" si="11"/>
        <v>3454000</v>
      </c>
      <c r="J67" s="393">
        <f t="shared" si="9"/>
        <v>2959000</v>
      </c>
    </row>
    <row r="68" spans="1:10" ht="15.6" customHeight="1" x14ac:dyDescent="0.2">
      <c r="A68" s="161" t="s">
        <v>48</v>
      </c>
      <c r="B68" s="512">
        <f>SUM(B69:B72)</f>
        <v>0</v>
      </c>
      <c r="C68" s="513"/>
      <c r="D68" s="512">
        <f>SUM(D69:D72)</f>
        <v>0</v>
      </c>
      <c r="E68" s="514"/>
      <c r="F68" s="515">
        <f>SUM(F69:F72)</f>
        <v>0</v>
      </c>
      <c r="G68" s="516"/>
      <c r="H68" s="517">
        <f t="shared" si="10"/>
        <v>0</v>
      </c>
      <c r="I68" s="518">
        <f t="shared" si="11"/>
        <v>0</v>
      </c>
      <c r="J68" s="519">
        <f t="shared" si="9"/>
        <v>0</v>
      </c>
    </row>
    <row r="69" spans="1:10" ht="15.6" customHeight="1" x14ac:dyDescent="0.2">
      <c r="A69" s="114" t="s">
        <v>99</v>
      </c>
      <c r="B69" s="512">
        <f>SUM(B70:B71)</f>
        <v>0</v>
      </c>
      <c r="C69" s="513"/>
      <c r="D69" s="512">
        <f>SUM(D70:D71)</f>
        <v>0</v>
      </c>
      <c r="E69" s="514"/>
      <c r="F69" s="515">
        <f>SUM(F70:F71)</f>
        <v>0</v>
      </c>
      <c r="G69" s="516"/>
      <c r="H69" s="517">
        <f t="shared" si="10"/>
        <v>0</v>
      </c>
      <c r="I69" s="518">
        <f t="shared" si="11"/>
        <v>0</v>
      </c>
      <c r="J69" s="519">
        <f t="shared" si="9"/>
        <v>0</v>
      </c>
    </row>
    <row r="70" spans="1:10" ht="15.6" customHeight="1" x14ac:dyDescent="0.2">
      <c r="A70" s="112" t="s">
        <v>118</v>
      </c>
      <c r="B70" s="166"/>
      <c r="C70" s="452"/>
      <c r="D70" s="166"/>
      <c r="E70" s="438"/>
      <c r="F70" s="435"/>
      <c r="G70" s="261"/>
      <c r="H70" s="443">
        <f t="shared" si="10"/>
        <v>0</v>
      </c>
      <c r="I70" s="334">
        <f t="shared" si="11"/>
        <v>0</v>
      </c>
      <c r="J70" s="393">
        <f t="shared" si="9"/>
        <v>0</v>
      </c>
    </row>
    <row r="71" spans="1:10" ht="15.6" customHeight="1" x14ac:dyDescent="0.2">
      <c r="A71" s="112" t="s">
        <v>119</v>
      </c>
      <c r="B71" s="166"/>
      <c r="C71" s="452"/>
      <c r="D71" s="166"/>
      <c r="E71" s="438"/>
      <c r="F71" s="435"/>
      <c r="G71" s="261"/>
      <c r="H71" s="443">
        <f t="shared" si="10"/>
        <v>0</v>
      </c>
      <c r="I71" s="334">
        <f t="shared" si="11"/>
        <v>0</v>
      </c>
      <c r="J71" s="393">
        <f t="shared" si="9"/>
        <v>0</v>
      </c>
    </row>
    <row r="72" spans="1:10" ht="15.6" customHeight="1" x14ac:dyDescent="0.2">
      <c r="A72" s="162" t="s">
        <v>100</v>
      </c>
      <c r="B72" s="166"/>
      <c r="C72" s="452"/>
      <c r="D72" s="166"/>
      <c r="E72" s="438"/>
      <c r="F72" s="435"/>
      <c r="G72" s="261"/>
      <c r="H72" s="443">
        <f t="shared" si="10"/>
        <v>0</v>
      </c>
      <c r="I72" s="334">
        <f t="shared" si="11"/>
        <v>0</v>
      </c>
      <c r="J72" s="393">
        <f t="shared" si="9"/>
        <v>0</v>
      </c>
    </row>
    <row r="73" spans="1:10" ht="15.6" customHeight="1" thickBot="1" x14ac:dyDescent="0.25">
      <c r="A73" s="162" t="s">
        <v>115</v>
      </c>
      <c r="B73" s="170"/>
      <c r="C73" s="455"/>
      <c r="D73" s="170"/>
      <c r="E73" s="441"/>
      <c r="F73" s="437"/>
      <c r="G73" s="264"/>
      <c r="H73" s="447">
        <f t="shared" si="10"/>
        <v>0</v>
      </c>
      <c r="I73" s="493">
        <f t="shared" si="11"/>
        <v>0</v>
      </c>
      <c r="J73" s="478">
        <f t="shared" si="9"/>
        <v>0</v>
      </c>
    </row>
    <row r="74" spans="1:10" ht="20.25" customHeight="1" thickBot="1" x14ac:dyDescent="0.25">
      <c r="A74" s="163" t="s">
        <v>95</v>
      </c>
      <c r="B74" s="164">
        <f>B57+B68+B69+B72+B73</f>
        <v>52335000</v>
      </c>
      <c r="C74" s="456">
        <f>C57+C68+C69+C72+C73</f>
        <v>52296249</v>
      </c>
      <c r="D74" s="164">
        <f>D57+D68+D69+D72</f>
        <v>0</v>
      </c>
      <c r="E74" s="458"/>
      <c r="F74" s="457">
        <f>F57+F68+F69+F72</f>
        <v>0</v>
      </c>
      <c r="G74" s="176"/>
      <c r="H74" s="459">
        <f>B74+D74+F74</f>
        <v>52335000</v>
      </c>
      <c r="I74" s="494">
        <f t="shared" si="11"/>
        <v>52296249</v>
      </c>
      <c r="J74" s="206">
        <f t="shared" si="9"/>
        <v>-38751</v>
      </c>
    </row>
    <row r="75" spans="1:10" ht="15.6" customHeight="1" x14ac:dyDescent="0.2">
      <c r="A75" s="86"/>
      <c r="B75" s="102"/>
      <c r="C75" s="102"/>
      <c r="D75" s="102"/>
      <c r="E75" s="102"/>
      <c r="F75" s="87"/>
      <c r="G75" s="87"/>
      <c r="H75" s="86"/>
      <c r="J75" s="208">
        <f t="shared" si="9"/>
        <v>0</v>
      </c>
    </row>
    <row r="76" spans="1:10" ht="15.6" customHeight="1" x14ac:dyDescent="0.2">
      <c r="A76" s="86"/>
      <c r="B76" s="102"/>
      <c r="C76" s="102"/>
      <c r="D76" s="102"/>
      <c r="E76" s="102"/>
      <c r="F76" s="87"/>
      <c r="G76" s="87"/>
      <c r="H76" s="86"/>
      <c r="J76" s="208">
        <f t="shared" si="9"/>
        <v>0</v>
      </c>
    </row>
    <row r="77" spans="1:10" ht="15.6" customHeight="1" thickBot="1" x14ac:dyDescent="0.25">
      <c r="A77" s="86"/>
      <c r="B77" s="102"/>
      <c r="C77" s="102"/>
      <c r="D77" s="102"/>
      <c r="E77" s="102"/>
      <c r="F77" s="87"/>
      <c r="G77" s="87"/>
      <c r="H77" s="87"/>
      <c r="J77" s="208">
        <f t="shared" si="9"/>
        <v>0</v>
      </c>
    </row>
    <row r="78" spans="1:10" ht="36.75" customHeight="1" thickBot="1" x14ac:dyDescent="0.3">
      <c r="A78" s="118" t="s">
        <v>53</v>
      </c>
      <c r="B78" s="606">
        <f>B33+B53+B74</f>
        <v>423414000</v>
      </c>
      <c r="C78" s="606">
        <f t="shared" ref="C78:I78" si="12">C33+C53+C74</f>
        <v>427969032</v>
      </c>
      <c r="D78" s="119">
        <f t="shared" si="12"/>
        <v>0</v>
      </c>
      <c r="E78" s="119">
        <f t="shared" si="12"/>
        <v>0</v>
      </c>
      <c r="F78" s="119">
        <f t="shared" si="12"/>
        <v>0</v>
      </c>
      <c r="G78" s="119">
        <f t="shared" si="12"/>
        <v>0</v>
      </c>
      <c r="H78" s="606">
        <f t="shared" si="12"/>
        <v>423414000</v>
      </c>
      <c r="I78" s="606">
        <f t="shared" si="12"/>
        <v>427969032</v>
      </c>
      <c r="J78" s="206">
        <f t="shared" si="9"/>
        <v>4555032</v>
      </c>
    </row>
    <row r="83" spans="9:9" ht="15.6" customHeight="1" x14ac:dyDescent="0.2">
      <c r="I83" s="333"/>
    </row>
  </sheetData>
  <sheetProtection selectLockedCells="1" selectUnlockedCells="1"/>
  <mergeCells count="6">
    <mergeCell ref="A55:A56"/>
    <mergeCell ref="B55:H55"/>
    <mergeCell ref="B1:H1"/>
    <mergeCell ref="A1:A2"/>
    <mergeCell ref="A35:A36"/>
    <mergeCell ref="B35:H35"/>
  </mergeCells>
  <phoneticPr fontId="0" type="noConversion"/>
  <printOptions horizontalCentered="1"/>
  <pageMargins left="0.39370078740157483" right="0.39370078740157483" top="0.59055118110236227" bottom="0.23622047244094491" header="0.23622047244094491" footer="0.19685039370078741"/>
  <pageSetup paperSize="9" scale="57" firstPageNumber="0" fitToHeight="4" orientation="portrait" r:id="rId1"/>
  <headerFooter alignWithMargins="0">
    <oddHeader>&amp;C&amp;"Times New Roman,Félkövér"Dad Község Önkormányzatának
 bevételei (e Ft)&amp;R&amp;"Times New Roman,Félkövér"2. melléklet
a 6/2020. (VI.17.) önk.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9"/>
  <dimension ref="A1:J63"/>
  <sheetViews>
    <sheetView view="pageBreakPreview" topLeftCell="A40" zoomScale="85" zoomScaleNormal="100" zoomScaleSheetLayoutView="85" workbookViewId="0">
      <selection activeCell="C9" sqref="C9"/>
    </sheetView>
  </sheetViews>
  <sheetFormatPr defaultRowHeight="12.75" x14ac:dyDescent="0.2"/>
  <cols>
    <col min="1" max="1" width="52.5703125" style="80" customWidth="1"/>
    <col min="2" max="2" width="12" style="80" customWidth="1"/>
    <col min="3" max="3" width="11.28515625" style="80" customWidth="1"/>
    <col min="4" max="4" width="13" style="80" customWidth="1"/>
    <col min="5" max="5" width="15.5703125" style="80" customWidth="1"/>
    <col min="6" max="6" width="11.140625" style="80" customWidth="1"/>
    <col min="7" max="7" width="15.42578125" style="80" customWidth="1"/>
    <col min="8" max="8" width="12.85546875" style="80" customWidth="1"/>
    <col min="9" max="9" width="12" style="80" customWidth="1"/>
    <col min="10" max="10" width="13.140625" style="80" customWidth="1"/>
    <col min="11" max="16384" width="9.140625" style="80"/>
  </cols>
  <sheetData>
    <row r="1" spans="1:10" ht="22.5" customHeight="1" thickBot="1" x14ac:dyDescent="0.25">
      <c r="A1" s="641" t="s">
        <v>170</v>
      </c>
      <c r="B1" s="636" t="s">
        <v>155</v>
      </c>
      <c r="C1" s="637"/>
      <c r="D1" s="637"/>
      <c r="E1" s="637"/>
      <c r="F1" s="637"/>
      <c r="G1" s="637"/>
      <c r="H1" s="638"/>
    </row>
    <row r="2" spans="1:10" s="91" customFormat="1" ht="36.75" customHeight="1" thickBot="1" x14ac:dyDescent="0.25">
      <c r="A2" s="642"/>
      <c r="B2" s="79" t="s">
        <v>44</v>
      </c>
      <c r="C2" s="188" t="s">
        <v>145</v>
      </c>
      <c r="D2" s="79" t="s">
        <v>45</v>
      </c>
      <c r="E2" s="188" t="s">
        <v>146</v>
      </c>
      <c r="F2" s="120" t="s">
        <v>77</v>
      </c>
      <c r="G2" s="313" t="s">
        <v>147</v>
      </c>
      <c r="H2" s="79" t="s">
        <v>46</v>
      </c>
      <c r="I2" s="177" t="s">
        <v>148</v>
      </c>
      <c r="J2" s="222" t="s">
        <v>149</v>
      </c>
    </row>
    <row r="3" spans="1:10" s="91" customFormat="1" ht="15.6" customHeight="1" x14ac:dyDescent="0.2">
      <c r="A3" s="128" t="s">
        <v>54</v>
      </c>
      <c r="B3" s="137">
        <f>SUM(B4:B7)</f>
        <v>104338000</v>
      </c>
      <c r="C3" s="285">
        <f>SUM(C4:C7)+C11</f>
        <v>100978088</v>
      </c>
      <c r="D3" s="138">
        <f>SUM(D4:D7)</f>
        <v>3803000</v>
      </c>
      <c r="E3" s="302">
        <f>SUM(E4:E7)</f>
        <v>7016000</v>
      </c>
      <c r="F3" s="138">
        <f>SUM(F4:F11)</f>
        <v>0</v>
      </c>
      <c r="G3" s="302">
        <f>SUM(G4:G11)</f>
        <v>0</v>
      </c>
      <c r="H3" s="215">
        <f>B3+D3</f>
        <v>108141000</v>
      </c>
      <c r="I3" s="323">
        <f>C3+E3</f>
        <v>107994088</v>
      </c>
      <c r="J3" s="566">
        <f>I3-H3</f>
        <v>-146912</v>
      </c>
    </row>
    <row r="4" spans="1:10" s="91" customFormat="1" ht="15.6" customHeight="1" x14ac:dyDescent="0.2">
      <c r="A4" s="129" t="s">
        <v>55</v>
      </c>
      <c r="B4" s="139">
        <v>19018000</v>
      </c>
      <c r="C4" s="286">
        <v>19247000</v>
      </c>
      <c r="D4" s="70">
        <v>1107000</v>
      </c>
      <c r="E4" s="303">
        <v>1307000</v>
      </c>
      <c r="F4" s="70"/>
      <c r="G4" s="314"/>
      <c r="H4" s="189">
        <f t="shared" ref="H4:H23" si="0">B4+D4</f>
        <v>20125000</v>
      </c>
      <c r="I4" s="326">
        <f>C4+E4+G4</f>
        <v>20554000</v>
      </c>
      <c r="J4" s="567">
        <f t="shared" ref="J4:J61" si="1">I4-H4</f>
        <v>429000</v>
      </c>
    </row>
    <row r="5" spans="1:10" s="91" customFormat="1" ht="24" customHeight="1" x14ac:dyDescent="0.2">
      <c r="A5" s="171" t="s">
        <v>56</v>
      </c>
      <c r="B5" s="139">
        <v>3211000</v>
      </c>
      <c r="C5" s="286">
        <v>2064088</v>
      </c>
      <c r="D5" s="70"/>
      <c r="E5" s="303"/>
      <c r="F5" s="70"/>
      <c r="G5" s="314"/>
      <c r="H5" s="189">
        <f t="shared" si="0"/>
        <v>3211000</v>
      </c>
      <c r="I5" s="325">
        <f t="shared" ref="I5:I12" si="2">C5+E5+G5</f>
        <v>2064088</v>
      </c>
      <c r="J5" s="567">
        <f t="shared" si="1"/>
        <v>-1146912</v>
      </c>
    </row>
    <row r="6" spans="1:10" s="91" customFormat="1" ht="15.6" customHeight="1" x14ac:dyDescent="0.2">
      <c r="A6" s="129" t="s">
        <v>57</v>
      </c>
      <c r="B6" s="139">
        <v>26298000</v>
      </c>
      <c r="C6" s="286">
        <v>32630000</v>
      </c>
      <c r="D6" s="70">
        <v>2119000</v>
      </c>
      <c r="E6" s="303">
        <v>5132000</v>
      </c>
      <c r="F6" s="70"/>
      <c r="G6" s="314"/>
      <c r="H6" s="189">
        <f t="shared" si="0"/>
        <v>28417000</v>
      </c>
      <c r="I6" s="326">
        <f t="shared" si="2"/>
        <v>37762000</v>
      </c>
      <c r="J6" s="567">
        <f>I6-H6</f>
        <v>9345000</v>
      </c>
    </row>
    <row r="7" spans="1:10" s="91" customFormat="1" ht="15.6" customHeight="1" x14ac:dyDescent="0.2">
      <c r="A7" s="129" t="s">
        <v>62</v>
      </c>
      <c r="B7" s="546">
        <f>SUM(B9:B11)</f>
        <v>55811000</v>
      </c>
      <c r="C7" s="287">
        <f>SUM(C9:C11)</f>
        <v>44097000</v>
      </c>
      <c r="D7" s="547">
        <f>SUM(D9:D11)</f>
        <v>577000</v>
      </c>
      <c r="E7" s="548">
        <f>SUM(E9:E11)</f>
        <v>577000</v>
      </c>
      <c r="F7" s="547">
        <f>SUM(F9:F11)</f>
        <v>0</v>
      </c>
      <c r="G7" s="549"/>
      <c r="H7" s="550">
        <f t="shared" si="0"/>
        <v>56388000</v>
      </c>
      <c r="I7" s="570">
        <f t="shared" si="2"/>
        <v>44674000</v>
      </c>
      <c r="J7" s="567">
        <f t="shared" si="1"/>
        <v>-11714000</v>
      </c>
    </row>
    <row r="8" spans="1:10" s="91" customFormat="1" ht="25.5" hidden="1" x14ac:dyDescent="0.2">
      <c r="A8" s="131" t="s">
        <v>63</v>
      </c>
      <c r="B8" s="139"/>
      <c r="C8" s="286"/>
      <c r="D8" s="70"/>
      <c r="E8" s="303"/>
      <c r="F8" s="70"/>
      <c r="G8" s="314"/>
      <c r="H8" s="189">
        <f t="shared" si="0"/>
        <v>0</v>
      </c>
      <c r="I8" s="324">
        <f t="shared" si="2"/>
        <v>0</v>
      </c>
      <c r="J8" s="567">
        <f t="shared" si="1"/>
        <v>0</v>
      </c>
    </row>
    <row r="9" spans="1:10" s="91" customFormat="1" ht="15.6" customHeight="1" x14ac:dyDescent="0.2">
      <c r="A9" s="132" t="s">
        <v>64</v>
      </c>
      <c r="B9" s="139">
        <v>47321000</v>
      </c>
      <c r="C9" s="286">
        <v>36107000</v>
      </c>
      <c r="D9" s="70"/>
      <c r="E9" s="538"/>
      <c r="F9" s="537"/>
      <c r="G9" s="539"/>
      <c r="H9" s="189">
        <f t="shared" si="0"/>
        <v>47321000</v>
      </c>
      <c r="I9" s="326">
        <f t="shared" si="2"/>
        <v>36107000</v>
      </c>
      <c r="J9" s="567">
        <f t="shared" si="1"/>
        <v>-11214000</v>
      </c>
    </row>
    <row r="10" spans="1:10" s="91" customFormat="1" ht="15.6" customHeight="1" x14ac:dyDescent="0.2">
      <c r="A10" s="132" t="s">
        <v>65</v>
      </c>
      <c r="B10" s="139">
        <v>5550000</v>
      </c>
      <c r="C10" s="286">
        <v>5050000</v>
      </c>
      <c r="D10" s="70">
        <v>577000</v>
      </c>
      <c r="E10" s="303">
        <v>577000</v>
      </c>
      <c r="F10" s="70"/>
      <c r="G10" s="314"/>
      <c r="H10" s="189">
        <f t="shared" si="0"/>
        <v>6127000</v>
      </c>
      <c r="I10" s="326">
        <f t="shared" si="2"/>
        <v>5627000</v>
      </c>
      <c r="J10" s="567">
        <f t="shared" si="1"/>
        <v>-500000</v>
      </c>
    </row>
    <row r="11" spans="1:10" s="92" customFormat="1" ht="15.6" customHeight="1" x14ac:dyDescent="0.2">
      <c r="A11" s="536" t="s">
        <v>136</v>
      </c>
      <c r="B11" s="196">
        <v>2940000</v>
      </c>
      <c r="C11" s="569">
        <v>2940000</v>
      </c>
      <c r="D11" s="69"/>
      <c r="E11" s="304"/>
      <c r="F11" s="69"/>
      <c r="G11" s="315"/>
      <c r="H11" s="189">
        <f t="shared" si="0"/>
        <v>2940000</v>
      </c>
      <c r="I11" s="326">
        <f t="shared" si="2"/>
        <v>2940000</v>
      </c>
      <c r="J11" s="567">
        <f t="shared" si="1"/>
        <v>0</v>
      </c>
    </row>
    <row r="12" spans="1:10" s="92" customFormat="1" ht="14.25" customHeight="1" x14ac:dyDescent="0.2">
      <c r="A12" s="133" t="s">
        <v>58</v>
      </c>
      <c r="B12" s="140">
        <f>SUM(B13:B15)</f>
        <v>145691000</v>
      </c>
      <c r="C12" s="288">
        <f>SUM(C13:C15)</f>
        <v>159358000</v>
      </c>
      <c r="D12" s="69">
        <f>SUM(D13:D15)</f>
        <v>2514000</v>
      </c>
      <c r="E12" s="304">
        <f>SUM(E13:E15)</f>
        <v>0</v>
      </c>
      <c r="F12" s="69">
        <f>SUM(F13:F15)</f>
        <v>0</v>
      </c>
      <c r="G12" s="315"/>
      <c r="H12" s="190">
        <f t="shared" si="0"/>
        <v>148205000</v>
      </c>
      <c r="I12" s="324">
        <f t="shared" si="2"/>
        <v>159358000</v>
      </c>
      <c r="J12" s="567">
        <f t="shared" si="1"/>
        <v>11153000</v>
      </c>
    </row>
    <row r="13" spans="1:10" s="92" customFormat="1" ht="14.25" customHeight="1" x14ac:dyDescent="0.2">
      <c r="A13" s="134" t="s">
        <v>59</v>
      </c>
      <c r="B13" s="139">
        <v>84491000</v>
      </c>
      <c r="C13" s="286">
        <v>98158000</v>
      </c>
      <c r="D13" s="70">
        <v>1244000</v>
      </c>
      <c r="E13" s="303"/>
      <c r="F13" s="70">
        <v>0</v>
      </c>
      <c r="G13" s="314"/>
      <c r="H13" s="189">
        <f t="shared" si="0"/>
        <v>85735000</v>
      </c>
      <c r="I13" s="325">
        <f t="shared" ref="I13:I15" si="3">C13+E13+G13</f>
        <v>98158000</v>
      </c>
      <c r="J13" s="567">
        <f t="shared" si="1"/>
        <v>12423000</v>
      </c>
    </row>
    <row r="14" spans="1:10" s="92" customFormat="1" ht="15.6" customHeight="1" x14ac:dyDescent="0.2">
      <c r="A14" s="134" t="s">
        <v>60</v>
      </c>
      <c r="B14" s="139">
        <v>61200000</v>
      </c>
      <c r="C14" s="286">
        <v>61200000</v>
      </c>
      <c r="D14" s="70">
        <v>1270000</v>
      </c>
      <c r="E14" s="303"/>
      <c r="F14" s="70">
        <v>0</v>
      </c>
      <c r="G14" s="314"/>
      <c r="H14" s="189">
        <f t="shared" si="0"/>
        <v>62470000</v>
      </c>
      <c r="I14" s="325">
        <f t="shared" si="3"/>
        <v>61200000</v>
      </c>
      <c r="J14" s="567">
        <f t="shared" si="1"/>
        <v>-1270000</v>
      </c>
    </row>
    <row r="15" spans="1:10" s="93" customFormat="1" ht="15.6" customHeight="1" x14ac:dyDescent="0.2">
      <c r="A15" s="134" t="s">
        <v>66</v>
      </c>
      <c r="B15" s="139"/>
      <c r="C15" s="286"/>
      <c r="D15" s="70"/>
      <c r="E15" s="303"/>
      <c r="F15" s="70">
        <v>0</v>
      </c>
      <c r="G15" s="314"/>
      <c r="H15" s="189">
        <f t="shared" si="0"/>
        <v>0</v>
      </c>
      <c r="I15" s="325">
        <f t="shared" si="3"/>
        <v>0</v>
      </c>
      <c r="J15" s="567">
        <f t="shared" si="1"/>
        <v>0</v>
      </c>
    </row>
    <row r="16" spans="1:10" s="92" customFormat="1" x14ac:dyDescent="0.2">
      <c r="A16" s="135" t="s">
        <v>67</v>
      </c>
      <c r="B16" s="140">
        <f>B17+B20</f>
        <v>73878000</v>
      </c>
      <c r="C16" s="288">
        <f>C17+C20</f>
        <v>61134000</v>
      </c>
      <c r="D16" s="69">
        <f>D17+D20</f>
        <v>2542000</v>
      </c>
      <c r="E16" s="304">
        <f>E17+E20</f>
        <v>0</v>
      </c>
      <c r="F16" s="69">
        <f>F17+F20</f>
        <v>0</v>
      </c>
      <c r="G16" s="315"/>
      <c r="H16" s="540">
        <f t="shared" si="0"/>
        <v>76420000</v>
      </c>
      <c r="I16" s="326">
        <f>E16+C16+G16</f>
        <v>61134000</v>
      </c>
      <c r="J16" s="567">
        <f t="shared" si="1"/>
        <v>-15286000</v>
      </c>
    </row>
    <row r="17" spans="1:10" s="93" customFormat="1" ht="15.6" customHeight="1" x14ac:dyDescent="0.2">
      <c r="A17" s="63" t="s">
        <v>84</v>
      </c>
      <c r="B17" s="139">
        <f>B18+B19</f>
        <v>73878000</v>
      </c>
      <c r="C17" s="286">
        <f>C18+C19</f>
        <v>61134000</v>
      </c>
      <c r="D17" s="70">
        <f t="shared" ref="D17:G17" si="4">D18+D19</f>
        <v>2542000</v>
      </c>
      <c r="E17" s="303">
        <f t="shared" si="4"/>
        <v>0</v>
      </c>
      <c r="F17" s="70">
        <f t="shared" si="4"/>
        <v>0</v>
      </c>
      <c r="G17" s="314">
        <f t="shared" si="4"/>
        <v>0</v>
      </c>
      <c r="H17" s="189">
        <f t="shared" si="0"/>
        <v>76420000</v>
      </c>
      <c r="I17" s="326">
        <f t="shared" ref="I17:I22" si="5">C17+E17+G17</f>
        <v>61134000</v>
      </c>
      <c r="J17" s="567">
        <f t="shared" si="1"/>
        <v>-15286000</v>
      </c>
    </row>
    <row r="18" spans="1:10" s="93" customFormat="1" ht="13.5" customHeight="1" x14ac:dyDescent="0.2">
      <c r="A18" s="64" t="s">
        <v>83</v>
      </c>
      <c r="B18" s="139">
        <v>73878000</v>
      </c>
      <c r="C18" s="286">
        <v>61134000</v>
      </c>
      <c r="D18" s="70">
        <v>2542000</v>
      </c>
      <c r="E18" s="303"/>
      <c r="F18" s="70"/>
      <c r="G18" s="314"/>
      <c r="H18" s="189">
        <f t="shared" si="0"/>
        <v>76420000</v>
      </c>
      <c r="I18" s="326">
        <f t="shared" si="5"/>
        <v>61134000</v>
      </c>
      <c r="J18" s="567">
        <f t="shared" si="1"/>
        <v>-15286000</v>
      </c>
    </row>
    <row r="19" spans="1:10" s="93" customFormat="1" ht="15.6" customHeight="1" x14ac:dyDescent="0.2">
      <c r="A19" s="65" t="s">
        <v>85</v>
      </c>
      <c r="B19" s="139"/>
      <c r="C19" s="286"/>
      <c r="D19" s="70"/>
      <c r="E19" s="303"/>
      <c r="F19" s="70"/>
      <c r="G19" s="314"/>
      <c r="H19" s="189">
        <f t="shared" si="0"/>
        <v>0</v>
      </c>
      <c r="I19" s="326">
        <f t="shared" si="5"/>
        <v>0</v>
      </c>
      <c r="J19" s="567">
        <f t="shared" si="1"/>
        <v>0</v>
      </c>
    </row>
    <row r="20" spans="1:10" s="93" customFormat="1" ht="15.6" customHeight="1" x14ac:dyDescent="0.2">
      <c r="A20" s="63" t="s">
        <v>82</v>
      </c>
      <c r="B20" s="141">
        <f>SUM(B21:B22)</f>
        <v>0</v>
      </c>
      <c r="C20" s="289"/>
      <c r="D20" s="71">
        <f>SUM(D21:D22)</f>
        <v>0</v>
      </c>
      <c r="E20" s="305"/>
      <c r="F20" s="71">
        <f>SUM(F21:F22)</f>
        <v>0</v>
      </c>
      <c r="G20" s="316"/>
      <c r="H20" s="191">
        <f t="shared" si="0"/>
        <v>0</v>
      </c>
      <c r="I20" s="326">
        <f t="shared" si="5"/>
        <v>0</v>
      </c>
      <c r="J20" s="567">
        <f t="shared" si="1"/>
        <v>0</v>
      </c>
    </row>
    <row r="21" spans="1:10" s="93" customFormat="1" ht="15.6" customHeight="1" x14ac:dyDescent="0.2">
      <c r="A21" s="64" t="s">
        <v>83</v>
      </c>
      <c r="B21" s="141"/>
      <c r="C21" s="289"/>
      <c r="D21" s="71"/>
      <c r="E21" s="305"/>
      <c r="F21" s="71"/>
      <c r="G21" s="316"/>
      <c r="H21" s="191">
        <f t="shared" si="0"/>
        <v>0</v>
      </c>
      <c r="I21" s="326">
        <f t="shared" si="5"/>
        <v>0</v>
      </c>
      <c r="J21" s="567">
        <f t="shared" si="1"/>
        <v>0</v>
      </c>
    </row>
    <row r="22" spans="1:10" s="93" customFormat="1" ht="15.6" customHeight="1" thickBot="1" x14ac:dyDescent="0.25">
      <c r="A22" s="65" t="s">
        <v>85</v>
      </c>
      <c r="B22" s="142"/>
      <c r="C22" s="290"/>
      <c r="D22" s="143"/>
      <c r="E22" s="306"/>
      <c r="F22" s="143"/>
      <c r="G22" s="317"/>
      <c r="H22" s="192">
        <f t="shared" si="0"/>
        <v>0</v>
      </c>
      <c r="I22" s="327">
        <f t="shared" si="5"/>
        <v>0</v>
      </c>
      <c r="J22" s="568">
        <f t="shared" si="1"/>
        <v>0</v>
      </c>
    </row>
    <row r="23" spans="1:10" ht="24.95" customHeight="1" thickBot="1" x14ac:dyDescent="0.25">
      <c r="A23" s="66" t="s">
        <v>68</v>
      </c>
      <c r="B23" s="148">
        <f>B3+B12+B16</f>
        <v>323907000</v>
      </c>
      <c r="C23" s="291">
        <f>C3+C12+C16</f>
        <v>321470088</v>
      </c>
      <c r="D23" s="148">
        <f>D3+D12+D16</f>
        <v>8859000</v>
      </c>
      <c r="E23" s="291">
        <f>E3+E12+E16</f>
        <v>7016000</v>
      </c>
      <c r="F23" s="148">
        <f>F3+F12+F16</f>
        <v>0</v>
      </c>
      <c r="G23" s="291"/>
      <c r="H23" s="216">
        <f t="shared" si="0"/>
        <v>332766000</v>
      </c>
      <c r="I23" s="328">
        <f>I3+I12+I16+I11</f>
        <v>331426088</v>
      </c>
      <c r="J23" s="543">
        <f t="shared" si="1"/>
        <v>-1339912</v>
      </c>
    </row>
    <row r="24" spans="1:10" s="91" customFormat="1" x14ac:dyDescent="0.2">
      <c r="A24" s="144" t="s">
        <v>69</v>
      </c>
      <c r="B24" s="149">
        <v>0</v>
      </c>
      <c r="C24" s="292"/>
      <c r="D24" s="150">
        <v>0</v>
      </c>
      <c r="E24" s="307"/>
      <c r="F24" s="150">
        <v>0</v>
      </c>
      <c r="G24" s="318"/>
      <c r="H24" s="471">
        <f t="shared" ref="H24:H30" si="6">SUM(B24:F24)</f>
        <v>0</v>
      </c>
      <c r="I24" s="329"/>
      <c r="J24" s="541">
        <f t="shared" si="1"/>
        <v>0</v>
      </c>
    </row>
    <row r="25" spans="1:10" s="91" customFormat="1" x14ac:dyDescent="0.2">
      <c r="A25" s="145" t="s">
        <v>120</v>
      </c>
      <c r="B25" s="151"/>
      <c r="C25" s="293"/>
      <c r="D25" s="104"/>
      <c r="E25" s="308"/>
      <c r="F25" s="104"/>
      <c r="G25" s="308"/>
      <c r="H25" s="104">
        <f t="shared" si="6"/>
        <v>0</v>
      </c>
      <c r="I25" s="330"/>
      <c r="J25" s="542">
        <f t="shared" si="1"/>
        <v>0</v>
      </c>
    </row>
    <row r="26" spans="1:10" s="91" customFormat="1" x14ac:dyDescent="0.2">
      <c r="A26" s="145" t="s">
        <v>70</v>
      </c>
      <c r="B26" s="152">
        <v>0</v>
      </c>
      <c r="C26" s="294"/>
      <c r="D26" s="73">
        <v>0</v>
      </c>
      <c r="E26" s="309"/>
      <c r="F26" s="73">
        <v>0</v>
      </c>
      <c r="G26" s="319"/>
      <c r="H26" s="217">
        <f t="shared" si="6"/>
        <v>0</v>
      </c>
      <c r="I26" s="330"/>
      <c r="J26" s="542">
        <f t="shared" si="1"/>
        <v>0</v>
      </c>
    </row>
    <row r="27" spans="1:10" x14ac:dyDescent="0.2">
      <c r="A27" s="146" t="s">
        <v>71</v>
      </c>
      <c r="B27" s="153">
        <v>0</v>
      </c>
      <c r="C27" s="295"/>
      <c r="D27" s="74">
        <v>0</v>
      </c>
      <c r="E27" s="310"/>
      <c r="F27" s="74">
        <v>0</v>
      </c>
      <c r="G27" s="320"/>
      <c r="H27" s="193">
        <f t="shared" si="6"/>
        <v>0</v>
      </c>
      <c r="I27" s="331"/>
      <c r="J27" s="542">
        <f t="shared" si="1"/>
        <v>0</v>
      </c>
    </row>
    <row r="28" spans="1:10" x14ac:dyDescent="0.2">
      <c r="A28" s="145" t="s">
        <v>72</v>
      </c>
      <c r="B28" s="154">
        <v>0</v>
      </c>
      <c r="C28" s="296"/>
      <c r="D28" s="75">
        <v>0</v>
      </c>
      <c r="E28" s="311"/>
      <c r="F28" s="75">
        <v>0</v>
      </c>
      <c r="G28" s="321"/>
      <c r="H28" s="194">
        <f t="shared" si="6"/>
        <v>0</v>
      </c>
      <c r="I28" s="331"/>
      <c r="J28" s="542">
        <f t="shared" si="1"/>
        <v>0</v>
      </c>
    </row>
    <row r="29" spans="1:10" ht="26.25" thickBot="1" x14ac:dyDescent="0.25">
      <c r="A29" s="147" t="s">
        <v>73</v>
      </c>
      <c r="B29" s="155">
        <v>0</v>
      </c>
      <c r="C29" s="297"/>
      <c r="D29" s="156">
        <v>0</v>
      </c>
      <c r="E29" s="312"/>
      <c r="F29" s="156">
        <v>0</v>
      </c>
      <c r="G29" s="322"/>
      <c r="H29" s="195">
        <f t="shared" si="6"/>
        <v>0</v>
      </c>
      <c r="I29" s="331"/>
      <c r="J29" s="542">
        <f t="shared" si="1"/>
        <v>0</v>
      </c>
    </row>
    <row r="30" spans="1:10" ht="15.6" customHeight="1" thickBot="1" x14ac:dyDescent="0.25">
      <c r="A30" s="67" t="s">
        <v>74</v>
      </c>
      <c r="B30" s="136">
        <f>B26+B28+B25</f>
        <v>0</v>
      </c>
      <c r="C30" s="298">
        <f>C26+C28+C25</f>
        <v>0</v>
      </c>
      <c r="D30" s="136">
        <f>D26+D28</f>
        <v>0</v>
      </c>
      <c r="E30" s="298"/>
      <c r="F30" s="136">
        <f>F26+F28</f>
        <v>0</v>
      </c>
      <c r="G30" s="298"/>
      <c r="H30" s="218">
        <f t="shared" si="6"/>
        <v>0</v>
      </c>
      <c r="I30" s="332"/>
      <c r="J30" s="544">
        <f t="shared" si="1"/>
        <v>0</v>
      </c>
    </row>
    <row r="31" spans="1:10" ht="35.25" customHeight="1" thickBot="1" x14ac:dyDescent="0.25">
      <c r="A31" s="68" t="s">
        <v>75</v>
      </c>
      <c r="B31" s="76">
        <f>B23+B30</f>
        <v>323907000</v>
      </c>
      <c r="C31" s="299">
        <f>C23+C30</f>
        <v>321470088</v>
      </c>
      <c r="D31" s="76">
        <f>D23+D30</f>
        <v>8859000</v>
      </c>
      <c r="E31" s="299">
        <f>E23+E30</f>
        <v>7016000</v>
      </c>
      <c r="F31" s="76">
        <f>F23+F30</f>
        <v>0</v>
      </c>
      <c r="G31" s="299"/>
      <c r="H31" s="219">
        <f>B31+D31+F31</f>
        <v>332766000</v>
      </c>
      <c r="I31" s="328">
        <f>C31+E31+G31</f>
        <v>328486088</v>
      </c>
      <c r="J31" s="543">
        <f t="shared" si="1"/>
        <v>-4279912</v>
      </c>
    </row>
    <row r="32" spans="1:10" s="62" customFormat="1" ht="35.25" customHeight="1" thickBot="1" x14ac:dyDescent="0.25">
      <c r="A32" s="42" t="s">
        <v>51</v>
      </c>
      <c r="B32" s="77"/>
      <c r="C32" s="300"/>
      <c r="D32" s="77">
        <v>0</v>
      </c>
      <c r="E32" s="300">
        <v>0</v>
      </c>
      <c r="F32" s="77">
        <v>0</v>
      </c>
      <c r="G32" s="300"/>
      <c r="H32" s="220">
        <f>B32+D32+F32</f>
        <v>0</v>
      </c>
      <c r="I32" s="205">
        <f>SUM(C32:G32)</f>
        <v>0</v>
      </c>
      <c r="J32" s="545">
        <f t="shared" si="1"/>
        <v>0</v>
      </c>
    </row>
    <row r="33" spans="1:10" s="62" customFormat="1" ht="35.25" customHeight="1" thickBot="1" x14ac:dyDescent="0.25">
      <c r="A33" s="78" t="s">
        <v>52</v>
      </c>
      <c r="B33" s="72">
        <f>B32</f>
        <v>0</v>
      </c>
      <c r="C33" s="301">
        <f>C32</f>
        <v>0</v>
      </c>
      <c r="D33" s="72">
        <f>D32</f>
        <v>0</v>
      </c>
      <c r="E33" s="301">
        <f>E32</f>
        <v>0</v>
      </c>
      <c r="F33" s="72">
        <f>F32</f>
        <v>0</v>
      </c>
      <c r="G33" s="301"/>
      <c r="H33" s="221">
        <f>H32</f>
        <v>0</v>
      </c>
      <c r="I33" s="328">
        <f>I32</f>
        <v>0</v>
      </c>
      <c r="J33" s="543">
        <f t="shared" si="1"/>
        <v>0</v>
      </c>
    </row>
    <row r="34" spans="1:10" s="62" customFormat="1" ht="35.25" customHeight="1" thickBot="1" x14ac:dyDescent="0.25">
      <c r="A34" s="460"/>
      <c r="B34" s="461"/>
      <c r="C34" s="461"/>
      <c r="D34" s="461"/>
      <c r="E34" s="461"/>
      <c r="F34" s="461"/>
      <c r="G34" s="461"/>
      <c r="H34" s="461"/>
      <c r="I34" s="461"/>
      <c r="J34" s="462"/>
    </row>
    <row r="35" spans="1:10" ht="18" customHeight="1" thickBot="1" x14ac:dyDescent="0.25">
      <c r="A35" s="639" t="s">
        <v>171</v>
      </c>
      <c r="B35" s="636" t="s">
        <v>155</v>
      </c>
      <c r="C35" s="637"/>
      <c r="D35" s="637"/>
      <c r="E35" s="637"/>
      <c r="F35" s="637"/>
      <c r="G35" s="637"/>
      <c r="H35" s="638"/>
      <c r="J35" s="197"/>
    </row>
    <row r="36" spans="1:10" ht="49.5" customHeight="1" thickBot="1" x14ac:dyDescent="0.25">
      <c r="A36" s="640"/>
      <c r="B36" s="79" t="s">
        <v>44</v>
      </c>
      <c r="C36" s="188" t="s">
        <v>44</v>
      </c>
      <c r="D36" s="79" t="s">
        <v>45</v>
      </c>
      <c r="E36" s="188" t="s">
        <v>45</v>
      </c>
      <c r="F36" s="204" t="s">
        <v>77</v>
      </c>
      <c r="G36" s="273" t="s">
        <v>147</v>
      </c>
      <c r="H36" s="79" t="s">
        <v>46</v>
      </c>
      <c r="I36" s="389" t="s">
        <v>46</v>
      </c>
      <c r="J36" s="224" t="s">
        <v>149</v>
      </c>
    </row>
    <row r="37" spans="1:10" x14ac:dyDescent="0.2">
      <c r="A37" s="128" t="s">
        <v>54</v>
      </c>
      <c r="B37" s="201">
        <f>B38+B39+B40</f>
        <v>34600000</v>
      </c>
      <c r="C37" s="265">
        <f>C38+C39+C40</f>
        <v>36398000</v>
      </c>
      <c r="D37" s="201">
        <f>D38+D39+D40</f>
        <v>3713000</v>
      </c>
      <c r="E37" s="265">
        <f>E38+E39+E40</f>
        <v>4225000</v>
      </c>
      <c r="F37" s="201">
        <f>F38+F39+F40</f>
        <v>0</v>
      </c>
      <c r="G37" s="274"/>
      <c r="H37" s="202">
        <f>B37+D37+F37</f>
        <v>38313000</v>
      </c>
      <c r="I37" s="281">
        <f>C37+E37+G37</f>
        <v>40623000</v>
      </c>
      <c r="J37" s="552">
        <f t="shared" ref="J37:J46" si="7">I37-H37</f>
        <v>2310000</v>
      </c>
    </row>
    <row r="38" spans="1:10" x14ac:dyDescent="0.2">
      <c r="A38" s="129" t="s">
        <v>55</v>
      </c>
      <c r="B38" s="200">
        <v>27070000</v>
      </c>
      <c r="C38" s="266">
        <v>27244000</v>
      </c>
      <c r="D38" s="200">
        <v>2593000</v>
      </c>
      <c r="E38" s="266">
        <v>3425000</v>
      </c>
      <c r="F38" s="200">
        <v>0</v>
      </c>
      <c r="G38" s="275"/>
      <c r="H38" s="551">
        <f t="shared" ref="H38:H46" si="8">B38+D38+F38</f>
        <v>29663000</v>
      </c>
      <c r="I38" s="557">
        <f t="shared" ref="I38:I46" si="9">C38+E38+G38</f>
        <v>30669000</v>
      </c>
      <c r="J38" s="552">
        <f t="shared" si="7"/>
        <v>1006000</v>
      </c>
    </row>
    <row r="39" spans="1:10" ht="25.5" x14ac:dyDescent="0.2">
      <c r="A39" s="130" t="s">
        <v>56</v>
      </c>
      <c r="B39" s="200">
        <v>5140000</v>
      </c>
      <c r="C39" s="266">
        <v>4472000</v>
      </c>
      <c r="D39" s="200">
        <v>0</v>
      </c>
      <c r="E39" s="266"/>
      <c r="F39" s="200">
        <v>0</v>
      </c>
      <c r="G39" s="275"/>
      <c r="H39" s="551">
        <f t="shared" si="8"/>
        <v>5140000</v>
      </c>
      <c r="I39" s="557">
        <f t="shared" si="9"/>
        <v>4472000</v>
      </c>
      <c r="J39" s="552">
        <f t="shared" si="7"/>
        <v>-668000</v>
      </c>
    </row>
    <row r="40" spans="1:10" x14ac:dyDescent="0.2">
      <c r="A40" s="129" t="s">
        <v>57</v>
      </c>
      <c r="B40" s="200">
        <v>2390000</v>
      </c>
      <c r="C40" s="266">
        <v>4682000</v>
      </c>
      <c r="D40" s="200">
        <v>1120000</v>
      </c>
      <c r="E40" s="266">
        <v>800000</v>
      </c>
      <c r="F40" s="200">
        <v>0</v>
      </c>
      <c r="G40" s="275"/>
      <c r="H40" s="551">
        <f t="shared" si="8"/>
        <v>3510000</v>
      </c>
      <c r="I40" s="557">
        <f t="shared" si="9"/>
        <v>5482000</v>
      </c>
      <c r="J40" s="552">
        <f t="shared" si="7"/>
        <v>1972000</v>
      </c>
    </row>
    <row r="41" spans="1:10" x14ac:dyDescent="0.2">
      <c r="A41" s="129" t="s">
        <v>62</v>
      </c>
      <c r="B41" s="200"/>
      <c r="C41" s="266"/>
      <c r="D41" s="200">
        <v>0</v>
      </c>
      <c r="E41" s="266"/>
      <c r="F41" s="200">
        <v>0</v>
      </c>
      <c r="G41" s="275"/>
      <c r="H41" s="203">
        <f t="shared" si="8"/>
        <v>0</v>
      </c>
      <c r="I41" s="282">
        <f t="shared" si="9"/>
        <v>0</v>
      </c>
      <c r="J41" s="552">
        <f t="shared" si="7"/>
        <v>0</v>
      </c>
    </row>
    <row r="42" spans="1:10" x14ac:dyDescent="0.2">
      <c r="A42" s="128" t="s">
        <v>58</v>
      </c>
      <c r="B42" s="199">
        <f>B43+B44+B45</f>
        <v>0</v>
      </c>
      <c r="C42" s="267">
        <f t="shared" ref="C42:E42" si="10">C43+C44+C45</f>
        <v>358000</v>
      </c>
      <c r="D42" s="199">
        <f t="shared" si="10"/>
        <v>0</v>
      </c>
      <c r="E42" s="267">
        <f t="shared" si="10"/>
        <v>6206000</v>
      </c>
      <c r="F42" s="199">
        <f>F43+F44+F45</f>
        <v>0</v>
      </c>
      <c r="G42" s="276"/>
      <c r="H42" s="203">
        <f t="shared" si="8"/>
        <v>0</v>
      </c>
      <c r="I42" s="282">
        <f t="shared" si="9"/>
        <v>6564000</v>
      </c>
      <c r="J42" s="552">
        <f t="shared" si="7"/>
        <v>6564000</v>
      </c>
    </row>
    <row r="43" spans="1:10" x14ac:dyDescent="0.2">
      <c r="A43" s="134" t="s">
        <v>59</v>
      </c>
      <c r="B43" s="200"/>
      <c r="C43" s="266"/>
      <c r="D43" s="200">
        <v>0</v>
      </c>
      <c r="E43" s="266"/>
      <c r="F43" s="200">
        <v>0</v>
      </c>
      <c r="G43" s="275"/>
      <c r="H43" s="203">
        <f t="shared" si="8"/>
        <v>0</v>
      </c>
      <c r="I43" s="282">
        <f t="shared" si="9"/>
        <v>0</v>
      </c>
      <c r="J43" s="552">
        <f t="shared" si="7"/>
        <v>0</v>
      </c>
    </row>
    <row r="44" spans="1:10" x14ac:dyDescent="0.2">
      <c r="A44" s="134" t="s">
        <v>60</v>
      </c>
      <c r="B44" s="200">
        <v>0</v>
      </c>
      <c r="C44" s="266"/>
      <c r="D44" s="200">
        <v>0</v>
      </c>
      <c r="E44" s="266"/>
      <c r="F44" s="200">
        <v>0</v>
      </c>
      <c r="G44" s="275"/>
      <c r="H44" s="203">
        <f t="shared" si="8"/>
        <v>0</v>
      </c>
      <c r="I44" s="282">
        <f t="shared" si="9"/>
        <v>0</v>
      </c>
      <c r="J44" s="552">
        <f t="shared" si="7"/>
        <v>0</v>
      </c>
    </row>
    <row r="45" spans="1:10" ht="13.5" thickBot="1" x14ac:dyDescent="0.25">
      <c r="A45" s="134" t="s">
        <v>66</v>
      </c>
      <c r="B45" s="200">
        <v>0</v>
      </c>
      <c r="C45" s="268">
        <v>358000</v>
      </c>
      <c r="D45" s="200">
        <v>0</v>
      </c>
      <c r="E45" s="268">
        <v>6206000</v>
      </c>
      <c r="F45" s="225"/>
      <c r="G45" s="277"/>
      <c r="H45" s="226">
        <f t="shared" si="8"/>
        <v>0</v>
      </c>
      <c r="I45" s="558">
        <f t="shared" si="9"/>
        <v>6564000</v>
      </c>
      <c r="J45" s="553">
        <f t="shared" si="7"/>
        <v>6564000</v>
      </c>
    </row>
    <row r="46" spans="1:10" ht="13.5" thickBot="1" x14ac:dyDescent="0.25">
      <c r="A46" s="198" t="s">
        <v>61</v>
      </c>
      <c r="B46" s="227">
        <f>B37+B41+B42</f>
        <v>34600000</v>
      </c>
      <c r="C46" s="269">
        <f>C37+C41+C42</f>
        <v>36756000</v>
      </c>
      <c r="D46" s="228">
        <f>D37+D42</f>
        <v>3713000</v>
      </c>
      <c r="E46" s="228">
        <f>E37+E42</f>
        <v>10431000</v>
      </c>
      <c r="F46" s="228">
        <f>F37+F42</f>
        <v>0</v>
      </c>
      <c r="G46" s="278"/>
      <c r="H46" s="229">
        <f t="shared" si="8"/>
        <v>38313000</v>
      </c>
      <c r="I46" s="555">
        <f t="shared" si="9"/>
        <v>47187000</v>
      </c>
      <c r="J46" s="556">
        <f t="shared" si="7"/>
        <v>8874000</v>
      </c>
    </row>
    <row r="47" spans="1:10" s="62" customFormat="1" ht="35.25" customHeight="1" thickBot="1" x14ac:dyDescent="0.25">
      <c r="A47" s="81"/>
      <c r="B47" s="24"/>
      <c r="C47" s="24"/>
      <c r="D47" s="24"/>
      <c r="E47" s="24"/>
      <c r="F47" s="24"/>
      <c r="G47" s="24"/>
      <c r="H47" s="24"/>
      <c r="J47" s="197"/>
    </row>
    <row r="48" spans="1:10" ht="25.5" customHeight="1" thickBot="1" x14ac:dyDescent="0.25">
      <c r="A48" s="639" t="s">
        <v>172</v>
      </c>
      <c r="B48" s="636" t="s">
        <v>155</v>
      </c>
      <c r="C48" s="637"/>
      <c r="D48" s="637"/>
      <c r="E48" s="637"/>
      <c r="F48" s="637"/>
      <c r="G48" s="637"/>
      <c r="H48" s="638"/>
      <c r="J48" s="197"/>
    </row>
    <row r="49" spans="1:10" ht="47.25" customHeight="1" thickBot="1" x14ac:dyDescent="0.25">
      <c r="A49" s="640"/>
      <c r="B49" s="79" t="s">
        <v>44</v>
      </c>
      <c r="C49" s="188" t="s">
        <v>44</v>
      </c>
      <c r="D49" s="79" t="s">
        <v>45</v>
      </c>
      <c r="E49" s="188" t="s">
        <v>177</v>
      </c>
      <c r="F49" s="204" t="s">
        <v>77</v>
      </c>
      <c r="G49" s="273" t="s">
        <v>147</v>
      </c>
      <c r="H49" s="79" t="s">
        <v>46</v>
      </c>
      <c r="I49" s="280" t="s">
        <v>46</v>
      </c>
      <c r="J49" s="224" t="s">
        <v>149</v>
      </c>
    </row>
    <row r="50" spans="1:10" x14ac:dyDescent="0.2">
      <c r="A50" s="128" t="s">
        <v>54</v>
      </c>
      <c r="B50" s="201">
        <f>B51+B52+B53+B54</f>
        <v>47208000</v>
      </c>
      <c r="C50" s="265">
        <f t="shared" ref="C50:G50" si="11">C51+C52+C53+C54</f>
        <v>46392000</v>
      </c>
      <c r="D50" s="201">
        <f t="shared" si="11"/>
        <v>4365000</v>
      </c>
      <c r="E50" s="265">
        <f t="shared" si="11"/>
        <v>5396000</v>
      </c>
      <c r="F50" s="201">
        <f t="shared" si="11"/>
        <v>0</v>
      </c>
      <c r="G50" s="274">
        <f t="shared" si="11"/>
        <v>0</v>
      </c>
      <c r="H50" s="202">
        <f>B50+D50+F50</f>
        <v>51573000</v>
      </c>
      <c r="I50" s="281">
        <f>C50+E50+G50</f>
        <v>51788000</v>
      </c>
      <c r="J50" s="552">
        <f t="shared" si="1"/>
        <v>215000</v>
      </c>
    </row>
    <row r="51" spans="1:10" x14ac:dyDescent="0.2">
      <c r="A51" s="129" t="s">
        <v>55</v>
      </c>
      <c r="B51" s="200">
        <v>29859000</v>
      </c>
      <c r="C51" s="266">
        <v>29859000</v>
      </c>
      <c r="D51" s="200">
        <v>1823000</v>
      </c>
      <c r="E51" s="266">
        <v>1823000</v>
      </c>
      <c r="F51" s="200">
        <v>0</v>
      </c>
      <c r="G51" s="275"/>
      <c r="H51" s="551">
        <f t="shared" ref="H51:H58" si="12">B51+D51+F51</f>
        <v>31682000</v>
      </c>
      <c r="I51" s="557">
        <f t="shared" ref="I51:I59" si="13">C51+E51+G51</f>
        <v>31682000</v>
      </c>
      <c r="J51" s="552">
        <f t="shared" si="1"/>
        <v>0</v>
      </c>
    </row>
    <row r="52" spans="1:10" ht="25.5" x14ac:dyDescent="0.2">
      <c r="A52" s="130" t="s">
        <v>56</v>
      </c>
      <c r="B52" s="200">
        <v>5306000</v>
      </c>
      <c r="C52" s="266">
        <v>4981000</v>
      </c>
      <c r="D52" s="200">
        <v>0</v>
      </c>
      <c r="E52" s="266"/>
      <c r="F52" s="200">
        <v>0</v>
      </c>
      <c r="G52" s="275"/>
      <c r="H52" s="551">
        <f t="shared" si="12"/>
        <v>5306000</v>
      </c>
      <c r="I52" s="557">
        <f t="shared" si="13"/>
        <v>4981000</v>
      </c>
      <c r="J52" s="552">
        <f t="shared" si="1"/>
        <v>-325000</v>
      </c>
    </row>
    <row r="53" spans="1:10" x14ac:dyDescent="0.2">
      <c r="A53" s="129" t="s">
        <v>57</v>
      </c>
      <c r="B53" s="200">
        <v>12043000</v>
      </c>
      <c r="C53" s="266">
        <v>11552000</v>
      </c>
      <c r="D53" s="200"/>
      <c r="E53" s="266"/>
      <c r="F53" s="200">
        <v>0</v>
      </c>
      <c r="G53" s="275"/>
      <c r="H53" s="551">
        <f t="shared" si="12"/>
        <v>12043000</v>
      </c>
      <c r="I53" s="557">
        <f t="shared" si="13"/>
        <v>11552000</v>
      </c>
      <c r="J53" s="552">
        <f t="shared" si="1"/>
        <v>-491000</v>
      </c>
    </row>
    <row r="54" spans="1:10" x14ac:dyDescent="0.2">
      <c r="A54" s="595" t="s">
        <v>185</v>
      </c>
      <c r="B54" s="200"/>
      <c r="C54" s="266"/>
      <c r="D54" s="200">
        <v>2542000</v>
      </c>
      <c r="E54" s="266">
        <v>3573000</v>
      </c>
      <c r="F54" s="200">
        <v>0</v>
      </c>
      <c r="G54" s="275"/>
      <c r="H54" s="551">
        <f t="shared" si="12"/>
        <v>2542000</v>
      </c>
      <c r="I54" s="557">
        <f t="shared" si="13"/>
        <v>3573000</v>
      </c>
      <c r="J54" s="552">
        <f t="shared" si="1"/>
        <v>1031000</v>
      </c>
    </row>
    <row r="55" spans="1:10" x14ac:dyDescent="0.2">
      <c r="A55" s="128" t="s">
        <v>58</v>
      </c>
      <c r="B55" s="199">
        <f>B56+B57+B58</f>
        <v>762000</v>
      </c>
      <c r="C55" s="267">
        <f>C56+C57+C58</f>
        <v>508000</v>
      </c>
      <c r="D55" s="199">
        <f>D56+D57+D58</f>
        <v>0</v>
      </c>
      <c r="E55" s="267"/>
      <c r="F55" s="199">
        <f>F56+F57+F58</f>
        <v>0</v>
      </c>
      <c r="G55" s="276"/>
      <c r="H55" s="203">
        <f t="shared" si="12"/>
        <v>762000</v>
      </c>
      <c r="I55" s="282">
        <f t="shared" si="13"/>
        <v>508000</v>
      </c>
      <c r="J55" s="552">
        <f t="shared" si="1"/>
        <v>-254000</v>
      </c>
    </row>
    <row r="56" spans="1:10" x14ac:dyDescent="0.2">
      <c r="A56" s="134" t="s">
        <v>59</v>
      </c>
      <c r="B56" s="200">
        <v>762000</v>
      </c>
      <c r="C56" s="266">
        <v>508000</v>
      </c>
      <c r="D56" s="200">
        <v>0</v>
      </c>
      <c r="E56" s="266"/>
      <c r="F56" s="200">
        <v>0</v>
      </c>
      <c r="G56" s="275"/>
      <c r="H56" s="551">
        <f t="shared" si="12"/>
        <v>762000</v>
      </c>
      <c r="I56" s="557">
        <f t="shared" si="13"/>
        <v>508000</v>
      </c>
      <c r="J56" s="552">
        <f t="shared" si="1"/>
        <v>-254000</v>
      </c>
    </row>
    <row r="57" spans="1:10" x14ac:dyDescent="0.2">
      <c r="A57" s="134" t="s">
        <v>60</v>
      </c>
      <c r="B57" s="200">
        <v>0</v>
      </c>
      <c r="C57" s="266"/>
      <c r="D57" s="200">
        <v>0</v>
      </c>
      <c r="E57" s="266"/>
      <c r="F57" s="200">
        <v>0</v>
      </c>
      <c r="G57" s="275"/>
      <c r="H57" s="551">
        <f t="shared" si="12"/>
        <v>0</v>
      </c>
      <c r="I57" s="557">
        <f t="shared" si="13"/>
        <v>0</v>
      </c>
      <c r="J57" s="552">
        <f t="shared" si="1"/>
        <v>0</v>
      </c>
    </row>
    <row r="58" spans="1:10" ht="13.5" thickBot="1" x14ac:dyDescent="0.25">
      <c r="A58" s="134" t="s">
        <v>66</v>
      </c>
      <c r="B58" s="225"/>
      <c r="C58" s="268"/>
      <c r="D58" s="225"/>
      <c r="E58" s="268"/>
      <c r="F58" s="225"/>
      <c r="G58" s="277"/>
      <c r="H58" s="559">
        <f t="shared" si="12"/>
        <v>0</v>
      </c>
      <c r="I58" s="558">
        <f t="shared" si="13"/>
        <v>0</v>
      </c>
      <c r="J58" s="553">
        <f t="shared" si="1"/>
        <v>0</v>
      </c>
    </row>
    <row r="59" spans="1:10" ht="13.5" thickBot="1" x14ac:dyDescent="0.25">
      <c r="A59" s="198" t="s">
        <v>61</v>
      </c>
      <c r="B59" s="227">
        <f>B50+B55</f>
        <v>47970000</v>
      </c>
      <c r="C59" s="269">
        <f>C50+C54+C55</f>
        <v>46900000</v>
      </c>
      <c r="D59" s="228">
        <f>D50+D55</f>
        <v>4365000</v>
      </c>
      <c r="E59" s="269">
        <f>E50+E55</f>
        <v>5396000</v>
      </c>
      <c r="F59" s="228">
        <f>F50+F55</f>
        <v>0</v>
      </c>
      <c r="G59" s="278"/>
      <c r="H59" s="229">
        <f>H50+H55</f>
        <v>52335000</v>
      </c>
      <c r="I59" s="283">
        <f t="shared" si="13"/>
        <v>52296000</v>
      </c>
      <c r="J59" s="554">
        <f t="shared" si="1"/>
        <v>-39000</v>
      </c>
    </row>
    <row r="60" spans="1:10" x14ac:dyDescent="0.2">
      <c r="C60" s="270"/>
      <c r="E60" s="270"/>
      <c r="G60" s="270"/>
      <c r="I60" s="270"/>
      <c r="J60" s="197"/>
    </row>
    <row r="61" spans="1:10" ht="24.75" hidden="1" customHeight="1" thickBot="1" x14ac:dyDescent="0.25">
      <c r="A61" s="105" t="s">
        <v>121</v>
      </c>
      <c r="B61" s="106"/>
      <c r="C61" s="271"/>
      <c r="D61" s="106">
        <v>0</v>
      </c>
      <c r="E61" s="271"/>
      <c r="F61" s="106"/>
      <c r="G61" s="279"/>
      <c r="H61" s="107">
        <f>SUM(B61:D61)</f>
        <v>0</v>
      </c>
      <c r="I61" s="270"/>
      <c r="J61" s="197">
        <f t="shared" si="1"/>
        <v>0</v>
      </c>
    </row>
    <row r="62" spans="1:10" ht="13.5" thickBot="1" x14ac:dyDescent="0.25">
      <c r="C62" s="270"/>
      <c r="E62" s="270"/>
      <c r="G62" s="270"/>
      <c r="I62" s="270"/>
      <c r="J62" s="197"/>
    </row>
    <row r="63" spans="1:10" ht="36.75" customHeight="1" thickBot="1" x14ac:dyDescent="0.25">
      <c r="A63" s="172" t="s">
        <v>76</v>
      </c>
      <c r="B63" s="173">
        <f>B31+B33+B46+B59</f>
        <v>406477000</v>
      </c>
      <c r="C63" s="272">
        <f t="shared" ref="C63:G63" si="14">C31+C33+C59+C61</f>
        <v>368370088</v>
      </c>
      <c r="D63" s="173">
        <f>D31+D33+D46+D59</f>
        <v>16937000</v>
      </c>
      <c r="E63" s="272">
        <f t="shared" si="14"/>
        <v>12412000</v>
      </c>
      <c r="F63" s="173">
        <f t="shared" si="14"/>
        <v>0</v>
      </c>
      <c r="G63" s="272">
        <f t="shared" si="14"/>
        <v>0</v>
      </c>
      <c r="H63" s="173">
        <f>H31+H33+H46+H59</f>
        <v>423414000</v>
      </c>
      <c r="I63" s="284">
        <f>I31+I33+I46+I59</f>
        <v>427969088</v>
      </c>
      <c r="J63" s="223">
        <f>I63-H63</f>
        <v>4555088</v>
      </c>
    </row>
  </sheetData>
  <sheetProtection selectLockedCells="1" selectUnlockedCells="1"/>
  <mergeCells count="6">
    <mergeCell ref="B1:H1"/>
    <mergeCell ref="B48:H48"/>
    <mergeCell ref="B35:H35"/>
    <mergeCell ref="A35:A36"/>
    <mergeCell ref="A48:A49"/>
    <mergeCell ref="A1:A2"/>
  </mergeCells>
  <phoneticPr fontId="0" type="noConversion"/>
  <pageMargins left="0.19685039370078741" right="0" top="0.6692913385826772" bottom="0.19685039370078741" header="0.15748031496062992" footer="0.15748031496062992"/>
  <pageSetup paperSize="9" scale="87" firstPageNumber="0" fitToHeight="2" orientation="landscape" r:id="rId1"/>
  <headerFooter alignWithMargins="0">
    <oddHeader xml:space="preserve">&amp;C&amp;"Times New Roman,Félkövér"Dad Község Önkormányzatának kiadásai (e Ft)&amp;R&amp;"Times New Roman,Félkövér"3. melléklet
a 6/2020. (VI.17.)  Önk.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tabSelected="1" view="pageBreakPreview" zoomScale="85" zoomScaleNormal="100" zoomScaleSheetLayoutView="85" zoomScalePageLayoutView="85" workbookViewId="0">
      <selection activeCell="J13" sqref="J13"/>
    </sheetView>
  </sheetViews>
  <sheetFormatPr defaultRowHeight="12.75" x14ac:dyDescent="0.2"/>
  <cols>
    <col min="1" max="1" width="54.42578125" style="38" customWidth="1"/>
    <col min="2" max="2" width="22.85546875" style="38" customWidth="1"/>
    <col min="3" max="3" width="23.42578125" style="38" customWidth="1"/>
    <col min="4" max="4" width="25.5703125" style="38" customWidth="1"/>
    <col min="5" max="5" width="25.42578125" style="38" customWidth="1"/>
    <col min="6" max="16384" width="9.140625" style="38"/>
  </cols>
  <sheetData>
    <row r="1" spans="1:7" ht="12.75" customHeight="1" x14ac:dyDescent="0.2">
      <c r="A1" s="645" t="s">
        <v>156</v>
      </c>
      <c r="B1" s="645"/>
      <c r="C1" s="645"/>
      <c r="D1" s="645"/>
      <c r="E1" s="645"/>
    </row>
    <row r="2" spans="1:7" ht="108" customHeight="1" thickBot="1" x14ac:dyDescent="0.25">
      <c r="A2" s="646"/>
      <c r="B2" s="646"/>
      <c r="C2" s="646"/>
      <c r="D2" s="646"/>
      <c r="E2" s="646"/>
    </row>
    <row r="3" spans="1:7" x14ac:dyDescent="0.2">
      <c r="A3" s="643" t="s">
        <v>43</v>
      </c>
      <c r="B3" s="650" t="s">
        <v>86</v>
      </c>
      <c r="C3" s="651"/>
      <c r="D3" s="651" t="s">
        <v>87</v>
      </c>
      <c r="E3" s="654"/>
    </row>
    <row r="4" spans="1:7" ht="13.5" customHeight="1" thickBot="1" x14ac:dyDescent="0.25">
      <c r="A4" s="644"/>
      <c r="B4" s="652"/>
      <c r="C4" s="653"/>
      <c r="D4" s="653"/>
      <c r="E4" s="655"/>
    </row>
    <row r="5" spans="1:7" ht="25.5" x14ac:dyDescent="0.2">
      <c r="A5" s="644"/>
      <c r="B5" s="46" t="s">
        <v>88</v>
      </c>
      <c r="C5" s="46" t="s">
        <v>89</v>
      </c>
      <c r="D5" s="46" t="s">
        <v>88</v>
      </c>
      <c r="E5" s="46" t="s">
        <v>89</v>
      </c>
    </row>
    <row r="6" spans="1:7" x14ac:dyDescent="0.2">
      <c r="A6" s="52"/>
      <c r="B6" s="49"/>
      <c r="C6" s="50"/>
      <c r="D6" s="51"/>
      <c r="E6" s="51"/>
    </row>
    <row r="7" spans="1:7" ht="15.75" x14ac:dyDescent="0.25">
      <c r="A7" s="47" t="s">
        <v>101</v>
      </c>
      <c r="B7" s="109"/>
      <c r="C7" s="109"/>
      <c r="D7" s="110"/>
      <c r="E7" s="110"/>
    </row>
    <row r="8" spans="1:7" ht="24.95" customHeight="1" x14ac:dyDescent="0.3">
      <c r="A8" s="48" t="s">
        <v>105</v>
      </c>
      <c r="B8" s="121">
        <v>1</v>
      </c>
      <c r="C8" s="121"/>
      <c r="D8" s="122">
        <v>3</v>
      </c>
      <c r="E8" s="122">
        <v>0</v>
      </c>
    </row>
    <row r="9" spans="1:7" ht="24.95" customHeight="1" x14ac:dyDescent="0.3">
      <c r="A9" s="48" t="s">
        <v>103</v>
      </c>
      <c r="B9" s="121">
        <v>1</v>
      </c>
      <c r="C9" s="121"/>
      <c r="D9" s="122"/>
      <c r="E9" s="122"/>
    </row>
    <row r="10" spans="1:7" ht="24.95" customHeight="1" x14ac:dyDescent="0.3">
      <c r="A10" s="469" t="s">
        <v>174</v>
      </c>
      <c r="B10" s="121"/>
      <c r="C10" s="121">
        <v>1</v>
      </c>
      <c r="D10" s="122"/>
      <c r="E10" s="122"/>
    </row>
    <row r="11" spans="1:7" ht="24.95" customHeight="1" x14ac:dyDescent="0.3">
      <c r="A11" s="48" t="s">
        <v>104</v>
      </c>
      <c r="B11" s="121">
        <v>2</v>
      </c>
      <c r="C11" s="121"/>
      <c r="D11" s="122"/>
      <c r="E11" s="122"/>
      <c r="F11" s="45"/>
      <c r="G11" s="45"/>
    </row>
    <row r="12" spans="1:7" ht="24.95" customHeight="1" x14ac:dyDescent="0.3">
      <c r="A12" s="467" t="s">
        <v>173</v>
      </c>
      <c r="B12" s="123">
        <f>SUM(B8:B11)</f>
        <v>4</v>
      </c>
      <c r="C12" s="123">
        <f>SUM(C8:C11)</f>
        <v>1</v>
      </c>
      <c r="D12" s="123">
        <f>SUM(D8:D11)</f>
        <v>3</v>
      </c>
      <c r="E12" s="123">
        <f>SUM(E8:E11)</f>
        <v>0</v>
      </c>
      <c r="F12" s="45"/>
      <c r="G12" s="45"/>
    </row>
    <row r="13" spans="1:7" ht="24.95" customHeight="1" x14ac:dyDescent="0.3">
      <c r="A13" s="47" t="s">
        <v>160</v>
      </c>
      <c r="B13" s="470">
        <v>7</v>
      </c>
      <c r="C13" s="470">
        <v>1</v>
      </c>
      <c r="D13" s="124"/>
      <c r="E13" s="124"/>
      <c r="F13" s="45"/>
      <c r="G13" s="45"/>
    </row>
    <row r="14" spans="1:7" s="61" customFormat="1" ht="24.95" customHeight="1" x14ac:dyDescent="0.3">
      <c r="A14" s="467" t="s">
        <v>138</v>
      </c>
      <c r="B14" s="468">
        <v>9</v>
      </c>
      <c r="C14" s="468">
        <v>0</v>
      </c>
      <c r="D14" s="122"/>
      <c r="E14" s="122"/>
      <c r="F14" s="60"/>
      <c r="G14" s="60"/>
    </row>
    <row r="15" spans="1:7" ht="24.95" customHeight="1" thickBot="1" x14ac:dyDescent="0.35">
      <c r="A15" s="50"/>
      <c r="B15" s="125"/>
      <c r="C15" s="125"/>
      <c r="D15" s="124"/>
      <c r="E15" s="124"/>
      <c r="F15" s="45"/>
      <c r="G15" s="45"/>
    </row>
    <row r="16" spans="1:7" ht="45.75" customHeight="1" thickBot="1" x14ac:dyDescent="0.35">
      <c r="A16" s="53" t="s">
        <v>90</v>
      </c>
      <c r="B16" s="126">
        <f>B12+B13+B14</f>
        <v>20</v>
      </c>
      <c r="C16" s="126">
        <f t="shared" ref="C16:E16" si="0">C12+C13+C14</f>
        <v>2</v>
      </c>
      <c r="D16" s="126">
        <f t="shared" si="0"/>
        <v>3</v>
      </c>
      <c r="E16" s="126">
        <f t="shared" si="0"/>
        <v>0</v>
      </c>
      <c r="F16" s="45"/>
      <c r="G16" s="45"/>
    </row>
    <row r="17" spans="1:7" ht="27" customHeight="1" thickBot="1" x14ac:dyDescent="0.35">
      <c r="A17" s="53" t="s">
        <v>91</v>
      </c>
      <c r="B17" s="647">
        <f>B16+C16</f>
        <v>22</v>
      </c>
      <c r="C17" s="648"/>
      <c r="D17" s="647">
        <f>D16+E16</f>
        <v>3</v>
      </c>
      <c r="E17" s="649"/>
      <c r="F17" s="45"/>
      <c r="G17" s="45"/>
    </row>
  </sheetData>
  <sheetProtection selectLockedCells="1" selectUnlockedCells="1"/>
  <mergeCells count="6">
    <mergeCell ref="A3:A5"/>
    <mergeCell ref="A1:E2"/>
    <mergeCell ref="B17:C17"/>
    <mergeCell ref="D17:E17"/>
    <mergeCell ref="B3:C4"/>
    <mergeCell ref="D3:E4"/>
  </mergeCells>
  <phoneticPr fontId="0" type="noConversion"/>
  <pageMargins left="0.86614173228346458" right="0.70866141732283472" top="0.62992125984251968" bottom="0.35433070866141736" header="0.23622047244094491" footer="0.51181102362204722"/>
  <pageSetup paperSize="9" scale="55" firstPageNumber="0" orientation="portrait" horizontalDpi="300" verticalDpi="300" r:id="rId1"/>
  <headerFooter alignWithMargins="0">
    <oddHeader>&amp;R&amp;"Times New Roman,Normál"4.  mellékle&amp;"MS Sans Serif,Normál"t
a  .../2020. () önk.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 mell.Önk.összesítő</vt:lpstr>
      <vt:lpstr>2.mell.Bev.</vt:lpstr>
      <vt:lpstr>3. mell.Kiad</vt:lpstr>
      <vt:lpstr>4.mell.LÉTSZÁM</vt:lpstr>
      <vt:lpstr>'2.mell.Bev.'!Nyomtatási_terület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</dc:creator>
  <cp:lastModifiedBy>user</cp:lastModifiedBy>
  <cp:lastPrinted>2020-06-23T05:42:44Z</cp:lastPrinted>
  <dcterms:created xsi:type="dcterms:W3CDTF">2013-05-17T05:55:58Z</dcterms:created>
  <dcterms:modified xsi:type="dcterms:W3CDTF">2020-06-24T08:44:54Z</dcterms:modified>
</cp:coreProperties>
</file>