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Részletes" sheetId="1" r:id="rId1"/>
    <sheet name="kiadások" sheetId="2" r:id="rId2"/>
    <sheet name="Csak Németkér részletes" sheetId="3" r:id="rId3"/>
  </sheets>
  <calcPr calcId="125725"/>
</workbook>
</file>

<file path=xl/calcChain.xml><?xml version="1.0" encoding="utf-8"?>
<calcChain xmlns="http://schemas.openxmlformats.org/spreadsheetml/2006/main">
  <c r="K36" i="2"/>
  <c r="G16" i="1"/>
  <c r="G17"/>
  <c r="G18"/>
  <c r="G19"/>
  <c r="G20"/>
  <c r="G21"/>
  <c r="G15"/>
  <c r="I4" i="2"/>
  <c r="I5"/>
  <c r="I6"/>
  <c r="I7"/>
  <c r="I8"/>
  <c r="I10"/>
  <c r="I11"/>
  <c r="I12"/>
  <c r="I14"/>
  <c r="I15"/>
  <c r="I16"/>
  <c r="I17"/>
  <c r="I18"/>
  <c r="I19"/>
  <c r="I20"/>
  <c r="I21"/>
  <c r="I22"/>
  <c r="I23"/>
  <c r="I25"/>
  <c r="I27"/>
  <c r="I28"/>
  <c r="I29"/>
  <c r="I30"/>
  <c r="I33"/>
  <c r="I35"/>
  <c r="I36"/>
  <c r="I37"/>
  <c r="I38"/>
  <c r="I40"/>
  <c r="I3"/>
  <c r="G42"/>
  <c r="H41"/>
  <c r="I41" s="1"/>
  <c r="G41"/>
  <c r="G39"/>
  <c r="H39"/>
  <c r="I39" s="1"/>
  <c r="G36"/>
  <c r="H36"/>
  <c r="G34"/>
  <c r="H34"/>
  <c r="I34" s="1"/>
  <c r="F42"/>
  <c r="F41"/>
  <c r="F39"/>
  <c r="F36"/>
  <c r="F34"/>
  <c r="G19"/>
  <c r="H19"/>
  <c r="G23"/>
  <c r="H23"/>
  <c r="F23"/>
  <c r="F19"/>
  <c r="G16"/>
  <c r="H16"/>
  <c r="F16"/>
  <c r="G13"/>
  <c r="H13"/>
  <c r="I13" s="1"/>
  <c r="F13"/>
  <c r="L13"/>
  <c r="K13"/>
  <c r="J43"/>
  <c r="L42"/>
  <c r="J42"/>
  <c r="K41"/>
  <c r="L41"/>
  <c r="M40"/>
  <c r="M41"/>
  <c r="J41"/>
  <c r="M38"/>
  <c r="M39"/>
  <c r="M37"/>
  <c r="K39"/>
  <c r="L39"/>
  <c r="J39"/>
  <c r="M35"/>
  <c r="K42"/>
  <c r="M42" s="1"/>
  <c r="L36"/>
  <c r="J36"/>
  <c r="M28"/>
  <c r="M29"/>
  <c r="M34" s="1"/>
  <c r="M30"/>
  <c r="M33"/>
  <c r="M27"/>
  <c r="K34"/>
  <c r="L34"/>
  <c r="J34"/>
  <c r="M25"/>
  <c r="J26"/>
  <c r="J24"/>
  <c r="M20"/>
  <c r="M21"/>
  <c r="M22"/>
  <c r="M23"/>
  <c r="K23"/>
  <c r="L23"/>
  <c r="J23"/>
  <c r="M14"/>
  <c r="M15"/>
  <c r="M16"/>
  <c r="M17"/>
  <c r="M18"/>
  <c r="K16"/>
  <c r="L16"/>
  <c r="J16"/>
  <c r="K19"/>
  <c r="M19" s="1"/>
  <c r="L19"/>
  <c r="J19"/>
  <c r="J13"/>
  <c r="M5"/>
  <c r="M6"/>
  <c r="M7"/>
  <c r="M8"/>
  <c r="M10"/>
  <c r="M11"/>
  <c r="M12"/>
  <c r="M4"/>
  <c r="C9"/>
  <c r="D9"/>
  <c r="E9"/>
  <c r="F9"/>
  <c r="F24" s="1"/>
  <c r="F26" s="1"/>
  <c r="F43" s="1"/>
  <c r="G9"/>
  <c r="H9"/>
  <c r="I9" s="1"/>
  <c r="J9"/>
  <c r="K9"/>
  <c r="M9" s="1"/>
  <c r="L9"/>
  <c r="M3"/>
  <c r="D41"/>
  <c r="C41"/>
  <c r="B41"/>
  <c r="E40"/>
  <c r="D39"/>
  <c r="C39"/>
  <c r="E39" s="1"/>
  <c r="B39"/>
  <c r="E38"/>
  <c r="E37"/>
  <c r="D36"/>
  <c r="C36"/>
  <c r="B36"/>
  <c r="E35"/>
  <c r="D34"/>
  <c r="D42" s="1"/>
  <c r="C34"/>
  <c r="B34"/>
  <c r="E34" s="1"/>
  <c r="E33"/>
  <c r="E30"/>
  <c r="E29"/>
  <c r="E28"/>
  <c r="E27"/>
  <c r="E25"/>
  <c r="D23"/>
  <c r="C23"/>
  <c r="B23"/>
  <c r="E22"/>
  <c r="E21"/>
  <c r="E20"/>
  <c r="D19"/>
  <c r="C19"/>
  <c r="E19" s="1"/>
  <c r="B19"/>
  <c r="E18"/>
  <c r="E17"/>
  <c r="D16"/>
  <c r="C16"/>
  <c r="B16"/>
  <c r="E15"/>
  <c r="E14"/>
  <c r="D13"/>
  <c r="C13"/>
  <c r="E13" s="1"/>
  <c r="B13"/>
  <c r="E12"/>
  <c r="E11"/>
  <c r="E10"/>
  <c r="C24"/>
  <c r="C26" s="1"/>
  <c r="B9"/>
  <c r="E8"/>
  <c r="E7"/>
  <c r="E6"/>
  <c r="E5"/>
  <c r="E4"/>
  <c r="E3"/>
  <c r="AA38" i="1"/>
  <c r="P33"/>
  <c r="Q33"/>
  <c r="R33"/>
  <c r="S33"/>
  <c r="T33"/>
  <c r="U33"/>
  <c r="V33"/>
  <c r="W33"/>
  <c r="X33"/>
  <c r="Y33"/>
  <c r="Z33"/>
  <c r="AA33"/>
  <c r="O33"/>
  <c r="AA23"/>
  <c r="AA24"/>
  <c r="AA25"/>
  <c r="AA26"/>
  <c r="AA27"/>
  <c r="AA28"/>
  <c r="AA29"/>
  <c r="AA30"/>
  <c r="AA31"/>
  <c r="AA32"/>
  <c r="AA13"/>
  <c r="AA14"/>
  <c r="AA15"/>
  <c r="AA16"/>
  <c r="AA17"/>
  <c r="AA18"/>
  <c r="AA19"/>
  <c r="AA20"/>
  <c r="AA21"/>
  <c r="AA22"/>
  <c r="AA12"/>
  <c r="M38"/>
  <c r="E38"/>
  <c r="F38" s="1"/>
  <c r="H38" s="1"/>
  <c r="N38" s="1"/>
  <c r="C33"/>
  <c r="D33"/>
  <c r="M11"/>
  <c r="N11" s="1"/>
  <c r="K31"/>
  <c r="K32" s="1"/>
  <c r="L31"/>
  <c r="M31"/>
  <c r="N31" s="1"/>
  <c r="N32" s="1"/>
  <c r="K21"/>
  <c r="L21"/>
  <c r="K11"/>
  <c r="E11"/>
  <c r="F11"/>
  <c r="G11" s="1"/>
  <c r="E31"/>
  <c r="F31"/>
  <c r="G31" s="1"/>
  <c r="G32" s="1"/>
  <c r="E21"/>
  <c r="F21"/>
  <c r="N36"/>
  <c r="M36"/>
  <c r="I36"/>
  <c r="H36"/>
  <c r="G36"/>
  <c r="F36"/>
  <c r="E36"/>
  <c r="C32"/>
  <c r="D32"/>
  <c r="E32"/>
  <c r="J32"/>
  <c r="J33" s="1"/>
  <c r="L32"/>
  <c r="B32"/>
  <c r="N26"/>
  <c r="N27"/>
  <c r="N28"/>
  <c r="N29"/>
  <c r="N30"/>
  <c r="N25"/>
  <c r="M26"/>
  <c r="M27"/>
  <c r="M28"/>
  <c r="M29"/>
  <c r="M30"/>
  <c r="M25"/>
  <c r="L26"/>
  <c r="L27"/>
  <c r="L28"/>
  <c r="L29"/>
  <c r="L30"/>
  <c r="L25"/>
  <c r="K26"/>
  <c r="K27"/>
  <c r="K28"/>
  <c r="K29"/>
  <c r="K30"/>
  <c r="K25"/>
  <c r="I26"/>
  <c r="I27"/>
  <c r="I28"/>
  <c r="I29"/>
  <c r="I30"/>
  <c r="I25"/>
  <c r="H26"/>
  <c r="H27"/>
  <c r="H28"/>
  <c r="H29"/>
  <c r="H30"/>
  <c r="H25"/>
  <c r="G26"/>
  <c r="G27"/>
  <c r="G28"/>
  <c r="G29"/>
  <c r="G30"/>
  <c r="G25"/>
  <c r="F26"/>
  <c r="F27"/>
  <c r="F28"/>
  <c r="F29"/>
  <c r="F30"/>
  <c r="F25"/>
  <c r="E30"/>
  <c r="E26"/>
  <c r="E27"/>
  <c r="E28"/>
  <c r="E29"/>
  <c r="E25"/>
  <c r="C22"/>
  <c r="D22"/>
  <c r="J22"/>
  <c r="K22"/>
  <c r="B22"/>
  <c r="B33" s="1"/>
  <c r="K20"/>
  <c r="L20"/>
  <c r="E20"/>
  <c r="F20"/>
  <c r="H20" s="1"/>
  <c r="I20" s="1"/>
  <c r="M10"/>
  <c r="N10" s="1"/>
  <c r="L12"/>
  <c r="K10"/>
  <c r="I10"/>
  <c r="H10"/>
  <c r="G10"/>
  <c r="F10"/>
  <c r="E10"/>
  <c r="C12"/>
  <c r="D12"/>
  <c r="E12"/>
  <c r="F12"/>
  <c r="J12"/>
  <c r="K12"/>
  <c r="B12"/>
  <c r="L16"/>
  <c r="L17"/>
  <c r="L18"/>
  <c r="L19"/>
  <c r="L15"/>
  <c r="K16"/>
  <c r="K17"/>
  <c r="K18"/>
  <c r="K19"/>
  <c r="K15"/>
  <c r="F15"/>
  <c r="E16"/>
  <c r="E17"/>
  <c r="F17" s="1"/>
  <c r="E18"/>
  <c r="F18" s="1"/>
  <c r="E19"/>
  <c r="F19" s="1"/>
  <c r="E15"/>
  <c r="N5"/>
  <c r="N7"/>
  <c r="N3"/>
  <c r="M4"/>
  <c r="M5"/>
  <c r="M6"/>
  <c r="N6" s="1"/>
  <c r="M7"/>
  <c r="M8"/>
  <c r="N8" s="1"/>
  <c r="M9"/>
  <c r="N9" s="1"/>
  <c r="M3"/>
  <c r="L4"/>
  <c r="L5"/>
  <c r="L6"/>
  <c r="L7"/>
  <c r="L8"/>
  <c r="L3"/>
  <c r="K4"/>
  <c r="K5"/>
  <c r="K6"/>
  <c r="K7"/>
  <c r="K8"/>
  <c r="K9"/>
  <c r="K3"/>
  <c r="I4"/>
  <c r="I5"/>
  <c r="I6"/>
  <c r="I7"/>
  <c r="I8"/>
  <c r="I9"/>
  <c r="I3"/>
  <c r="H4"/>
  <c r="H5"/>
  <c r="H6"/>
  <c r="H7"/>
  <c r="H8"/>
  <c r="H9"/>
  <c r="H3"/>
  <c r="G4"/>
  <c r="G5"/>
  <c r="G6"/>
  <c r="G7"/>
  <c r="G8"/>
  <c r="G9"/>
  <c r="G3"/>
  <c r="F4"/>
  <c r="F5"/>
  <c r="F6"/>
  <c r="F7"/>
  <c r="F8"/>
  <c r="F9"/>
  <c r="F3"/>
  <c r="E4"/>
  <c r="E5"/>
  <c r="E6"/>
  <c r="E7"/>
  <c r="E8"/>
  <c r="E9"/>
  <c r="E3"/>
  <c r="K24" i="2" l="1"/>
  <c r="K26" s="1"/>
  <c r="K43" s="1"/>
  <c r="K33" i="1"/>
  <c r="H18"/>
  <c r="M20"/>
  <c r="N20" s="1"/>
  <c r="H19"/>
  <c r="H17"/>
  <c r="E22"/>
  <c r="E33" s="1"/>
  <c r="F16"/>
  <c r="H15"/>
  <c r="H42" i="2"/>
  <c r="I42" s="1"/>
  <c r="H24"/>
  <c r="H26" s="1"/>
  <c r="I24"/>
  <c r="G24"/>
  <c r="G26" s="1"/>
  <c r="G43" s="1"/>
  <c r="D24"/>
  <c r="D26" s="1"/>
  <c r="D43" s="1"/>
  <c r="E16"/>
  <c r="E23"/>
  <c r="C42"/>
  <c r="E36"/>
  <c r="E41"/>
  <c r="C43"/>
  <c r="B24"/>
  <c r="B42"/>
  <c r="E42" s="1"/>
  <c r="M32" i="1"/>
  <c r="L22"/>
  <c r="L33" s="1"/>
  <c r="F32"/>
  <c r="G12"/>
  <c r="H11"/>
  <c r="H31"/>
  <c r="H21"/>
  <c r="F22"/>
  <c r="F33" s="1"/>
  <c r="M12"/>
  <c r="N4"/>
  <c r="N12" s="1"/>
  <c r="I18" l="1"/>
  <c r="M18" s="1"/>
  <c r="N18"/>
  <c r="I19"/>
  <c r="M19" s="1"/>
  <c r="N19" s="1"/>
  <c r="I17"/>
  <c r="M17" s="1"/>
  <c r="N17" s="1"/>
  <c r="G22"/>
  <c r="G33" s="1"/>
  <c r="I15"/>
  <c r="M15" s="1"/>
  <c r="I26" i="2"/>
  <c r="H43"/>
  <c r="I43" s="1"/>
  <c r="B26"/>
  <c r="B43" s="1"/>
  <c r="E24"/>
  <c r="E26" s="1"/>
  <c r="E43" s="1"/>
  <c r="I11" i="1"/>
  <c r="I12" s="1"/>
  <c r="H12"/>
  <c r="H32"/>
  <c r="I31"/>
  <c r="I32" s="1"/>
  <c r="I21"/>
  <c r="M21" s="1"/>
  <c r="N21" s="1"/>
  <c r="H16" l="1"/>
  <c r="N15"/>
  <c r="M36" i="2"/>
  <c r="I16" i="1" l="1"/>
  <c r="H22"/>
  <c r="H33" s="1"/>
  <c r="M13" i="2"/>
  <c r="M24" s="1"/>
  <c r="M26" s="1"/>
  <c r="L24"/>
  <c r="L26" s="1"/>
  <c r="L43" s="1"/>
  <c r="M43" s="1"/>
  <c r="M16" i="1" l="1"/>
  <c r="I22"/>
  <c r="I33" s="1"/>
  <c r="M22" l="1"/>
  <c r="M33" s="1"/>
  <c r="N16"/>
  <c r="N22" s="1"/>
  <c r="N33" s="1"/>
</calcChain>
</file>

<file path=xl/sharedStrings.xml><?xml version="1.0" encoding="utf-8"?>
<sst xmlns="http://schemas.openxmlformats.org/spreadsheetml/2006/main" count="161" uniqueCount="92">
  <si>
    <t>Név</t>
  </si>
  <si>
    <t>Alapilletmény</t>
  </si>
  <si>
    <t>Pótlék</t>
  </si>
  <si>
    <t>nyelvpótlék</t>
  </si>
  <si>
    <t>havi össz</t>
  </si>
  <si>
    <t xml:space="preserve">12 havi  </t>
  </si>
  <si>
    <t>össz</t>
  </si>
  <si>
    <t>cafetéria</t>
  </si>
  <si>
    <t>EHO</t>
  </si>
  <si>
    <t>Kifiz.adó</t>
  </si>
  <si>
    <t>összesen</t>
  </si>
  <si>
    <t>Farnekné Csicsó Adrienn</t>
  </si>
  <si>
    <t>Kovács Márta</t>
  </si>
  <si>
    <t>Dr Nagy Attila</t>
  </si>
  <si>
    <t>Németh Andrásné</t>
  </si>
  <si>
    <t>Propszt Jakab</t>
  </si>
  <si>
    <t>Sincli Tímea</t>
  </si>
  <si>
    <t>Széperdei Csabáné</t>
  </si>
  <si>
    <t>Ürmösy Sándorné</t>
  </si>
  <si>
    <t>Járulék összesen</t>
  </si>
  <si>
    <t>Dunaszentgyörgy</t>
  </si>
  <si>
    <t>Németkér</t>
  </si>
  <si>
    <t>Baumenn Szilvia</t>
  </si>
  <si>
    <t>Gungl Melinda</t>
  </si>
  <si>
    <t>Pruzsencki Imréné</t>
  </si>
  <si>
    <t>Ródenbücher Lászlóné</t>
  </si>
  <si>
    <t>Volter Márta</t>
  </si>
  <si>
    <t>Valaki</t>
  </si>
  <si>
    <t>Gerjen</t>
  </si>
  <si>
    <t>Bráz Katalin</t>
  </si>
  <si>
    <t>Endrédi Edit</t>
  </si>
  <si>
    <t>Illés Andrásné</t>
  </si>
  <si>
    <t>Stercz Mária</t>
  </si>
  <si>
    <t>Vajdáné Rajna Ágnes</t>
  </si>
  <si>
    <t>ÖSSZESEN</t>
  </si>
  <si>
    <t>Bér és járulék összesen</t>
  </si>
  <si>
    <t>keresetkieg</t>
  </si>
  <si>
    <t>akvi ruha</t>
  </si>
  <si>
    <t>megbízási díj</t>
  </si>
  <si>
    <t>felmentés</t>
  </si>
  <si>
    <t>Irodaszer</t>
  </si>
  <si>
    <t>könyv</t>
  </si>
  <si>
    <t>folyóirat</t>
  </si>
  <si>
    <t>készlet</t>
  </si>
  <si>
    <t>egyéb</t>
  </si>
  <si>
    <t>ÁFA</t>
  </si>
  <si>
    <t>belf.kiküld</t>
  </si>
  <si>
    <t>Összesen</t>
  </si>
  <si>
    <t>munkábajárás</t>
  </si>
  <si>
    <t>Kiadás</t>
  </si>
  <si>
    <t>KT. Alapilletmény</t>
  </si>
  <si>
    <t>Egyéb bérr. Bér</t>
  </si>
  <si>
    <t>Illetménykiegészítés</t>
  </si>
  <si>
    <t>Egyéb bérr. Ill.kieg</t>
  </si>
  <si>
    <t>Nyelvpótlék</t>
  </si>
  <si>
    <t>Egyéb köt.ill.pótlék</t>
  </si>
  <si>
    <t>Jutalom</t>
  </si>
  <si>
    <t>Keresetkieg.</t>
  </si>
  <si>
    <t>Egyéb juttatás</t>
  </si>
  <si>
    <t>Jub.jutalom</t>
  </si>
  <si>
    <t xml:space="preserve">Önk.bizt.pt.befizetett </t>
  </si>
  <si>
    <t>Étkezés, cafetéria</t>
  </si>
  <si>
    <t>Egyéb ktg.tér.</t>
  </si>
  <si>
    <t xml:space="preserve">Részm.idős </t>
  </si>
  <si>
    <t>Megbízási díj</t>
  </si>
  <si>
    <t>Felmentés</t>
  </si>
  <si>
    <t>Bér összesen</t>
  </si>
  <si>
    <t>Járulékok</t>
  </si>
  <si>
    <t>Irodaszer, nyomtatvány</t>
  </si>
  <si>
    <t>Könyvbeszerzés</t>
  </si>
  <si>
    <t>Folyóirat</t>
  </si>
  <si>
    <t>Szakmai anyag</t>
  </si>
  <si>
    <t>Készletbeszerzés</t>
  </si>
  <si>
    <t>Készletbeszerzés összesen</t>
  </si>
  <si>
    <t>Egyéb üzemeltetési</t>
  </si>
  <si>
    <t>Szolgáltatás összesen</t>
  </si>
  <si>
    <t>Belföldi kiküldetés</t>
  </si>
  <si>
    <t>SZJA</t>
  </si>
  <si>
    <t>Dologi kiadások összesen</t>
  </si>
  <si>
    <t>Működési kiadások összesen</t>
  </si>
  <si>
    <t>2013.évi terv</t>
  </si>
  <si>
    <t>2013. összesen</t>
  </si>
  <si>
    <t>2013.tény</t>
  </si>
  <si>
    <t xml:space="preserve">Németkér </t>
  </si>
  <si>
    <t>2013. tény összesen</t>
  </si>
  <si>
    <t>2014. terv összesen</t>
  </si>
  <si>
    <t>2014. évi terv</t>
  </si>
  <si>
    <t>A Dunaszentgyörgyi Közös Önkormányzati Hivatal bevételét a csatlakozott önkormányzatok kiadásaik arányában fizetik meg.</t>
  </si>
  <si>
    <t>szakmai anyag</t>
  </si>
  <si>
    <t>Dologi összesen</t>
  </si>
  <si>
    <t>8 % emeléssel</t>
  </si>
  <si>
    <t>Jegyző 1/3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</si>
</sst>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0" borderId="1" xfId="0" applyFont="1" applyBorder="1"/>
    <xf numFmtId="9" fontId="0" fillId="0" borderId="0" xfId="0" applyNumberForma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4" sqref="J24"/>
    </sheetView>
  </sheetViews>
  <sheetFormatPr defaultRowHeight="15"/>
  <cols>
    <col min="1" max="1" width="27.28515625" customWidth="1"/>
    <col min="2" max="2" width="9.42578125" customWidth="1"/>
    <col min="4" max="4" width="7.28515625" customWidth="1"/>
    <col min="11" max="11" width="7.85546875" customWidth="1"/>
    <col min="12" max="12" width="7.7109375" customWidth="1"/>
    <col min="15" max="15" width="11.140625" customWidth="1"/>
    <col min="17" max="17" width="7" customWidth="1"/>
    <col min="18" max="18" width="10" customWidth="1"/>
    <col min="19" max="19" width="10.28515625" customWidth="1"/>
    <col min="20" max="20" width="6" customWidth="1"/>
    <col min="21" max="21" width="7" customWidth="1"/>
    <col min="22" max="22" width="7.5703125" customWidth="1"/>
    <col min="23" max="23" width="7.42578125" customWidth="1"/>
    <col min="24" max="24" width="6.85546875" customWidth="1"/>
    <col min="25" max="25" width="7.7109375" customWidth="1"/>
    <col min="26" max="26" width="7.5703125" customWidth="1"/>
  </cols>
  <sheetData>
    <row r="1" spans="1:27">
      <c r="A1" s="2" t="s">
        <v>20</v>
      </c>
    </row>
    <row r="2" spans="1:27" s="5" customFormat="1" ht="30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>
        <v>0.02</v>
      </c>
      <c r="H2" s="5" t="s">
        <v>6</v>
      </c>
      <c r="I2" s="6">
        <v>0.27</v>
      </c>
      <c r="J2" s="5" t="s">
        <v>7</v>
      </c>
      <c r="K2" s="6" t="s">
        <v>8</v>
      </c>
      <c r="L2" s="5" t="s">
        <v>9</v>
      </c>
      <c r="M2" s="6" t="s">
        <v>19</v>
      </c>
      <c r="N2" s="6" t="s">
        <v>10</v>
      </c>
      <c r="O2" s="5" t="s">
        <v>36</v>
      </c>
      <c r="P2" s="5" t="s">
        <v>37</v>
      </c>
      <c r="Q2" s="5" t="s">
        <v>38</v>
      </c>
      <c r="R2" s="5" t="s">
        <v>39</v>
      </c>
      <c r="S2" s="5" t="s">
        <v>40</v>
      </c>
      <c r="T2" s="5" t="s">
        <v>41</v>
      </c>
      <c r="U2" s="5" t="s">
        <v>42</v>
      </c>
      <c r="V2" s="5" t="s">
        <v>43</v>
      </c>
      <c r="W2" s="5" t="s">
        <v>44</v>
      </c>
      <c r="X2" s="5" t="s">
        <v>45</v>
      </c>
      <c r="Y2" s="5" t="s">
        <v>46</v>
      </c>
      <c r="Z2" s="5" t="s">
        <v>48</v>
      </c>
      <c r="AA2" s="5" t="s">
        <v>47</v>
      </c>
    </row>
    <row r="3" spans="1:27">
      <c r="A3" t="s">
        <v>11</v>
      </c>
      <c r="B3">
        <v>118000</v>
      </c>
      <c r="D3">
        <v>23190</v>
      </c>
      <c r="E3">
        <f>+B3+C3+D3</f>
        <v>141190</v>
      </c>
      <c r="F3">
        <f>+E3*12</f>
        <v>1694280</v>
      </c>
      <c r="G3" s="1">
        <f>+F3*0.02</f>
        <v>33885.599999999999</v>
      </c>
      <c r="H3" s="1">
        <f>+F3+G3</f>
        <v>1728165.6</v>
      </c>
      <c r="I3" s="1">
        <f>+H3*0.27</f>
        <v>466604.71200000006</v>
      </c>
      <c r="J3">
        <v>200000</v>
      </c>
      <c r="K3">
        <f>+J3*0.14</f>
        <v>28000.000000000004</v>
      </c>
      <c r="L3">
        <f>+J3*0.16</f>
        <v>32000</v>
      </c>
      <c r="M3" s="1">
        <f>+I3+K3+L3</f>
        <v>526604.71200000006</v>
      </c>
      <c r="N3" s="1">
        <f>+H3+J3+M3</f>
        <v>2454770.3119999999</v>
      </c>
    </row>
    <row r="4" spans="1:27">
      <c r="A4" t="s">
        <v>12</v>
      </c>
      <c r="B4">
        <v>225300</v>
      </c>
      <c r="E4">
        <f t="shared" ref="E4:E11" si="0">+B4+C4+D4</f>
        <v>225300</v>
      </c>
      <c r="F4">
        <f t="shared" ref="F4:F11" si="1">+E4*12</f>
        <v>2703600</v>
      </c>
      <c r="G4" s="1">
        <f t="shared" ref="G4:G11" si="2">+F4*0.02</f>
        <v>54072</v>
      </c>
      <c r="H4" s="1">
        <f t="shared" ref="H4:H11" si="3">+F4+G4</f>
        <v>2757672</v>
      </c>
      <c r="I4" s="1">
        <f t="shared" ref="I4:I11" si="4">+H4*0.27</f>
        <v>744571.44000000006</v>
      </c>
      <c r="J4">
        <v>200000</v>
      </c>
      <c r="K4">
        <f t="shared" ref="K4:K11" si="5">+J4*0.14</f>
        <v>28000.000000000004</v>
      </c>
      <c r="L4">
        <f t="shared" ref="L4:L8" si="6">+J4*0.16</f>
        <v>32000</v>
      </c>
      <c r="M4" s="1">
        <f t="shared" ref="M4:M8" si="7">+I4+K4+L4</f>
        <v>804571.44000000006</v>
      </c>
      <c r="N4" s="1">
        <f t="shared" ref="N4:N11" si="8">+H4+J4+M4</f>
        <v>3762243.44</v>
      </c>
    </row>
    <row r="5" spans="1:27">
      <c r="A5" t="s">
        <v>14</v>
      </c>
      <c r="B5">
        <v>118000</v>
      </c>
      <c r="E5">
        <f t="shared" si="0"/>
        <v>118000</v>
      </c>
      <c r="F5">
        <f t="shared" si="1"/>
        <v>1416000</v>
      </c>
      <c r="G5" s="1">
        <f t="shared" si="2"/>
        <v>28320</v>
      </c>
      <c r="H5" s="1">
        <f t="shared" si="3"/>
        <v>1444320</v>
      </c>
      <c r="I5" s="1">
        <f t="shared" si="4"/>
        <v>389966.4</v>
      </c>
      <c r="J5">
        <v>200000</v>
      </c>
      <c r="K5">
        <f t="shared" si="5"/>
        <v>28000.000000000004</v>
      </c>
      <c r="L5">
        <f t="shared" si="6"/>
        <v>32000</v>
      </c>
      <c r="M5" s="1">
        <f t="shared" si="7"/>
        <v>449966.4</v>
      </c>
      <c r="N5" s="1">
        <f t="shared" si="8"/>
        <v>2094286.4</v>
      </c>
    </row>
    <row r="6" spans="1:27">
      <c r="A6" t="s">
        <v>15</v>
      </c>
      <c r="B6">
        <v>187100</v>
      </c>
      <c r="E6">
        <f t="shared" si="0"/>
        <v>187100</v>
      </c>
      <c r="F6">
        <f t="shared" si="1"/>
        <v>2245200</v>
      </c>
      <c r="G6" s="1">
        <f t="shared" si="2"/>
        <v>44904</v>
      </c>
      <c r="H6" s="1">
        <f t="shared" si="3"/>
        <v>2290104</v>
      </c>
      <c r="I6" s="1">
        <f t="shared" si="4"/>
        <v>618328.08000000007</v>
      </c>
      <c r="J6">
        <v>200000</v>
      </c>
      <c r="K6">
        <f t="shared" si="5"/>
        <v>28000.000000000004</v>
      </c>
      <c r="L6">
        <f t="shared" si="6"/>
        <v>32000</v>
      </c>
      <c r="M6" s="1">
        <f t="shared" si="7"/>
        <v>678328.08000000007</v>
      </c>
      <c r="N6" s="1">
        <f t="shared" si="8"/>
        <v>3168432.08</v>
      </c>
    </row>
    <row r="7" spans="1:27">
      <c r="A7" t="s">
        <v>16</v>
      </c>
      <c r="B7">
        <v>157306</v>
      </c>
      <c r="D7">
        <v>23190</v>
      </c>
      <c r="E7">
        <f t="shared" si="0"/>
        <v>180496</v>
      </c>
      <c r="F7">
        <f t="shared" si="1"/>
        <v>2165952</v>
      </c>
      <c r="G7" s="1">
        <f t="shared" si="2"/>
        <v>43319.040000000001</v>
      </c>
      <c r="H7" s="1">
        <f t="shared" si="3"/>
        <v>2209271.04</v>
      </c>
      <c r="I7" s="1">
        <f t="shared" si="4"/>
        <v>596503.18080000009</v>
      </c>
      <c r="J7">
        <v>200000</v>
      </c>
      <c r="K7">
        <f t="shared" si="5"/>
        <v>28000.000000000004</v>
      </c>
      <c r="L7">
        <f t="shared" si="6"/>
        <v>32000</v>
      </c>
      <c r="M7" s="1">
        <f t="shared" si="7"/>
        <v>656503.18080000009</v>
      </c>
      <c r="N7" s="1">
        <f t="shared" si="8"/>
        <v>3065774.2208000002</v>
      </c>
    </row>
    <row r="8" spans="1:27">
      <c r="A8" t="s">
        <v>17</v>
      </c>
      <c r="B8">
        <v>129805</v>
      </c>
      <c r="C8">
        <v>11595</v>
      </c>
      <c r="E8">
        <f t="shared" si="0"/>
        <v>141400</v>
      </c>
      <c r="F8">
        <f t="shared" si="1"/>
        <v>1696800</v>
      </c>
      <c r="G8" s="1">
        <f t="shared" si="2"/>
        <v>33936</v>
      </c>
      <c r="H8" s="1">
        <f t="shared" si="3"/>
        <v>1730736</v>
      </c>
      <c r="I8" s="1">
        <f t="shared" si="4"/>
        <v>467298.72000000003</v>
      </c>
      <c r="J8">
        <v>200000</v>
      </c>
      <c r="K8">
        <f t="shared" si="5"/>
        <v>28000.000000000004</v>
      </c>
      <c r="L8">
        <f t="shared" si="6"/>
        <v>32000</v>
      </c>
      <c r="M8" s="1">
        <f t="shared" si="7"/>
        <v>527298.72</v>
      </c>
      <c r="N8" s="1">
        <f t="shared" si="8"/>
        <v>2458034.7199999997</v>
      </c>
    </row>
    <row r="9" spans="1:27">
      <c r="A9" t="s">
        <v>18</v>
      </c>
      <c r="B9">
        <v>178540</v>
      </c>
      <c r="C9">
        <v>15460</v>
      </c>
      <c r="E9">
        <f t="shared" si="0"/>
        <v>194000</v>
      </c>
      <c r="F9">
        <f t="shared" si="1"/>
        <v>2328000</v>
      </c>
      <c r="G9" s="1">
        <f t="shared" si="2"/>
        <v>46560</v>
      </c>
      <c r="H9" s="1">
        <f t="shared" si="3"/>
        <v>2374560</v>
      </c>
      <c r="I9" s="1">
        <f t="shared" si="4"/>
        <v>641131.20000000007</v>
      </c>
      <c r="J9">
        <v>200000</v>
      </c>
      <c r="K9">
        <f t="shared" si="5"/>
        <v>28000.000000000004</v>
      </c>
      <c r="L9">
        <v>32000</v>
      </c>
      <c r="M9" s="1">
        <f>+I9+K9+L10</f>
        <v>701131.20000000007</v>
      </c>
      <c r="N9" s="1">
        <f t="shared" si="8"/>
        <v>3275691.2</v>
      </c>
    </row>
    <row r="10" spans="1:27">
      <c r="A10" t="s">
        <v>27</v>
      </c>
      <c r="B10">
        <v>118000</v>
      </c>
      <c r="E10">
        <f t="shared" si="0"/>
        <v>118000</v>
      </c>
      <c r="F10">
        <f t="shared" si="1"/>
        <v>1416000</v>
      </c>
      <c r="G10" s="1">
        <f t="shared" si="2"/>
        <v>28320</v>
      </c>
      <c r="H10" s="1">
        <f t="shared" si="3"/>
        <v>1444320</v>
      </c>
      <c r="I10" s="1">
        <f t="shared" si="4"/>
        <v>389966.4</v>
      </c>
      <c r="J10">
        <v>200000</v>
      </c>
      <c r="K10">
        <f t="shared" si="5"/>
        <v>28000.000000000004</v>
      </c>
      <c r="L10">
        <v>32000</v>
      </c>
      <c r="M10" s="1">
        <f>+I10+K10+L11</f>
        <v>428633.4</v>
      </c>
      <c r="N10" s="1">
        <f t="shared" si="8"/>
        <v>2072953.4</v>
      </c>
    </row>
    <row r="11" spans="1:27">
      <c r="B11">
        <v>129800</v>
      </c>
      <c r="C11">
        <v>45430</v>
      </c>
      <c r="E11">
        <f t="shared" si="0"/>
        <v>175230</v>
      </c>
      <c r="F11">
        <f t="shared" si="1"/>
        <v>2102760</v>
      </c>
      <c r="G11" s="1">
        <f t="shared" si="2"/>
        <v>42055.200000000004</v>
      </c>
      <c r="H11" s="1">
        <f t="shared" si="3"/>
        <v>2144815.2000000002</v>
      </c>
      <c r="I11" s="1">
        <f t="shared" si="4"/>
        <v>579100.10400000005</v>
      </c>
      <c r="J11">
        <v>66666</v>
      </c>
      <c r="K11" s="1">
        <f t="shared" si="5"/>
        <v>9333.2400000000016</v>
      </c>
      <c r="L11">
        <v>10667</v>
      </c>
      <c r="M11" s="1">
        <f>+I11+K11+L11</f>
        <v>599100.34400000004</v>
      </c>
      <c r="N11" s="1">
        <f t="shared" si="8"/>
        <v>2810581.5440000002</v>
      </c>
    </row>
    <row r="12" spans="1:27" s="2" customFormat="1">
      <c r="A12" s="2" t="s">
        <v>10</v>
      </c>
      <c r="B12" s="2">
        <f>+B3+B4+B5+B6+B7+B8+B9+B10+B11</f>
        <v>1361851</v>
      </c>
      <c r="C12" s="2">
        <f t="shared" ref="C12:N12" si="9">+C3+C4+C5+C6+C7+C8+C9+C10+C11</f>
        <v>72485</v>
      </c>
      <c r="D12" s="2">
        <f t="shared" si="9"/>
        <v>46380</v>
      </c>
      <c r="E12" s="2">
        <f t="shared" si="9"/>
        <v>1480716</v>
      </c>
      <c r="F12" s="2">
        <f t="shared" si="9"/>
        <v>17768592</v>
      </c>
      <c r="G12" s="3">
        <f t="shared" si="9"/>
        <v>355371.84</v>
      </c>
      <c r="H12" s="2">
        <f t="shared" si="9"/>
        <v>18123963.84</v>
      </c>
      <c r="I12" s="2">
        <f t="shared" si="9"/>
        <v>4893470.236800001</v>
      </c>
      <c r="J12" s="2">
        <f t="shared" si="9"/>
        <v>1666666</v>
      </c>
      <c r="K12" s="3">
        <f t="shared" si="9"/>
        <v>233333.24000000002</v>
      </c>
      <c r="L12" s="2">
        <f>+L3+L4+L5+L6+L7+L8+L9+L10+L11</f>
        <v>266667</v>
      </c>
      <c r="M12" s="2">
        <f t="shared" si="9"/>
        <v>5372137.4768000003</v>
      </c>
      <c r="N12" s="2">
        <f t="shared" si="9"/>
        <v>25162767.316799998</v>
      </c>
      <c r="O12" s="2">
        <v>700000</v>
      </c>
      <c r="P12" s="2">
        <v>116000</v>
      </c>
      <c r="S12" s="2">
        <v>150000</v>
      </c>
      <c r="T12" s="2">
        <v>20000</v>
      </c>
      <c r="U12" s="2">
        <v>200000</v>
      </c>
      <c r="V12" s="2">
        <v>30000</v>
      </c>
      <c r="W12" s="2">
        <v>500000</v>
      </c>
      <c r="X12" s="2">
        <v>120000</v>
      </c>
      <c r="Y12" s="2">
        <v>300000</v>
      </c>
      <c r="Z12" s="2">
        <v>60000</v>
      </c>
      <c r="AA12" s="2">
        <f>+O12+P12+Q12+R12+S12+T12+U12+V12+W12+X12+Y12+Z12</f>
        <v>2196000</v>
      </c>
    </row>
    <row r="13" spans="1:27">
      <c r="AA13" s="2">
        <f t="shared" ref="AA13:AA32" si="10">+O13+P13+Q13+R13+S13+T13+U13+V13+W13+X13+Y13+Z13</f>
        <v>0</v>
      </c>
    </row>
    <row r="14" spans="1:27">
      <c r="A14" s="2" t="s">
        <v>21</v>
      </c>
      <c r="AA14" s="2">
        <f t="shared" si="10"/>
        <v>0</v>
      </c>
    </row>
    <row r="15" spans="1:27">
      <c r="A15" t="s">
        <v>22</v>
      </c>
      <c r="B15">
        <v>127440</v>
      </c>
      <c r="E15">
        <f>+B15+C15+D15</f>
        <v>127440</v>
      </c>
      <c r="F15">
        <f>+E15*12</f>
        <v>1529280</v>
      </c>
      <c r="G15" s="1">
        <f>+F15*0.04</f>
        <v>61171.200000000004</v>
      </c>
      <c r="H15">
        <f>+F15+G15</f>
        <v>1590451.2</v>
      </c>
      <c r="I15" s="1">
        <f>+H15*0.27</f>
        <v>429421.82400000002</v>
      </c>
      <c r="J15">
        <v>200000</v>
      </c>
      <c r="K15">
        <f>+J15*0.14</f>
        <v>28000.000000000004</v>
      </c>
      <c r="L15">
        <f>+J15*0.16</f>
        <v>32000</v>
      </c>
      <c r="M15" s="1">
        <f>+I15+K15+L15</f>
        <v>489421.82400000002</v>
      </c>
      <c r="N15" s="1">
        <f>+H15+J15+M15</f>
        <v>2279873.0240000002</v>
      </c>
      <c r="AA15" s="2">
        <f t="shared" si="10"/>
        <v>0</v>
      </c>
    </row>
    <row r="16" spans="1:27">
      <c r="A16" t="s">
        <v>23</v>
      </c>
      <c r="B16">
        <v>127440</v>
      </c>
      <c r="E16">
        <f t="shared" ref="E16:E21" si="11">+B16+C16+D16</f>
        <v>127440</v>
      </c>
      <c r="F16">
        <f t="shared" ref="F16:F21" si="12">+E16*12</f>
        <v>1529280</v>
      </c>
      <c r="G16" s="1">
        <f t="shared" ref="G16:G21" si="13">+F16*0.04</f>
        <v>61171.200000000004</v>
      </c>
      <c r="H16">
        <f t="shared" ref="H16:H21" si="14">+F16+G16</f>
        <v>1590451.2</v>
      </c>
      <c r="I16" s="1">
        <f t="shared" ref="I16:I21" si="15">+H16*0.27</f>
        <v>429421.82400000002</v>
      </c>
      <c r="J16">
        <v>200000</v>
      </c>
      <c r="K16">
        <f t="shared" ref="K16:K21" si="16">+J16*0.14</f>
        <v>28000.000000000004</v>
      </c>
      <c r="L16">
        <f t="shared" ref="L16:L21" si="17">+J16*0.16</f>
        <v>32000</v>
      </c>
      <c r="M16" s="1">
        <f t="shared" ref="M16:M21" si="18">+I16+K16+L16</f>
        <v>489421.82400000002</v>
      </c>
      <c r="N16" s="1">
        <f t="shared" ref="N16:N21" si="19">+H16+J16+M16</f>
        <v>2279873.0240000002</v>
      </c>
      <c r="AA16" s="2">
        <f t="shared" si="10"/>
        <v>0</v>
      </c>
    </row>
    <row r="17" spans="1:27">
      <c r="A17" t="s">
        <v>24</v>
      </c>
      <c r="B17">
        <v>167000</v>
      </c>
      <c r="C17">
        <v>15460</v>
      </c>
      <c r="E17">
        <f t="shared" si="11"/>
        <v>182460</v>
      </c>
      <c r="F17">
        <f t="shared" si="12"/>
        <v>2189520</v>
      </c>
      <c r="G17" s="1">
        <f t="shared" si="13"/>
        <v>87580.800000000003</v>
      </c>
      <c r="H17">
        <f t="shared" si="14"/>
        <v>2277100.7999999998</v>
      </c>
      <c r="I17" s="1">
        <f t="shared" si="15"/>
        <v>614817.21600000001</v>
      </c>
      <c r="J17">
        <v>200000</v>
      </c>
      <c r="K17">
        <f t="shared" si="16"/>
        <v>28000.000000000004</v>
      </c>
      <c r="L17">
        <f t="shared" si="17"/>
        <v>32000</v>
      </c>
      <c r="M17" s="1">
        <f t="shared" si="18"/>
        <v>674817.21600000001</v>
      </c>
      <c r="N17" s="1">
        <f t="shared" si="19"/>
        <v>3151918.0159999998</v>
      </c>
      <c r="AA17" s="2">
        <f t="shared" si="10"/>
        <v>0</v>
      </c>
    </row>
    <row r="18" spans="1:27">
      <c r="A18" t="s">
        <v>25</v>
      </c>
      <c r="B18">
        <v>167000</v>
      </c>
      <c r="D18">
        <v>38650</v>
      </c>
      <c r="E18">
        <f t="shared" si="11"/>
        <v>205650</v>
      </c>
      <c r="F18">
        <f t="shared" si="12"/>
        <v>2467800</v>
      </c>
      <c r="G18" s="1">
        <f t="shared" si="13"/>
        <v>98712</v>
      </c>
      <c r="H18">
        <f t="shared" si="14"/>
        <v>2566512</v>
      </c>
      <c r="I18" s="1">
        <f t="shared" si="15"/>
        <v>692958.24</v>
      </c>
      <c r="J18">
        <v>200000</v>
      </c>
      <c r="K18">
        <f t="shared" si="16"/>
        <v>28000.000000000004</v>
      </c>
      <c r="L18">
        <f t="shared" si="17"/>
        <v>32000</v>
      </c>
      <c r="M18" s="1">
        <f t="shared" si="18"/>
        <v>752958.24</v>
      </c>
      <c r="N18" s="1">
        <f t="shared" si="19"/>
        <v>3519470.24</v>
      </c>
      <c r="AA18" s="2">
        <f t="shared" si="10"/>
        <v>0</v>
      </c>
    </row>
    <row r="19" spans="1:27">
      <c r="A19" t="s">
        <v>26</v>
      </c>
      <c r="B19">
        <v>127440</v>
      </c>
      <c r="E19">
        <f t="shared" si="11"/>
        <v>127440</v>
      </c>
      <c r="F19">
        <f t="shared" si="12"/>
        <v>1529280</v>
      </c>
      <c r="G19" s="1">
        <f t="shared" si="13"/>
        <v>61171.200000000004</v>
      </c>
      <c r="H19">
        <f t="shared" si="14"/>
        <v>1590451.2</v>
      </c>
      <c r="I19" s="1">
        <f t="shared" si="15"/>
        <v>429421.82400000002</v>
      </c>
      <c r="J19">
        <v>200000</v>
      </c>
      <c r="K19">
        <f t="shared" si="16"/>
        <v>28000.000000000004</v>
      </c>
      <c r="L19">
        <f t="shared" si="17"/>
        <v>32000</v>
      </c>
      <c r="M19" s="1">
        <f t="shared" si="18"/>
        <v>489421.82400000002</v>
      </c>
      <c r="N19" s="1">
        <f t="shared" si="19"/>
        <v>2279873.0240000002</v>
      </c>
      <c r="AA19" s="2">
        <f t="shared" si="10"/>
        <v>0</v>
      </c>
    </row>
    <row r="20" spans="1:27">
      <c r="A20" t="s">
        <v>27</v>
      </c>
      <c r="B20">
        <v>127440</v>
      </c>
      <c r="E20">
        <f t="shared" si="11"/>
        <v>127440</v>
      </c>
      <c r="F20">
        <f t="shared" si="12"/>
        <v>1529280</v>
      </c>
      <c r="G20" s="1">
        <f t="shared" si="13"/>
        <v>61171.200000000004</v>
      </c>
      <c r="H20">
        <f t="shared" si="14"/>
        <v>1590451.2</v>
      </c>
      <c r="I20" s="1">
        <f t="shared" si="15"/>
        <v>429421.82400000002</v>
      </c>
      <c r="J20">
        <v>200000</v>
      </c>
      <c r="K20">
        <f t="shared" si="16"/>
        <v>28000.000000000004</v>
      </c>
      <c r="L20">
        <f t="shared" si="17"/>
        <v>32000</v>
      </c>
      <c r="M20" s="1">
        <f t="shared" si="18"/>
        <v>489421.82400000002</v>
      </c>
      <c r="N20" s="1">
        <f t="shared" si="19"/>
        <v>2279873.0240000002</v>
      </c>
      <c r="AA20" s="2">
        <f t="shared" si="10"/>
        <v>0</v>
      </c>
    </row>
    <row r="21" spans="1:27">
      <c r="B21">
        <v>129800</v>
      </c>
      <c r="C21">
        <v>45430</v>
      </c>
      <c r="E21">
        <f t="shared" si="11"/>
        <v>175230</v>
      </c>
      <c r="F21">
        <f t="shared" si="12"/>
        <v>2102760</v>
      </c>
      <c r="G21" s="1">
        <f t="shared" si="13"/>
        <v>84110.400000000009</v>
      </c>
      <c r="H21">
        <f t="shared" si="14"/>
        <v>2186870.4</v>
      </c>
      <c r="I21" s="1">
        <f t="shared" si="15"/>
        <v>590455.00800000003</v>
      </c>
      <c r="J21">
        <v>66666</v>
      </c>
      <c r="K21" s="1">
        <f t="shared" si="16"/>
        <v>9333.2400000000016</v>
      </c>
      <c r="L21" s="1">
        <f t="shared" si="17"/>
        <v>10666.56</v>
      </c>
      <c r="M21" s="1">
        <f t="shared" si="18"/>
        <v>610454.80800000008</v>
      </c>
      <c r="N21" s="1">
        <f t="shared" si="19"/>
        <v>2863991.2080000001</v>
      </c>
      <c r="AA21" s="2">
        <f t="shared" si="10"/>
        <v>0</v>
      </c>
    </row>
    <row r="22" spans="1:27" s="2" customFormat="1">
      <c r="A22" s="2" t="s">
        <v>10</v>
      </c>
      <c r="B22" s="2">
        <f>+B15+B16+B17+B18+B19+B20+B21</f>
        <v>973560</v>
      </c>
      <c r="C22" s="2">
        <f t="shared" ref="C22:N22" si="20">+C15+C16+C17+C18+C19+C20+C21</f>
        <v>60890</v>
      </c>
      <c r="D22" s="2">
        <f t="shared" si="20"/>
        <v>38650</v>
      </c>
      <c r="E22" s="2">
        <f t="shared" si="20"/>
        <v>1073100</v>
      </c>
      <c r="F22" s="2">
        <f t="shared" si="20"/>
        <v>12877200</v>
      </c>
      <c r="G22" s="3">
        <f t="shared" si="20"/>
        <v>515088.00000000006</v>
      </c>
      <c r="H22" s="2">
        <f t="shared" si="20"/>
        <v>13392287.999999998</v>
      </c>
      <c r="I22" s="2">
        <f t="shared" si="20"/>
        <v>3615917.7600000002</v>
      </c>
      <c r="J22" s="2">
        <f t="shared" si="20"/>
        <v>1266666</v>
      </c>
      <c r="K22" s="3">
        <f t="shared" si="20"/>
        <v>177333.24000000002</v>
      </c>
      <c r="L22" s="3">
        <f t="shared" si="20"/>
        <v>202666.56</v>
      </c>
      <c r="M22" s="2">
        <f t="shared" si="20"/>
        <v>3995917.5600000005</v>
      </c>
      <c r="N22" s="2">
        <f t="shared" si="20"/>
        <v>18654871.560000002</v>
      </c>
      <c r="O22" s="2">
        <v>500000</v>
      </c>
      <c r="P22" s="2">
        <v>50000</v>
      </c>
      <c r="Q22" s="2">
        <v>70000</v>
      </c>
      <c r="S22" s="2">
        <v>30000</v>
      </c>
      <c r="W22" s="2">
        <v>130000</v>
      </c>
      <c r="X22" s="2">
        <v>46000</v>
      </c>
      <c r="Y22" s="2">
        <v>150000</v>
      </c>
      <c r="AA22" s="2">
        <f t="shared" si="10"/>
        <v>976000</v>
      </c>
    </row>
    <row r="23" spans="1:27">
      <c r="AA23" s="2">
        <f t="shared" si="10"/>
        <v>0</v>
      </c>
    </row>
    <row r="24" spans="1:27">
      <c r="A24" s="2" t="s">
        <v>28</v>
      </c>
      <c r="AA24" s="2">
        <f t="shared" si="10"/>
        <v>0</v>
      </c>
    </row>
    <row r="25" spans="1:27">
      <c r="A25" t="s">
        <v>29</v>
      </c>
      <c r="B25">
        <v>118000</v>
      </c>
      <c r="E25">
        <f>+B25+C25+D25</f>
        <v>118000</v>
      </c>
      <c r="F25">
        <f>+E25*12</f>
        <v>1416000</v>
      </c>
      <c r="G25">
        <f>+F25*0.02</f>
        <v>28320</v>
      </c>
      <c r="H25">
        <f>+F25+G25</f>
        <v>1444320</v>
      </c>
      <c r="I25" s="1">
        <f>+H25*0.27</f>
        <v>389966.4</v>
      </c>
      <c r="J25">
        <v>200000</v>
      </c>
      <c r="K25">
        <f>+J25*0.14</f>
        <v>28000.000000000004</v>
      </c>
      <c r="L25">
        <f>+J25*0.16</f>
        <v>32000</v>
      </c>
      <c r="M25" s="1">
        <f>+I25+K25+L25</f>
        <v>449966.4</v>
      </c>
      <c r="N25" s="1">
        <f>+H25+J25+M25</f>
        <v>2094286.4</v>
      </c>
      <c r="AA25" s="2">
        <f t="shared" si="10"/>
        <v>0</v>
      </c>
    </row>
    <row r="26" spans="1:27">
      <c r="A26" t="s">
        <v>30</v>
      </c>
      <c r="B26">
        <v>178000</v>
      </c>
      <c r="E26">
        <f t="shared" ref="E26:E31" si="21">+B26+C26+D26</f>
        <v>178000</v>
      </c>
      <c r="F26">
        <f t="shared" ref="F26:F31" si="22">+E26*12</f>
        <v>2136000</v>
      </c>
      <c r="G26">
        <f t="shared" ref="G26:G31" si="23">+F26*0.02</f>
        <v>42720</v>
      </c>
      <c r="H26">
        <f t="shared" ref="H26:H31" si="24">+F26+G26</f>
        <v>2178720</v>
      </c>
      <c r="I26" s="1">
        <f t="shared" ref="I26:I31" si="25">+H26*0.27</f>
        <v>588254.4</v>
      </c>
      <c r="J26">
        <v>200000</v>
      </c>
      <c r="K26">
        <f t="shared" ref="K26:K31" si="26">+J26*0.14</f>
        <v>28000.000000000004</v>
      </c>
      <c r="L26">
        <f t="shared" ref="L26:L31" si="27">+J26*0.16</f>
        <v>32000</v>
      </c>
      <c r="M26" s="1">
        <f t="shared" ref="M26:M31" si="28">+I26+K26+L26</f>
        <v>648254.4</v>
      </c>
      <c r="N26" s="1">
        <f t="shared" ref="N26:N31" si="29">+H26+J26+M26</f>
        <v>3026974.4</v>
      </c>
      <c r="AA26" s="2">
        <f t="shared" si="10"/>
        <v>0</v>
      </c>
    </row>
    <row r="27" spans="1:27">
      <c r="A27" t="s">
        <v>31</v>
      </c>
      <c r="B27">
        <v>118000</v>
      </c>
      <c r="E27">
        <f t="shared" si="21"/>
        <v>118000</v>
      </c>
      <c r="F27">
        <f t="shared" si="22"/>
        <v>1416000</v>
      </c>
      <c r="G27">
        <f t="shared" si="23"/>
        <v>28320</v>
      </c>
      <c r="H27">
        <f t="shared" si="24"/>
        <v>1444320</v>
      </c>
      <c r="I27" s="1">
        <f t="shared" si="25"/>
        <v>389966.4</v>
      </c>
      <c r="J27">
        <v>200000</v>
      </c>
      <c r="K27">
        <f t="shared" si="26"/>
        <v>28000.000000000004</v>
      </c>
      <c r="L27">
        <f t="shared" si="27"/>
        <v>32000</v>
      </c>
      <c r="M27" s="1">
        <f t="shared" si="28"/>
        <v>449966.4</v>
      </c>
      <c r="N27" s="1">
        <f t="shared" si="29"/>
        <v>2094286.4</v>
      </c>
      <c r="AA27" s="2">
        <f t="shared" si="10"/>
        <v>0</v>
      </c>
    </row>
    <row r="28" spans="1:27">
      <c r="A28" t="s">
        <v>32</v>
      </c>
      <c r="B28">
        <v>139640</v>
      </c>
      <c r="C28">
        <v>15460</v>
      </c>
      <c r="E28">
        <f t="shared" si="21"/>
        <v>155100</v>
      </c>
      <c r="F28">
        <f t="shared" si="22"/>
        <v>1861200</v>
      </c>
      <c r="G28">
        <f t="shared" si="23"/>
        <v>37224</v>
      </c>
      <c r="H28">
        <f t="shared" si="24"/>
        <v>1898424</v>
      </c>
      <c r="I28" s="1">
        <f t="shared" si="25"/>
        <v>512574.48000000004</v>
      </c>
      <c r="J28">
        <v>200000</v>
      </c>
      <c r="K28">
        <f t="shared" si="26"/>
        <v>28000.000000000004</v>
      </c>
      <c r="L28">
        <f t="shared" si="27"/>
        <v>32000</v>
      </c>
      <c r="M28" s="1">
        <f t="shared" si="28"/>
        <v>572574.4800000001</v>
      </c>
      <c r="N28" s="1">
        <f t="shared" si="29"/>
        <v>2670998.48</v>
      </c>
      <c r="AA28" s="2">
        <f t="shared" si="10"/>
        <v>0</v>
      </c>
    </row>
    <row r="29" spans="1:27">
      <c r="A29" t="s">
        <v>33</v>
      </c>
      <c r="B29">
        <v>199600</v>
      </c>
      <c r="E29">
        <f t="shared" si="21"/>
        <v>199600</v>
      </c>
      <c r="F29">
        <f t="shared" si="22"/>
        <v>2395200</v>
      </c>
      <c r="G29">
        <f t="shared" si="23"/>
        <v>47904</v>
      </c>
      <c r="H29">
        <f t="shared" si="24"/>
        <v>2443104</v>
      </c>
      <c r="I29" s="1">
        <f t="shared" si="25"/>
        <v>659638.08000000007</v>
      </c>
      <c r="J29">
        <v>200000</v>
      </c>
      <c r="K29">
        <f t="shared" si="26"/>
        <v>28000.000000000004</v>
      </c>
      <c r="L29">
        <f t="shared" si="27"/>
        <v>32000</v>
      </c>
      <c r="M29" s="1">
        <f t="shared" si="28"/>
        <v>719638.08000000007</v>
      </c>
      <c r="N29" s="1">
        <f t="shared" si="29"/>
        <v>3362742.08</v>
      </c>
      <c r="AA29" s="2">
        <f t="shared" si="10"/>
        <v>0</v>
      </c>
    </row>
    <row r="30" spans="1:27">
      <c r="A30" t="s">
        <v>27</v>
      </c>
      <c r="B30">
        <v>118000</v>
      </c>
      <c r="E30">
        <f t="shared" si="21"/>
        <v>118000</v>
      </c>
      <c r="F30">
        <f t="shared" si="22"/>
        <v>1416000</v>
      </c>
      <c r="G30">
        <f t="shared" si="23"/>
        <v>28320</v>
      </c>
      <c r="H30">
        <f t="shared" si="24"/>
        <v>1444320</v>
      </c>
      <c r="I30" s="1">
        <f t="shared" si="25"/>
        <v>389966.4</v>
      </c>
      <c r="J30">
        <v>200000</v>
      </c>
      <c r="K30">
        <f t="shared" si="26"/>
        <v>28000.000000000004</v>
      </c>
      <c r="L30">
        <f t="shared" si="27"/>
        <v>32000</v>
      </c>
      <c r="M30" s="1">
        <f t="shared" si="28"/>
        <v>449966.4</v>
      </c>
      <c r="N30" s="1">
        <f t="shared" si="29"/>
        <v>2094286.4</v>
      </c>
      <c r="AA30" s="2">
        <f t="shared" si="10"/>
        <v>0</v>
      </c>
    </row>
    <row r="31" spans="1:27">
      <c r="B31">
        <v>129800</v>
      </c>
      <c r="C31">
        <v>45430</v>
      </c>
      <c r="E31">
        <f t="shared" si="21"/>
        <v>175230</v>
      </c>
      <c r="F31">
        <f t="shared" si="22"/>
        <v>2102760</v>
      </c>
      <c r="G31" s="1">
        <f t="shared" si="23"/>
        <v>42055.200000000004</v>
      </c>
      <c r="H31">
        <f t="shared" si="24"/>
        <v>2144815.2000000002</v>
      </c>
      <c r="I31" s="1">
        <f t="shared" si="25"/>
        <v>579100.10400000005</v>
      </c>
      <c r="J31">
        <v>66668</v>
      </c>
      <c r="K31" s="1">
        <f t="shared" si="26"/>
        <v>9333.52</v>
      </c>
      <c r="L31" s="1">
        <f t="shared" si="27"/>
        <v>10666.880000000001</v>
      </c>
      <c r="M31" s="1">
        <f t="shared" si="28"/>
        <v>599100.50400000007</v>
      </c>
      <c r="N31" s="1">
        <f t="shared" si="29"/>
        <v>2810583.7040000004</v>
      </c>
      <c r="AA31" s="2">
        <f t="shared" si="10"/>
        <v>0</v>
      </c>
    </row>
    <row r="32" spans="1:27" s="2" customFormat="1">
      <c r="A32" s="2" t="s">
        <v>10</v>
      </c>
      <c r="B32" s="2">
        <f>+B25+B26+B27+B28+B29+B30+B31</f>
        <v>1001040</v>
      </c>
      <c r="C32" s="2">
        <f t="shared" ref="C32:N32" si="30">+C25+C26+C27+C28+C29+C30+C31</f>
        <v>60890</v>
      </c>
      <c r="D32" s="2">
        <f t="shared" si="30"/>
        <v>0</v>
      </c>
      <c r="E32" s="2">
        <f t="shared" si="30"/>
        <v>1061930</v>
      </c>
      <c r="F32" s="2">
        <f t="shared" si="30"/>
        <v>12743160</v>
      </c>
      <c r="G32" s="3">
        <f t="shared" si="30"/>
        <v>254863.2</v>
      </c>
      <c r="H32" s="2">
        <f t="shared" si="30"/>
        <v>12998023.199999999</v>
      </c>
      <c r="I32" s="2">
        <f t="shared" si="30"/>
        <v>3509466.2640000004</v>
      </c>
      <c r="J32" s="2">
        <f t="shared" si="30"/>
        <v>1266668</v>
      </c>
      <c r="K32" s="3">
        <f t="shared" si="30"/>
        <v>177333.52000000002</v>
      </c>
      <c r="L32" s="3">
        <f t="shared" si="30"/>
        <v>202666.88</v>
      </c>
      <c r="M32" s="2">
        <f t="shared" si="30"/>
        <v>3889466.6640000003</v>
      </c>
      <c r="N32" s="2">
        <f t="shared" si="30"/>
        <v>18154157.864</v>
      </c>
      <c r="O32" s="2">
        <v>350000</v>
      </c>
      <c r="P32" s="2">
        <v>40000</v>
      </c>
      <c r="R32" s="2">
        <v>250000</v>
      </c>
      <c r="S32" s="2">
        <v>30000</v>
      </c>
      <c r="T32" s="2">
        <v>15000</v>
      </c>
      <c r="W32" s="2">
        <v>130000</v>
      </c>
      <c r="X32" s="2">
        <v>50000</v>
      </c>
      <c r="Y32" s="2">
        <v>150000</v>
      </c>
      <c r="Z32" s="2">
        <v>80000</v>
      </c>
      <c r="AA32" s="2">
        <f t="shared" si="10"/>
        <v>1095000</v>
      </c>
    </row>
    <row r="33" spans="1:27" s="2" customFormat="1">
      <c r="A33" s="2" t="s">
        <v>34</v>
      </c>
      <c r="B33" s="2">
        <f>+B12+B22+B32</f>
        <v>3336451</v>
      </c>
      <c r="C33" s="2">
        <f t="shared" ref="C33:N33" si="31">+C12+C22+C32</f>
        <v>194265</v>
      </c>
      <c r="D33" s="2">
        <f t="shared" si="31"/>
        <v>85030</v>
      </c>
      <c r="E33" s="2">
        <f t="shared" si="31"/>
        <v>3615746</v>
      </c>
      <c r="F33" s="2">
        <f t="shared" si="31"/>
        <v>43388952</v>
      </c>
      <c r="G33" s="3">
        <f t="shared" si="31"/>
        <v>1125323.04</v>
      </c>
      <c r="H33" s="2">
        <f t="shared" si="31"/>
        <v>44514275.039999992</v>
      </c>
      <c r="I33" s="2">
        <f t="shared" si="31"/>
        <v>12018854.260800002</v>
      </c>
      <c r="J33" s="2">
        <f t="shared" si="31"/>
        <v>4200000</v>
      </c>
      <c r="K33" s="3">
        <f t="shared" si="31"/>
        <v>588000</v>
      </c>
      <c r="L33" s="3">
        <f t="shared" si="31"/>
        <v>672000.44</v>
      </c>
      <c r="M33" s="2">
        <f t="shared" si="31"/>
        <v>13257521.700800002</v>
      </c>
      <c r="N33" s="2">
        <f t="shared" si="31"/>
        <v>61971796.740800001</v>
      </c>
      <c r="O33" s="2">
        <f>+O12+O22+O32</f>
        <v>1550000</v>
      </c>
      <c r="P33" s="2">
        <f t="shared" ref="P33:AA33" si="32">+P12+P22+P32</f>
        <v>206000</v>
      </c>
      <c r="Q33" s="2">
        <f t="shared" si="32"/>
        <v>70000</v>
      </c>
      <c r="R33" s="2">
        <f t="shared" si="32"/>
        <v>250000</v>
      </c>
      <c r="S33" s="2">
        <f t="shared" si="32"/>
        <v>210000</v>
      </c>
      <c r="T33" s="2">
        <f t="shared" si="32"/>
        <v>35000</v>
      </c>
      <c r="U33" s="2">
        <f t="shared" si="32"/>
        <v>200000</v>
      </c>
      <c r="V33" s="2">
        <f t="shared" si="32"/>
        <v>30000</v>
      </c>
      <c r="W33" s="2">
        <f t="shared" si="32"/>
        <v>760000</v>
      </c>
      <c r="X33" s="2">
        <f t="shared" si="32"/>
        <v>216000</v>
      </c>
      <c r="Y33" s="2">
        <f t="shared" si="32"/>
        <v>600000</v>
      </c>
      <c r="Z33" s="2">
        <f t="shared" si="32"/>
        <v>140000</v>
      </c>
      <c r="AA33" s="2">
        <f t="shared" si="32"/>
        <v>4267000</v>
      </c>
    </row>
    <row r="34" spans="1:27">
      <c r="G34" s="1"/>
      <c r="K34" s="1"/>
      <c r="L34" s="1"/>
    </row>
    <row r="35" spans="1:27">
      <c r="G35" s="1"/>
      <c r="K35" s="1"/>
      <c r="L35" s="1"/>
    </row>
    <row r="36" spans="1:27">
      <c r="A36" t="s">
        <v>13</v>
      </c>
      <c r="B36">
        <v>389410</v>
      </c>
      <c r="C36">
        <v>136290</v>
      </c>
      <c r="E36">
        <f>+B36+C36</f>
        <v>525700</v>
      </c>
      <c r="F36">
        <f>+E36*12</f>
        <v>6308400</v>
      </c>
      <c r="G36">
        <f>+F36*0.02</f>
        <v>126168</v>
      </c>
      <c r="H36">
        <f>+F36+G36</f>
        <v>6434568</v>
      </c>
      <c r="I36">
        <f>+H36*0.27</f>
        <v>1737333.36</v>
      </c>
      <c r="J36">
        <v>200000</v>
      </c>
      <c r="K36">
        <v>28000</v>
      </c>
      <c r="L36">
        <v>32000</v>
      </c>
      <c r="M36">
        <f>+I36+K36+L36</f>
        <v>1797333.36</v>
      </c>
      <c r="N36">
        <f>+H36+J36+M36</f>
        <v>8431901.3599999994</v>
      </c>
    </row>
    <row r="38" spans="1:27" s="4" customFormat="1" ht="18.75">
      <c r="A38" s="4" t="s">
        <v>35</v>
      </c>
      <c r="B38" s="4">
        <v>3300</v>
      </c>
      <c r="C38" s="4">
        <v>200</v>
      </c>
      <c r="D38" s="4">
        <v>90</v>
      </c>
      <c r="E38" s="4">
        <f>+B38+C38+D38</f>
        <v>3590</v>
      </c>
      <c r="F38" s="4">
        <f>+E38*12</f>
        <v>43080</v>
      </c>
      <c r="G38" s="4">
        <v>900</v>
      </c>
      <c r="H38" s="4">
        <f>+F38+G38</f>
        <v>43980</v>
      </c>
      <c r="I38" s="4">
        <v>11750</v>
      </c>
      <c r="J38" s="4">
        <v>4200</v>
      </c>
      <c r="K38" s="4">
        <v>590</v>
      </c>
      <c r="L38" s="4">
        <v>675</v>
      </c>
      <c r="M38" s="4">
        <f>+I38+K38+L38</f>
        <v>13015</v>
      </c>
      <c r="N38" s="4">
        <f>+H38+J38+M38</f>
        <v>61195</v>
      </c>
      <c r="O38" s="4">
        <v>1550</v>
      </c>
      <c r="P38" s="4">
        <v>206</v>
      </c>
      <c r="Q38" s="4">
        <v>70</v>
      </c>
      <c r="R38" s="4">
        <v>250</v>
      </c>
      <c r="S38" s="4">
        <v>210</v>
      </c>
      <c r="T38" s="4">
        <v>35</v>
      </c>
      <c r="U38" s="4">
        <v>200</v>
      </c>
      <c r="V38" s="4">
        <v>30</v>
      </c>
      <c r="W38" s="4">
        <v>760</v>
      </c>
      <c r="X38" s="4">
        <v>216</v>
      </c>
      <c r="Y38" s="4">
        <v>600</v>
      </c>
      <c r="Z38" s="4">
        <v>140</v>
      </c>
      <c r="AA38" s="4">
        <f>+N38+O38+P38+Q38+R38+S38+T38+U38+V38+W38+X38+Y38+Z38</f>
        <v>65462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"/>
  <sheetViews>
    <sheetView tabSelected="1" view="pageLayout" topLeftCell="A31" zoomScaleNormal="100" workbookViewId="0">
      <selection activeCell="K37" sqref="K37"/>
    </sheetView>
  </sheetViews>
  <sheetFormatPr defaultColWidth="8.28515625" defaultRowHeight="15"/>
  <cols>
    <col min="1" max="1" width="27" style="12" customWidth="1"/>
    <col min="2" max="2" width="9" style="12" customWidth="1"/>
    <col min="3" max="5" width="8.28515625" style="12"/>
    <col min="6" max="6" width="10.5703125" style="13" customWidth="1"/>
    <col min="7" max="7" width="8.28515625" style="13"/>
    <col min="8" max="8" width="7.42578125" style="13" customWidth="1"/>
    <col min="9" max="9" width="8.28515625" style="13"/>
    <col min="10" max="10" width="9" style="13" customWidth="1"/>
    <col min="11" max="11" width="8.28515625" style="13"/>
    <col min="12" max="12" width="6" style="13" customWidth="1"/>
    <col min="13" max="13" width="9.28515625" style="13" customWidth="1"/>
    <col min="14" max="16384" width="8.28515625" style="13"/>
  </cols>
  <sheetData>
    <row r="1" spans="1:13" s="9" customFormat="1">
      <c r="A1" s="7" t="s">
        <v>49</v>
      </c>
      <c r="B1" s="15" t="s">
        <v>80</v>
      </c>
      <c r="C1" s="15"/>
      <c r="D1" s="15"/>
      <c r="E1" s="8"/>
      <c r="F1" s="16" t="s">
        <v>82</v>
      </c>
      <c r="G1" s="16"/>
      <c r="H1" s="16"/>
      <c r="I1" s="16"/>
      <c r="J1" s="16" t="s">
        <v>86</v>
      </c>
      <c r="K1" s="16"/>
      <c r="L1" s="16"/>
      <c r="M1" s="16"/>
    </row>
    <row r="2" spans="1:13" s="10" customFormat="1" ht="60">
      <c r="A2" s="8"/>
      <c r="B2" s="8" t="s">
        <v>20</v>
      </c>
      <c r="C2" s="8" t="s">
        <v>21</v>
      </c>
      <c r="D2" s="8" t="s">
        <v>28</v>
      </c>
      <c r="E2" s="8" t="s">
        <v>81</v>
      </c>
      <c r="F2" s="10" t="s">
        <v>20</v>
      </c>
      <c r="G2" s="10" t="s">
        <v>21</v>
      </c>
      <c r="H2" s="10" t="s">
        <v>28</v>
      </c>
      <c r="I2" s="11" t="s">
        <v>84</v>
      </c>
      <c r="J2" s="10" t="s">
        <v>20</v>
      </c>
      <c r="K2" s="11" t="s">
        <v>83</v>
      </c>
      <c r="L2" s="11" t="s">
        <v>28</v>
      </c>
      <c r="M2" s="10" t="s">
        <v>85</v>
      </c>
    </row>
    <row r="3" spans="1:13">
      <c r="A3" s="12" t="s">
        <v>50</v>
      </c>
      <c r="B3" s="12">
        <v>14824</v>
      </c>
      <c r="C3" s="12">
        <v>10618</v>
      </c>
      <c r="D3" s="12">
        <v>8984</v>
      </c>
      <c r="E3" s="12">
        <f>+B3+C3+D3</f>
        <v>34426</v>
      </c>
      <c r="F3" s="12">
        <v>14448</v>
      </c>
      <c r="G3" s="12">
        <v>8819</v>
      </c>
      <c r="H3" s="12">
        <v>8430</v>
      </c>
      <c r="I3" s="13">
        <f>+F3+G3+H3</f>
        <v>31697</v>
      </c>
      <c r="J3" s="13">
        <v>14927</v>
      </c>
      <c r="K3" s="13">
        <v>10153</v>
      </c>
      <c r="L3" s="13">
        <v>10597</v>
      </c>
      <c r="M3" s="13">
        <f>+J3+K3+L3</f>
        <v>35677</v>
      </c>
    </row>
    <row r="4" spans="1:13">
      <c r="A4" s="12" t="s">
        <v>51</v>
      </c>
      <c r="B4" s="12">
        <v>1176</v>
      </c>
      <c r="D4" s="12">
        <v>1368</v>
      </c>
      <c r="E4" s="12">
        <f t="shared" ref="E4:E42" si="0">+B4+C4+D4</f>
        <v>2544</v>
      </c>
      <c r="F4" s="13">
        <v>1174</v>
      </c>
      <c r="H4" s="13">
        <v>1474</v>
      </c>
      <c r="I4" s="13">
        <f t="shared" ref="I4:I43" si="1">+F4+G4+H4</f>
        <v>2648</v>
      </c>
      <c r="J4" s="13">
        <v>1416</v>
      </c>
      <c r="L4" s="13">
        <v>1416</v>
      </c>
      <c r="M4" s="13">
        <f>+J4+K4+L4</f>
        <v>2832</v>
      </c>
    </row>
    <row r="5" spans="1:13">
      <c r="A5" s="12" t="s">
        <v>52</v>
      </c>
      <c r="B5" s="12">
        <v>405</v>
      </c>
      <c r="E5" s="12">
        <f t="shared" si="0"/>
        <v>405</v>
      </c>
      <c r="F5" s="13">
        <v>415</v>
      </c>
      <c r="I5" s="13">
        <f t="shared" si="1"/>
        <v>415</v>
      </c>
      <c r="M5" s="13">
        <f t="shared" ref="M5:M23" si="2">+J5+K5+L5</f>
        <v>0</v>
      </c>
    </row>
    <row r="6" spans="1:13">
      <c r="A6" s="12" t="s">
        <v>53</v>
      </c>
      <c r="E6" s="12">
        <f t="shared" si="0"/>
        <v>0</v>
      </c>
      <c r="I6" s="13">
        <f t="shared" si="1"/>
        <v>0</v>
      </c>
      <c r="M6" s="13">
        <f t="shared" si="2"/>
        <v>0</v>
      </c>
    </row>
    <row r="7" spans="1:13">
      <c r="A7" s="12" t="s">
        <v>54</v>
      </c>
      <c r="B7" s="12">
        <v>557</v>
      </c>
      <c r="C7" s="12">
        <v>464</v>
      </c>
      <c r="E7" s="12">
        <f t="shared" si="0"/>
        <v>1021</v>
      </c>
      <c r="F7" s="13">
        <v>510</v>
      </c>
      <c r="G7" s="12">
        <v>448</v>
      </c>
      <c r="I7" s="13">
        <f t="shared" si="1"/>
        <v>958</v>
      </c>
      <c r="J7" s="13">
        <v>557</v>
      </c>
      <c r="K7" s="13">
        <v>464</v>
      </c>
      <c r="M7" s="13">
        <f t="shared" si="2"/>
        <v>1021</v>
      </c>
    </row>
    <row r="8" spans="1:13">
      <c r="A8" s="12" t="s">
        <v>55</v>
      </c>
      <c r="B8" s="12">
        <v>870</v>
      </c>
      <c r="C8" s="12">
        <v>870</v>
      </c>
      <c r="D8" s="12">
        <v>732</v>
      </c>
      <c r="E8" s="12">
        <f t="shared" si="0"/>
        <v>2472</v>
      </c>
      <c r="F8" s="12">
        <v>1003</v>
      </c>
      <c r="G8" s="12">
        <v>683</v>
      </c>
      <c r="H8" s="12">
        <v>594</v>
      </c>
      <c r="I8" s="13">
        <f t="shared" si="1"/>
        <v>2280</v>
      </c>
      <c r="J8" s="13">
        <v>870</v>
      </c>
      <c r="K8" s="13">
        <v>731</v>
      </c>
      <c r="L8" s="13">
        <v>732</v>
      </c>
      <c r="M8" s="13">
        <f t="shared" si="2"/>
        <v>2333</v>
      </c>
    </row>
    <row r="9" spans="1:13" s="9" customFormat="1">
      <c r="A9" s="7" t="s">
        <v>47</v>
      </c>
      <c r="B9" s="7">
        <f>+B3+B4+B5+B6+B7+B8</f>
        <v>17832</v>
      </c>
      <c r="C9" s="7">
        <f t="shared" ref="C9:L9" si="3">+C3+C4+C5+C6+C7+C8</f>
        <v>11952</v>
      </c>
      <c r="D9" s="7">
        <f t="shared" si="3"/>
        <v>11084</v>
      </c>
      <c r="E9" s="7">
        <f t="shared" si="3"/>
        <v>40868</v>
      </c>
      <c r="F9" s="7">
        <f t="shared" si="3"/>
        <v>17550</v>
      </c>
      <c r="G9" s="7">
        <f t="shared" si="3"/>
        <v>9950</v>
      </c>
      <c r="H9" s="7">
        <f t="shared" si="3"/>
        <v>10498</v>
      </c>
      <c r="I9" s="9">
        <f t="shared" si="1"/>
        <v>37998</v>
      </c>
      <c r="J9" s="7">
        <f t="shared" si="3"/>
        <v>17770</v>
      </c>
      <c r="K9" s="7">
        <f t="shared" si="3"/>
        <v>11348</v>
      </c>
      <c r="L9" s="7">
        <f t="shared" si="3"/>
        <v>12745</v>
      </c>
      <c r="M9" s="9">
        <f t="shared" si="2"/>
        <v>41863</v>
      </c>
    </row>
    <row r="10" spans="1:13">
      <c r="A10" s="12" t="s">
        <v>56</v>
      </c>
      <c r="B10" s="12">
        <v>420</v>
      </c>
      <c r="C10" s="12">
        <v>260</v>
      </c>
      <c r="D10" s="12">
        <v>260</v>
      </c>
      <c r="E10" s="12">
        <f t="shared" si="0"/>
        <v>940</v>
      </c>
      <c r="F10" s="12">
        <v>420</v>
      </c>
      <c r="G10" s="12">
        <v>1034</v>
      </c>
      <c r="H10" s="12">
        <v>201</v>
      </c>
      <c r="I10" s="13">
        <f t="shared" si="1"/>
        <v>1655</v>
      </c>
      <c r="J10" s="13">
        <v>420</v>
      </c>
      <c r="K10" s="13">
        <v>454</v>
      </c>
      <c r="L10" s="13">
        <v>260</v>
      </c>
      <c r="M10" s="13">
        <f t="shared" si="2"/>
        <v>1134</v>
      </c>
    </row>
    <row r="11" spans="1:13">
      <c r="A11" s="12" t="s">
        <v>57</v>
      </c>
      <c r="B11" s="12">
        <v>970</v>
      </c>
      <c r="C11" s="12">
        <v>620</v>
      </c>
      <c r="D11" s="12">
        <v>920</v>
      </c>
      <c r="E11" s="12">
        <f t="shared" si="0"/>
        <v>2510</v>
      </c>
      <c r="F11" s="12">
        <v>885</v>
      </c>
      <c r="G11" s="12">
        <v>411</v>
      </c>
      <c r="H11" s="12">
        <v>454</v>
      </c>
      <c r="I11" s="13">
        <f t="shared" si="1"/>
        <v>1750</v>
      </c>
      <c r="J11" s="13">
        <v>700</v>
      </c>
      <c r="K11" s="13">
        <v>500</v>
      </c>
      <c r="L11" s="13">
        <v>350</v>
      </c>
      <c r="M11" s="13">
        <f t="shared" si="2"/>
        <v>1550</v>
      </c>
    </row>
    <row r="12" spans="1:13">
      <c r="A12" s="12" t="s">
        <v>58</v>
      </c>
      <c r="B12" s="12">
        <v>1010</v>
      </c>
      <c r="E12" s="12">
        <f t="shared" si="0"/>
        <v>1010</v>
      </c>
      <c r="F12" s="12">
        <v>1000</v>
      </c>
      <c r="G12" s="12">
        <v>206</v>
      </c>
      <c r="I12" s="13">
        <f t="shared" si="1"/>
        <v>1206</v>
      </c>
      <c r="J12" s="13">
        <v>1010</v>
      </c>
      <c r="M12" s="13">
        <f t="shared" si="2"/>
        <v>1010</v>
      </c>
    </row>
    <row r="13" spans="1:13" s="9" customFormat="1">
      <c r="A13" s="7" t="s">
        <v>47</v>
      </c>
      <c r="B13" s="7">
        <f>+B10+B11+B12</f>
        <v>2400</v>
      </c>
      <c r="C13" s="7">
        <f>+C10+C11+C12</f>
        <v>880</v>
      </c>
      <c r="D13" s="7">
        <f>+D10+D11+D12</f>
        <v>1180</v>
      </c>
      <c r="E13" s="7">
        <f t="shared" si="0"/>
        <v>4460</v>
      </c>
      <c r="F13" s="7">
        <f>+F10+F11+F12</f>
        <v>2305</v>
      </c>
      <c r="G13" s="7">
        <f t="shared" ref="G13:H13" si="4">+G10+G11+G12</f>
        <v>1651</v>
      </c>
      <c r="H13" s="7">
        <f t="shared" si="4"/>
        <v>655</v>
      </c>
      <c r="I13" s="9">
        <f t="shared" si="1"/>
        <v>4611</v>
      </c>
      <c r="J13" s="7">
        <f>+J10+J11+J12</f>
        <v>2130</v>
      </c>
      <c r="K13" s="7">
        <f>+K10+K11+K12</f>
        <v>954</v>
      </c>
      <c r="L13" s="7">
        <f>+L10+L11</f>
        <v>610</v>
      </c>
      <c r="M13" s="9">
        <f t="shared" si="2"/>
        <v>3694</v>
      </c>
    </row>
    <row r="14" spans="1:13">
      <c r="A14" s="12" t="s">
        <v>59</v>
      </c>
      <c r="E14" s="12">
        <f t="shared" si="0"/>
        <v>0</v>
      </c>
      <c r="I14" s="13">
        <f t="shared" si="1"/>
        <v>0</v>
      </c>
      <c r="M14" s="13">
        <f t="shared" si="2"/>
        <v>0</v>
      </c>
    </row>
    <row r="15" spans="1:13">
      <c r="A15" s="12" t="s">
        <v>60</v>
      </c>
      <c r="E15" s="12">
        <f t="shared" si="0"/>
        <v>0</v>
      </c>
      <c r="G15" s="12">
        <v>709</v>
      </c>
      <c r="I15" s="13">
        <f t="shared" si="1"/>
        <v>709</v>
      </c>
      <c r="M15" s="13">
        <f t="shared" si="2"/>
        <v>0</v>
      </c>
    </row>
    <row r="16" spans="1:13" s="9" customFormat="1">
      <c r="A16" s="7" t="s">
        <v>47</v>
      </c>
      <c r="B16" s="7">
        <f>+B14+B15</f>
        <v>0</v>
      </c>
      <c r="C16" s="7">
        <f>+C14+C15</f>
        <v>0</v>
      </c>
      <c r="D16" s="7">
        <f>+D14+D15</f>
        <v>0</v>
      </c>
      <c r="E16" s="7">
        <f t="shared" si="0"/>
        <v>0</v>
      </c>
      <c r="F16" s="9">
        <f>+F14+F15</f>
        <v>0</v>
      </c>
      <c r="G16" s="9">
        <f t="shared" ref="G16:H16" si="5">+G14+G15</f>
        <v>709</v>
      </c>
      <c r="H16" s="9">
        <f t="shared" si="5"/>
        <v>0</v>
      </c>
      <c r="I16" s="13">
        <f t="shared" si="1"/>
        <v>709</v>
      </c>
      <c r="J16" s="9">
        <f>+J14+J15</f>
        <v>0</v>
      </c>
      <c r="K16" s="9">
        <f t="shared" ref="K16:L16" si="6">+K14+K15</f>
        <v>0</v>
      </c>
      <c r="L16" s="9">
        <f t="shared" si="6"/>
        <v>0</v>
      </c>
      <c r="M16" s="9">
        <f t="shared" si="2"/>
        <v>0</v>
      </c>
    </row>
    <row r="17" spans="1:13">
      <c r="A17" s="12" t="s">
        <v>61</v>
      </c>
      <c r="B17" s="12">
        <v>1700</v>
      </c>
      <c r="C17" s="12">
        <v>1200</v>
      </c>
      <c r="D17" s="12">
        <v>1020</v>
      </c>
      <c r="E17" s="12">
        <f t="shared" si="0"/>
        <v>3920</v>
      </c>
      <c r="F17" s="12">
        <v>1551</v>
      </c>
      <c r="G17" s="12">
        <v>877</v>
      </c>
      <c r="H17" s="12">
        <v>1000</v>
      </c>
      <c r="I17" s="13">
        <f t="shared" si="1"/>
        <v>3428</v>
      </c>
      <c r="J17" s="13">
        <v>1700</v>
      </c>
      <c r="K17" s="13">
        <v>1066</v>
      </c>
      <c r="L17" s="13">
        <v>1300</v>
      </c>
      <c r="M17" s="13">
        <f t="shared" si="2"/>
        <v>4066</v>
      </c>
    </row>
    <row r="18" spans="1:13">
      <c r="A18" s="12" t="s">
        <v>62</v>
      </c>
      <c r="B18" s="12">
        <v>140</v>
      </c>
      <c r="C18" s="12">
        <v>50</v>
      </c>
      <c r="D18" s="12">
        <v>140</v>
      </c>
      <c r="E18" s="12">
        <f t="shared" si="0"/>
        <v>330</v>
      </c>
      <c r="F18" s="12">
        <v>135</v>
      </c>
      <c r="H18" s="12">
        <v>138</v>
      </c>
      <c r="I18" s="13">
        <f t="shared" si="1"/>
        <v>273</v>
      </c>
      <c r="J18" s="13">
        <v>140</v>
      </c>
      <c r="K18" s="13">
        <v>50</v>
      </c>
      <c r="L18" s="13">
        <v>140</v>
      </c>
      <c r="M18" s="13">
        <f t="shared" si="2"/>
        <v>330</v>
      </c>
    </row>
    <row r="19" spans="1:13" s="9" customFormat="1">
      <c r="A19" s="7" t="s">
        <v>47</v>
      </c>
      <c r="B19" s="7">
        <f>+B17+B18</f>
        <v>1840</v>
      </c>
      <c r="C19" s="7">
        <f>+C17+C18</f>
        <v>1250</v>
      </c>
      <c r="D19" s="7">
        <f>+D17+D18</f>
        <v>1160</v>
      </c>
      <c r="E19" s="7">
        <f t="shared" si="0"/>
        <v>4250</v>
      </c>
      <c r="F19" s="9">
        <f>+F17+F18</f>
        <v>1686</v>
      </c>
      <c r="G19" s="9">
        <f t="shared" ref="G19:H19" si="7">+G17+G18</f>
        <v>877</v>
      </c>
      <c r="H19" s="9">
        <f t="shared" si="7"/>
        <v>1138</v>
      </c>
      <c r="I19" s="9">
        <f t="shared" si="1"/>
        <v>3701</v>
      </c>
      <c r="J19" s="9">
        <f>+J17+J18</f>
        <v>1840</v>
      </c>
      <c r="K19" s="9">
        <f t="shared" ref="K19:L19" si="8">+K17+K18</f>
        <v>1116</v>
      </c>
      <c r="L19" s="9">
        <f t="shared" si="8"/>
        <v>1440</v>
      </c>
      <c r="M19" s="9">
        <f t="shared" si="2"/>
        <v>4396</v>
      </c>
    </row>
    <row r="20" spans="1:13">
      <c r="A20" s="12" t="s">
        <v>63</v>
      </c>
      <c r="D20" s="12">
        <v>460</v>
      </c>
      <c r="E20" s="12">
        <f t="shared" si="0"/>
        <v>460</v>
      </c>
      <c r="H20" s="13">
        <v>459</v>
      </c>
      <c r="I20" s="13">
        <f t="shared" si="1"/>
        <v>459</v>
      </c>
      <c r="M20" s="13">
        <f t="shared" si="2"/>
        <v>0</v>
      </c>
    </row>
    <row r="21" spans="1:13">
      <c r="A21" s="12" t="s">
        <v>64</v>
      </c>
      <c r="B21" s="12">
        <v>100</v>
      </c>
      <c r="C21" s="12">
        <v>100</v>
      </c>
      <c r="E21" s="12">
        <f t="shared" si="0"/>
        <v>200</v>
      </c>
      <c r="F21" s="13">
        <v>100</v>
      </c>
      <c r="G21" s="12">
        <v>65</v>
      </c>
      <c r="H21" s="12">
        <v>98</v>
      </c>
      <c r="I21" s="13">
        <f t="shared" si="1"/>
        <v>263</v>
      </c>
      <c r="K21" s="13">
        <v>70</v>
      </c>
      <c r="M21" s="13">
        <f t="shared" si="2"/>
        <v>70</v>
      </c>
    </row>
    <row r="22" spans="1:13">
      <c r="A22" s="12" t="s">
        <v>65</v>
      </c>
      <c r="B22" s="12">
        <v>400</v>
      </c>
      <c r="E22" s="12">
        <f t="shared" si="0"/>
        <v>400</v>
      </c>
      <c r="F22" s="13">
        <v>168</v>
      </c>
      <c r="G22" s="13">
        <v>371</v>
      </c>
      <c r="H22" s="12"/>
      <c r="I22" s="13">
        <f t="shared" si="1"/>
        <v>539</v>
      </c>
      <c r="L22" s="13">
        <v>250</v>
      </c>
      <c r="M22" s="13">
        <f t="shared" si="2"/>
        <v>250</v>
      </c>
    </row>
    <row r="23" spans="1:13" s="9" customFormat="1">
      <c r="A23" s="7" t="s">
        <v>47</v>
      </c>
      <c r="B23" s="7">
        <f>+B21+B22</f>
        <v>500</v>
      </c>
      <c r="C23" s="7">
        <f>+C21+C22</f>
        <v>100</v>
      </c>
      <c r="D23" s="7">
        <f>+D21+D22</f>
        <v>0</v>
      </c>
      <c r="E23" s="7">
        <f t="shared" si="0"/>
        <v>600</v>
      </c>
      <c r="F23" s="9">
        <f>+F20+F21+F22</f>
        <v>268</v>
      </c>
      <c r="G23" s="9">
        <f t="shared" ref="G23:H23" si="9">+G20+G21+G22</f>
        <v>436</v>
      </c>
      <c r="H23" s="9">
        <f t="shared" si="9"/>
        <v>557</v>
      </c>
      <c r="I23" s="13">
        <f t="shared" si="1"/>
        <v>1261</v>
      </c>
      <c r="J23" s="9">
        <f>+J20+J21+J22</f>
        <v>0</v>
      </c>
      <c r="K23" s="9">
        <f t="shared" ref="K23:L23" si="10">+K20+K21+K22</f>
        <v>70</v>
      </c>
      <c r="L23" s="9">
        <f t="shared" si="10"/>
        <v>250</v>
      </c>
      <c r="M23" s="9">
        <f t="shared" si="2"/>
        <v>320</v>
      </c>
    </row>
    <row r="24" spans="1:13" s="9" customFormat="1">
      <c r="A24" s="7" t="s">
        <v>66</v>
      </c>
      <c r="B24" s="7">
        <f>+B9+B13+B16+B19+B20+B23</f>
        <v>22572</v>
      </c>
      <c r="C24" s="7">
        <f>+C9+C13+C16+C19+C20+C23</f>
        <v>14182</v>
      </c>
      <c r="D24" s="7">
        <f>+D9+D13+D16+D19+D20+D23</f>
        <v>13884</v>
      </c>
      <c r="E24" s="7">
        <f t="shared" si="0"/>
        <v>50638</v>
      </c>
      <c r="F24" s="9">
        <f>+F9+F13+F16+F19+F23</f>
        <v>21809</v>
      </c>
      <c r="G24" s="9">
        <f t="shared" ref="G24:H24" si="11">+G9+G13+G16+G19+G23</f>
        <v>13623</v>
      </c>
      <c r="H24" s="9">
        <f t="shared" si="11"/>
        <v>12848</v>
      </c>
      <c r="I24" s="9">
        <f t="shared" si="1"/>
        <v>48280</v>
      </c>
      <c r="J24" s="9">
        <f>+J9+J13+J16+J19+J23</f>
        <v>21740</v>
      </c>
      <c r="K24" s="9">
        <f t="shared" ref="K24:M24" si="12">+K9+K13+K16+K19+K23</f>
        <v>13488</v>
      </c>
      <c r="L24" s="9">
        <f t="shared" si="12"/>
        <v>15045</v>
      </c>
      <c r="M24" s="9">
        <f t="shared" si="12"/>
        <v>50273</v>
      </c>
    </row>
    <row r="25" spans="1:13">
      <c r="A25" s="12" t="s">
        <v>67</v>
      </c>
      <c r="B25" s="12">
        <v>6120</v>
      </c>
      <c r="C25" s="12">
        <v>3850</v>
      </c>
      <c r="D25" s="12">
        <v>3750</v>
      </c>
      <c r="E25" s="12">
        <f t="shared" si="0"/>
        <v>13720</v>
      </c>
      <c r="F25" s="12">
        <v>5267</v>
      </c>
      <c r="G25" s="12">
        <v>3040</v>
      </c>
      <c r="H25" s="12">
        <v>3156</v>
      </c>
      <c r="I25" s="13">
        <f t="shared" si="1"/>
        <v>11463</v>
      </c>
      <c r="J25" s="13">
        <v>5375</v>
      </c>
      <c r="K25" s="13">
        <v>3336</v>
      </c>
      <c r="L25" s="13">
        <v>3892</v>
      </c>
      <c r="M25" s="9">
        <f>+J25+K25+L25</f>
        <v>12603</v>
      </c>
    </row>
    <row r="26" spans="1:13" s="9" customFormat="1">
      <c r="A26" s="7" t="s">
        <v>35</v>
      </c>
      <c r="B26" s="7">
        <f t="shared" ref="B26:E26" si="13">+B24+B25</f>
        <v>28692</v>
      </c>
      <c r="C26" s="7">
        <f t="shared" si="13"/>
        <v>18032</v>
      </c>
      <c r="D26" s="7">
        <f t="shared" si="13"/>
        <v>17634</v>
      </c>
      <c r="E26" s="7">
        <f t="shared" si="13"/>
        <v>64358</v>
      </c>
      <c r="F26" s="9">
        <f>+F24+F25</f>
        <v>27076</v>
      </c>
      <c r="G26" s="9">
        <f t="shared" ref="G26:H26" si="14">+G24+G25</f>
        <v>16663</v>
      </c>
      <c r="H26" s="9">
        <f t="shared" si="14"/>
        <v>16004</v>
      </c>
      <c r="I26" s="9">
        <f t="shared" si="1"/>
        <v>59743</v>
      </c>
      <c r="J26" s="9">
        <f>+J24+J25</f>
        <v>27115</v>
      </c>
      <c r="K26" s="9">
        <f t="shared" ref="K26:M26" si="15">+K24+K25</f>
        <v>16824</v>
      </c>
      <c r="L26" s="9">
        <f t="shared" si="15"/>
        <v>18937</v>
      </c>
      <c r="M26" s="9">
        <f t="shared" si="15"/>
        <v>62876</v>
      </c>
    </row>
    <row r="27" spans="1:13">
      <c r="A27" s="12" t="s">
        <v>68</v>
      </c>
      <c r="B27" s="12">
        <v>120</v>
      </c>
      <c r="C27" s="12">
        <v>20</v>
      </c>
      <c r="D27" s="12">
        <v>20</v>
      </c>
      <c r="E27" s="12">
        <f t="shared" si="0"/>
        <v>160</v>
      </c>
      <c r="F27" s="12">
        <v>120</v>
      </c>
      <c r="G27" s="12">
        <v>29</v>
      </c>
      <c r="H27" s="12">
        <v>12</v>
      </c>
      <c r="I27" s="13">
        <f t="shared" si="1"/>
        <v>161</v>
      </c>
      <c r="J27" s="13">
        <v>150</v>
      </c>
      <c r="K27" s="13">
        <v>30</v>
      </c>
      <c r="L27" s="13">
        <v>30</v>
      </c>
      <c r="M27" s="13">
        <f>+J27+K27+L27</f>
        <v>210</v>
      </c>
    </row>
    <row r="28" spans="1:13">
      <c r="A28" s="12" t="s">
        <v>69</v>
      </c>
      <c r="B28" s="12">
        <v>20</v>
      </c>
      <c r="C28" s="12">
        <v>20</v>
      </c>
      <c r="D28" s="12">
        <v>20</v>
      </c>
      <c r="E28" s="12">
        <f t="shared" si="0"/>
        <v>60</v>
      </c>
      <c r="F28" s="12">
        <v>11</v>
      </c>
      <c r="H28" s="12">
        <v>8</v>
      </c>
      <c r="I28" s="13">
        <f t="shared" si="1"/>
        <v>19</v>
      </c>
      <c r="J28" s="13">
        <v>20</v>
      </c>
      <c r="L28" s="13">
        <v>15</v>
      </c>
      <c r="M28" s="13">
        <f t="shared" ref="M28:M33" si="16">+J28+K28+L28</f>
        <v>35</v>
      </c>
    </row>
    <row r="29" spans="1:13">
      <c r="A29" s="12" t="s">
        <v>70</v>
      </c>
      <c r="B29" s="12">
        <v>200</v>
      </c>
      <c r="C29" s="12">
        <v>20</v>
      </c>
      <c r="D29" s="12">
        <v>20</v>
      </c>
      <c r="E29" s="12">
        <f t="shared" si="0"/>
        <v>240</v>
      </c>
      <c r="F29" s="12">
        <v>181</v>
      </c>
      <c r="I29" s="13">
        <f t="shared" si="1"/>
        <v>181</v>
      </c>
      <c r="J29" s="13">
        <v>200</v>
      </c>
      <c r="M29" s="13">
        <f t="shared" si="16"/>
        <v>200</v>
      </c>
    </row>
    <row r="30" spans="1:13">
      <c r="A30" s="12" t="s">
        <v>71</v>
      </c>
      <c r="B30" s="12">
        <v>120</v>
      </c>
      <c r="C30" s="12">
        <v>20</v>
      </c>
      <c r="D30" s="12">
        <v>20</v>
      </c>
      <c r="E30" s="12">
        <f t="shared" si="0"/>
        <v>160</v>
      </c>
      <c r="F30" s="12">
        <v>4</v>
      </c>
      <c r="I30" s="13">
        <f t="shared" si="1"/>
        <v>4</v>
      </c>
      <c r="J30" s="13">
        <v>120</v>
      </c>
      <c r="K30" s="13">
        <v>20</v>
      </c>
      <c r="L30" s="13">
        <v>20</v>
      </c>
      <c r="M30" s="13">
        <f t="shared" si="16"/>
        <v>160</v>
      </c>
    </row>
    <row r="31" spans="1:13" s="9" customFormat="1">
      <c r="A31" s="7" t="s">
        <v>49</v>
      </c>
      <c r="B31" s="15" t="s">
        <v>80</v>
      </c>
      <c r="C31" s="15"/>
      <c r="D31" s="15"/>
      <c r="E31" s="8"/>
      <c r="F31" s="16" t="s">
        <v>82</v>
      </c>
      <c r="G31" s="16"/>
      <c r="H31" s="16"/>
      <c r="I31" s="16"/>
      <c r="J31" s="16" t="s">
        <v>86</v>
      </c>
      <c r="K31" s="16"/>
      <c r="L31" s="16"/>
      <c r="M31" s="16"/>
    </row>
    <row r="32" spans="1:13" s="10" customFormat="1" ht="60">
      <c r="A32" s="8"/>
      <c r="B32" s="8" t="s">
        <v>20</v>
      </c>
      <c r="C32" s="8" t="s">
        <v>21</v>
      </c>
      <c r="D32" s="8" t="s">
        <v>28</v>
      </c>
      <c r="E32" s="8" t="s">
        <v>81</v>
      </c>
      <c r="F32" s="10" t="s">
        <v>20</v>
      </c>
      <c r="G32" s="10" t="s">
        <v>21</v>
      </c>
      <c r="H32" s="10" t="s">
        <v>28</v>
      </c>
      <c r="I32" s="11" t="s">
        <v>84</v>
      </c>
      <c r="J32" s="10" t="s">
        <v>20</v>
      </c>
      <c r="K32" s="11" t="s">
        <v>83</v>
      </c>
      <c r="L32" s="11" t="s">
        <v>28</v>
      </c>
      <c r="M32" s="10" t="s">
        <v>85</v>
      </c>
    </row>
    <row r="33" spans="1:13">
      <c r="A33" s="12" t="s">
        <v>72</v>
      </c>
      <c r="B33" s="12">
        <v>20</v>
      </c>
      <c r="C33" s="12">
        <v>20</v>
      </c>
      <c r="D33" s="12">
        <v>20</v>
      </c>
      <c r="E33" s="12">
        <f t="shared" si="0"/>
        <v>60</v>
      </c>
      <c r="F33" s="12">
        <v>20</v>
      </c>
      <c r="I33" s="13">
        <f t="shared" si="1"/>
        <v>20</v>
      </c>
      <c r="J33" s="13">
        <v>30</v>
      </c>
      <c r="K33" s="13">
        <v>20</v>
      </c>
      <c r="L33" s="13">
        <v>20</v>
      </c>
      <c r="M33" s="13">
        <f t="shared" si="16"/>
        <v>70</v>
      </c>
    </row>
    <row r="34" spans="1:13">
      <c r="A34" s="12" t="s">
        <v>73</v>
      </c>
      <c r="B34" s="12">
        <f>+B27+B28+B29+B30+B33</f>
        <v>480</v>
      </c>
      <c r="C34" s="12">
        <f>+C27+C28+C29+C30+C33</f>
        <v>100</v>
      </c>
      <c r="D34" s="12">
        <f>+D27+D28+D29+D30+D33</f>
        <v>100</v>
      </c>
      <c r="E34" s="12">
        <f t="shared" si="0"/>
        <v>680</v>
      </c>
      <c r="F34" s="13">
        <f>+F27+F28+F29+F30+F33</f>
        <v>336</v>
      </c>
      <c r="G34" s="13">
        <f t="shared" ref="G34:H34" si="17">+G27+G28+G29+G30+G33</f>
        <v>29</v>
      </c>
      <c r="H34" s="13">
        <f t="shared" si="17"/>
        <v>20</v>
      </c>
      <c r="I34" s="13">
        <f t="shared" si="1"/>
        <v>385</v>
      </c>
      <c r="J34" s="13">
        <f>+J27+J28+J29+J30+J33</f>
        <v>520</v>
      </c>
      <c r="K34" s="13">
        <f t="shared" ref="K34:M34" si="18">+K27+K28+K29+K30+K33</f>
        <v>70</v>
      </c>
      <c r="L34" s="13">
        <f t="shared" si="18"/>
        <v>85</v>
      </c>
      <c r="M34" s="13">
        <f t="shared" si="18"/>
        <v>675</v>
      </c>
    </row>
    <row r="35" spans="1:13">
      <c r="A35" s="12" t="s">
        <v>74</v>
      </c>
      <c r="B35" s="12">
        <v>400</v>
      </c>
      <c r="C35" s="12">
        <v>400</v>
      </c>
      <c r="D35" s="12">
        <v>400</v>
      </c>
      <c r="E35" s="12">
        <f t="shared" si="0"/>
        <v>1200</v>
      </c>
      <c r="F35" s="12">
        <v>400</v>
      </c>
      <c r="G35" s="12">
        <v>129</v>
      </c>
      <c r="H35" s="12">
        <v>137</v>
      </c>
      <c r="I35" s="13">
        <f t="shared" si="1"/>
        <v>666</v>
      </c>
      <c r="J35" s="13">
        <v>500</v>
      </c>
      <c r="K35" s="13">
        <v>1130</v>
      </c>
      <c r="L35" s="13">
        <v>130</v>
      </c>
      <c r="M35" s="13">
        <f>+J35+K35+L35</f>
        <v>1760</v>
      </c>
    </row>
    <row r="36" spans="1:13">
      <c r="A36" s="12" t="s">
        <v>75</v>
      </c>
      <c r="B36" s="12">
        <f>+B35</f>
        <v>400</v>
      </c>
      <c r="C36" s="12">
        <f>+C35</f>
        <v>400</v>
      </c>
      <c r="D36" s="12">
        <f>+D35</f>
        <v>400</v>
      </c>
      <c r="E36" s="12">
        <f t="shared" si="0"/>
        <v>1200</v>
      </c>
      <c r="F36" s="12">
        <f>+F35</f>
        <v>400</v>
      </c>
      <c r="G36" s="12">
        <f t="shared" ref="G36:H36" si="19">+G35</f>
        <v>129</v>
      </c>
      <c r="H36" s="12">
        <f t="shared" si="19"/>
        <v>137</v>
      </c>
      <c r="I36" s="13">
        <f t="shared" si="1"/>
        <v>666</v>
      </c>
      <c r="J36" s="13">
        <f>+J35</f>
        <v>500</v>
      </c>
      <c r="K36" s="13">
        <f>+K35</f>
        <v>1130</v>
      </c>
      <c r="L36" s="13">
        <f t="shared" ref="L36:M36" si="20">+L35</f>
        <v>130</v>
      </c>
      <c r="M36" s="13">
        <f t="shared" si="20"/>
        <v>1760</v>
      </c>
    </row>
    <row r="37" spans="1:13">
      <c r="A37" s="12" t="s">
        <v>45</v>
      </c>
      <c r="B37" s="12">
        <v>100</v>
      </c>
      <c r="C37" s="12">
        <v>50</v>
      </c>
      <c r="D37" s="12">
        <v>50</v>
      </c>
      <c r="E37" s="12">
        <f t="shared" si="0"/>
        <v>200</v>
      </c>
      <c r="F37" s="12">
        <v>110</v>
      </c>
      <c r="G37" s="12">
        <v>44</v>
      </c>
      <c r="H37" s="12">
        <v>35</v>
      </c>
      <c r="I37" s="13">
        <f t="shared" si="1"/>
        <v>189</v>
      </c>
      <c r="J37" s="13">
        <v>120</v>
      </c>
      <c r="K37" s="13">
        <v>46</v>
      </c>
      <c r="L37" s="13">
        <v>50</v>
      </c>
      <c r="M37" s="13">
        <f>+J37+K37+L37</f>
        <v>216</v>
      </c>
    </row>
    <row r="38" spans="1:13">
      <c r="A38" s="12" t="s">
        <v>76</v>
      </c>
      <c r="B38" s="12">
        <v>350</v>
      </c>
      <c r="C38" s="12">
        <v>20</v>
      </c>
      <c r="D38" s="12">
        <v>20</v>
      </c>
      <c r="E38" s="12">
        <f t="shared" si="0"/>
        <v>390</v>
      </c>
      <c r="F38" s="12">
        <v>320</v>
      </c>
      <c r="G38" s="12">
        <v>132</v>
      </c>
      <c r="H38" s="12">
        <v>132</v>
      </c>
      <c r="I38" s="13">
        <f t="shared" si="1"/>
        <v>584</v>
      </c>
      <c r="J38" s="13">
        <v>300</v>
      </c>
      <c r="K38" s="13">
        <v>150</v>
      </c>
      <c r="L38" s="13">
        <v>150</v>
      </c>
      <c r="M38" s="13">
        <f t="shared" ref="M38:M43" si="21">+J38+K38+L38</f>
        <v>600</v>
      </c>
    </row>
    <row r="39" spans="1:13">
      <c r="A39" s="12" t="s">
        <v>10</v>
      </c>
      <c r="B39" s="12">
        <f>+B37+B38</f>
        <v>450</v>
      </c>
      <c r="C39" s="12">
        <f>+C37+C38</f>
        <v>70</v>
      </c>
      <c r="D39" s="12">
        <f>+D37+D38</f>
        <v>70</v>
      </c>
      <c r="E39" s="12">
        <f t="shared" si="0"/>
        <v>590</v>
      </c>
      <c r="F39" s="13">
        <f>+F37+F38</f>
        <v>430</v>
      </c>
      <c r="G39" s="13">
        <f t="shared" ref="G39:H39" si="22">+G37+G38</f>
        <v>176</v>
      </c>
      <c r="H39" s="13">
        <f t="shared" si="22"/>
        <v>167</v>
      </c>
      <c r="I39" s="13">
        <f t="shared" si="1"/>
        <v>773</v>
      </c>
      <c r="J39" s="13">
        <f>+J37+J38</f>
        <v>420</v>
      </c>
      <c r="K39" s="13">
        <f t="shared" ref="K39:L39" si="23">+K37+K38</f>
        <v>196</v>
      </c>
      <c r="L39" s="13">
        <f t="shared" si="23"/>
        <v>200</v>
      </c>
      <c r="M39" s="13">
        <f t="shared" si="21"/>
        <v>816</v>
      </c>
    </row>
    <row r="40" spans="1:13">
      <c r="A40" s="12" t="s">
        <v>77</v>
      </c>
      <c r="B40" s="12">
        <v>330</v>
      </c>
      <c r="C40" s="12">
        <v>230</v>
      </c>
      <c r="D40" s="12">
        <v>220</v>
      </c>
      <c r="E40" s="12">
        <f t="shared" si="0"/>
        <v>780</v>
      </c>
      <c r="F40" s="12">
        <v>257</v>
      </c>
      <c r="G40" s="12">
        <v>137</v>
      </c>
      <c r="H40" s="12">
        <v>203</v>
      </c>
      <c r="I40" s="13">
        <f t="shared" si="1"/>
        <v>597</v>
      </c>
      <c r="J40" s="13">
        <v>270</v>
      </c>
      <c r="K40" s="13">
        <v>171</v>
      </c>
      <c r="L40" s="13">
        <v>210</v>
      </c>
      <c r="M40" s="13">
        <f t="shared" si="21"/>
        <v>651</v>
      </c>
    </row>
    <row r="41" spans="1:13">
      <c r="A41" s="12" t="s">
        <v>10</v>
      </c>
      <c r="B41" s="12">
        <f>+B40</f>
        <v>330</v>
      </c>
      <c r="C41" s="12">
        <f>+C40</f>
        <v>230</v>
      </c>
      <c r="D41" s="12">
        <f>+D40</f>
        <v>220</v>
      </c>
      <c r="E41" s="12">
        <f t="shared" si="0"/>
        <v>780</v>
      </c>
      <c r="F41" s="13">
        <f>+F40</f>
        <v>257</v>
      </c>
      <c r="G41" s="13">
        <f>+G40</f>
        <v>137</v>
      </c>
      <c r="H41" s="13">
        <f>+H40</f>
        <v>203</v>
      </c>
      <c r="I41" s="13">
        <f t="shared" si="1"/>
        <v>597</v>
      </c>
      <c r="J41" s="13">
        <f>+J40</f>
        <v>270</v>
      </c>
      <c r="K41" s="13">
        <f t="shared" ref="K41:L41" si="24">+K40</f>
        <v>171</v>
      </c>
      <c r="L41" s="13">
        <f t="shared" si="24"/>
        <v>210</v>
      </c>
      <c r="M41" s="13">
        <f t="shared" si="21"/>
        <v>651</v>
      </c>
    </row>
    <row r="42" spans="1:13" s="9" customFormat="1">
      <c r="A42" s="7" t="s">
        <v>78</v>
      </c>
      <c r="B42" s="7">
        <f>+B34+B36+B39+B41</f>
        <v>1660</v>
      </c>
      <c r="C42" s="7">
        <f>+C34+C36+C39+C41</f>
        <v>800</v>
      </c>
      <c r="D42" s="7">
        <f>+D34+D36+D39+D41</f>
        <v>790</v>
      </c>
      <c r="E42" s="7">
        <f t="shared" si="0"/>
        <v>3250</v>
      </c>
      <c r="F42" s="9">
        <f>+F34+F36+F39+F41</f>
        <v>1423</v>
      </c>
      <c r="G42" s="9">
        <f t="shared" ref="G42:H42" si="25">+G34+G36+G39+G41</f>
        <v>471</v>
      </c>
      <c r="H42" s="9">
        <f t="shared" si="25"/>
        <v>527</v>
      </c>
      <c r="I42" s="9">
        <f t="shared" si="1"/>
        <v>2421</v>
      </c>
      <c r="J42" s="9">
        <f>+J34+J36+J39+J41</f>
        <v>1710</v>
      </c>
      <c r="K42" s="9">
        <f t="shared" ref="K42:L42" si="26">+K34+K36+K39+K41</f>
        <v>1567</v>
      </c>
      <c r="L42" s="9">
        <f t="shared" si="26"/>
        <v>625</v>
      </c>
      <c r="M42" s="9">
        <f t="shared" si="21"/>
        <v>3902</v>
      </c>
    </row>
    <row r="43" spans="1:13" s="9" customFormat="1">
      <c r="A43" s="7" t="s">
        <v>79</v>
      </c>
      <c r="B43" s="7">
        <f t="shared" ref="B43:E43" si="27">B26+B42</f>
        <v>30352</v>
      </c>
      <c r="C43" s="7">
        <f t="shared" si="27"/>
        <v>18832</v>
      </c>
      <c r="D43" s="7">
        <f t="shared" si="27"/>
        <v>18424</v>
      </c>
      <c r="E43" s="7">
        <f t="shared" si="27"/>
        <v>67608</v>
      </c>
      <c r="F43" s="9">
        <f>+F26+F42</f>
        <v>28499</v>
      </c>
      <c r="G43" s="9">
        <f t="shared" ref="G43:H43" si="28">+G26+G42</f>
        <v>17134</v>
      </c>
      <c r="H43" s="9">
        <f t="shared" si="28"/>
        <v>16531</v>
      </c>
      <c r="I43" s="9">
        <f t="shared" si="1"/>
        <v>62164</v>
      </c>
      <c r="J43" s="9">
        <f>+J26+J42</f>
        <v>28825</v>
      </c>
      <c r="K43" s="9">
        <f t="shared" ref="K43:L43" si="29">+K26+K42</f>
        <v>18391</v>
      </c>
      <c r="L43" s="9">
        <f t="shared" si="29"/>
        <v>19562</v>
      </c>
      <c r="M43" s="9">
        <f t="shared" si="21"/>
        <v>66778</v>
      </c>
    </row>
    <row r="45" spans="1:13">
      <c r="A45" s="12" t="s">
        <v>87</v>
      </c>
    </row>
  </sheetData>
  <mergeCells count="6">
    <mergeCell ref="B1:D1"/>
    <mergeCell ref="F1:I1"/>
    <mergeCell ref="J1:M1"/>
    <mergeCell ref="B31:D31"/>
    <mergeCell ref="F31:I31"/>
    <mergeCell ref="J31:M31"/>
  </mergeCells>
  <pageMargins left="0.7" right="0.7" top="0.75" bottom="0.75" header="0.3" footer="0.3"/>
  <pageSetup paperSize="9" orientation="landscape" horizontalDpi="200" verticalDpi="200" r:id="rId1"/>
  <headerFooter>
    <oddHeader>&amp;CDunaszentgyörgyi Közös Önkormányzati Hivatal 2014. évi költségvetési terve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"/>
  <sheetViews>
    <sheetView workbookViewId="0">
      <selection activeCell="D19" sqref="D19"/>
    </sheetView>
  </sheetViews>
  <sheetFormatPr defaultRowHeight="15"/>
  <cols>
    <col min="1" max="1" width="20.7109375" customWidth="1"/>
    <col min="2" max="2" width="11.42578125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4">
        <v>0.04</v>
      </c>
      <c r="H1" t="s">
        <v>6</v>
      </c>
      <c r="I1" s="14">
        <v>0.27</v>
      </c>
      <c r="J1" t="s">
        <v>7</v>
      </c>
      <c r="K1" t="s">
        <v>8</v>
      </c>
      <c r="L1" t="s">
        <v>9</v>
      </c>
      <c r="M1" t="s">
        <v>19</v>
      </c>
      <c r="N1" t="s">
        <v>10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88</v>
      </c>
      <c r="W1" t="s">
        <v>43</v>
      </c>
      <c r="X1" t="s">
        <v>44</v>
      </c>
      <c r="Y1" t="s">
        <v>45</v>
      </c>
      <c r="Z1" t="s">
        <v>46</v>
      </c>
      <c r="AA1" t="s">
        <v>48</v>
      </c>
      <c r="AB1" t="s">
        <v>89</v>
      </c>
    </row>
    <row r="2" spans="1:28">
      <c r="A2" t="s">
        <v>21</v>
      </c>
      <c r="B2" t="s">
        <v>90</v>
      </c>
      <c r="AB2">
        <v>0</v>
      </c>
    </row>
    <row r="3" spans="1:28">
      <c r="A3" t="s">
        <v>22</v>
      </c>
      <c r="B3">
        <v>127440</v>
      </c>
      <c r="E3">
        <v>127440</v>
      </c>
      <c r="F3">
        <v>1529280</v>
      </c>
      <c r="G3">
        <v>61171</v>
      </c>
      <c r="H3">
        <v>1590451</v>
      </c>
      <c r="I3">
        <v>429422</v>
      </c>
      <c r="J3">
        <v>200000</v>
      </c>
      <c r="K3">
        <v>28000</v>
      </c>
      <c r="L3">
        <v>32000</v>
      </c>
      <c r="M3">
        <v>489422</v>
      </c>
      <c r="N3">
        <v>2279873</v>
      </c>
      <c r="AB3">
        <v>0</v>
      </c>
    </row>
    <row r="4" spans="1:28">
      <c r="A4" t="s">
        <v>23</v>
      </c>
      <c r="B4">
        <v>127440</v>
      </c>
      <c r="E4">
        <v>127440</v>
      </c>
      <c r="F4">
        <v>1529280</v>
      </c>
      <c r="G4">
        <v>61171</v>
      </c>
      <c r="H4">
        <v>1590451</v>
      </c>
      <c r="I4">
        <v>429422</v>
      </c>
      <c r="J4">
        <v>200000</v>
      </c>
      <c r="K4">
        <v>28000</v>
      </c>
      <c r="L4">
        <v>32000</v>
      </c>
      <c r="M4">
        <v>489422</v>
      </c>
      <c r="N4">
        <v>2279873</v>
      </c>
      <c r="AB4">
        <v>0</v>
      </c>
    </row>
    <row r="5" spans="1:28">
      <c r="A5" t="s">
        <v>24</v>
      </c>
      <c r="B5">
        <v>167000</v>
      </c>
      <c r="C5">
        <v>15460</v>
      </c>
      <c r="E5">
        <v>182460</v>
      </c>
      <c r="F5">
        <v>2189520</v>
      </c>
      <c r="G5">
        <v>87581</v>
      </c>
      <c r="H5">
        <v>2277101</v>
      </c>
      <c r="I5">
        <v>614817</v>
      </c>
      <c r="J5">
        <v>200000</v>
      </c>
      <c r="K5">
        <v>28000</v>
      </c>
      <c r="L5">
        <v>32000</v>
      </c>
      <c r="M5">
        <v>674817</v>
      </c>
      <c r="N5">
        <v>3151918</v>
      </c>
      <c r="AB5">
        <v>0</v>
      </c>
    </row>
    <row r="6" spans="1:28">
      <c r="A6" t="s">
        <v>25</v>
      </c>
      <c r="B6">
        <v>167000</v>
      </c>
      <c r="D6">
        <v>38650</v>
      </c>
      <c r="E6">
        <v>205650</v>
      </c>
      <c r="F6">
        <v>2467800</v>
      </c>
      <c r="G6">
        <v>98712</v>
      </c>
      <c r="H6">
        <v>2566512</v>
      </c>
      <c r="I6">
        <v>692958</v>
      </c>
      <c r="J6">
        <v>200000</v>
      </c>
      <c r="K6">
        <v>28000</v>
      </c>
      <c r="L6">
        <v>32000</v>
      </c>
      <c r="M6">
        <v>752958</v>
      </c>
      <c r="N6">
        <v>3519470</v>
      </c>
      <c r="AB6">
        <v>0</v>
      </c>
    </row>
    <row r="7" spans="1:28">
      <c r="A7" t="s">
        <v>26</v>
      </c>
      <c r="B7">
        <v>127440</v>
      </c>
      <c r="E7">
        <v>127440</v>
      </c>
      <c r="F7">
        <v>1529280</v>
      </c>
      <c r="G7">
        <v>61171</v>
      </c>
      <c r="H7">
        <v>1590451</v>
      </c>
      <c r="I7">
        <v>429422</v>
      </c>
      <c r="J7">
        <v>200000</v>
      </c>
      <c r="K7">
        <v>28000</v>
      </c>
      <c r="L7">
        <v>32000</v>
      </c>
      <c r="M7">
        <v>489422</v>
      </c>
      <c r="N7">
        <v>2279873</v>
      </c>
      <c r="AB7">
        <v>0</v>
      </c>
    </row>
    <row r="8" spans="1:28">
      <c r="A8" t="s">
        <v>91</v>
      </c>
      <c r="B8">
        <v>129800</v>
      </c>
      <c r="C8">
        <v>45430</v>
      </c>
      <c r="E8">
        <v>175230</v>
      </c>
      <c r="F8">
        <v>2102760</v>
      </c>
      <c r="G8">
        <v>84110</v>
      </c>
      <c r="H8">
        <v>2186870</v>
      </c>
      <c r="I8">
        <v>590455</v>
      </c>
      <c r="J8">
        <v>66666</v>
      </c>
      <c r="K8">
        <v>9333</v>
      </c>
      <c r="L8">
        <v>10667</v>
      </c>
      <c r="M8">
        <v>610455</v>
      </c>
      <c r="N8">
        <v>2863991</v>
      </c>
      <c r="AB8">
        <v>0</v>
      </c>
    </row>
    <row r="9" spans="1:28">
      <c r="A9" t="s">
        <v>10</v>
      </c>
      <c r="B9">
        <v>846120</v>
      </c>
      <c r="C9">
        <v>60890</v>
      </c>
      <c r="D9">
        <v>38650</v>
      </c>
      <c r="E9">
        <v>945660</v>
      </c>
      <c r="F9">
        <v>11347920</v>
      </c>
      <c r="G9">
        <v>453917</v>
      </c>
      <c r="H9">
        <v>11801836.800000001</v>
      </c>
      <c r="I9">
        <v>3186495.9360000002</v>
      </c>
      <c r="J9">
        <v>1066666</v>
      </c>
      <c r="K9">
        <v>149333</v>
      </c>
      <c r="L9">
        <v>170667</v>
      </c>
      <c r="M9">
        <v>3506495.9360000002</v>
      </c>
      <c r="N9">
        <v>16374998.74</v>
      </c>
      <c r="O9">
        <v>500000</v>
      </c>
      <c r="P9">
        <v>50000</v>
      </c>
      <c r="Q9">
        <v>70000</v>
      </c>
      <c r="S9">
        <v>30000</v>
      </c>
      <c r="V9">
        <v>20000</v>
      </c>
      <c r="W9">
        <v>20000</v>
      </c>
      <c r="X9">
        <v>1130000</v>
      </c>
      <c r="Y9">
        <v>46000</v>
      </c>
      <c r="Z9">
        <v>150000</v>
      </c>
      <c r="AB9">
        <v>2016000</v>
      </c>
    </row>
    <row r="10" spans="1:28">
      <c r="A10">
        <v>1000000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Részletes</vt:lpstr>
      <vt:lpstr>kiadások</vt:lpstr>
      <vt:lpstr>Csak Németkér részletes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2014-02-11T13:10:49Z</dcterms:modified>
</cp:coreProperties>
</file>