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1355" windowHeight="9210" firstSheet="6" activeTab="10"/>
  </bookViews>
  <sheets>
    <sheet name="1. melléklet" sheetId="1" r:id="rId1"/>
    <sheet name="2. melléklet" sheetId="2" r:id="rId2"/>
    <sheet name="3. melléklet" sheetId="6" r:id="rId3"/>
    <sheet name="4. melléklet" sheetId="5" r:id="rId4"/>
    <sheet name="5. melléklet" sheetId="8" r:id="rId5"/>
    <sheet name="6. melléklet" sheetId="9" r:id="rId6"/>
    <sheet name="7. melléklet" sheetId="10" r:id="rId7"/>
    <sheet name="8.mell. mérleg" sheetId="11" r:id="rId8"/>
    <sheet name="9.mell. maradvány " sheetId="12" r:id="rId9"/>
    <sheet name="10.mell. eredmény kimutatás " sheetId="13" r:id="rId10"/>
    <sheet name="11 mell. Gazd.szerv.rész." sheetId="14" r:id="rId11"/>
    <sheet name="7. mellékelt" sheetId="7" state="hidden" r:id="rId12"/>
  </sheets>
  <calcPr calcId="125725"/>
</workbook>
</file>

<file path=xl/calcChain.xml><?xml version="1.0" encoding="utf-8"?>
<calcChain xmlns="http://schemas.openxmlformats.org/spreadsheetml/2006/main">
  <c r="F24" i="5"/>
  <c r="D22"/>
  <c r="E22"/>
  <c r="C22"/>
  <c r="F14"/>
  <c r="F15"/>
  <c r="E8"/>
  <c r="D8"/>
  <c r="C8"/>
  <c r="F12"/>
  <c r="F9"/>
  <c r="F10"/>
  <c r="E55" i="6"/>
  <c r="D56"/>
  <c r="E56"/>
  <c r="C56"/>
  <c r="F25"/>
  <c r="C36"/>
  <c r="D31"/>
  <c r="E31"/>
  <c r="F31" s="1"/>
  <c r="C31"/>
  <c r="F33"/>
  <c r="F16"/>
  <c r="F17"/>
  <c r="F9"/>
  <c r="E9"/>
  <c r="D16"/>
  <c r="E16"/>
  <c r="D91" i="2"/>
  <c r="E91"/>
  <c r="C91"/>
  <c r="D78"/>
  <c r="E78"/>
  <c r="F72" l="1"/>
  <c r="E50"/>
  <c r="D50"/>
  <c r="C50"/>
  <c r="D46"/>
  <c r="E46"/>
  <c r="C46"/>
  <c r="D41"/>
  <c r="E41"/>
  <c r="F41" s="1"/>
  <c r="C41"/>
  <c r="F42"/>
  <c r="D34"/>
  <c r="E34"/>
  <c r="C34"/>
  <c r="F35"/>
  <c r="C28"/>
  <c r="D28"/>
  <c r="E28"/>
  <c r="D37" i="11"/>
  <c r="D41" s="1"/>
  <c r="D18" i="13"/>
  <c r="C13"/>
  <c r="D55" i="6"/>
  <c r="E80" i="2"/>
  <c r="D80"/>
  <c r="E84"/>
  <c r="E79" s="1"/>
  <c r="D84"/>
  <c r="C84"/>
  <c r="E74"/>
  <c r="E71" s="1"/>
  <c r="D74"/>
  <c r="D71" s="1"/>
  <c r="F40"/>
  <c r="E43"/>
  <c r="D43"/>
  <c r="D37" s="1"/>
  <c r="C43"/>
  <c r="E38"/>
  <c r="D38"/>
  <c r="C38"/>
  <c r="F39"/>
  <c r="F33"/>
  <c r="E22"/>
  <c r="J15" i="1"/>
  <c r="J30" s="1"/>
  <c r="J22"/>
  <c r="J31" s="1"/>
  <c r="H29"/>
  <c r="I29"/>
  <c r="J29"/>
  <c r="K29"/>
  <c r="I22"/>
  <c r="I31" s="1"/>
  <c r="K22"/>
  <c r="K31" s="1"/>
  <c r="I15"/>
  <c r="I30" s="1"/>
  <c r="I32" s="1"/>
  <c r="K15"/>
  <c r="K23" s="1"/>
  <c r="U15"/>
  <c r="U30" s="1"/>
  <c r="U22"/>
  <c r="U31" s="1"/>
  <c r="V15"/>
  <c r="V30" s="1"/>
  <c r="T29"/>
  <c r="U29"/>
  <c r="V29"/>
  <c r="T22"/>
  <c r="T31" s="1"/>
  <c r="V22"/>
  <c r="V31" s="1"/>
  <c r="T15"/>
  <c r="T30" s="1"/>
  <c r="D23" i="14"/>
  <c r="E23"/>
  <c r="C10" i="13"/>
  <c r="D10"/>
  <c r="D13"/>
  <c r="C18"/>
  <c r="C23"/>
  <c r="D23"/>
  <c r="C27"/>
  <c r="D27"/>
  <c r="C35"/>
  <c r="D35"/>
  <c r="C40"/>
  <c r="D40"/>
  <c r="C41"/>
  <c r="D41"/>
  <c r="C9" i="12"/>
  <c r="C12"/>
  <c r="C16"/>
  <c r="C19"/>
  <c r="C20"/>
  <c r="C14" i="11"/>
  <c r="D14"/>
  <c r="D25" s="1"/>
  <c r="C17"/>
  <c r="D17"/>
  <c r="C25"/>
  <c r="C33"/>
  <c r="D33"/>
  <c r="C37"/>
  <c r="C41" s="1"/>
  <c r="C28" i="10"/>
  <c r="D28"/>
  <c r="E28"/>
  <c r="F28"/>
  <c r="D8" i="9"/>
  <c r="D13"/>
  <c r="D18"/>
  <c r="D26" s="1"/>
  <c r="F23" i="5"/>
  <c r="F11"/>
  <c r="D21"/>
  <c r="D13"/>
  <c r="E13"/>
  <c r="F69" i="2"/>
  <c r="F70"/>
  <c r="F73"/>
  <c r="F75"/>
  <c r="F76"/>
  <c r="F77"/>
  <c r="F81"/>
  <c r="F82"/>
  <c r="F83"/>
  <c r="F85"/>
  <c r="F86"/>
  <c r="F87"/>
  <c r="F95"/>
  <c r="F68"/>
  <c r="F27" i="6"/>
  <c r="F54"/>
  <c r="F55"/>
  <c r="F57"/>
  <c r="F53"/>
  <c r="E68"/>
  <c r="E20"/>
  <c r="E36" s="1"/>
  <c r="F44" i="2"/>
  <c r="F45"/>
  <c r="F47"/>
  <c r="F29"/>
  <c r="F30"/>
  <c r="F31"/>
  <c r="F32"/>
  <c r="F36"/>
  <c r="F27"/>
  <c r="F11"/>
  <c r="F12"/>
  <c r="F13"/>
  <c r="F18"/>
  <c r="F19"/>
  <c r="F20"/>
  <c r="F23"/>
  <c r="E17"/>
  <c r="E9"/>
  <c r="D9"/>
  <c r="O29" i="1"/>
  <c r="P29"/>
  <c r="Q29"/>
  <c r="R29"/>
  <c r="S29"/>
  <c r="N29"/>
  <c r="D29"/>
  <c r="E29"/>
  <c r="F29"/>
  <c r="G29"/>
  <c r="C29"/>
  <c r="D68" i="6"/>
  <c r="D20"/>
  <c r="D36" s="1"/>
  <c r="D9"/>
  <c r="D17" i="2"/>
  <c r="D22"/>
  <c r="F22" i="1"/>
  <c r="F31" s="1"/>
  <c r="F15"/>
  <c r="F30" s="1"/>
  <c r="G15"/>
  <c r="G30" s="1"/>
  <c r="G22"/>
  <c r="G31" s="1"/>
  <c r="H15"/>
  <c r="H30" s="1"/>
  <c r="H22"/>
  <c r="H31" s="1"/>
  <c r="Q15"/>
  <c r="Q30" s="1"/>
  <c r="Q22"/>
  <c r="R15"/>
  <c r="R30" s="1"/>
  <c r="R22"/>
  <c r="S15"/>
  <c r="S30" s="1"/>
  <c r="S32" s="1"/>
  <c r="S22"/>
  <c r="S31"/>
  <c r="C74" i="2"/>
  <c r="C71" s="1"/>
  <c r="C80"/>
  <c r="C55" i="6"/>
  <c r="C68" s="1"/>
  <c r="C63"/>
  <c r="C16"/>
  <c r="C9" s="1"/>
  <c r="C11"/>
  <c r="C20"/>
  <c r="C9" i="2"/>
  <c r="C17"/>
  <c r="C22"/>
  <c r="C21" i="5"/>
  <c r="C13"/>
  <c r="O22" i="1"/>
  <c r="O31" s="1"/>
  <c r="O15"/>
  <c r="O30" s="1"/>
  <c r="P15"/>
  <c r="P30" s="1"/>
  <c r="P32" s="1"/>
  <c r="P22"/>
  <c r="P31" s="1"/>
  <c r="D15"/>
  <c r="D30" s="1"/>
  <c r="D22"/>
  <c r="E15"/>
  <c r="E30" s="1"/>
  <c r="E22"/>
  <c r="E31"/>
  <c r="D31"/>
  <c r="N15"/>
  <c r="N30" s="1"/>
  <c r="N22"/>
  <c r="N31" s="1"/>
  <c r="C15"/>
  <c r="C30" s="1"/>
  <c r="C22"/>
  <c r="C31" s="1"/>
  <c r="F22" i="5" l="1"/>
  <c r="D56" i="2"/>
  <c r="C79"/>
  <c r="C78" s="1"/>
  <c r="E37"/>
  <c r="C37"/>
  <c r="F46"/>
  <c r="D79"/>
  <c r="D96" s="1"/>
  <c r="F34"/>
  <c r="C30" i="13"/>
  <c r="C42" s="1"/>
  <c r="T32" i="1"/>
  <c r="S23"/>
  <c r="U23"/>
  <c r="P23"/>
  <c r="T23"/>
  <c r="Q23"/>
  <c r="E32"/>
  <c r="C23"/>
  <c r="D30" i="13"/>
  <c r="D42" s="1"/>
  <c r="C13" i="12"/>
  <c r="F13" i="5"/>
  <c r="F8"/>
  <c r="F68" i="6"/>
  <c r="F20"/>
  <c r="F36"/>
  <c r="F22" i="2"/>
  <c r="E15"/>
  <c r="E56" s="1"/>
  <c r="E25"/>
  <c r="C25"/>
  <c r="D25"/>
  <c r="F38"/>
  <c r="C15"/>
  <c r="F80"/>
  <c r="F43"/>
  <c r="F91"/>
  <c r="F84"/>
  <c r="D15"/>
  <c r="F9"/>
  <c r="E23" i="1"/>
  <c r="R23"/>
  <c r="R31"/>
  <c r="N32"/>
  <c r="V32"/>
  <c r="U32"/>
  <c r="R32"/>
  <c r="Q31"/>
  <c r="Q32" s="1"/>
  <c r="O32"/>
  <c r="O23"/>
  <c r="G32"/>
  <c r="F32"/>
  <c r="C32"/>
  <c r="G23"/>
  <c r="K30"/>
  <c r="K32" s="1"/>
  <c r="F23"/>
  <c r="D32"/>
  <c r="D23"/>
  <c r="H32"/>
  <c r="F71" i="2"/>
  <c r="C21" i="12"/>
  <c r="J32" i="1"/>
  <c r="F28" i="2"/>
  <c r="F74"/>
  <c r="N23" i="1"/>
  <c r="H23"/>
  <c r="F17" i="2"/>
  <c r="E21" i="5"/>
  <c r="F21" s="1"/>
  <c r="V23" i="1"/>
  <c r="K24" s="1"/>
  <c r="I23"/>
  <c r="J23"/>
  <c r="U24" s="1"/>
  <c r="F15" i="2" l="1"/>
  <c r="S24" i="1"/>
  <c r="D24"/>
  <c r="P24"/>
  <c r="T24"/>
  <c r="G24"/>
  <c r="Q24"/>
  <c r="R24"/>
  <c r="F24"/>
  <c r="F37" i="2"/>
  <c r="C56"/>
  <c r="E24" i="1"/>
  <c r="O24"/>
  <c r="V24"/>
  <c r="N24"/>
  <c r="C24"/>
  <c r="F79" i="2"/>
  <c r="F25"/>
  <c r="I24" i="1"/>
  <c r="H24"/>
  <c r="J24"/>
  <c r="F26" i="2"/>
  <c r="F56" l="1"/>
  <c r="F78"/>
  <c r="E96"/>
  <c r="F96" s="1"/>
  <c r="C96"/>
</calcChain>
</file>

<file path=xl/sharedStrings.xml><?xml version="1.0" encoding="utf-8"?>
<sst xmlns="http://schemas.openxmlformats.org/spreadsheetml/2006/main" count="766" uniqueCount="580">
  <si>
    <t>Ssz.</t>
  </si>
  <si>
    <t>Megnevezés</t>
  </si>
  <si>
    <t>Összesen</t>
  </si>
  <si>
    <t>BEVÉTELEK</t>
  </si>
  <si>
    <t>B</t>
  </si>
  <si>
    <t>KIADÁSOK</t>
  </si>
  <si>
    <t>Közhatalmi bevételek</t>
  </si>
  <si>
    <t>Intézményi működési bevételek</t>
  </si>
  <si>
    <t>Felhalmozási bevétel</t>
  </si>
  <si>
    <t>BEVÉTELEK MINDÖSSZESEN</t>
  </si>
  <si>
    <t>Személyi juttatások</t>
  </si>
  <si>
    <t>Dologi kiadások</t>
  </si>
  <si>
    <t>Ellátottak pénzbeli juttatásai</t>
  </si>
  <si>
    <t>Egyéb működési kiadások</t>
  </si>
  <si>
    <t>Intézményi beruházás</t>
  </si>
  <si>
    <t>Felújítás</t>
  </si>
  <si>
    <t>Egyéb felhalmozási kiadás</t>
  </si>
  <si>
    <t>Működési kiadások összesen</t>
  </si>
  <si>
    <t>Felhalmozási kiadások összesen</t>
  </si>
  <si>
    <t>Működési bevételek összesen</t>
  </si>
  <si>
    <t>Felhalmozási bevételek összesen</t>
  </si>
  <si>
    <t>KIADÁSOK MINDÖSSZESEN</t>
  </si>
  <si>
    <t>KÖLTSÉGVETÉSI TÖBBLET
(Bevételek össz. &gt; Kiadások össz.)</t>
  </si>
  <si>
    <t>KÖLTSÉGVETÉSI HIÁNY
(Bevételek össz. &lt; Kiadások össz.)</t>
  </si>
  <si>
    <t>adatok ezer Ft-ban</t>
  </si>
  <si>
    <t>Előző évi pénzmaradvány, vállalkozási maradvány működési célú igénybevétele</t>
  </si>
  <si>
    <t>Működési célú finanszírozási kiadás</t>
  </si>
  <si>
    <t>Felhalmozási célú finanszírozási kiadás</t>
  </si>
  <si>
    <t>Működési bevételek mindösszesen</t>
  </si>
  <si>
    <t>Felhalmozási bevételek mindösszesen</t>
  </si>
  <si>
    <t>Működési kiadások mindösszesen</t>
  </si>
  <si>
    <t>Felhalmozási kiadások mindösszesen</t>
  </si>
  <si>
    <t>Működési célú pénzeszköz átvétel</t>
  </si>
  <si>
    <t>MŰKÖDÉSI CÉLÚ BEVÉTELEK</t>
  </si>
  <si>
    <t>FELHALMOZÁSI CÉLÚ BEVÉTELEK</t>
  </si>
  <si>
    <t>Vis maior támogatás</t>
  </si>
  <si>
    <t>Címzett támogatás</t>
  </si>
  <si>
    <t>Céltámogatás</t>
  </si>
  <si>
    <t>2. sz. melléklet</t>
  </si>
  <si>
    <t>4. sz. melléklet</t>
  </si>
  <si>
    <t>FELÚJÍTÁSOK</t>
  </si>
  <si>
    <t>INTÉZMÉNYI BERUHÁZÁSOK</t>
  </si>
  <si>
    <t>forrás ezer Ft-ban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</si>
  <si>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</si>
  <si>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</si>
  <si>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</si>
  <si>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</si>
  <si>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</si>
  <si>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</si>
  <si>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</si>
  <si>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2013.</t>
  </si>
  <si>
    <t>2014.</t>
  </si>
  <si>
    <t xml:space="preserve">2012. </t>
  </si>
  <si>
    <t>A Társulás adott évi saját bevételeinek 50 %-a</t>
  </si>
  <si>
    <t>7. sz. melléklet</t>
  </si>
  <si>
    <t>Futamidő
kezdete</t>
  </si>
  <si>
    <t>Adósságot keletkeztető ügyletekből és kezességvállalásból fennálló kötelezettségek</t>
  </si>
  <si>
    <t>2012.</t>
  </si>
  <si>
    <t>2015.</t>
  </si>
  <si>
    <t>adatok e Ft-ban</t>
  </si>
  <si>
    <t>A Munkaszervezet adott évi saját bevételeinek 50 %-a</t>
  </si>
  <si>
    <t>Működési tartalék, céltartalék</t>
  </si>
  <si>
    <t>II.2.</t>
  </si>
  <si>
    <t>Felhalmozási célú saját bevételek</t>
  </si>
  <si>
    <t>Tárgyi eszközök, immateriális javak értékesítése</t>
  </si>
  <si>
    <t>ADÓSSÁGOT KELETKEZTETŐ ÜGYLETEKBŐL 
ÉS KEZESSÉGVÁLLALÁSBÓL FENNÁLLÓ KÖTELEZETTSÉGEI</t>
  </si>
  <si>
    <t>ŐRSÉGI TÖBBCÉLÚ KISTÉRSÉGI TÁRSULÁS MUNKASZERVEZETÉNEK</t>
  </si>
  <si>
    <t>ŐRSÉGI TÖBBCÉLÚ KISTÉRSÉGI TÁRSULÁS</t>
  </si>
  <si>
    <t>nem releváns</t>
  </si>
  <si>
    <t>1. sz. melléklet</t>
  </si>
  <si>
    <t>kötelező feladatok</t>
  </si>
  <si>
    <t>önként vállalt feladatok</t>
  </si>
  <si>
    <t>Munkaadókat terhelő járulékok és szoc. hozzájárulási adó</t>
  </si>
  <si>
    <t>I.1.</t>
  </si>
  <si>
    <t>II.1.</t>
  </si>
  <si>
    <t>Illetékek</t>
  </si>
  <si>
    <t>Helyi adók</t>
  </si>
  <si>
    <t>Magánszemélyek kommunális adója</t>
  </si>
  <si>
    <t>II.2.1.</t>
  </si>
  <si>
    <t>II.2.2.</t>
  </si>
  <si>
    <t>II.2.3.</t>
  </si>
  <si>
    <t>Idegenforgalmi adó tartózkodás utáni</t>
  </si>
  <si>
    <t>Iparűzési adó</t>
  </si>
  <si>
    <t>II.3.</t>
  </si>
  <si>
    <t>Átengedett központi adók</t>
  </si>
  <si>
    <t>II.3.1.</t>
  </si>
  <si>
    <t>Gépjárműadó 40 %-a</t>
  </si>
  <si>
    <t>II.4.</t>
  </si>
  <si>
    <t>Bírságok, pótlékok és egyéb sajátos bevételek</t>
  </si>
  <si>
    <t>Helyi önkormányzatok működésének általános támogatása</t>
  </si>
  <si>
    <t>Település-üzemeltetéshez kapcsolódó feladatellátás támogatása</t>
  </si>
  <si>
    <t>Szociális és gyermekjóléti feladatok támogatása</t>
  </si>
  <si>
    <t>Falugondnoki szolgáltatás</t>
  </si>
  <si>
    <t>Kulturális feladatok támogatása</t>
  </si>
  <si>
    <t>IV.4.1.</t>
  </si>
  <si>
    <t>Előző évi pénzmaradvány működési igénybevétele</t>
  </si>
  <si>
    <t>Likvid hitel felvétele</t>
  </si>
  <si>
    <t>MŰKÖDÉSI BEVÉTELEK ÖSSZESEN</t>
  </si>
  <si>
    <t xml:space="preserve">MŰKÖDÉSI HIÁNY </t>
  </si>
  <si>
    <t>MŰKÖDÉSI CÉLÚ KIADÁSOK</t>
  </si>
  <si>
    <t>Munkaadót terhelő járulékok és szociális hozzájárulási adó</t>
  </si>
  <si>
    <t>Átmeneti segély</t>
  </si>
  <si>
    <t>Temetési segély</t>
  </si>
  <si>
    <t>IV.1.</t>
  </si>
  <si>
    <t>IV.4.2.</t>
  </si>
  <si>
    <t>V.2.</t>
  </si>
  <si>
    <t>Likvid hitel törlesztése</t>
  </si>
  <si>
    <t>Egyéb finanszírozás kiadásai</t>
  </si>
  <si>
    <t>MŰKÖDÉSI KIADÁSOK ÖSSZESEN</t>
  </si>
  <si>
    <t>MŰKÖDÉSI TÖBBLET</t>
  </si>
  <si>
    <t>3. számú melléklet</t>
  </si>
  <si>
    <t>Pénzügyi befektetések bevételei</t>
  </si>
  <si>
    <t>IV.2.</t>
  </si>
  <si>
    <t>IV.4.</t>
  </si>
  <si>
    <t>V.1.</t>
  </si>
  <si>
    <t>Önkormányzat sajátos felhalmozási és tőke bevételei</t>
  </si>
  <si>
    <t>Előző évi pénzmaradvány felhalmozási igénybevétele</t>
  </si>
  <si>
    <t>Működési célú finanszírozási bevételek</t>
  </si>
  <si>
    <t>FELHALMOZÁSI BEVÉTELEK ÖSSZESEN</t>
  </si>
  <si>
    <t xml:space="preserve">FELHALMOZÁSI HIÁNY </t>
  </si>
  <si>
    <t>FELHALMOZÁSI KIADÁSOK</t>
  </si>
  <si>
    <t>Egyéb felhalmozási kiadások</t>
  </si>
  <si>
    <t>Támogatásértékű felhalmozási kiadás</t>
  </si>
  <si>
    <t>Felhalmozási tartalék, céltartalék</t>
  </si>
  <si>
    <t>Működési célú finanszírozási kiadások</t>
  </si>
  <si>
    <t>Felhalmozási célú finanszírozási kiadások</t>
  </si>
  <si>
    <t>FELHALMOZÁSI KIADÁSOK ÖSSZESEN</t>
  </si>
  <si>
    <t>EGYÉB FELHALMOZÁSI KIADÁS</t>
  </si>
  <si>
    <t>Forgatási célú értékpapír értékesítés bevétele</t>
  </si>
  <si>
    <t>Forgatási célú értékpapír vásárlás</t>
  </si>
  <si>
    <t>Támogatást megelőlegező hitel felvétele</t>
  </si>
  <si>
    <t>Befektetési célú értékpapír bevétele</t>
  </si>
  <si>
    <t>Támogatást megelőlegező hiteltörlesztés</t>
  </si>
  <si>
    <t>Befektetési célú értékpapír vásárlás</t>
  </si>
  <si>
    <t>FELHALMOZÁSI TÖBBLET</t>
  </si>
  <si>
    <t>Talajterhelési díj</t>
  </si>
  <si>
    <t>II.2.4.</t>
  </si>
  <si>
    <t>Helyi önkormányzatoktól és költségvetési szerveiktől</t>
  </si>
  <si>
    <t>NYD Regionális Hulladékgazdálkodási Önkormányzati Társulás</t>
  </si>
  <si>
    <t>V.1.1.</t>
  </si>
  <si>
    <t>V.1.2.</t>
  </si>
  <si>
    <t>Elkülönített állami pénzalapokból</t>
  </si>
  <si>
    <t>I.2.</t>
  </si>
  <si>
    <t>Továbbszámlázott (közvetített szolgáltatások) bevételei</t>
  </si>
  <si>
    <t>I.3.</t>
  </si>
  <si>
    <t>IV.4.3.</t>
  </si>
  <si>
    <t xml:space="preserve">Működési kiadás államháztartáson belülre </t>
  </si>
  <si>
    <t xml:space="preserve">Működési kiadások államháztartáson kivülre  </t>
  </si>
  <si>
    <t>V.1.1.1.</t>
  </si>
  <si>
    <t>V.1.1.3.</t>
  </si>
  <si>
    <t>V.1.2.1.</t>
  </si>
  <si>
    <t>V.1.2.2.</t>
  </si>
  <si>
    <t xml:space="preserve">Társulásoknak és költségvetési szerveinek </t>
  </si>
  <si>
    <t>Önkormányzatok müködési támogatásai</t>
  </si>
  <si>
    <t>rovat/ sszám</t>
  </si>
  <si>
    <t>rovat/ sorszám</t>
  </si>
  <si>
    <t xml:space="preserve">Tartalék </t>
  </si>
  <si>
    <t>I.4.</t>
  </si>
  <si>
    <t xml:space="preserve">Tulajdonosi bevétel - koncesszióból származó bevétel </t>
  </si>
  <si>
    <t>Felhalmozási célú önkormányzati támogatás</t>
  </si>
  <si>
    <t xml:space="preserve">Felhalmozási célú támogatások államháztartáson belülről </t>
  </si>
  <si>
    <t xml:space="preserve">Felhalmozási célú átvett pénzeszközök </t>
  </si>
  <si>
    <t>Ill.1.</t>
  </si>
  <si>
    <t>Ill. 1.1</t>
  </si>
  <si>
    <t>Ill.4.</t>
  </si>
  <si>
    <t>lV.1.</t>
  </si>
  <si>
    <t>lV.1.1.</t>
  </si>
  <si>
    <t>lV.3.</t>
  </si>
  <si>
    <t>lV.3.1.</t>
  </si>
  <si>
    <t>VII.1.</t>
  </si>
  <si>
    <t>VII.2.</t>
  </si>
  <si>
    <t>VII.3.</t>
  </si>
  <si>
    <t>VII.4.</t>
  </si>
  <si>
    <t>VII.5.</t>
  </si>
  <si>
    <t>Vl.1</t>
  </si>
  <si>
    <t>Vl.2</t>
  </si>
  <si>
    <t>Vl.3</t>
  </si>
  <si>
    <t>Vl.4</t>
  </si>
  <si>
    <t>K</t>
  </si>
  <si>
    <t>Müködési támogatások államháztartáson belülről</t>
  </si>
  <si>
    <t>Működési célú átvett pénzek</t>
  </si>
  <si>
    <t xml:space="preserve">Finanszirozási bevételek </t>
  </si>
  <si>
    <t xml:space="preserve">Egyéb felhalmozási célú támogatások államháztartáson belül </t>
  </si>
  <si>
    <t xml:space="preserve">Egyéb felhalmozási célú támogatások államháztartáson kivűlre </t>
  </si>
  <si>
    <t xml:space="preserve">hosszú leljáratú hitelek, kölcsönök törlésztése </t>
  </si>
  <si>
    <t xml:space="preserve">Önkormányzatok müködési támogatása </t>
  </si>
  <si>
    <t>Működési célú finanszírozási bevétel -pénzmaradvány nélkül</t>
  </si>
  <si>
    <t>Felhalmozási célú finanszírozási bevétel- pénzmaradvány nélkül</t>
  </si>
  <si>
    <t xml:space="preserve">Támogatási kölcsönök  visszatérülése </t>
  </si>
  <si>
    <t xml:space="preserve">Müködési  visszatéritendő támogatási kölcsönök nyújtása </t>
  </si>
  <si>
    <t>Rövid lejáratú hitel, kölcsön  törlesztése</t>
  </si>
  <si>
    <t>Rövid lejáratú hitel, kölcsön felvétele</t>
  </si>
  <si>
    <t xml:space="preserve">Hitel, kölcsön felvétel államháztartáson kivűlről </t>
  </si>
  <si>
    <t>Támogatási kölcsön  visszatérülések</t>
  </si>
  <si>
    <t>Felhalmozási célú támogatások államháztartáson belül</t>
  </si>
  <si>
    <t>KÖLTSÉGVETÉSI BEVÉTELEK ÖSSZESEN</t>
  </si>
  <si>
    <t>KÖLTSÉGVETÉSI KIADÁSOK ÖSSZESEN</t>
  </si>
  <si>
    <t>Támogatási kölcsön visszatérülések</t>
  </si>
  <si>
    <t>Támogatási kölcsön visszatérülések.</t>
  </si>
  <si>
    <t xml:space="preserve">FINANSZIROZÁSI BEVÉTELEK ÖSSZESEN </t>
  </si>
  <si>
    <t xml:space="preserve">FINANSZIROZÁSI KIADÁSOK ÖSSZESEN </t>
  </si>
  <si>
    <t>Támogatási kölcsönök nyújtása</t>
  </si>
  <si>
    <t xml:space="preserve">Felhalmozási célú támogatási kölcsönök nyújtása </t>
  </si>
  <si>
    <t xml:space="preserve">Felhalmozási támogatási kölcsönök nyújtása áh.belül </t>
  </si>
  <si>
    <t>Felhalmozási támogatási kölcsönök nyújtása áh.kivül</t>
  </si>
  <si>
    <t xml:space="preserve">Felhalmozási célú önkormányzati  támogatás </t>
  </si>
  <si>
    <t>ssz.</t>
  </si>
  <si>
    <t>V.</t>
  </si>
  <si>
    <t>B4        l.</t>
  </si>
  <si>
    <t>B1       lll.</t>
  </si>
  <si>
    <t>B3        ll.</t>
  </si>
  <si>
    <t>B1       lV.</t>
  </si>
  <si>
    <t>B8      Vll.</t>
  </si>
  <si>
    <t>B1       Vl.</t>
  </si>
  <si>
    <t>B6        V.</t>
  </si>
  <si>
    <t xml:space="preserve">K1         l. </t>
  </si>
  <si>
    <t>K2        ll.</t>
  </si>
  <si>
    <t>K3       lll.</t>
  </si>
  <si>
    <t>K4       lV.</t>
  </si>
  <si>
    <t>K5       V.</t>
  </si>
  <si>
    <t>K9       Vl.</t>
  </si>
  <si>
    <t>IV.</t>
  </si>
  <si>
    <t>B5    Vlll.</t>
  </si>
  <si>
    <t>Vlll.1</t>
  </si>
  <si>
    <t>Vlll.2</t>
  </si>
  <si>
    <t>B2      lX..</t>
  </si>
  <si>
    <t>B8       Xl.</t>
  </si>
  <si>
    <t>K9      X.</t>
  </si>
  <si>
    <t>IX.</t>
  </si>
  <si>
    <t>Vlll.2.1</t>
  </si>
  <si>
    <t>Vlll.2.2</t>
  </si>
  <si>
    <t>Vlll.2.3</t>
  </si>
  <si>
    <t>Vlll.2.4</t>
  </si>
  <si>
    <t>VllI.3.</t>
  </si>
  <si>
    <t>VllI.3.1</t>
  </si>
  <si>
    <t>VllI.3.2</t>
  </si>
  <si>
    <t>VllI.3.3</t>
  </si>
  <si>
    <t>Xl.1</t>
  </si>
  <si>
    <t>Xl.2</t>
  </si>
  <si>
    <t>Xl.3</t>
  </si>
  <si>
    <t>Xl.4</t>
  </si>
  <si>
    <t>lX.1</t>
  </si>
  <si>
    <t>lX.2</t>
  </si>
  <si>
    <t>lX.3</t>
  </si>
  <si>
    <t>lX.4</t>
  </si>
  <si>
    <t>lX.5</t>
  </si>
  <si>
    <t>lX.6</t>
  </si>
  <si>
    <t>lX.7</t>
  </si>
  <si>
    <t>lX.8</t>
  </si>
  <si>
    <t>B7        X.</t>
  </si>
  <si>
    <t>B2       lX.</t>
  </si>
  <si>
    <t>IX.1</t>
  </si>
  <si>
    <t>K6      Vll.</t>
  </si>
  <si>
    <t>K7     Vlll.</t>
  </si>
  <si>
    <t>K8       lX.</t>
  </si>
  <si>
    <t>IX.1.1</t>
  </si>
  <si>
    <t>IX.2</t>
  </si>
  <si>
    <t>IX.3</t>
  </si>
  <si>
    <t>IX.4</t>
  </si>
  <si>
    <t>X.1</t>
  </si>
  <si>
    <t>X.2</t>
  </si>
  <si>
    <t>X.3</t>
  </si>
  <si>
    <t>X.4</t>
  </si>
  <si>
    <t>rovat /Ssz.</t>
  </si>
  <si>
    <t xml:space="preserve">Elkülönitett állami pénzalapoktól </t>
  </si>
  <si>
    <t xml:space="preserve"> Működési célú támogatások államháztartáson belül</t>
  </si>
  <si>
    <t>Bérleti díjak, egyéb működési bevételek</t>
  </si>
  <si>
    <t>V.1.2.3.</t>
  </si>
  <si>
    <t>IX.1.2</t>
  </si>
  <si>
    <t xml:space="preserve">Önkormányzatoknak és költségvetési szerveinek </t>
  </si>
  <si>
    <t xml:space="preserve">önként vállalt </t>
  </si>
  <si>
    <t xml:space="preserve">kötelező feladatok </t>
  </si>
  <si>
    <t xml:space="preserve">Önkormányzati rendeletben megállapított segélyek-települési támogatás </t>
  </si>
  <si>
    <t>lV.3.3.</t>
  </si>
  <si>
    <t>l.5.</t>
  </si>
  <si>
    <t>lV.4.</t>
  </si>
  <si>
    <t>Központi költségvetési szervtől</t>
  </si>
  <si>
    <t>lV.4.1.</t>
  </si>
  <si>
    <t xml:space="preserve">teljesítés %-a </t>
  </si>
  <si>
    <t>5. számú melléklet</t>
  </si>
  <si>
    <t>KERKÁSKÁPOLNA KÖZSÉG ÖNKORMÁNYZATA
EURÓPAI UNIÓS PROJEKTJEI</t>
  </si>
  <si>
    <t>EU projekt megnevezése:</t>
  </si>
  <si>
    <t>Bevételek</t>
  </si>
  <si>
    <t xml:space="preserve">előző évek </t>
  </si>
  <si>
    <t>2017. év</t>
  </si>
  <si>
    <t>EU forrás</t>
  </si>
  <si>
    <t>Egyéb forrás</t>
  </si>
  <si>
    <t>Saját forrás</t>
  </si>
  <si>
    <t>Kiadások</t>
  </si>
  <si>
    <t>Járulékok</t>
  </si>
  <si>
    <t>Felújítások</t>
  </si>
  <si>
    <t>Beruházások</t>
  </si>
  <si>
    <t>Átadott pénzeszközök</t>
  </si>
  <si>
    <t>6. sz. melléklet</t>
  </si>
  <si>
    <t>adatok főben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</si>
  <si>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</si>
  <si>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</si>
  <si>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</si>
  <si>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</si>
  <si>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</si>
  <si>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</si>
  <si>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</si>
  <si>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</si>
  <si>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</si>
  <si>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</si>
  <si>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</si>
  <si>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</si>
  <si>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ÖSSZESEN</t>
  </si>
  <si>
    <t>7. számú melléklet</t>
  </si>
  <si>
    <t>KERKÁSKÁPOLNA KÖZSÉG ÖNKORMÁNYZATA
ADÓSSÁGOT KELETKEZTETŐ ÜGYLETEKBŐL FENNÁLLÓ KÖTELEZETTSÉGEI</t>
  </si>
  <si>
    <t>Az államháztartásról szóló 2011. évi CXCV. törvény 29/A. §, valamint Magyarország stabilitásáról szóló CXCIV. törvény 45. § (1) bekezdés a) pontja alapján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</si>
  <si>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</t>
  </si>
  <si>
    <t>Az Önkormányzat adott évi saját bevételeinek 50%-a</t>
  </si>
  <si>
    <t xml:space="preserve">Adósságot keletkeztető ügyletekből, és kezességvállalásokból fennálló kötelezettségek </t>
  </si>
  <si>
    <t>futamidő kezdete</t>
  </si>
  <si>
    <t>Összesen:</t>
  </si>
  <si>
    <t xml:space="preserve">8.sz. melléklet </t>
  </si>
  <si>
    <t>MÉRLEG</t>
  </si>
  <si>
    <t>Kerkáskápolna  Község Önkormányzata</t>
  </si>
  <si>
    <t>ELŐZŐ ÉV 
(ezer Ft)</t>
  </si>
  <si>
    <t>TÁRGYÉV
(ezer Ft)</t>
  </si>
  <si>
    <t/>
  </si>
  <si>
    <t>ESZKÖZÖK</t>
  </si>
  <si>
    <t>A/l immateriális javak</t>
  </si>
  <si>
    <t>A/ll. Tárgyi eszközök</t>
  </si>
  <si>
    <t>A/lll.Befektetett pénzügyi eszközök</t>
  </si>
  <si>
    <t>A/lV. Koncesszióba, vagyonkezelésbe adott eszközök</t>
  </si>
  <si>
    <t>A.) Nemzeti vagyonba tartozó befektetett eszközök összesen</t>
  </si>
  <si>
    <t>B./l Készletek</t>
  </si>
  <si>
    <t xml:space="preserve">B/ll Értékpapirok </t>
  </si>
  <si>
    <t xml:space="preserve">B. Nemzeti vagyonba tartózó forgóeszközök </t>
  </si>
  <si>
    <t>C.Pénzeszközök</t>
  </si>
  <si>
    <t>D./l Költségvetési évben esedékes követelések</t>
  </si>
  <si>
    <t xml:space="preserve">D/ll.Költségvetési évet követően esedékes követelések </t>
  </si>
  <si>
    <t>D/lll.Követelés jellegű sajátos elszámolások</t>
  </si>
  <si>
    <t>D. Követelések</t>
  </si>
  <si>
    <t>E. Egyéb sajátos eszközoldali elszámolások</t>
  </si>
  <si>
    <t xml:space="preserve">F. Aktív időbeli elhatárolások </t>
  </si>
  <si>
    <t>ESZKÖZÖK ÖSSZESEN</t>
  </si>
  <si>
    <t>FORRÁSOK</t>
  </si>
  <si>
    <t>G/l Nemzeti vagyon induláskori értéke</t>
  </si>
  <si>
    <t>G/ll Nemzeti vagyon változásai</t>
  </si>
  <si>
    <t>G/lll Egyéb eszközök induláskori értéke és változásai</t>
  </si>
  <si>
    <t xml:space="preserve">G/lV. Felhalmozott eredmény </t>
  </si>
  <si>
    <t xml:space="preserve">G/V. Eszközök értékhelyesbítésének forrása </t>
  </si>
  <si>
    <t>G/Vl. Mérlegszerint eredmény</t>
  </si>
  <si>
    <t>G.) Saját tőke</t>
  </si>
  <si>
    <t xml:space="preserve">H/l. Költségvetési évben esedékes kötelezettségek </t>
  </si>
  <si>
    <t xml:space="preserve">H/ll. Költségvetési évet követően esedékes kötezettségek </t>
  </si>
  <si>
    <t xml:space="preserve">H/lll/1 Kapott előleg </t>
  </si>
  <si>
    <t>H.) Kötelezettségek</t>
  </si>
  <si>
    <t>I.) Egyéb sajátos forrásoladali elszámolások</t>
  </si>
  <si>
    <t>J.) Kincstári számlavezetéssel kapcsolatos elszámolások</t>
  </si>
  <si>
    <t>K.) Passzív időbeli elhatárolások</t>
  </si>
  <si>
    <t>FORRÁSOK ÖSSZESEN 01/136</t>
  </si>
  <si>
    <t>9. sz. melléklet</t>
  </si>
  <si>
    <t xml:space="preserve">KERKÁSKÁPOLNA  KÖZSÉG ÖNKORMÁNYZAT </t>
  </si>
  <si>
    <t>MARADVÁNYKIMUTATÁS</t>
  </si>
  <si>
    <t>Összeg
(ezer Ft)</t>
  </si>
  <si>
    <t>01.</t>
  </si>
  <si>
    <t>Alaptevékenység költségvetési bevételei</t>
  </si>
  <si>
    <t>02.</t>
  </si>
  <si>
    <t>Alaptevékenység költségvetési kiadásai</t>
  </si>
  <si>
    <t>I.</t>
  </si>
  <si>
    <t>Alaptevékenységek költségvetési egyenlege</t>
  </si>
  <si>
    <t>03.</t>
  </si>
  <si>
    <t>Alaptevékenység finanszírozási bevételei</t>
  </si>
  <si>
    <t>04.</t>
  </si>
  <si>
    <t>Alaptevékenység finanszírozási kiadásai</t>
  </si>
  <si>
    <t>II.</t>
  </si>
  <si>
    <t>Alaptevékenységek finanszírozási egyenlege</t>
  </si>
  <si>
    <t>A.)</t>
  </si>
  <si>
    <t>Alaptevékenység maradványa</t>
  </si>
  <si>
    <t>05.</t>
  </si>
  <si>
    <t>Vállakozási tevékenység költségvetési bevételei</t>
  </si>
  <si>
    <t>06.</t>
  </si>
  <si>
    <t>Vállakozási tevékenység költségvetési kiadásai</t>
  </si>
  <si>
    <t>III.</t>
  </si>
  <si>
    <t>Vállakozási tevékenységek költségvetési egyenlege</t>
  </si>
  <si>
    <t>07.</t>
  </si>
  <si>
    <t>Vállakozási tevékenység finanszírozási bevételei</t>
  </si>
  <si>
    <t>08.</t>
  </si>
  <si>
    <t>Vállakozási tevékenység finanszírozási kiadásai</t>
  </si>
  <si>
    <t>Vállakozási tevékenységek finanszírozási egyenlege</t>
  </si>
  <si>
    <t>B.)</t>
  </si>
  <si>
    <t>Vállakozási tevékenység maradványa</t>
  </si>
  <si>
    <t>C.)</t>
  </si>
  <si>
    <t>Összes maradvány</t>
  </si>
  <si>
    <t>D.)</t>
  </si>
  <si>
    <t>Alaptevékenység kötelezettséggel terhelt maradványa</t>
  </si>
  <si>
    <t>E.)</t>
  </si>
  <si>
    <t>Alaptevékenység szabad maradványa</t>
  </si>
  <si>
    <t>F.)</t>
  </si>
  <si>
    <t>Vállalkozási tevékenység kötelezettséggel terhelt maradványa</t>
  </si>
  <si>
    <t>G.)</t>
  </si>
  <si>
    <t>Vállalkozási tevékenység szabad maradványa</t>
  </si>
  <si>
    <t xml:space="preserve">b </t>
  </si>
  <si>
    <t xml:space="preserve">10.sz. melléklet </t>
  </si>
  <si>
    <t>EREDMÉNYKIMUTATÁS</t>
  </si>
  <si>
    <t>TÁRGY ÉV</t>
  </si>
  <si>
    <t>Közhatalmi eredményszemléletű bevételek</t>
  </si>
  <si>
    <t>Eszközök és szolgáltatások nettó eredményszemléletű bevételei</t>
  </si>
  <si>
    <t>Tevékenység egyéb nettó eredményszemléletű bevételei</t>
  </si>
  <si>
    <t>Tevékenység nettó eredményszemléletű bevételei</t>
  </si>
  <si>
    <t>Saját termelésű készletek állományváltozása</t>
  </si>
  <si>
    <t>Saját előállítású eszközök aktívált értéke</t>
  </si>
  <si>
    <t>Aktívált saját teljesítmények értéke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</si>
  <si>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</si>
  <si>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</si>
  <si>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</si>
  <si>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Eredményszemléletű bevételek</t>
  </si>
  <si>
    <t>09.</t>
  </si>
  <si>
    <t>Anyagköltség</t>
  </si>
  <si>
    <t>10.</t>
  </si>
  <si>
    <t>Igénybe vett szolgáltatások értéke</t>
  </si>
  <si>
    <t>11.</t>
  </si>
  <si>
    <t>12.</t>
  </si>
  <si>
    <t>Bérjárulékok</t>
  </si>
  <si>
    <t>Anyagjellegű ráfordítások</t>
  </si>
  <si>
    <t>13.</t>
  </si>
  <si>
    <t>Bérköltség</t>
  </si>
  <si>
    <t>14.</t>
  </si>
  <si>
    <t>Személyi jellegű egyéb kifizetések</t>
  </si>
  <si>
    <t>15.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</si>
  <si>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</si>
  <si>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</si>
  <si>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</si>
  <si>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</si>
  <si>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</si>
  <si>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</si>
  <si>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</si>
  <si>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16.</t>
  </si>
  <si>
    <t>Kapott (járó) osztalék és részesedés</t>
  </si>
  <si>
    <t>17.</t>
  </si>
  <si>
    <t>Kapott (járó) kamatok és kamatjellegű eredményszemléletű bevételek</t>
  </si>
  <si>
    <t>18.</t>
  </si>
  <si>
    <t>Pénzügyi műveletek egyéb eredményszemléletű bevételei</t>
  </si>
  <si>
    <t>18a.</t>
  </si>
  <si>
    <t xml:space="preserve">  - ebből árfolyamnyereség</t>
  </si>
  <si>
    <t>Pénzügyi műveletek eredményszemléletű bevételei</t>
  </si>
  <si>
    <t>19.</t>
  </si>
  <si>
    <t>Fizetendő kamatok és és kamatjellegű ráfordítások</t>
  </si>
  <si>
    <t>20.</t>
  </si>
  <si>
    <t>Részesedések, értékpapírok, pénzeszközök értékvesztése</t>
  </si>
  <si>
    <t>21.</t>
  </si>
  <si>
    <t>Pénzügyi műveletek egyéb ráfordításai</t>
  </si>
  <si>
    <t>21a.</t>
  </si>
  <si>
    <t xml:space="preserve">  - ebből árfolyamveszteség</t>
  </si>
  <si>
    <t>Pénzügyi műveletek ráfordításai</t>
  </si>
  <si>
    <t>B)</t>
  </si>
  <si>
    <t>PÉNZÜGYI MŰVELETEK EREDMÉNYE</t>
  </si>
  <si>
    <t>Felhalmozási célú támogatások eredményszemléletű bevételei</t>
  </si>
  <si>
    <t>E)</t>
  </si>
  <si>
    <t>MÉRLEG SZERINTI EREDMÉNY</t>
  </si>
  <si>
    <t>11. számú melléklet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</si>
  <si>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</si>
  <si>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</si>
  <si>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</si>
  <si>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</si>
  <si>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</si>
  <si>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Vasi-Víz Zrt. Szombathely </t>
  </si>
  <si>
    <t>5.</t>
  </si>
  <si>
    <t>6.</t>
  </si>
  <si>
    <t>7.</t>
  </si>
  <si>
    <t>8.</t>
  </si>
  <si>
    <t>9.</t>
  </si>
  <si>
    <t xml:space="preserve">       ÖSSZESEN:</t>
  </si>
  <si>
    <t xml:space="preserve">önként vállalt feladatok </t>
  </si>
  <si>
    <t>rovat</t>
  </si>
  <si>
    <t>B3</t>
  </si>
  <si>
    <t>B4</t>
  </si>
  <si>
    <t>B1</t>
  </si>
  <si>
    <t>B6</t>
  </si>
  <si>
    <t>B5</t>
  </si>
  <si>
    <t>B2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</si>
  <si>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</si>
  <si>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</si>
  <si>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</si>
  <si>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</si>
  <si>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</si>
  <si>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</si>
  <si>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</si>
  <si>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</si>
  <si>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</si>
  <si>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</si>
  <si>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</si>
  <si>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ROVAT</t>
  </si>
  <si>
    <t>Előző évi pénzmaradvány, vállalkozási marad. felhalm. célú igénybevétele</t>
  </si>
  <si>
    <t>Módosított előirányzatból</t>
  </si>
  <si>
    <t>Eredeti előirányzatból</t>
  </si>
  <si>
    <t xml:space="preserve">Módosított előirányzatból </t>
  </si>
  <si>
    <t>Készletértékesítés</t>
  </si>
  <si>
    <t xml:space="preserve">Kamat bevételek </t>
  </si>
  <si>
    <t>Ill.2.</t>
  </si>
  <si>
    <t>Ill.2.1.</t>
  </si>
  <si>
    <t>Ill.2.2.</t>
  </si>
  <si>
    <t>Szociális feladatok egyéb támogatása</t>
  </si>
  <si>
    <t>Szociális ágazati pótlék támogatás</t>
  </si>
  <si>
    <t>Ill.2.3.</t>
  </si>
  <si>
    <t>III.3.</t>
  </si>
  <si>
    <t>Működési célú kiegészítő támogatások</t>
  </si>
  <si>
    <t>III.4.2.</t>
  </si>
  <si>
    <t>Bérkompenzáció támogatása</t>
  </si>
  <si>
    <t>III.3.1.</t>
  </si>
  <si>
    <t>Nyilvános könyvtári és közművelődési feladatok</t>
  </si>
  <si>
    <t>IV.1.2.</t>
  </si>
  <si>
    <t>Természetbeni Erzsébet utalvány</t>
  </si>
  <si>
    <t>Szociális célú tüzifa támogatás</t>
  </si>
  <si>
    <t>Tanévkezdési támogatás</t>
  </si>
  <si>
    <t>V.1.1.2.</t>
  </si>
  <si>
    <t>ÜRES</t>
  </si>
  <si>
    <t>2018. TERV</t>
  </si>
  <si>
    <t>2019. TERV</t>
  </si>
  <si>
    <t>KERKÁSKÁPOLNA KÖZSÉG ÖNKORMÁNYZATA
2017. ÉVI BEVÉTELEI ÉS KIADÁSAI KIEMELT ELŐIRÁNYZATONKÉNT ELLÁTANDÓ FELADATOK SZERINTI BONTÁSBAN</t>
  </si>
  <si>
    <t>2017. évi eredeti előirányzat összesen</t>
  </si>
  <si>
    <t xml:space="preserve">2017. évi módosítás </t>
  </si>
  <si>
    <t xml:space="preserve">2017. évi tény </t>
  </si>
  <si>
    <t xml:space="preserve">2017. évi tényből </t>
  </si>
  <si>
    <t>Eladott /közvetített/ szolgáltatások értéke</t>
  </si>
  <si>
    <t>KERKÁSKÁPOLNA KÖZSÉG ÖNKORMÁNYZATA
2017. ÉVI MŰKÖDÉSI BEVÉTELEI ÉS KIADÁSAI KIEMELT ELŐIRÁNYZATONKÉNT</t>
  </si>
  <si>
    <t>2017. évi eredeti előirányzat</t>
  </si>
  <si>
    <t>Polgármesteri illetmény különbözet  támogatása</t>
  </si>
  <si>
    <t>III.4.1.</t>
  </si>
  <si>
    <t>Társulások és költségvetési szerveik</t>
  </si>
  <si>
    <t>IV.2.1.</t>
  </si>
  <si>
    <t xml:space="preserve">  Járási startmunka</t>
  </si>
  <si>
    <t xml:space="preserve">  Bethlen Gábor alap</t>
  </si>
  <si>
    <t xml:space="preserve">  Óvoda finanszírozás 2016.évi elszámolása</t>
  </si>
  <si>
    <t xml:space="preserve">  Kirendeltség finanszírozás</t>
  </si>
  <si>
    <t xml:space="preserve">  Vas Megyei Közgyülés Nemzeti Összetartozás napja </t>
  </si>
  <si>
    <t xml:space="preserve">  Természetbeni Erzsébet utalvány </t>
  </si>
  <si>
    <t>Államháztartáson belüli megelőlegezés</t>
  </si>
  <si>
    <t>/2017. ( ) költségvetési rendelethez</t>
  </si>
  <si>
    <t xml:space="preserve">   Orvosi ügyelet </t>
  </si>
  <si>
    <t xml:space="preserve">   Fizikotherápia </t>
  </si>
  <si>
    <t xml:space="preserve">   Pöttömsziget Óvoda és Egységes Óvoda-Bölcsőde </t>
  </si>
  <si>
    <t xml:space="preserve">   Zalamenti és Őrségi Önkormányzatok Szociális és Gyermekjóléti Társulása 2015 tagdíj </t>
  </si>
  <si>
    <t xml:space="preserve">   NYD Regionális Hulladékgazdálkodási Önkormányzati Társulás</t>
  </si>
  <si>
    <t xml:space="preserve">   Konyhafelújítás</t>
  </si>
  <si>
    <t>KERKÁSKÁPOLNA  KÖZSÉG ÖNKORMÁNYZATA
2017. ÉVI FELHALMOZÁSI BEVÉTELEI ÉS KIADÁSAI KIEMELT ELŐIRÁNYZATONKÉNT</t>
  </si>
  <si>
    <t xml:space="preserve">   Önkormányzati lakások, lakótelkek értékesítése</t>
  </si>
  <si>
    <t xml:space="preserve">   Privatizációból származó bevétel</t>
  </si>
  <si>
    <t xml:space="preserve">   Vállalatértékesítésből származó bevétel</t>
  </si>
  <si>
    <t xml:space="preserve">   Osztalék- és hozambevétel</t>
  </si>
  <si>
    <t xml:space="preserve">   Tartós részesedések értékesítése</t>
  </si>
  <si>
    <t xml:space="preserve">   Felhalmozási célú kamatbevétel</t>
  </si>
  <si>
    <t xml:space="preserve">   Felhalmozási célú árfolyamnyereség</t>
  </si>
  <si>
    <t xml:space="preserve">Társulástól és költségvetési szerveitől </t>
  </si>
  <si>
    <t>Fejezeti kezelésű előirányzattól</t>
  </si>
  <si>
    <t>KERKÁSKÁPOLNA KÖZSÉG ÖNKORMÁNYZATA
2017. ÉVI FELHALMOZÁSI BEVÉTELEI ÉS KIADÁSAI KIEMELT ELŐIRÁNYZATONKÉNT</t>
  </si>
  <si>
    <t xml:space="preserve">   Társulásoknak és költsévetési szerveinek </t>
  </si>
  <si>
    <t xml:space="preserve">   Önkormányzatoknak és költségvetési szerveinek </t>
  </si>
  <si>
    <t>KERKÁSKÁPOLNA KÖZSÉG ÖNKORMÁNYZATA
2017. ÉVI BERUHÁZÁSI ÉS FELÚJÍTÁSI KIADÁSAI FELADATONKÉNT/CÉLONKÉNT</t>
  </si>
  <si>
    <t xml:space="preserve">2017.évi módosítás </t>
  </si>
  <si>
    <t>Eszközbeszerzés - közművelődési normatíva terhére</t>
  </si>
  <si>
    <t>Esközbeszerzés - komód, hűtő, főzőlap</t>
  </si>
  <si>
    <t>Vizesblokk és garázs kialakítása</t>
  </si>
  <si>
    <t>Külterületi utak fejlesztése - gépbeszerzés</t>
  </si>
  <si>
    <t>Útfelújítás</t>
  </si>
  <si>
    <t>Fűtéskorszerűsítés</t>
  </si>
  <si>
    <t>IX.1.2.</t>
  </si>
  <si>
    <t>Helyi önkormányzatoknak és költségvetési szerveinek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</si>
  <si>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</si>
  <si>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2017.tény</t>
  </si>
  <si>
    <t>2018.várható</t>
  </si>
  <si>
    <t>2019. év</t>
  </si>
  <si>
    <t>2018. év</t>
  </si>
  <si>
    <t xml:space="preserve">KERKÁSKÁPOLNA KÖZSÉG ÖNKORMÁNYZATA
2017. ÉVI LÉTSZÁMA </t>
  </si>
  <si>
    <t>2017. évi módosított előirányzat</t>
  </si>
  <si>
    <t>2017. év tény</t>
  </si>
  <si>
    <t xml:space="preserve">2017. TÉNY </t>
  </si>
  <si>
    <t>2020. TERV</t>
  </si>
  <si>
    <t xml:space="preserve">Kerkáskápolna   Község Önkormányzata tulajdonában álló gazdálkodó szervezetek működéséből származó"kötelezettségek és részesedések alakulása 2017. évben </t>
  </si>
  <si>
    <t>3/2018. (V.30.) zárszámadási  rendelethez</t>
  </si>
  <si>
    <t>3/2018. (V.30.) önkormányzati rendelethez</t>
  </si>
  <si>
    <t>3/2018. (V.30. ) önkormányzati rendelethez</t>
  </si>
  <si>
    <t>3/2018. ( V.30. ) önkormányzati rendelethez</t>
  </si>
  <si>
    <t>3/2018. (V.30. ) önkormnyzati  rendelethez</t>
  </si>
  <si>
    <t>3 /2018.(V.30. ) önkormányzati rendelethez</t>
  </si>
  <si>
    <t xml:space="preserve"> 3/2018. (V.30. 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</si>
</sst>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7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sz val="12"/>
      <name val="Arial"/>
    </font>
    <font>
      <sz val="10"/>
      <name val="Arial"/>
    </font>
    <font>
      <sz val="10"/>
      <name val="Times New Roman CE"/>
      <charset val="238"/>
    </font>
    <font>
      <sz val="10"/>
      <name val="MS Sans Serif"/>
      <family val="2"/>
      <charset val="238"/>
    </font>
    <font>
      <b/>
      <i/>
      <sz val="4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13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Times New Roman CE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9"/>
        <bgColor indexed="64"/>
      </patternFill>
    </fill>
    <fill>
      <patternFill patternType="gray125"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1" fillId="5" borderId="0" applyNumberFormat="0" applyBorder="0" applyAlignment="0" applyProtection="0"/>
    <xf numFmtId="0" fontId="23" fillId="20" borderId="1" applyNumberFormat="0" applyAlignment="0" applyProtection="0"/>
    <xf numFmtId="0" fontId="14" fillId="21" borderId="2" applyNumberFormat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7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9" fillId="9" borderId="1" applyNumberForma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6" fillId="0" borderId="6" applyNumberFormat="0" applyFill="0" applyAlignment="0" applyProtection="0"/>
    <xf numFmtId="0" fontId="22" fillId="23" borderId="0" applyNumberFormat="0" applyBorder="0" applyAlignment="0" applyProtection="0"/>
    <xf numFmtId="0" fontId="24" fillId="0" borderId="0"/>
    <xf numFmtId="0" fontId="36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7" fillId="0" borderId="0"/>
    <xf numFmtId="0" fontId="1" fillId="22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5" xfId="0" applyFont="1" applyBorder="1"/>
    <xf numFmtId="0" fontId="3" fillId="0" borderId="16" xfId="0" applyFont="1" applyBorder="1"/>
    <xf numFmtId="0" fontId="0" fillId="0" borderId="0" xfId="0" applyAlignment="1">
      <alignment horizontal="right"/>
    </xf>
    <xf numFmtId="0" fontId="3" fillId="0" borderId="17" xfId="0" applyFont="1" applyBorder="1"/>
    <xf numFmtId="0" fontId="3" fillId="0" borderId="0" xfId="0" applyFont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1" xfId="0" applyBorder="1"/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0" xfId="0" applyFont="1"/>
    <xf numFmtId="0" fontId="5" fillId="0" borderId="13" xfId="0" applyFont="1" applyBorder="1"/>
    <xf numFmtId="0" fontId="5" fillId="0" borderId="10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0" xfId="0" applyFont="1" applyAlignment="1">
      <alignment horizontal="right"/>
    </xf>
    <xf numFmtId="0" fontId="5" fillId="0" borderId="10" xfId="0" applyFont="1" applyBorder="1"/>
    <xf numFmtId="0" fontId="5" fillId="0" borderId="22" xfId="0" applyFont="1" applyBorder="1"/>
    <xf numFmtId="0" fontId="5" fillId="0" borderId="23" xfId="0" applyFont="1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5" fillId="0" borderId="24" xfId="0" applyFont="1" applyBorder="1" applyAlignment="1">
      <alignment horizontal="right"/>
    </xf>
    <xf numFmtId="0" fontId="4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right"/>
    </xf>
    <xf numFmtId="0" fontId="5" fillId="0" borderId="19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5" fillId="0" borderId="31" xfId="0" applyFont="1" applyBorder="1"/>
    <xf numFmtId="0" fontId="4" fillId="0" borderId="32" xfId="0" applyFont="1" applyBorder="1"/>
    <xf numFmtId="0" fontId="5" fillId="0" borderId="33" xfId="0" applyFont="1" applyBorder="1"/>
    <xf numFmtId="0" fontId="4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5" fillId="0" borderId="35" xfId="0" applyFont="1" applyBorder="1"/>
    <xf numFmtId="0" fontId="4" fillId="0" borderId="3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/>
    </xf>
    <xf numFmtId="0" fontId="4" fillId="0" borderId="37" xfId="0" applyFont="1" applyBorder="1"/>
    <xf numFmtId="0" fontId="4" fillId="0" borderId="38" xfId="0" applyFont="1" applyBorder="1"/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Border="1"/>
    <xf numFmtId="3" fontId="4" fillId="0" borderId="39" xfId="0" applyNumberFormat="1" applyFont="1" applyBorder="1"/>
    <xf numFmtId="3" fontId="4" fillId="0" borderId="22" xfId="0" applyNumberFormat="1" applyFont="1" applyBorder="1"/>
    <xf numFmtId="0" fontId="4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/>
    </xf>
    <xf numFmtId="3" fontId="5" fillId="0" borderId="41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right"/>
    </xf>
    <xf numFmtId="3" fontId="5" fillId="0" borderId="22" xfId="0" applyNumberFormat="1" applyFont="1" applyBorder="1"/>
    <xf numFmtId="0" fontId="4" fillId="0" borderId="43" xfId="0" applyFont="1" applyBorder="1"/>
    <xf numFmtId="3" fontId="4" fillId="0" borderId="41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right"/>
    </xf>
    <xf numFmtId="0" fontId="4" fillId="0" borderId="44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0" borderId="0" xfId="0" applyFont="1" applyAlignment="1">
      <alignment horizontal="center" wrapText="1"/>
    </xf>
    <xf numFmtId="9" fontId="0" fillId="0" borderId="10" xfId="0" applyNumberFormat="1" applyBorder="1"/>
    <xf numFmtId="0" fontId="24" fillId="0" borderId="0" xfId="0" applyFont="1"/>
    <xf numFmtId="0" fontId="3" fillId="0" borderId="0" xfId="0" applyFont="1" applyAlignment="1">
      <alignment horizontal="justify" wrapText="1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/>
    </xf>
    <xf numFmtId="0" fontId="24" fillId="0" borderId="10" xfId="0" applyFont="1" applyBorder="1"/>
    <xf numFmtId="9" fontId="24" fillId="0" borderId="10" xfId="0" applyNumberFormat="1" applyFont="1" applyBorder="1"/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right" vertical="center"/>
    </xf>
    <xf numFmtId="3" fontId="24" fillId="0" borderId="10" xfId="0" applyNumberFormat="1" applyFont="1" applyBorder="1" applyAlignment="1">
      <alignment horizontal="right"/>
    </xf>
    <xf numFmtId="0" fontId="24" fillId="0" borderId="24" xfId="0" applyFont="1" applyBorder="1" applyAlignment="1">
      <alignment horizontal="right"/>
    </xf>
    <xf numFmtId="0" fontId="25" fillId="0" borderId="10" xfId="0" applyFont="1" applyBorder="1"/>
    <xf numFmtId="0" fontId="25" fillId="0" borderId="13" xfId="0" applyFont="1" applyBorder="1"/>
    <xf numFmtId="0" fontId="3" fillId="0" borderId="13" xfId="0" applyFont="1" applyBorder="1"/>
    <xf numFmtId="0" fontId="24" fillId="0" borderId="10" xfId="0" applyFont="1" applyBorder="1" applyAlignment="1">
      <alignment wrapText="1"/>
    </xf>
    <xf numFmtId="0" fontId="25" fillId="0" borderId="10" xfId="0" applyFont="1" applyFill="1" applyBorder="1" applyAlignment="1">
      <alignment wrapText="1"/>
    </xf>
    <xf numFmtId="3" fontId="24" fillId="0" borderId="22" xfId="0" applyNumberFormat="1" applyFont="1" applyBorder="1"/>
    <xf numFmtId="0" fontId="25" fillId="0" borderId="10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3" fontId="25" fillId="0" borderId="10" xfId="0" applyNumberFormat="1" applyFont="1" applyFill="1" applyBorder="1"/>
    <xf numFmtId="0" fontId="3" fillId="0" borderId="30" xfId="0" applyFont="1" applyBorder="1" applyAlignment="1">
      <alignment horizontal="left"/>
    </xf>
    <xf numFmtId="3" fontId="3" fillId="0" borderId="10" xfId="0" applyNumberFormat="1" applyFont="1" applyBorder="1"/>
    <xf numFmtId="0" fontId="3" fillId="0" borderId="25" xfId="0" applyFont="1" applyBorder="1" applyAlignment="1">
      <alignment horizontal="left"/>
    </xf>
    <xf numFmtId="3" fontId="3" fillId="0" borderId="41" xfId="0" applyNumberFormat="1" applyFont="1" applyBorder="1"/>
    <xf numFmtId="0" fontId="3" fillId="0" borderId="22" xfId="0" applyFont="1" applyBorder="1"/>
    <xf numFmtId="0" fontId="24" fillId="0" borderId="26" xfId="0" applyFont="1" applyBorder="1" applyAlignment="1">
      <alignment horizontal="right"/>
    </xf>
    <xf numFmtId="0" fontId="24" fillId="0" borderId="13" xfId="0" applyFont="1" applyBorder="1"/>
    <xf numFmtId="0" fontId="24" fillId="0" borderId="22" xfId="0" applyFont="1" applyBorder="1"/>
    <xf numFmtId="0" fontId="24" fillId="0" borderId="19" xfId="0" applyFont="1" applyBorder="1"/>
    <xf numFmtId="0" fontId="3" fillId="0" borderId="32" xfId="0" applyFont="1" applyBorder="1"/>
    <xf numFmtId="0" fontId="24" fillId="0" borderId="33" xfId="0" applyFont="1" applyBorder="1"/>
    <xf numFmtId="3" fontId="3" fillId="0" borderId="39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/>
    </xf>
    <xf numFmtId="3" fontId="25" fillId="0" borderId="10" xfId="0" applyNumberFormat="1" applyFont="1" applyBorder="1" applyAlignment="1">
      <alignment horizontal="right"/>
    </xf>
    <xf numFmtId="0" fontId="3" fillId="0" borderId="26" xfId="0" applyFont="1" applyBorder="1"/>
    <xf numFmtId="0" fontId="25" fillId="0" borderId="10" xfId="0" applyFont="1" applyBorder="1" applyAlignment="1">
      <alignment wrapText="1"/>
    </xf>
    <xf numFmtId="0" fontId="24" fillId="0" borderId="0" xfId="0" applyFont="1" applyBorder="1"/>
    <xf numFmtId="0" fontId="26" fillId="0" borderId="10" xfId="0" applyFont="1" applyBorder="1" applyAlignment="1">
      <alignment horizontal="left"/>
    </xf>
    <xf numFmtId="0" fontId="26" fillId="0" borderId="10" xfId="0" applyFont="1" applyFill="1" applyBorder="1" applyAlignment="1">
      <alignment wrapText="1"/>
    </xf>
    <xf numFmtId="3" fontId="26" fillId="0" borderId="10" xfId="0" applyNumberFormat="1" applyFont="1" applyFill="1" applyBorder="1"/>
    <xf numFmtId="0" fontId="3" fillId="0" borderId="10" xfId="0" applyFont="1" applyFill="1" applyBorder="1" applyAlignment="1">
      <alignment wrapText="1"/>
    </xf>
    <xf numFmtId="3" fontId="3" fillId="0" borderId="10" xfId="0" applyNumberFormat="1" applyFont="1" applyFill="1" applyBorder="1"/>
    <xf numFmtId="0" fontId="24" fillId="0" borderId="13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3" fontId="3" fillId="0" borderId="43" xfId="0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right" vertical="center"/>
    </xf>
    <xf numFmtId="0" fontId="25" fillId="0" borderId="10" xfId="0" applyFont="1" applyBorder="1" applyAlignment="1">
      <alignment horizontal="left" vertical="center"/>
    </xf>
    <xf numFmtId="3" fontId="24" fillId="0" borderId="10" xfId="0" applyNumberFormat="1" applyFont="1" applyBorder="1"/>
    <xf numFmtId="0" fontId="24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22" xfId="0" applyBorder="1"/>
    <xf numFmtId="0" fontId="24" fillId="0" borderId="0" xfId="0" applyFont="1" applyAlignment="1"/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wrapText="1"/>
    </xf>
    <xf numFmtId="3" fontId="24" fillId="0" borderId="39" xfId="0" applyNumberFormat="1" applyFont="1" applyBorder="1"/>
    <xf numFmtId="3" fontId="3" fillId="0" borderId="23" xfId="0" applyNumberFormat="1" applyFont="1" applyBorder="1"/>
    <xf numFmtId="3" fontId="24" fillId="0" borderId="23" xfId="0" applyNumberFormat="1" applyFont="1" applyBorder="1"/>
    <xf numFmtId="0" fontId="24" fillId="0" borderId="22" xfId="0" applyFont="1" applyBorder="1" applyAlignment="1">
      <alignment horizontal="right"/>
    </xf>
    <xf numFmtId="3" fontId="25" fillId="0" borderId="23" xfId="0" applyNumberFormat="1" applyFont="1" applyBorder="1"/>
    <xf numFmtId="0" fontId="25" fillId="0" borderId="26" xfId="0" applyFont="1" applyBorder="1" applyAlignment="1">
      <alignment horizontal="righ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wrapText="1"/>
    </xf>
    <xf numFmtId="3" fontId="3" fillId="0" borderId="42" xfId="0" applyNumberFormat="1" applyFont="1" applyBorder="1"/>
    <xf numFmtId="3" fontId="24" fillId="0" borderId="35" xfId="0" applyNumberFormat="1" applyFont="1" applyBorder="1"/>
    <xf numFmtId="0" fontId="24" fillId="0" borderId="19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3" fontId="24" fillId="0" borderId="44" xfId="0" applyNumberFormat="1" applyFont="1" applyBorder="1"/>
    <xf numFmtId="0" fontId="3" fillId="0" borderId="31" xfId="0" applyFont="1" applyBorder="1" applyAlignment="1">
      <alignment wrapText="1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38" xfId="0" applyFont="1" applyBorder="1"/>
    <xf numFmtId="0" fontId="24" fillId="0" borderId="44" xfId="0" applyFont="1" applyBorder="1"/>
    <xf numFmtId="0" fontId="3" fillId="0" borderId="25" xfId="0" applyFont="1" applyBorder="1"/>
    <xf numFmtId="0" fontId="24" fillId="0" borderId="34" xfId="0" applyFont="1" applyBorder="1"/>
    <xf numFmtId="0" fontId="3" fillId="0" borderId="10" xfId="0" applyFont="1" applyBorder="1" applyAlignment="1">
      <alignment horizontal="right" wrapText="1"/>
    </xf>
    <xf numFmtId="9" fontId="24" fillId="0" borderId="10" xfId="0" applyNumberFormat="1" applyFont="1" applyBorder="1" applyAlignment="1">
      <alignment horizontal="right"/>
    </xf>
    <xf numFmtId="9" fontId="3" fillId="0" borderId="10" xfId="0" applyNumberFormat="1" applyFont="1" applyBorder="1" applyAlignment="1">
      <alignment horizontal="right"/>
    </xf>
    <xf numFmtId="3" fontId="25" fillId="0" borderId="10" xfId="0" applyNumberFormat="1" applyFont="1" applyBorder="1"/>
    <xf numFmtId="9" fontId="3" fillId="0" borderId="10" xfId="0" applyNumberFormat="1" applyFont="1" applyBorder="1"/>
    <xf numFmtId="0" fontId="5" fillId="0" borderId="0" xfId="0" applyFont="1" applyAlignment="1"/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26" xfId="0" applyFont="1" applyBorder="1"/>
    <xf numFmtId="0" fontId="5" fillId="0" borderId="49" xfId="0" applyFont="1" applyBorder="1"/>
    <xf numFmtId="3" fontId="5" fillId="0" borderId="13" xfId="0" applyNumberFormat="1" applyFont="1" applyBorder="1"/>
    <xf numFmtId="3" fontId="5" fillId="0" borderId="50" xfId="0" applyNumberFormat="1" applyFont="1" applyBorder="1"/>
    <xf numFmtId="0" fontId="5" fillId="0" borderId="24" xfId="0" applyFont="1" applyBorder="1"/>
    <xf numFmtId="0" fontId="5" fillId="0" borderId="51" xfId="0" applyFont="1" applyBorder="1"/>
    <xf numFmtId="3" fontId="5" fillId="0" borderId="10" xfId="0" applyNumberFormat="1" applyFont="1" applyBorder="1"/>
    <xf numFmtId="3" fontId="5" fillId="0" borderId="52" xfId="0" applyNumberFormat="1" applyFont="1" applyBorder="1"/>
    <xf numFmtId="0" fontId="5" fillId="0" borderId="53" xfId="0" applyFont="1" applyBorder="1"/>
    <xf numFmtId="0" fontId="5" fillId="0" borderId="54" xfId="0" applyFont="1" applyBorder="1"/>
    <xf numFmtId="3" fontId="5" fillId="0" borderId="19" xfId="0" applyNumberFormat="1" applyFont="1" applyBorder="1"/>
    <xf numFmtId="3" fontId="5" fillId="0" borderId="55" xfId="0" applyNumberFormat="1" applyFont="1" applyBorder="1"/>
    <xf numFmtId="0" fontId="4" fillId="0" borderId="56" xfId="0" applyFont="1" applyBorder="1"/>
    <xf numFmtId="0" fontId="4" fillId="0" borderId="57" xfId="0" applyFont="1" applyBorder="1"/>
    <xf numFmtId="3" fontId="4" fillId="0" borderId="58" xfId="0" applyNumberFormat="1" applyFont="1" applyBorder="1"/>
    <xf numFmtId="3" fontId="4" fillId="0" borderId="59" xfId="0" applyNumberFormat="1" applyFont="1" applyBorder="1"/>
    <xf numFmtId="0" fontId="5" fillId="0" borderId="60" xfId="0" applyFont="1" applyBorder="1"/>
    <xf numFmtId="0" fontId="5" fillId="0" borderId="50" xfId="0" applyFont="1" applyBorder="1"/>
    <xf numFmtId="0" fontId="5" fillId="0" borderId="52" xfId="0" applyFont="1" applyBorder="1"/>
    <xf numFmtId="0" fontId="5" fillId="0" borderId="55" xfId="0" applyFont="1" applyBorder="1"/>
    <xf numFmtId="0" fontId="4" fillId="0" borderId="58" xfId="0" applyFont="1" applyBorder="1"/>
    <xf numFmtId="0" fontId="4" fillId="0" borderId="59" xfId="0" applyFont="1" applyBorder="1"/>
    <xf numFmtId="0" fontId="0" fillId="0" borderId="61" xfId="0" applyBorder="1"/>
    <xf numFmtId="0" fontId="4" fillId="0" borderId="36" xfId="0" applyFont="1" applyBorder="1" applyAlignment="1">
      <alignment horizontal="center" vertical="center"/>
    </xf>
    <xf numFmtId="0" fontId="4" fillId="0" borderId="42" xfId="0" applyFont="1" applyBorder="1" applyAlignment="1"/>
    <xf numFmtId="0" fontId="5" fillId="0" borderId="43" xfId="0" applyFont="1" applyBorder="1"/>
    <xf numFmtId="0" fontId="0" fillId="0" borderId="38" xfId="0" applyBorder="1"/>
    <xf numFmtId="0" fontId="4" fillId="0" borderId="26" xfId="0" applyFont="1" applyBorder="1"/>
    <xf numFmtId="0" fontId="4" fillId="0" borderId="23" xfId="0" applyFont="1" applyBorder="1"/>
    <xf numFmtId="0" fontId="5" fillId="0" borderId="41" xfId="0" applyFont="1" applyBorder="1"/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 vertical="center"/>
    </xf>
    <xf numFmtId="0" fontId="4" fillId="0" borderId="42" xfId="0" applyFont="1" applyBorder="1"/>
    <xf numFmtId="0" fontId="5" fillId="0" borderId="44" xfId="0" applyFont="1" applyBorder="1"/>
    <xf numFmtId="0" fontId="5" fillId="0" borderId="32" xfId="0" applyFont="1" applyBorder="1"/>
    <xf numFmtId="0" fontId="4" fillId="0" borderId="39" xfId="0" applyFont="1" applyBorder="1"/>
    <xf numFmtId="0" fontId="3" fillId="0" borderId="33" xfId="0" applyFont="1" applyBorder="1"/>
    <xf numFmtId="0" fontId="27" fillId="0" borderId="0" xfId="0" applyFont="1" applyAlignment="1">
      <alignment wrapText="1"/>
    </xf>
    <xf numFmtId="0" fontId="4" fillId="0" borderId="47" xfId="0" applyFont="1" applyBorder="1" applyAlignment="1">
      <alignment horizontal="center" vertical="center"/>
    </xf>
    <xf numFmtId="3" fontId="4" fillId="0" borderId="31" xfId="0" applyNumberFormat="1" applyFont="1" applyBorder="1"/>
    <xf numFmtId="3" fontId="4" fillId="0" borderId="62" xfId="0" applyNumberFormat="1" applyFont="1" applyBorder="1"/>
    <xf numFmtId="0" fontId="29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Border="1"/>
    <xf numFmtId="0" fontId="29" fillId="0" borderId="0" xfId="0" applyFont="1"/>
    <xf numFmtId="0" fontId="4" fillId="0" borderId="45" xfId="0" applyFont="1" applyBorder="1" applyAlignment="1">
      <alignment wrapText="1"/>
    </xf>
    <xf numFmtId="0" fontId="30" fillId="0" borderId="26" xfId="0" applyFont="1" applyBorder="1"/>
    <xf numFmtId="0" fontId="5" fillId="0" borderId="13" xfId="0" applyFont="1" applyBorder="1" applyAlignment="1">
      <alignment horizontal="center"/>
    </xf>
    <xf numFmtId="0" fontId="5" fillId="0" borderId="58" xfId="0" applyFont="1" applyBorder="1"/>
    <xf numFmtId="0" fontId="31" fillId="0" borderId="0" xfId="51"/>
    <xf numFmtId="0" fontId="32" fillId="24" borderId="63" xfId="51" applyFont="1" applyFill="1" applyBorder="1" applyAlignment="1">
      <alignment horizontal="center" vertical="top" wrapText="1"/>
    </xf>
    <xf numFmtId="0" fontId="32" fillId="24" borderId="0" xfId="51" applyFont="1" applyFill="1" applyBorder="1" applyAlignment="1">
      <alignment horizontal="center" vertical="top" wrapText="1"/>
    </xf>
    <xf numFmtId="0" fontId="32" fillId="24" borderId="64" xfId="51" applyFont="1" applyFill="1" applyBorder="1" applyAlignment="1">
      <alignment horizontal="center" vertical="top" wrapText="1"/>
    </xf>
    <xf numFmtId="0" fontId="32" fillId="24" borderId="63" xfId="51" applyFont="1" applyFill="1" applyBorder="1" applyAlignment="1">
      <alignment horizontal="left" vertical="top" wrapText="1"/>
    </xf>
    <xf numFmtId="0" fontId="32" fillId="24" borderId="17" xfId="51" applyFont="1" applyFill="1" applyBorder="1" applyAlignment="1">
      <alignment horizontal="center" vertical="top" wrapText="1"/>
    </xf>
    <xf numFmtId="0" fontId="32" fillId="24" borderId="15" xfId="51" applyFont="1" applyFill="1" applyBorder="1" applyAlignment="1">
      <alignment horizontal="center" vertical="top" wrapText="1"/>
    </xf>
    <xf numFmtId="0" fontId="32" fillId="24" borderId="16" xfId="51" applyFont="1" applyFill="1" applyBorder="1" applyAlignment="1">
      <alignment horizontal="center" vertical="top" wrapText="1"/>
    </xf>
    <xf numFmtId="0" fontId="24" fillId="0" borderId="21" xfId="51" applyFont="1" applyBorder="1" applyAlignment="1">
      <alignment horizontal="center" vertical="top" wrapText="1"/>
    </xf>
    <xf numFmtId="0" fontId="24" fillId="0" borderId="13" xfId="51" applyFont="1" applyBorder="1" applyAlignment="1">
      <alignment horizontal="left" vertical="top" wrapText="1"/>
    </xf>
    <xf numFmtId="0" fontId="31" fillId="0" borderId="14" xfId="51" applyBorder="1"/>
    <xf numFmtId="0" fontId="3" fillId="0" borderId="12" xfId="51" applyFont="1" applyBorder="1" applyAlignment="1">
      <alignment horizontal="center" vertical="top" wrapText="1"/>
    </xf>
    <xf numFmtId="0" fontId="3" fillId="0" borderId="10" xfId="51" applyFont="1" applyBorder="1" applyAlignment="1">
      <alignment horizontal="left" vertical="top" wrapText="1"/>
    </xf>
    <xf numFmtId="3" fontId="3" fillId="0" borderId="11" xfId="51" applyNumberFormat="1" applyFont="1" applyBorder="1" applyAlignment="1">
      <alignment horizontal="right" vertical="top" wrapText="1"/>
    </xf>
    <xf numFmtId="0" fontId="24" fillId="0" borderId="12" xfId="51" applyFont="1" applyBorder="1" applyAlignment="1">
      <alignment horizontal="center" vertical="top" wrapText="1"/>
    </xf>
    <xf numFmtId="0" fontId="24" fillId="0" borderId="10" xfId="51" applyFont="1" applyBorder="1" applyAlignment="1">
      <alignment horizontal="left" vertical="top" wrapText="1"/>
    </xf>
    <xf numFmtId="3" fontId="24" fillId="0" borderId="11" xfId="51" applyNumberFormat="1" applyFont="1" applyBorder="1" applyAlignment="1">
      <alignment horizontal="right" vertical="top" wrapText="1"/>
    </xf>
    <xf numFmtId="0" fontId="33" fillId="0" borderId="0" xfId="51" applyFont="1"/>
    <xf numFmtId="0" fontId="33" fillId="0" borderId="11" xfId="51" applyFont="1" applyBorder="1"/>
    <xf numFmtId="0" fontId="3" fillId="0" borderId="65" xfId="51" applyFont="1" applyBorder="1" applyAlignment="1">
      <alignment horizontal="center" vertical="top" wrapText="1"/>
    </xf>
    <xf numFmtId="0" fontId="3" fillId="0" borderId="66" xfId="51" applyFont="1" applyBorder="1" applyAlignment="1">
      <alignment horizontal="left" vertical="top" wrapText="1"/>
    </xf>
    <xf numFmtId="3" fontId="3" fillId="0" borderId="67" xfId="51" applyNumberFormat="1" applyFont="1" applyBorder="1" applyAlignment="1">
      <alignment horizontal="right" vertical="top" wrapText="1"/>
    </xf>
    <xf numFmtId="0" fontId="31" fillId="0" borderId="0" xfId="52"/>
    <xf numFmtId="0" fontId="34" fillId="24" borderId="63" xfId="52" applyFont="1" applyFill="1" applyBorder="1" applyAlignment="1">
      <alignment horizontal="center" vertical="top" wrapText="1"/>
    </xf>
    <xf numFmtId="0" fontId="34" fillId="24" borderId="0" xfId="52" applyFont="1" applyFill="1" applyBorder="1" applyAlignment="1">
      <alignment horizontal="center" vertical="top" wrapText="1"/>
    </xf>
    <xf numFmtId="0" fontId="34" fillId="24" borderId="64" xfId="52" applyFont="1" applyFill="1" applyBorder="1" applyAlignment="1">
      <alignment horizontal="center" vertical="top" wrapText="1"/>
    </xf>
    <xf numFmtId="0" fontId="34" fillId="24" borderId="17" xfId="52" applyFont="1" applyFill="1" applyBorder="1" applyAlignment="1">
      <alignment horizontal="center" vertical="top" wrapText="1"/>
    </xf>
    <xf numFmtId="0" fontId="34" fillId="24" borderId="15" xfId="52" applyFont="1" applyFill="1" applyBorder="1" applyAlignment="1">
      <alignment horizontal="center" vertical="top" wrapText="1"/>
    </xf>
    <xf numFmtId="0" fontId="34" fillId="24" borderId="16" xfId="52" applyFont="1" applyFill="1" applyBorder="1" applyAlignment="1">
      <alignment horizontal="center" vertical="top" wrapText="1"/>
    </xf>
    <xf numFmtId="0" fontId="35" fillId="0" borderId="68" xfId="52" applyFont="1" applyBorder="1" applyAlignment="1">
      <alignment horizontal="center" vertical="top" wrapText="1"/>
    </xf>
    <xf numFmtId="0" fontId="35" fillId="0" borderId="69" xfId="52" applyFont="1" applyBorder="1" applyAlignment="1">
      <alignment horizontal="left" vertical="top" wrapText="1"/>
    </xf>
    <xf numFmtId="3" fontId="35" fillId="0" borderId="70" xfId="52" applyNumberFormat="1" applyFont="1" applyBorder="1" applyAlignment="1">
      <alignment horizontal="right" vertical="top" wrapText="1"/>
    </xf>
    <xf numFmtId="0" fontId="35" fillId="0" borderId="12" xfId="52" applyFont="1" applyBorder="1" applyAlignment="1">
      <alignment horizontal="center" vertical="top" wrapText="1"/>
    </xf>
    <xf numFmtId="0" fontId="35" fillId="0" borderId="10" xfId="52" applyFont="1" applyBorder="1" applyAlignment="1">
      <alignment horizontal="left" vertical="top" wrapText="1"/>
    </xf>
    <xf numFmtId="3" fontId="35" fillId="0" borderId="11" xfId="52" applyNumberFormat="1" applyFont="1" applyBorder="1" applyAlignment="1">
      <alignment horizontal="right" vertical="top" wrapText="1"/>
    </xf>
    <xf numFmtId="0" fontId="35" fillId="0" borderId="12" xfId="52" applyFont="1" applyFill="1" applyBorder="1" applyAlignment="1">
      <alignment horizontal="center" vertical="top" wrapText="1"/>
    </xf>
    <xf numFmtId="0" fontId="31" fillId="0" borderId="10" xfId="52" applyBorder="1"/>
    <xf numFmtId="0" fontId="35" fillId="0" borderId="65" xfId="52" applyFont="1" applyFill="1" applyBorder="1" applyAlignment="1">
      <alignment horizontal="center" vertical="top" wrapText="1"/>
    </xf>
    <xf numFmtId="0" fontId="31" fillId="0" borderId="66" xfId="52" applyBorder="1"/>
    <xf numFmtId="3" fontId="35" fillId="0" borderId="67" xfId="52" applyNumberFormat="1" applyFont="1" applyBorder="1" applyAlignment="1">
      <alignment horizontal="right" vertical="top" wrapText="1"/>
    </xf>
    <xf numFmtId="0" fontId="31" fillId="0" borderId="0" xfId="50"/>
    <xf numFmtId="0" fontId="32" fillId="24" borderId="63" xfId="50" applyFont="1" applyFill="1" applyBorder="1" applyAlignment="1">
      <alignment horizontal="center" vertical="top" wrapText="1"/>
    </xf>
    <xf numFmtId="0" fontId="32" fillId="24" borderId="0" xfId="50" applyFont="1" applyFill="1" applyBorder="1" applyAlignment="1">
      <alignment horizontal="center" vertical="top" wrapText="1"/>
    </xf>
    <xf numFmtId="0" fontId="32" fillId="24" borderId="63" xfId="50" applyFont="1" applyFill="1" applyBorder="1" applyAlignment="1">
      <alignment horizontal="left" vertical="top" wrapText="1"/>
    </xf>
    <xf numFmtId="0" fontId="32" fillId="24" borderId="71" xfId="50" applyFont="1" applyFill="1" applyBorder="1" applyAlignment="1">
      <alignment horizontal="center" vertical="top" wrapText="1"/>
    </xf>
    <xf numFmtId="0" fontId="32" fillId="24" borderId="72" xfId="50" applyFont="1" applyFill="1" applyBorder="1" applyAlignment="1">
      <alignment horizontal="center" vertical="top" wrapText="1"/>
    </xf>
    <xf numFmtId="0" fontId="32" fillId="24" borderId="73" xfId="50" applyFont="1" applyFill="1" applyBorder="1" applyAlignment="1">
      <alignment horizontal="center" vertical="top" wrapText="1"/>
    </xf>
    <xf numFmtId="0" fontId="24" fillId="0" borderId="10" xfId="50" applyFont="1" applyBorder="1" applyAlignment="1">
      <alignment horizontal="center" vertical="top" wrapText="1"/>
    </xf>
    <xf numFmtId="0" fontId="24" fillId="0" borderId="10" xfId="50" applyFont="1" applyBorder="1" applyAlignment="1">
      <alignment horizontal="left" vertical="top" wrapText="1"/>
    </xf>
    <xf numFmtId="3" fontId="24" fillId="0" borderId="10" xfId="50" applyNumberFormat="1" applyFont="1" applyBorder="1" applyAlignment="1">
      <alignment horizontal="right" vertical="top" wrapText="1"/>
    </xf>
    <xf numFmtId="0" fontId="3" fillId="0" borderId="10" xfId="50" applyFont="1" applyBorder="1" applyAlignment="1">
      <alignment horizontal="center" vertical="top" wrapText="1"/>
    </xf>
    <xf numFmtId="0" fontId="3" fillId="0" borderId="10" xfId="50" applyFont="1" applyBorder="1" applyAlignment="1">
      <alignment horizontal="left" vertical="top" wrapText="1"/>
    </xf>
    <xf numFmtId="3" fontId="3" fillId="0" borderId="10" xfId="50" applyNumberFormat="1" applyFont="1" applyBorder="1" applyAlignment="1">
      <alignment horizontal="right" vertical="top" wrapText="1"/>
    </xf>
    <xf numFmtId="0" fontId="33" fillId="0" borderId="0" xfId="50" applyFont="1"/>
    <xf numFmtId="0" fontId="31" fillId="0" borderId="10" xfId="50" applyBorder="1"/>
    <xf numFmtId="0" fontId="3" fillId="0" borderId="10" xfId="50" applyFont="1" applyFill="1" applyBorder="1" applyAlignment="1">
      <alignment horizontal="center" vertical="top" wrapText="1"/>
    </xf>
    <xf numFmtId="0" fontId="33" fillId="0" borderId="10" xfId="50" applyFont="1" applyBorder="1"/>
    <xf numFmtId="3" fontId="33" fillId="0" borderId="10" xfId="50" applyNumberFormat="1" applyFont="1" applyBorder="1"/>
    <xf numFmtId="0" fontId="24" fillId="0" borderId="10" xfId="50" applyFont="1" applyFill="1" applyBorder="1" applyAlignment="1">
      <alignment horizontal="center" vertical="top" wrapText="1"/>
    </xf>
    <xf numFmtId="3" fontId="31" fillId="0" borderId="10" xfId="50" applyNumberFormat="1" applyBorder="1"/>
    <xf numFmtId="0" fontId="38" fillId="0" borderId="0" xfId="53" applyFont="1" applyAlignment="1" applyProtection="1">
      <alignment horizontal="right"/>
    </xf>
    <xf numFmtId="0" fontId="36" fillId="0" borderId="0" xfId="53" applyProtection="1"/>
    <xf numFmtId="0" fontId="40" fillId="0" borderId="0" xfId="53" applyFont="1" applyAlignment="1" applyProtection="1">
      <alignment horizontal="center" vertical="center" wrapText="1"/>
      <protection locked="0"/>
    </xf>
    <xf numFmtId="0" fontId="41" fillId="0" borderId="0" xfId="53" applyFont="1" applyAlignment="1" applyProtection="1">
      <alignment horizontal="right" vertical="center" wrapText="1"/>
      <protection locked="0"/>
    </xf>
    <xf numFmtId="0" fontId="42" fillId="0" borderId="0" xfId="53" applyFont="1" applyAlignment="1" applyProtection="1">
      <alignment horizontal="center"/>
    </xf>
    <xf numFmtId="0" fontId="43" fillId="0" borderId="0" xfId="53" applyFont="1" applyAlignment="1" applyProtection="1">
      <alignment horizontal="right"/>
    </xf>
    <xf numFmtId="0" fontId="44" fillId="0" borderId="17" xfId="53" applyFont="1" applyBorder="1" applyAlignment="1" applyProtection="1">
      <alignment horizontal="center" vertical="center" wrapText="1"/>
    </xf>
    <xf numFmtId="0" fontId="42" fillId="0" borderId="15" xfId="53" applyFont="1" applyBorder="1" applyAlignment="1" applyProtection="1">
      <alignment horizontal="center" vertical="center" wrapText="1"/>
    </xf>
    <xf numFmtId="0" fontId="42" fillId="0" borderId="16" xfId="53" applyFont="1" applyBorder="1" applyAlignment="1" applyProtection="1">
      <alignment horizontal="center" vertical="center" wrapText="1"/>
    </xf>
    <xf numFmtId="0" fontId="42" fillId="0" borderId="21" xfId="53" applyFont="1" applyBorder="1" applyAlignment="1" applyProtection="1">
      <alignment horizontal="center" vertical="top" wrapText="1"/>
    </xf>
    <xf numFmtId="0" fontId="45" fillId="0" borderId="13" xfId="53" applyFont="1" applyBorder="1" applyAlignment="1" applyProtection="1">
      <alignment horizontal="left" vertical="top" wrapText="1"/>
      <protection locked="0"/>
    </xf>
    <xf numFmtId="9" fontId="45" fillId="0" borderId="13" xfId="57" applyFont="1" applyFill="1" applyBorder="1" applyAlignment="1" applyProtection="1">
      <alignment horizontal="center" vertical="center" wrapText="1"/>
      <protection locked="0"/>
    </xf>
    <xf numFmtId="164" fontId="45" fillId="0" borderId="13" xfId="29" applyNumberFormat="1" applyFont="1" applyBorder="1" applyAlignment="1" applyProtection="1">
      <alignment horizontal="center" vertical="center" wrapText="1"/>
      <protection locked="0"/>
    </xf>
    <xf numFmtId="164" fontId="45" fillId="0" borderId="14" xfId="29" applyNumberFormat="1" applyFont="1" applyBorder="1" applyAlignment="1" applyProtection="1">
      <alignment horizontal="center" vertical="top" wrapText="1"/>
      <protection locked="0"/>
    </xf>
    <xf numFmtId="0" fontId="42" fillId="0" borderId="12" xfId="53" applyFont="1" applyBorder="1" applyAlignment="1" applyProtection="1">
      <alignment horizontal="center" vertical="top" wrapText="1"/>
    </xf>
    <xf numFmtId="0" fontId="45" fillId="0" borderId="10" xfId="53" applyFont="1" applyBorder="1" applyAlignment="1" applyProtection="1">
      <alignment horizontal="left" vertical="top" wrapText="1"/>
      <protection locked="0"/>
    </xf>
    <xf numFmtId="9" fontId="45" fillId="0" borderId="10" xfId="57" applyFont="1" applyBorder="1" applyAlignment="1" applyProtection="1">
      <alignment horizontal="center" vertical="center" wrapText="1"/>
      <protection locked="0"/>
    </xf>
    <xf numFmtId="164" fontId="45" fillId="0" borderId="10" xfId="29" applyNumberFormat="1" applyFont="1" applyBorder="1" applyAlignment="1" applyProtection="1">
      <alignment horizontal="center" vertical="center" wrapText="1"/>
      <protection locked="0"/>
    </xf>
    <xf numFmtId="164" fontId="45" fillId="0" borderId="11" xfId="29" applyNumberFormat="1" applyFont="1" applyBorder="1" applyAlignment="1" applyProtection="1">
      <alignment horizontal="center" vertical="top" wrapText="1"/>
      <protection locked="0"/>
    </xf>
    <xf numFmtId="0" fontId="42" fillId="0" borderId="18" xfId="53" applyFont="1" applyBorder="1" applyAlignment="1" applyProtection="1">
      <alignment horizontal="center" vertical="top" wrapText="1"/>
    </xf>
    <xf numFmtId="0" fontId="45" fillId="0" borderId="19" xfId="53" applyFont="1" applyBorder="1" applyAlignment="1" applyProtection="1">
      <alignment horizontal="left" vertical="top" wrapText="1"/>
      <protection locked="0"/>
    </xf>
    <xf numFmtId="9" fontId="45" fillId="0" borderId="19" xfId="57" applyFont="1" applyBorder="1" applyAlignment="1" applyProtection="1">
      <alignment horizontal="center" vertical="center" wrapText="1"/>
      <protection locked="0"/>
    </xf>
    <xf numFmtId="164" fontId="45" fillId="0" borderId="19" xfId="29" applyNumberFormat="1" applyFont="1" applyBorder="1" applyAlignment="1" applyProtection="1">
      <alignment horizontal="center" vertical="center" wrapText="1"/>
      <protection locked="0"/>
    </xf>
    <xf numFmtId="164" fontId="45" fillId="0" borderId="20" xfId="29" applyNumberFormat="1" applyFont="1" applyBorder="1" applyAlignment="1" applyProtection="1">
      <alignment horizontal="center" vertical="top" wrapText="1"/>
      <protection locked="0"/>
    </xf>
    <xf numFmtId="0" fontId="42" fillId="25" borderId="15" xfId="53" applyFont="1" applyFill="1" applyBorder="1" applyAlignment="1" applyProtection="1">
      <alignment horizontal="center" vertical="top" wrapText="1"/>
    </xf>
    <xf numFmtId="164" fontId="45" fillId="0" borderId="15" xfId="29" applyNumberFormat="1" applyFont="1" applyBorder="1" applyAlignment="1" applyProtection="1">
      <alignment horizontal="center" vertical="center" wrapText="1"/>
    </xf>
    <xf numFmtId="164" fontId="45" fillId="0" borderId="16" xfId="29" applyNumberFormat="1" applyFont="1" applyBorder="1" applyAlignment="1" applyProtection="1">
      <alignment horizontal="center" vertical="top" wrapText="1"/>
    </xf>
    <xf numFmtId="0" fontId="24" fillId="26" borderId="10" xfId="0" applyFont="1" applyFill="1" applyBorder="1"/>
    <xf numFmtId="0" fontId="24" fillId="26" borderId="10" xfId="0" applyFont="1" applyFill="1" applyBorder="1" applyAlignment="1">
      <alignment wrapText="1"/>
    </xf>
    <xf numFmtId="3" fontId="24" fillId="26" borderId="10" xfId="0" applyNumberFormat="1" applyFont="1" applyFill="1" applyBorder="1"/>
    <xf numFmtId="0" fontId="24" fillId="26" borderId="10" xfId="0" applyFont="1" applyFill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4" fillId="27" borderId="10" xfId="0" applyFont="1" applyFill="1" applyBorder="1"/>
    <xf numFmtId="3" fontId="3" fillId="0" borderId="10" xfId="0" applyNumberFormat="1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9" fontId="25" fillId="0" borderId="10" xfId="0" applyNumberFormat="1" applyFont="1" applyBorder="1"/>
    <xf numFmtId="0" fontId="4" fillId="0" borderId="33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0" fontId="4" fillId="0" borderId="40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/>
    </xf>
    <xf numFmtId="0" fontId="4" fillId="0" borderId="75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76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1" xfId="0" applyFont="1" applyBorder="1" applyAlignment="1">
      <alignment horizontal="left" vertical="center"/>
    </xf>
    <xf numFmtId="0" fontId="4" fillId="0" borderId="23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5" fillId="0" borderId="34" xfId="0" applyFont="1" applyBorder="1" applyAlignment="1">
      <alignment horizontal="left" vertical="center"/>
    </xf>
    <xf numFmtId="0" fontId="28" fillId="0" borderId="77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4" fillId="0" borderId="78" xfId="0" applyFont="1" applyBorder="1" applyAlignment="1"/>
    <xf numFmtId="0" fontId="4" fillId="0" borderId="79" xfId="0" applyFont="1" applyBorder="1" applyAlignment="1"/>
    <xf numFmtId="0" fontId="4" fillId="0" borderId="0" xfId="0" applyFont="1" applyFill="1" applyBorder="1" applyAlignment="1">
      <alignment horizontal="center"/>
    </xf>
    <xf numFmtId="0" fontId="27" fillId="0" borderId="0" xfId="0" applyFont="1" applyAlignment="1">
      <alignment horizontal="justify" wrapText="1"/>
    </xf>
    <xf numFmtId="0" fontId="27" fillId="0" borderId="0" xfId="0" applyFont="1" applyAlignment="1">
      <alignment wrapText="1"/>
    </xf>
    <xf numFmtId="0" fontId="32" fillId="24" borderId="80" xfId="51" applyFont="1" applyFill="1" applyBorder="1" applyAlignment="1">
      <alignment horizontal="center" vertical="top" wrapText="1"/>
    </xf>
    <xf numFmtId="0" fontId="31" fillId="0" borderId="81" xfId="51" applyBorder="1"/>
    <xf numFmtId="0" fontId="31" fillId="0" borderId="82" xfId="51" applyBorder="1"/>
    <xf numFmtId="0" fontId="34" fillId="24" borderId="80" xfId="52" applyFont="1" applyFill="1" applyBorder="1" applyAlignment="1">
      <alignment horizontal="center" vertical="top" wrapText="1"/>
    </xf>
    <xf numFmtId="0" fontId="31" fillId="0" borderId="81" xfId="52" applyBorder="1"/>
    <xf numFmtId="0" fontId="31" fillId="0" borderId="82" xfId="52" applyBorder="1"/>
    <xf numFmtId="0" fontId="32" fillId="24" borderId="80" xfId="50" applyFont="1" applyFill="1" applyBorder="1" applyAlignment="1">
      <alignment horizontal="center" vertical="top" wrapText="1"/>
    </xf>
    <xf numFmtId="0" fontId="31" fillId="0" borderId="81" xfId="50" applyBorder="1"/>
    <xf numFmtId="0" fontId="40" fillId="0" borderId="0" xfId="53" applyFont="1" applyAlignment="1" applyProtection="1">
      <alignment horizontal="center" vertical="center" wrapText="1"/>
      <protection locked="0"/>
    </xf>
    <xf numFmtId="0" fontId="42" fillId="0" borderId="17" xfId="53" applyFont="1" applyBorder="1" applyAlignment="1" applyProtection="1">
      <alignment wrapText="1"/>
    </xf>
    <xf numFmtId="0" fontId="42" fillId="0" borderId="15" xfId="53" applyFont="1" applyBorder="1" applyAlignment="1" applyProtection="1">
      <alignment wrapText="1"/>
    </xf>
    <xf numFmtId="0" fontId="39" fillId="0" borderId="0" xfId="53" applyFont="1" applyAlignment="1" applyProtection="1">
      <alignment horizontal="center" textRotation="180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3" xfId="0" applyBorder="1" applyAlignment="1">
      <alignment horizontal="left"/>
    </xf>
  </cellXfs>
  <cellStyles count="6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" xfId="29" builtinId="3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Jelölőszín (1)" xfId="38"/>
    <cellStyle name="Jelölőszín (2)" xfId="39"/>
    <cellStyle name="Jelölőszín (3)" xfId="40"/>
    <cellStyle name="Jelölőszín (4)" xfId="41"/>
    <cellStyle name="Jelölőszín (5)" xfId="42"/>
    <cellStyle name="Jelölőszín (6)" xfId="43"/>
    <cellStyle name="Linked Cell" xfId="44"/>
    <cellStyle name="Neutral" xfId="45"/>
    <cellStyle name="Normál" xfId="0" builtinId="0"/>
    <cellStyle name="Normál 2" xfId="46"/>
    <cellStyle name="Normál 3" xfId="47"/>
    <cellStyle name="Normál 4" xfId="48"/>
    <cellStyle name="Normál 5" xfId="49"/>
    <cellStyle name="Normál_10. sz. mell.KK. EREDMÉNYKIMUTATÁS . 2014 ZÁRSZ" xfId="50"/>
    <cellStyle name="Normál_8.sz. melléklet KK. Mérleg 2014 ZÁRSZ" xfId="51"/>
    <cellStyle name="Normál_9. sz. mell.KK. maradványkimutatás  2014 ZÁRSZ" xfId="52"/>
    <cellStyle name="Normál_Munkafüzet1" xfId="53"/>
    <cellStyle name="Normal_tanusitv" xfId="54"/>
    <cellStyle name="Note" xfId="55"/>
    <cellStyle name="Output" xfId="56"/>
    <cellStyle name="Százalék" xfId="57" builtinId="5"/>
    <cellStyle name="Százalék 2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zoomScaleNormal="100" workbookViewId="0">
      <selection activeCell="A2" sqref="A2:P2"/>
    </sheetView>
  </sheetViews>
  <sheetFormatPr defaultRowHeight="12.75"/>
  <cols>
    <col min="1" max="1" width="4.5703125" customWidth="1"/>
    <col min="2" max="2" width="35.85546875" customWidth="1"/>
    <col min="3" max="3" width="12.140625" customWidth="1"/>
    <col min="4" max="4" width="10.28515625" customWidth="1"/>
    <col min="5" max="5" width="11" customWidth="1"/>
    <col min="6" max="6" width="10.5703125" customWidth="1"/>
    <col min="7" max="7" width="9.85546875" customWidth="1"/>
    <col min="8" max="8" width="10.85546875" customWidth="1"/>
    <col min="9" max="9" width="13.5703125" customWidth="1"/>
    <col min="10" max="10" width="14.140625" customWidth="1"/>
    <col min="11" max="11" width="13.5703125" customWidth="1"/>
    <col min="12" max="12" width="3.7109375" customWidth="1"/>
    <col min="13" max="13" width="39.140625" customWidth="1"/>
    <col min="14" max="14" width="11.5703125" customWidth="1"/>
    <col min="15" max="15" width="9.42578125" customWidth="1"/>
    <col min="17" max="17" width="10" customWidth="1"/>
    <col min="19" max="19" width="10.5703125" customWidth="1"/>
    <col min="20" max="20" width="12" customWidth="1"/>
    <col min="21" max="21" width="13.140625" customWidth="1"/>
    <col min="22" max="22" width="11.42578125" customWidth="1"/>
  </cols>
  <sheetData>
    <row r="1" spans="1:22">
      <c r="A1" s="29"/>
      <c r="N1" s="23"/>
      <c r="P1" s="23" t="s">
        <v>69</v>
      </c>
      <c r="Q1" s="23"/>
      <c r="R1" s="23"/>
      <c r="S1" s="23"/>
    </row>
    <row r="2" spans="1:22" ht="15" customHeight="1">
      <c r="A2" s="317" t="s">
        <v>574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54"/>
      <c r="R2" s="54"/>
      <c r="S2" s="54"/>
    </row>
    <row r="3" spans="1:22" ht="30" customHeight="1">
      <c r="A3" s="318" t="s">
        <v>513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54"/>
      <c r="R3" s="54"/>
      <c r="S3" s="54"/>
    </row>
    <row r="4" spans="1:2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3"/>
      <c r="P4" s="23" t="s">
        <v>24</v>
      </c>
      <c r="Q4" s="23"/>
      <c r="R4" s="23"/>
      <c r="S4" s="23"/>
    </row>
    <row r="5" spans="1:22" ht="12.75" customHeight="1">
      <c r="A5" s="320" t="s">
        <v>468</v>
      </c>
      <c r="B5" s="320" t="s">
        <v>1</v>
      </c>
      <c r="C5" s="319" t="s">
        <v>514</v>
      </c>
      <c r="D5" s="319" t="s">
        <v>489</v>
      </c>
      <c r="E5" s="319"/>
      <c r="F5" s="107"/>
      <c r="G5" s="321" t="s">
        <v>490</v>
      </c>
      <c r="H5" s="321"/>
      <c r="I5" s="320" t="s">
        <v>516</v>
      </c>
      <c r="J5" s="320" t="s">
        <v>517</v>
      </c>
      <c r="K5" s="320"/>
      <c r="L5" s="320" t="s">
        <v>206</v>
      </c>
      <c r="M5" s="320" t="s">
        <v>1</v>
      </c>
      <c r="N5" s="319" t="s">
        <v>514</v>
      </c>
      <c r="O5" s="319" t="s">
        <v>489</v>
      </c>
      <c r="P5" s="319"/>
      <c r="Q5" s="319" t="s">
        <v>515</v>
      </c>
      <c r="R5" s="319" t="s">
        <v>488</v>
      </c>
      <c r="S5" s="319"/>
      <c r="T5" s="323" t="s">
        <v>516</v>
      </c>
      <c r="U5" s="325" t="s">
        <v>517</v>
      </c>
      <c r="V5" s="325"/>
    </row>
    <row r="6" spans="1:22" ht="39" customHeight="1">
      <c r="A6" s="320"/>
      <c r="B6" s="320"/>
      <c r="C6" s="319"/>
      <c r="D6" s="107" t="s">
        <v>70</v>
      </c>
      <c r="E6" s="107" t="s">
        <v>71</v>
      </c>
      <c r="F6" s="315" t="s">
        <v>515</v>
      </c>
      <c r="G6" s="107" t="s">
        <v>70</v>
      </c>
      <c r="H6" s="107" t="s">
        <v>270</v>
      </c>
      <c r="I6" s="322"/>
      <c r="J6" s="107" t="s">
        <v>271</v>
      </c>
      <c r="K6" s="107" t="s">
        <v>467</v>
      </c>
      <c r="L6" s="320"/>
      <c r="M6" s="320"/>
      <c r="N6" s="319"/>
      <c r="O6" s="107" t="s">
        <v>70</v>
      </c>
      <c r="P6" s="107" t="s">
        <v>71</v>
      </c>
      <c r="Q6" s="319"/>
      <c r="R6" s="107" t="s">
        <v>271</v>
      </c>
      <c r="S6" s="107" t="s">
        <v>270</v>
      </c>
      <c r="T6" s="324"/>
      <c r="U6" s="122" t="s">
        <v>70</v>
      </c>
      <c r="V6" s="122" t="s">
        <v>71</v>
      </c>
    </row>
    <row r="7" spans="1:22">
      <c r="A7" s="69" t="s">
        <v>4</v>
      </c>
      <c r="B7" s="69" t="s">
        <v>3</v>
      </c>
      <c r="C7" s="79"/>
      <c r="D7" s="79"/>
      <c r="E7" s="79"/>
      <c r="F7" s="79"/>
      <c r="G7" s="79"/>
      <c r="H7" s="79"/>
      <c r="I7" s="79"/>
      <c r="J7" s="79"/>
      <c r="K7" s="79"/>
      <c r="L7" s="69" t="s">
        <v>178</v>
      </c>
      <c r="M7" s="69" t="s">
        <v>5</v>
      </c>
      <c r="N7" s="79"/>
      <c r="O7" s="79"/>
      <c r="P7" s="79"/>
      <c r="Q7" s="79"/>
      <c r="R7" s="79"/>
      <c r="S7" s="79"/>
      <c r="T7" s="79"/>
      <c r="U7" s="79"/>
      <c r="V7" s="79"/>
    </row>
    <row r="8" spans="1:22">
      <c r="A8" s="79" t="s">
        <v>469</v>
      </c>
      <c r="B8" s="88" t="s">
        <v>7</v>
      </c>
      <c r="C8" s="128">
        <v>310</v>
      </c>
      <c r="D8" s="128">
        <v>310</v>
      </c>
      <c r="E8" s="128">
        <v>0</v>
      </c>
      <c r="F8" s="128">
        <v>485</v>
      </c>
      <c r="G8" s="128">
        <v>485</v>
      </c>
      <c r="H8" s="128">
        <v>0</v>
      </c>
      <c r="I8" s="128">
        <v>370</v>
      </c>
      <c r="J8" s="128">
        <v>370</v>
      </c>
      <c r="K8" s="128">
        <v>0</v>
      </c>
      <c r="L8" s="79" t="s">
        <v>477</v>
      </c>
      <c r="M8" s="88" t="s">
        <v>10</v>
      </c>
      <c r="N8" s="128">
        <v>9495</v>
      </c>
      <c r="O8" s="128">
        <v>9195</v>
      </c>
      <c r="P8" s="128">
        <v>300</v>
      </c>
      <c r="Q8" s="128">
        <v>9986</v>
      </c>
      <c r="R8" s="128">
        <v>9608</v>
      </c>
      <c r="S8" s="128">
        <v>378</v>
      </c>
      <c r="T8" s="128">
        <v>8796</v>
      </c>
      <c r="U8" s="128">
        <v>8418</v>
      </c>
      <c r="V8" s="128">
        <v>378</v>
      </c>
    </row>
    <row r="9" spans="1:22" ht="12.75" customHeight="1">
      <c r="A9" s="79" t="s">
        <v>470</v>
      </c>
      <c r="B9" s="88" t="s">
        <v>6</v>
      </c>
      <c r="C9" s="128">
        <v>1411</v>
      </c>
      <c r="D9" s="128">
        <v>894</v>
      </c>
      <c r="E9" s="128">
        <v>517</v>
      </c>
      <c r="F9" s="128">
        <v>1733</v>
      </c>
      <c r="G9" s="128">
        <v>1138</v>
      </c>
      <c r="H9" s="128">
        <v>595</v>
      </c>
      <c r="I9" s="128">
        <v>2200</v>
      </c>
      <c r="J9" s="128">
        <v>1605</v>
      </c>
      <c r="K9" s="128">
        <v>595</v>
      </c>
      <c r="L9" s="79" t="s">
        <v>478</v>
      </c>
      <c r="M9" s="88" t="s">
        <v>72</v>
      </c>
      <c r="N9" s="128">
        <v>1758</v>
      </c>
      <c r="O9" s="128">
        <v>1604</v>
      </c>
      <c r="P9" s="128">
        <v>154</v>
      </c>
      <c r="Q9" s="128">
        <v>1908</v>
      </c>
      <c r="R9" s="128">
        <v>1754</v>
      </c>
      <c r="S9" s="128">
        <v>154</v>
      </c>
      <c r="T9" s="128">
        <v>1707</v>
      </c>
      <c r="U9" s="128">
        <v>1553</v>
      </c>
      <c r="V9" s="128">
        <v>154</v>
      </c>
    </row>
    <row r="10" spans="1:22">
      <c r="A10" s="79" t="s">
        <v>471</v>
      </c>
      <c r="B10" s="88" t="s">
        <v>185</v>
      </c>
      <c r="C10" s="128">
        <v>13192</v>
      </c>
      <c r="D10" s="128">
        <v>13192</v>
      </c>
      <c r="E10" s="128">
        <v>0</v>
      </c>
      <c r="F10" s="128">
        <v>15460</v>
      </c>
      <c r="G10" s="128">
        <v>15460</v>
      </c>
      <c r="H10" s="128">
        <v>0</v>
      </c>
      <c r="I10" s="128">
        <v>15460</v>
      </c>
      <c r="J10" s="128">
        <v>15460</v>
      </c>
      <c r="K10" s="128">
        <v>0</v>
      </c>
      <c r="L10" s="79" t="s">
        <v>479</v>
      </c>
      <c r="M10" s="88" t="s">
        <v>11</v>
      </c>
      <c r="N10" s="128">
        <v>5247</v>
      </c>
      <c r="O10" s="128">
        <v>5247</v>
      </c>
      <c r="P10" s="128">
        <v>0</v>
      </c>
      <c r="Q10" s="128">
        <v>6262</v>
      </c>
      <c r="R10" s="128">
        <v>6262</v>
      </c>
      <c r="S10" s="128">
        <v>0</v>
      </c>
      <c r="T10" s="128">
        <v>5623</v>
      </c>
      <c r="U10" s="128">
        <v>5623</v>
      </c>
      <c r="V10" s="128">
        <v>0</v>
      </c>
    </row>
    <row r="11" spans="1:22" ht="25.5">
      <c r="A11" s="79" t="s">
        <v>471</v>
      </c>
      <c r="B11" s="88" t="s">
        <v>179</v>
      </c>
      <c r="C11" s="128">
        <v>4171</v>
      </c>
      <c r="D11" s="128">
        <v>4171</v>
      </c>
      <c r="E11" s="128">
        <v>0</v>
      </c>
      <c r="F11" s="128">
        <v>4693</v>
      </c>
      <c r="G11" s="128">
        <v>4693</v>
      </c>
      <c r="H11" s="128">
        <v>0</v>
      </c>
      <c r="I11" s="128">
        <v>4693</v>
      </c>
      <c r="J11" s="128">
        <v>4693</v>
      </c>
      <c r="K11" s="128">
        <v>0</v>
      </c>
      <c r="L11" s="79" t="s">
        <v>480</v>
      </c>
      <c r="M11" s="88" t="s">
        <v>12</v>
      </c>
      <c r="N11" s="128">
        <v>913</v>
      </c>
      <c r="O11" s="128">
        <v>913</v>
      </c>
      <c r="P11" s="128"/>
      <c r="Q11" s="128">
        <v>925</v>
      </c>
      <c r="R11" s="128">
        <v>925</v>
      </c>
      <c r="S11" s="128">
        <v>0</v>
      </c>
      <c r="T11" s="128">
        <v>845</v>
      </c>
      <c r="U11" s="128">
        <v>845</v>
      </c>
      <c r="V11" s="128">
        <v>0</v>
      </c>
    </row>
    <row r="12" spans="1:22">
      <c r="A12" s="79" t="s">
        <v>472</v>
      </c>
      <c r="B12" s="88" t="s">
        <v>180</v>
      </c>
      <c r="C12" s="128">
        <v>0</v>
      </c>
      <c r="D12" s="128">
        <v>0</v>
      </c>
      <c r="E12" s="128">
        <v>0</v>
      </c>
      <c r="F12" s="128"/>
      <c r="G12" s="128"/>
      <c r="H12" s="128"/>
      <c r="I12" s="128"/>
      <c r="J12" s="128"/>
      <c r="K12" s="128"/>
      <c r="L12" s="79" t="s">
        <v>481</v>
      </c>
      <c r="M12" s="88" t="s">
        <v>13</v>
      </c>
      <c r="N12" s="128">
        <v>1601</v>
      </c>
      <c r="O12" s="128">
        <v>1538</v>
      </c>
      <c r="P12" s="128">
        <v>63</v>
      </c>
      <c r="Q12" s="128">
        <v>1601</v>
      </c>
      <c r="R12" s="128">
        <v>1538</v>
      </c>
      <c r="S12" s="128">
        <v>63</v>
      </c>
      <c r="T12" s="128">
        <v>1524</v>
      </c>
      <c r="U12" s="128">
        <v>1461</v>
      </c>
      <c r="V12" s="128">
        <v>63</v>
      </c>
    </row>
    <row r="13" spans="1:22">
      <c r="A13" s="79" t="s">
        <v>471</v>
      </c>
      <c r="B13" s="88" t="s">
        <v>193</v>
      </c>
      <c r="C13" s="128">
        <v>0</v>
      </c>
      <c r="D13" s="128">
        <v>0</v>
      </c>
      <c r="E13" s="128">
        <v>0</v>
      </c>
      <c r="F13" s="128"/>
      <c r="G13" s="128"/>
      <c r="H13" s="128"/>
      <c r="I13" s="128"/>
      <c r="J13" s="128"/>
      <c r="K13" s="128"/>
      <c r="L13" s="79" t="s">
        <v>481</v>
      </c>
      <c r="M13" s="88" t="s">
        <v>201</v>
      </c>
      <c r="N13" s="128">
        <v>0</v>
      </c>
      <c r="O13" s="128"/>
      <c r="P13" s="128">
        <v>0</v>
      </c>
      <c r="Q13" s="128"/>
      <c r="R13" s="128"/>
      <c r="S13" s="128"/>
      <c r="T13" s="128"/>
      <c r="U13" s="128"/>
      <c r="V13" s="128"/>
    </row>
    <row r="14" spans="1:22">
      <c r="A14" s="303"/>
      <c r="B14" s="304"/>
      <c r="C14" s="305"/>
      <c r="D14" s="305"/>
      <c r="E14" s="305"/>
      <c r="F14" s="305"/>
      <c r="G14" s="305"/>
      <c r="H14" s="305"/>
      <c r="I14" s="305"/>
      <c r="J14" s="305"/>
      <c r="K14" s="305"/>
      <c r="L14" s="79" t="s">
        <v>481</v>
      </c>
      <c r="M14" s="88" t="s">
        <v>61</v>
      </c>
      <c r="N14" s="128">
        <v>500</v>
      </c>
      <c r="O14" s="128">
        <v>500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</row>
    <row r="15" spans="1:22">
      <c r="A15" s="79"/>
      <c r="B15" s="68" t="s">
        <v>19</v>
      </c>
      <c r="C15" s="96">
        <f t="shared" ref="C15:H15" si="0">SUM(C8:C14)</f>
        <v>19084</v>
      </c>
      <c r="D15" s="96">
        <f t="shared" si="0"/>
        <v>18567</v>
      </c>
      <c r="E15" s="96">
        <f t="shared" si="0"/>
        <v>517</v>
      </c>
      <c r="F15" s="96">
        <f t="shared" si="0"/>
        <v>22371</v>
      </c>
      <c r="G15" s="96">
        <f t="shared" si="0"/>
        <v>21776</v>
      </c>
      <c r="H15" s="96">
        <f t="shared" si="0"/>
        <v>595</v>
      </c>
      <c r="I15" s="96">
        <f>SUM(I8:I14)</f>
        <v>22723</v>
      </c>
      <c r="J15" s="96">
        <f>SUM(J8:J14)</f>
        <v>22128</v>
      </c>
      <c r="K15" s="96">
        <f>SUM(K8:K14)</f>
        <v>595</v>
      </c>
      <c r="L15" s="69"/>
      <c r="M15" s="68" t="s">
        <v>17</v>
      </c>
      <c r="N15" s="96">
        <f t="shared" ref="N15:S15" si="1">N8+N9+N10+N11+N12+N14</f>
        <v>19514</v>
      </c>
      <c r="O15" s="96">
        <f t="shared" si="1"/>
        <v>18997</v>
      </c>
      <c r="P15" s="96">
        <f t="shared" si="1"/>
        <v>517</v>
      </c>
      <c r="Q15" s="96">
        <f t="shared" si="1"/>
        <v>20682</v>
      </c>
      <c r="R15" s="96">
        <f t="shared" si="1"/>
        <v>20087</v>
      </c>
      <c r="S15" s="96">
        <f t="shared" si="1"/>
        <v>595</v>
      </c>
      <c r="T15" s="96">
        <f>T8+T9+T10+T11+T12+T14</f>
        <v>18495</v>
      </c>
      <c r="U15" s="96">
        <f>U8+U9+U10+U11+U12+U14</f>
        <v>17900</v>
      </c>
      <c r="V15" s="96">
        <f>V8+V9+V10+V11+V12+V14</f>
        <v>595</v>
      </c>
    </row>
    <row r="16" spans="1:22">
      <c r="A16" s="79" t="s">
        <v>473</v>
      </c>
      <c r="B16" s="88" t="s">
        <v>8</v>
      </c>
      <c r="C16" s="128">
        <v>1750</v>
      </c>
      <c r="D16" s="128">
        <v>1750</v>
      </c>
      <c r="E16" s="128">
        <v>0</v>
      </c>
      <c r="F16" s="128">
        <v>1750</v>
      </c>
      <c r="G16" s="128">
        <v>1750</v>
      </c>
      <c r="H16" s="128"/>
      <c r="I16" s="128">
        <v>1750</v>
      </c>
      <c r="J16" s="128">
        <v>1750</v>
      </c>
      <c r="K16" s="128"/>
      <c r="L16" s="79" t="s">
        <v>482</v>
      </c>
      <c r="M16" s="88" t="s">
        <v>14</v>
      </c>
      <c r="N16" s="128">
        <v>2679</v>
      </c>
      <c r="O16" s="79">
        <v>2679</v>
      </c>
      <c r="P16" s="79">
        <v>0</v>
      </c>
      <c r="Q16" s="79">
        <v>5851</v>
      </c>
      <c r="R16" s="79">
        <v>5851</v>
      </c>
      <c r="S16" s="79">
        <v>0</v>
      </c>
      <c r="T16" s="79">
        <v>5849</v>
      </c>
      <c r="U16" s="79">
        <v>5849</v>
      </c>
      <c r="V16" s="79">
        <v>0</v>
      </c>
    </row>
    <row r="17" spans="1:22" ht="25.5">
      <c r="A17" s="79" t="s">
        <v>474</v>
      </c>
      <c r="B17" s="88" t="s">
        <v>205</v>
      </c>
      <c r="C17" s="128">
        <v>0</v>
      </c>
      <c r="D17" s="128">
        <v>0</v>
      </c>
      <c r="E17" s="128">
        <v>0</v>
      </c>
      <c r="F17" s="128">
        <v>0</v>
      </c>
      <c r="G17" s="128">
        <v>0</v>
      </c>
      <c r="H17" s="128"/>
      <c r="I17" s="128">
        <v>0</v>
      </c>
      <c r="J17" s="128">
        <v>0</v>
      </c>
      <c r="K17" s="128"/>
      <c r="L17" s="79" t="s">
        <v>483</v>
      </c>
      <c r="M17" s="88" t="s">
        <v>15</v>
      </c>
      <c r="N17" s="128">
        <v>926</v>
      </c>
      <c r="O17" s="79">
        <v>926</v>
      </c>
      <c r="P17" s="79">
        <v>0</v>
      </c>
      <c r="Q17" s="128">
        <v>1738</v>
      </c>
      <c r="R17" s="128">
        <v>1738</v>
      </c>
      <c r="S17" s="128">
        <v>0</v>
      </c>
      <c r="T17" s="128">
        <v>1737</v>
      </c>
      <c r="U17" s="128">
        <v>1737</v>
      </c>
      <c r="V17" s="79">
        <v>0</v>
      </c>
    </row>
    <row r="18" spans="1:22" ht="25.5">
      <c r="A18" s="79" t="s">
        <v>474</v>
      </c>
      <c r="B18" s="88" t="s">
        <v>194</v>
      </c>
      <c r="C18" s="128">
        <v>39</v>
      </c>
      <c r="D18" s="128">
        <v>39</v>
      </c>
      <c r="E18" s="128">
        <v>0</v>
      </c>
      <c r="F18" s="128">
        <v>2409</v>
      </c>
      <c r="G18" s="128">
        <v>2409</v>
      </c>
      <c r="H18" s="128">
        <v>0</v>
      </c>
      <c r="I18" s="128">
        <v>2408</v>
      </c>
      <c r="J18" s="128">
        <v>2408</v>
      </c>
      <c r="K18" s="128">
        <v>0</v>
      </c>
      <c r="L18" s="79" t="s">
        <v>484</v>
      </c>
      <c r="M18" s="88" t="s">
        <v>16</v>
      </c>
      <c r="N18" s="128">
        <v>741</v>
      </c>
      <c r="O18" s="79">
        <v>741</v>
      </c>
      <c r="P18" s="79">
        <v>0</v>
      </c>
      <c r="Q18" s="79">
        <v>871</v>
      </c>
      <c r="R18" s="79">
        <v>871</v>
      </c>
      <c r="S18" s="79">
        <v>0</v>
      </c>
      <c r="T18" s="79">
        <v>871</v>
      </c>
      <c r="U18" s="79">
        <v>871</v>
      </c>
      <c r="V18" s="79">
        <v>0</v>
      </c>
    </row>
    <row r="19" spans="1:22">
      <c r="A19" s="79" t="s">
        <v>475</v>
      </c>
      <c r="B19" s="88" t="s">
        <v>161</v>
      </c>
      <c r="C19" s="128">
        <v>0</v>
      </c>
      <c r="D19" s="128">
        <v>0</v>
      </c>
      <c r="E19" s="128">
        <v>0</v>
      </c>
      <c r="F19" s="128"/>
      <c r="G19" s="128"/>
      <c r="H19" s="128"/>
      <c r="I19" s="128"/>
      <c r="J19" s="128"/>
      <c r="K19" s="128"/>
      <c r="L19" s="79" t="s">
        <v>484</v>
      </c>
      <c r="M19" s="88" t="s">
        <v>201</v>
      </c>
      <c r="N19" s="128">
        <v>0</v>
      </c>
      <c r="O19" s="79">
        <v>0</v>
      </c>
      <c r="P19" s="79">
        <v>0</v>
      </c>
      <c r="Q19" s="79"/>
      <c r="R19" s="79">
        <v>0</v>
      </c>
      <c r="S19" s="79">
        <v>0</v>
      </c>
      <c r="T19" s="79"/>
      <c r="U19" s="79"/>
      <c r="V19" s="79"/>
    </row>
    <row r="20" spans="1:22">
      <c r="A20" s="79" t="s">
        <v>474</v>
      </c>
      <c r="B20" s="88" t="s">
        <v>198</v>
      </c>
      <c r="C20" s="128">
        <v>0</v>
      </c>
      <c r="D20" s="128">
        <v>0</v>
      </c>
      <c r="E20" s="128">
        <v>0</v>
      </c>
      <c r="F20" s="128"/>
      <c r="G20" s="128"/>
      <c r="H20" s="128"/>
      <c r="I20" s="128"/>
      <c r="J20" s="128"/>
      <c r="K20" s="128"/>
      <c r="L20" s="303"/>
      <c r="M20" s="304"/>
      <c r="N20" s="305"/>
      <c r="O20" s="303"/>
      <c r="P20" s="303"/>
      <c r="Q20" s="303"/>
      <c r="R20" s="303"/>
      <c r="S20" s="303"/>
      <c r="T20" s="309"/>
      <c r="U20" s="309"/>
      <c r="V20" s="309"/>
    </row>
    <row r="21" spans="1:22">
      <c r="A21" s="303"/>
      <c r="B21" s="304"/>
      <c r="C21" s="305"/>
      <c r="D21" s="305"/>
      <c r="E21" s="305"/>
      <c r="F21" s="305"/>
      <c r="G21" s="305"/>
      <c r="H21" s="305"/>
      <c r="I21" s="305"/>
      <c r="J21" s="305"/>
      <c r="K21" s="305"/>
      <c r="L21" s="303"/>
      <c r="M21" s="304"/>
      <c r="N21" s="305"/>
      <c r="O21" s="303"/>
      <c r="P21" s="303"/>
      <c r="Q21" s="303"/>
      <c r="R21" s="303"/>
      <c r="S21" s="303"/>
      <c r="T21" s="309"/>
      <c r="U21" s="309"/>
      <c r="V21" s="309"/>
    </row>
    <row r="22" spans="1:22">
      <c r="A22" s="79"/>
      <c r="B22" s="68" t="s">
        <v>20</v>
      </c>
      <c r="C22" s="96">
        <f t="shared" ref="C22:H22" si="2">SUM(C16:C21)</f>
        <v>1789</v>
      </c>
      <c r="D22" s="96">
        <f t="shared" si="2"/>
        <v>1789</v>
      </c>
      <c r="E22" s="96">
        <f t="shared" si="2"/>
        <v>0</v>
      </c>
      <c r="F22" s="96">
        <f t="shared" si="2"/>
        <v>4159</v>
      </c>
      <c r="G22" s="96">
        <f t="shared" si="2"/>
        <v>4159</v>
      </c>
      <c r="H22" s="96">
        <f t="shared" si="2"/>
        <v>0</v>
      </c>
      <c r="I22" s="96">
        <f>SUM(I16:I21)</f>
        <v>4158</v>
      </c>
      <c r="J22" s="96">
        <f>SUM(J16:J21)</f>
        <v>4158</v>
      </c>
      <c r="K22" s="96">
        <f>SUM(K16:K21)</f>
        <v>0</v>
      </c>
      <c r="L22" s="69"/>
      <c r="M22" s="68" t="s">
        <v>18</v>
      </c>
      <c r="N22" s="96">
        <f t="shared" ref="N22:S22" si="3">SUM(N16:N21)</f>
        <v>4346</v>
      </c>
      <c r="O22" s="96">
        <f t="shared" si="3"/>
        <v>4346</v>
      </c>
      <c r="P22" s="96">
        <f t="shared" si="3"/>
        <v>0</v>
      </c>
      <c r="Q22" s="96">
        <f t="shared" si="3"/>
        <v>8460</v>
      </c>
      <c r="R22" s="96">
        <f t="shared" si="3"/>
        <v>8460</v>
      </c>
      <c r="S22" s="96">
        <f t="shared" si="3"/>
        <v>0</v>
      </c>
      <c r="T22" s="96">
        <f>SUM(T16:T21)</f>
        <v>8457</v>
      </c>
      <c r="U22" s="96">
        <f>SUM(U16:U21)</f>
        <v>8457</v>
      </c>
      <c r="V22" s="96">
        <f>SUM(V16:V21)</f>
        <v>0</v>
      </c>
    </row>
    <row r="23" spans="1:22" ht="15" customHeight="1">
      <c r="A23" s="79"/>
      <c r="B23" s="68" t="s">
        <v>195</v>
      </c>
      <c r="C23" s="96">
        <f t="shared" ref="C23:H23" si="4">C15+C22</f>
        <v>20873</v>
      </c>
      <c r="D23" s="96">
        <f t="shared" si="4"/>
        <v>20356</v>
      </c>
      <c r="E23" s="96">
        <f t="shared" si="4"/>
        <v>517</v>
      </c>
      <c r="F23" s="96">
        <f t="shared" si="4"/>
        <v>26530</v>
      </c>
      <c r="G23" s="96">
        <f t="shared" si="4"/>
        <v>25935</v>
      </c>
      <c r="H23" s="96">
        <f t="shared" si="4"/>
        <v>595</v>
      </c>
      <c r="I23" s="96">
        <f>I15+I22</f>
        <v>26881</v>
      </c>
      <c r="J23" s="96">
        <f>J15+J22</f>
        <v>26286</v>
      </c>
      <c r="K23" s="96">
        <f>K15+K22</f>
        <v>595</v>
      </c>
      <c r="L23" s="69"/>
      <c r="M23" s="68" t="s">
        <v>196</v>
      </c>
      <c r="N23" s="96">
        <f t="shared" ref="N23:S23" si="5">N15+N22</f>
        <v>23860</v>
      </c>
      <c r="O23" s="96">
        <f t="shared" si="5"/>
        <v>23343</v>
      </c>
      <c r="P23" s="96">
        <f t="shared" si="5"/>
        <v>517</v>
      </c>
      <c r="Q23" s="96">
        <f t="shared" si="5"/>
        <v>29142</v>
      </c>
      <c r="R23" s="96">
        <f t="shared" si="5"/>
        <v>28547</v>
      </c>
      <c r="S23" s="96">
        <f t="shared" si="5"/>
        <v>595</v>
      </c>
      <c r="T23" s="96">
        <f>T15+T22</f>
        <v>26952</v>
      </c>
      <c r="U23" s="96">
        <f>U15+U22</f>
        <v>26357</v>
      </c>
      <c r="V23" s="96">
        <f>V15+V22</f>
        <v>595</v>
      </c>
    </row>
    <row r="24" spans="1:22" ht="24" customHeight="1">
      <c r="A24" s="79"/>
      <c r="B24" s="68" t="s">
        <v>23</v>
      </c>
      <c r="C24" s="96">
        <f t="shared" ref="C24:K24" si="6">IF(N23&gt;C23,C23-N23,0)</f>
        <v>-2987</v>
      </c>
      <c r="D24" s="96">
        <f t="shared" si="6"/>
        <v>-2987</v>
      </c>
      <c r="E24" s="96">
        <f t="shared" si="6"/>
        <v>0</v>
      </c>
      <c r="F24" s="96">
        <f t="shared" si="6"/>
        <v>-2612</v>
      </c>
      <c r="G24" s="96">
        <f t="shared" si="6"/>
        <v>-2612</v>
      </c>
      <c r="H24" s="96">
        <f t="shared" si="6"/>
        <v>0</v>
      </c>
      <c r="I24" s="96">
        <f t="shared" si="6"/>
        <v>-71</v>
      </c>
      <c r="J24" s="96">
        <f t="shared" si="6"/>
        <v>-71</v>
      </c>
      <c r="K24" s="96">
        <f t="shared" si="6"/>
        <v>0</v>
      </c>
      <c r="L24" s="69"/>
      <c r="M24" s="68" t="s">
        <v>22</v>
      </c>
      <c r="N24" s="96">
        <f t="shared" ref="N24:S24" si="7">IF(C23&gt;N23,C23-N23,0)</f>
        <v>0</v>
      </c>
      <c r="O24" s="96">
        <f t="shared" si="7"/>
        <v>0</v>
      </c>
      <c r="P24" s="96">
        <f t="shared" si="7"/>
        <v>0</v>
      </c>
      <c r="Q24" s="96">
        <f t="shared" si="7"/>
        <v>0</v>
      </c>
      <c r="R24" s="96">
        <f t="shared" si="7"/>
        <v>0</v>
      </c>
      <c r="S24" s="96">
        <f t="shared" si="7"/>
        <v>0</v>
      </c>
      <c r="T24" s="96">
        <f>IF(I23&gt;T23,I23-T23,0)</f>
        <v>0</v>
      </c>
      <c r="U24" s="96">
        <f>IF(J23&gt;U23,J23-U23,0)</f>
        <v>0</v>
      </c>
      <c r="V24" s="96">
        <f>IF(K23&gt;V23,K23-V23,0)</f>
        <v>0</v>
      </c>
    </row>
    <row r="25" spans="1:22" ht="25.5">
      <c r="A25" s="81" t="s">
        <v>476</v>
      </c>
      <c r="B25" s="88" t="s">
        <v>25</v>
      </c>
      <c r="C25" s="128">
        <v>957</v>
      </c>
      <c r="D25" s="128">
        <v>957</v>
      </c>
      <c r="E25" s="128"/>
      <c r="F25" s="128">
        <v>0</v>
      </c>
      <c r="G25" s="128">
        <v>0</v>
      </c>
      <c r="H25" s="128"/>
      <c r="I25" s="128">
        <v>0</v>
      </c>
      <c r="J25" s="128">
        <v>0</v>
      </c>
      <c r="K25" s="128">
        <v>0</v>
      </c>
      <c r="L25" s="306"/>
      <c r="M25" s="304"/>
      <c r="N25" s="305"/>
      <c r="O25" s="303"/>
      <c r="P25" s="303"/>
      <c r="Q25" s="303"/>
      <c r="R25" s="303"/>
      <c r="S25" s="303"/>
      <c r="T25" s="309"/>
      <c r="U25" s="309"/>
      <c r="V25" s="309"/>
    </row>
    <row r="26" spans="1:22" ht="25.5">
      <c r="A26" s="81" t="s">
        <v>476</v>
      </c>
      <c r="B26" s="88" t="s">
        <v>487</v>
      </c>
      <c r="C26" s="128">
        <v>2557</v>
      </c>
      <c r="D26" s="128">
        <v>2557</v>
      </c>
      <c r="E26" s="128"/>
      <c r="F26" s="128">
        <v>3139</v>
      </c>
      <c r="G26" s="128">
        <v>3139</v>
      </c>
      <c r="H26" s="128"/>
      <c r="I26" s="128">
        <v>3140</v>
      </c>
      <c r="J26" s="128">
        <v>3140</v>
      </c>
      <c r="K26" s="128"/>
      <c r="L26" s="306"/>
      <c r="M26" s="304"/>
      <c r="N26" s="305"/>
      <c r="O26" s="303"/>
      <c r="P26" s="303"/>
      <c r="Q26" s="303"/>
      <c r="R26" s="303"/>
      <c r="S26" s="303"/>
      <c r="T26" s="309"/>
      <c r="U26" s="309"/>
      <c r="V26" s="309"/>
    </row>
    <row r="27" spans="1:22" ht="25.5">
      <c r="A27" s="81" t="s">
        <v>476</v>
      </c>
      <c r="B27" s="88" t="s">
        <v>186</v>
      </c>
      <c r="C27" s="128">
        <v>0</v>
      </c>
      <c r="D27" s="128">
        <v>0</v>
      </c>
      <c r="E27" s="128"/>
      <c r="F27" s="128">
        <v>0</v>
      </c>
      <c r="G27" s="128">
        <v>0</v>
      </c>
      <c r="H27" s="128"/>
      <c r="I27" s="128">
        <v>611</v>
      </c>
      <c r="J27" s="128">
        <v>611</v>
      </c>
      <c r="K27" s="128"/>
      <c r="L27" s="307" t="s">
        <v>485</v>
      </c>
      <c r="M27" s="88" t="s">
        <v>26</v>
      </c>
      <c r="N27" s="128">
        <v>527</v>
      </c>
      <c r="O27" s="79">
        <v>527</v>
      </c>
      <c r="P27" s="79">
        <v>0</v>
      </c>
      <c r="Q27" s="79">
        <v>527</v>
      </c>
      <c r="R27" s="79">
        <v>527</v>
      </c>
      <c r="S27" s="79">
        <v>0</v>
      </c>
      <c r="T27" s="79">
        <v>527</v>
      </c>
      <c r="U27" s="79">
        <v>527</v>
      </c>
      <c r="V27" s="79"/>
    </row>
    <row r="28" spans="1:22" ht="25.5">
      <c r="A28" s="81" t="s">
        <v>476</v>
      </c>
      <c r="B28" s="88" t="s">
        <v>187</v>
      </c>
      <c r="C28" s="128">
        <v>0</v>
      </c>
      <c r="D28" s="128">
        <v>0</v>
      </c>
      <c r="E28" s="128"/>
      <c r="F28" s="128">
        <v>0</v>
      </c>
      <c r="G28" s="128">
        <v>0</v>
      </c>
      <c r="H28" s="128"/>
      <c r="I28" s="128"/>
      <c r="J28" s="128"/>
      <c r="K28" s="128"/>
      <c r="L28" s="307" t="s">
        <v>485</v>
      </c>
      <c r="M28" s="88" t="s">
        <v>27</v>
      </c>
      <c r="N28" s="128">
        <v>0</v>
      </c>
      <c r="O28" s="79">
        <v>0</v>
      </c>
      <c r="P28" s="79">
        <v>0</v>
      </c>
      <c r="Q28" s="79"/>
      <c r="R28" s="79"/>
      <c r="S28" s="79"/>
      <c r="T28" s="79"/>
      <c r="U28" s="79"/>
      <c r="V28" s="79"/>
    </row>
    <row r="29" spans="1:22" ht="25.5">
      <c r="A29" s="124"/>
      <c r="B29" s="68" t="s">
        <v>199</v>
      </c>
      <c r="C29" s="96">
        <f t="shared" ref="C29:K29" si="8">C25+C26+C27+C28</f>
        <v>3514</v>
      </c>
      <c r="D29" s="96">
        <f t="shared" si="8"/>
        <v>3514</v>
      </c>
      <c r="E29" s="96">
        <f t="shared" si="8"/>
        <v>0</v>
      </c>
      <c r="F29" s="96">
        <f t="shared" si="8"/>
        <v>3139</v>
      </c>
      <c r="G29" s="96">
        <f t="shared" si="8"/>
        <v>3139</v>
      </c>
      <c r="H29" s="96">
        <f t="shared" si="8"/>
        <v>0</v>
      </c>
      <c r="I29" s="96">
        <f t="shared" si="8"/>
        <v>3751</v>
      </c>
      <c r="J29" s="96">
        <f t="shared" si="8"/>
        <v>3751</v>
      </c>
      <c r="K29" s="96">
        <f t="shared" si="8"/>
        <v>0</v>
      </c>
      <c r="L29" s="308"/>
      <c r="M29" s="68" t="s">
        <v>200</v>
      </c>
      <c r="N29" s="96">
        <f t="shared" ref="N29:S29" si="9">N27+N28</f>
        <v>527</v>
      </c>
      <c r="O29" s="96">
        <f t="shared" si="9"/>
        <v>527</v>
      </c>
      <c r="P29" s="96">
        <f t="shared" si="9"/>
        <v>0</v>
      </c>
      <c r="Q29" s="96">
        <f t="shared" si="9"/>
        <v>527</v>
      </c>
      <c r="R29" s="96">
        <f t="shared" si="9"/>
        <v>527</v>
      </c>
      <c r="S29" s="96">
        <f t="shared" si="9"/>
        <v>0</v>
      </c>
      <c r="T29" s="96">
        <f>T27+T28</f>
        <v>527</v>
      </c>
      <c r="U29" s="96">
        <f>U27+U28</f>
        <v>527</v>
      </c>
      <c r="V29" s="96">
        <f>V27+V28</f>
        <v>0</v>
      </c>
    </row>
    <row r="30" spans="1:22" ht="15" customHeight="1">
      <c r="A30" s="307"/>
      <c r="B30" s="68" t="s">
        <v>28</v>
      </c>
      <c r="C30" s="96">
        <f t="shared" ref="C30:K30" si="10">C15+C25+C27</f>
        <v>20041</v>
      </c>
      <c r="D30" s="96">
        <f t="shared" si="10"/>
        <v>19524</v>
      </c>
      <c r="E30" s="96">
        <f t="shared" si="10"/>
        <v>517</v>
      </c>
      <c r="F30" s="96">
        <f t="shared" si="10"/>
        <v>22371</v>
      </c>
      <c r="G30" s="96">
        <f t="shared" si="10"/>
        <v>21776</v>
      </c>
      <c r="H30" s="96">
        <f t="shared" si="10"/>
        <v>595</v>
      </c>
      <c r="I30" s="96">
        <f t="shared" si="10"/>
        <v>23334</v>
      </c>
      <c r="J30" s="96">
        <f t="shared" si="10"/>
        <v>22739</v>
      </c>
      <c r="K30" s="96">
        <f t="shared" si="10"/>
        <v>595</v>
      </c>
      <c r="L30" s="307"/>
      <c r="M30" s="68" t="s">
        <v>30</v>
      </c>
      <c r="N30" s="96">
        <f t="shared" ref="N30:V30" si="11">N15+N25+N27</f>
        <v>20041</v>
      </c>
      <c r="O30" s="96">
        <f t="shared" si="11"/>
        <v>19524</v>
      </c>
      <c r="P30" s="96">
        <f t="shared" si="11"/>
        <v>517</v>
      </c>
      <c r="Q30" s="96">
        <f t="shared" si="11"/>
        <v>21209</v>
      </c>
      <c r="R30" s="96">
        <f t="shared" si="11"/>
        <v>20614</v>
      </c>
      <c r="S30" s="96">
        <f t="shared" si="11"/>
        <v>595</v>
      </c>
      <c r="T30" s="96">
        <f t="shared" si="11"/>
        <v>19022</v>
      </c>
      <c r="U30" s="96">
        <f t="shared" si="11"/>
        <v>18427</v>
      </c>
      <c r="V30" s="96">
        <f t="shared" si="11"/>
        <v>595</v>
      </c>
    </row>
    <row r="31" spans="1:22" ht="15" customHeight="1">
      <c r="A31" s="307"/>
      <c r="B31" s="68" t="s">
        <v>29</v>
      </c>
      <c r="C31" s="96">
        <f t="shared" ref="C31:K31" si="12">C22+C26+C28</f>
        <v>4346</v>
      </c>
      <c r="D31" s="96">
        <f t="shared" si="12"/>
        <v>4346</v>
      </c>
      <c r="E31" s="96">
        <f t="shared" si="12"/>
        <v>0</v>
      </c>
      <c r="F31" s="96">
        <f t="shared" si="12"/>
        <v>7298</v>
      </c>
      <c r="G31" s="96">
        <f t="shared" si="12"/>
        <v>7298</v>
      </c>
      <c r="H31" s="96">
        <f t="shared" si="12"/>
        <v>0</v>
      </c>
      <c r="I31" s="96">
        <f t="shared" si="12"/>
        <v>7298</v>
      </c>
      <c r="J31" s="96">
        <f t="shared" si="12"/>
        <v>7298</v>
      </c>
      <c r="K31" s="96">
        <f t="shared" si="12"/>
        <v>0</v>
      </c>
      <c r="L31" s="307"/>
      <c r="M31" s="68" t="s">
        <v>31</v>
      </c>
      <c r="N31" s="96">
        <f t="shared" ref="N31:V31" si="13">N22+N26+N28</f>
        <v>4346</v>
      </c>
      <c r="O31" s="96">
        <f t="shared" si="13"/>
        <v>4346</v>
      </c>
      <c r="P31" s="96">
        <f t="shared" si="13"/>
        <v>0</v>
      </c>
      <c r="Q31" s="96">
        <f t="shared" si="13"/>
        <v>8460</v>
      </c>
      <c r="R31" s="96">
        <f t="shared" si="13"/>
        <v>8460</v>
      </c>
      <c r="S31" s="96">
        <f t="shared" si="13"/>
        <v>0</v>
      </c>
      <c r="T31" s="96">
        <f t="shared" si="13"/>
        <v>8457</v>
      </c>
      <c r="U31" s="96">
        <f t="shared" si="13"/>
        <v>8457</v>
      </c>
      <c r="V31" s="96">
        <f t="shared" si="13"/>
        <v>0</v>
      </c>
    </row>
    <row r="32" spans="1:22" ht="15" customHeight="1">
      <c r="A32" s="79"/>
      <c r="B32" s="68" t="s">
        <v>9</v>
      </c>
      <c r="C32" s="96">
        <f t="shared" ref="C32:H32" si="14">SUM(C30:C31)</f>
        <v>24387</v>
      </c>
      <c r="D32" s="96">
        <f t="shared" si="14"/>
        <v>23870</v>
      </c>
      <c r="E32" s="96">
        <f t="shared" si="14"/>
        <v>517</v>
      </c>
      <c r="F32" s="96">
        <f t="shared" si="14"/>
        <v>29669</v>
      </c>
      <c r="G32" s="96">
        <f t="shared" si="14"/>
        <v>29074</v>
      </c>
      <c r="H32" s="96">
        <f t="shared" si="14"/>
        <v>595</v>
      </c>
      <c r="I32" s="96">
        <f>SUM(I30:I31)</f>
        <v>30632</v>
      </c>
      <c r="J32" s="96">
        <f>SUM(J30:J31)</f>
        <v>30037</v>
      </c>
      <c r="K32" s="96">
        <f>SUM(K30:K31)</f>
        <v>595</v>
      </c>
      <c r="L32" s="69"/>
      <c r="M32" s="68" t="s">
        <v>21</v>
      </c>
      <c r="N32" s="96">
        <f t="shared" ref="N32:S32" si="15">SUM(N30:N31)</f>
        <v>24387</v>
      </c>
      <c r="O32" s="96">
        <f t="shared" si="15"/>
        <v>23870</v>
      </c>
      <c r="P32" s="96">
        <f t="shared" si="15"/>
        <v>517</v>
      </c>
      <c r="Q32" s="96">
        <f t="shared" si="15"/>
        <v>29669</v>
      </c>
      <c r="R32" s="96">
        <f t="shared" si="15"/>
        <v>29074</v>
      </c>
      <c r="S32" s="96">
        <f t="shared" si="15"/>
        <v>595</v>
      </c>
      <c r="T32" s="96">
        <f>SUM(T30:T31)</f>
        <v>27479</v>
      </c>
      <c r="U32" s="96">
        <f>SUM(U30:U31)</f>
        <v>26884</v>
      </c>
      <c r="V32" s="96">
        <f>SUM(V30:V31)</f>
        <v>595</v>
      </c>
    </row>
  </sheetData>
  <mergeCells count="17">
    <mergeCell ref="R5:S5"/>
    <mergeCell ref="T5:T6"/>
    <mergeCell ref="O5:P5"/>
    <mergeCell ref="U5:V5"/>
    <mergeCell ref="D5:E5"/>
    <mergeCell ref="Q5:Q6"/>
    <mergeCell ref="A2:P2"/>
    <mergeCell ref="A3:P3"/>
    <mergeCell ref="N5:N6"/>
    <mergeCell ref="M5:M6"/>
    <mergeCell ref="A5:A6"/>
    <mergeCell ref="B5:B6"/>
    <mergeCell ref="C5:C6"/>
    <mergeCell ref="G5:H5"/>
    <mergeCell ref="J5:K5"/>
    <mergeCell ref="L5:L6"/>
    <mergeCell ref="I5:I6"/>
  </mergeCells>
  <phoneticPr fontId="2" type="noConversion"/>
  <printOptions horizontalCentered="1"/>
  <pageMargins left="0" right="0" top="0.23622047244094491" bottom="0.15748031496062992" header="0.35433070866141736" footer="3.937007874015748E-2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C30" sqref="C30"/>
    </sheetView>
  </sheetViews>
  <sheetFormatPr defaultRowHeight="12.75"/>
  <cols>
    <col min="1" max="1" width="5.5703125" style="256" customWidth="1"/>
    <col min="2" max="2" width="57" style="256" customWidth="1"/>
    <col min="3" max="3" width="13.28515625" style="256" customWidth="1"/>
    <col min="4" max="4" width="13.85546875" style="256" customWidth="1"/>
    <col min="5" max="16384" width="9.140625" style="256"/>
  </cols>
  <sheetData>
    <row r="1" spans="1:4">
      <c r="C1" s="256" t="s">
        <v>397</v>
      </c>
    </row>
    <row r="2" spans="1:4" ht="13.5" thickBot="1"/>
    <row r="3" spans="1:4">
      <c r="A3" s="365" t="s">
        <v>398</v>
      </c>
      <c r="B3" s="366"/>
      <c r="C3" s="366"/>
      <c r="D3" s="366"/>
    </row>
    <row r="4" spans="1:4" ht="15">
      <c r="A4" s="257"/>
      <c r="B4" s="258" t="s">
        <v>318</v>
      </c>
      <c r="C4" s="258"/>
      <c r="D4" s="258"/>
    </row>
    <row r="5" spans="1:4" ht="30.75" thickBot="1">
      <c r="A5" s="259"/>
      <c r="B5" s="258" t="s">
        <v>1</v>
      </c>
      <c r="C5" s="258" t="s">
        <v>319</v>
      </c>
      <c r="D5" s="258" t="s">
        <v>399</v>
      </c>
    </row>
    <row r="6" spans="1:4" ht="15">
      <c r="A6" s="260"/>
      <c r="B6" s="261">
        <v>2</v>
      </c>
      <c r="C6" s="261">
        <v>2016</v>
      </c>
      <c r="D6" s="262">
        <v>2017</v>
      </c>
    </row>
    <row r="7" spans="1:4">
      <c r="A7" s="263" t="s">
        <v>359</v>
      </c>
      <c r="B7" s="264" t="s">
        <v>400</v>
      </c>
      <c r="C7" s="265">
        <v>1539</v>
      </c>
      <c r="D7" s="265">
        <v>2214</v>
      </c>
    </row>
    <row r="8" spans="1:4" ht="12.75" customHeight="1">
      <c r="A8" s="263" t="s">
        <v>361</v>
      </c>
      <c r="B8" s="264" t="s">
        <v>401</v>
      </c>
      <c r="C8" s="265">
        <v>896</v>
      </c>
      <c r="D8" s="265">
        <v>309</v>
      </c>
    </row>
    <row r="9" spans="1:4">
      <c r="A9" s="263" t="s">
        <v>365</v>
      </c>
      <c r="B9" s="264" t="s">
        <v>402</v>
      </c>
      <c r="C9" s="265">
        <v>43</v>
      </c>
      <c r="D9" s="265">
        <v>48</v>
      </c>
    </row>
    <row r="10" spans="1:4" s="269" customFormat="1">
      <c r="A10" s="266" t="s">
        <v>363</v>
      </c>
      <c r="B10" s="267" t="s">
        <v>403</v>
      </c>
      <c r="C10" s="268">
        <f>SUM(C7:C9)</f>
        <v>2478</v>
      </c>
      <c r="D10" s="268">
        <f>SUM(D7:D9)</f>
        <v>2571</v>
      </c>
    </row>
    <row r="11" spans="1:4">
      <c r="A11" s="263" t="s">
        <v>367</v>
      </c>
      <c r="B11" s="264" t="s">
        <v>404</v>
      </c>
      <c r="C11" s="265">
        <v>0</v>
      </c>
      <c r="D11" s="265">
        <v>0</v>
      </c>
    </row>
    <row r="12" spans="1:4">
      <c r="A12" s="263" t="s">
        <v>373</v>
      </c>
      <c r="B12" s="264" t="s">
        <v>405</v>
      </c>
      <c r="C12" s="265">
        <v>0</v>
      </c>
      <c r="D12" s="265">
        <v>0</v>
      </c>
    </row>
    <row r="13" spans="1:4" s="269" customFormat="1">
      <c r="A13" s="266" t="s">
        <v>369</v>
      </c>
      <c r="B13" s="267" t="s">
        <v>406</v>
      </c>
      <c r="C13" s="268">
        <f>SUM(C11:C12)</f>
        <v>0</v>
      </c>
      <c r="D13" s="268">
        <f>SUM(D11:D12)</f>
        <v>0</v>
      </c>
    </row>
    <row r="14" spans="1:4" ht="12.75" customHeight="1">
      <c r="A14" s="263" t="s">
        <v>375</v>
      </c>
      <c r="B14" s="264" t="s">
        <v>407</v>
      </c>
      <c r="C14" s="265">
        <v>13371</v>
      </c>
      <c r="D14" s="265">
        <v>15460</v>
      </c>
    </row>
    <row r="15" spans="1:4" ht="17.25" customHeight="1">
      <c r="A15" s="263" t="s">
        <v>379</v>
      </c>
      <c r="B15" s="264" t="s">
        <v>408</v>
      </c>
      <c r="C15" s="265">
        <v>4574</v>
      </c>
      <c r="D15" s="265">
        <v>4693</v>
      </c>
    </row>
    <row r="16" spans="1:4">
      <c r="A16" s="263" t="s">
        <v>381</v>
      </c>
      <c r="B16" s="264" t="s">
        <v>451</v>
      </c>
      <c r="C16" s="265">
        <v>4767</v>
      </c>
      <c r="D16" s="265">
        <v>4408</v>
      </c>
    </row>
    <row r="17" spans="1:4">
      <c r="A17" s="263">
        <v>9</v>
      </c>
      <c r="B17" s="264" t="s">
        <v>409</v>
      </c>
      <c r="C17" s="265">
        <v>241</v>
      </c>
      <c r="D17" s="265">
        <v>4953</v>
      </c>
    </row>
    <row r="18" spans="1:4" s="269" customFormat="1">
      <c r="A18" s="266" t="s">
        <v>377</v>
      </c>
      <c r="B18" s="267" t="s">
        <v>410</v>
      </c>
      <c r="C18" s="268">
        <f>SUM(C14:C17)</f>
        <v>22953</v>
      </c>
      <c r="D18" s="268">
        <f>SUM(D14:D17)</f>
        <v>29514</v>
      </c>
    </row>
    <row r="19" spans="1:4">
      <c r="A19" s="263" t="s">
        <v>411</v>
      </c>
      <c r="B19" s="264" t="s">
        <v>412</v>
      </c>
      <c r="C19" s="265">
        <v>732</v>
      </c>
      <c r="D19" s="265">
        <v>656</v>
      </c>
    </row>
    <row r="20" spans="1:4">
      <c r="A20" s="263" t="s">
        <v>413</v>
      </c>
      <c r="B20" s="264" t="s">
        <v>414</v>
      </c>
      <c r="C20" s="265">
        <v>3351</v>
      </c>
      <c r="D20" s="265">
        <v>3292</v>
      </c>
    </row>
    <row r="21" spans="1:4">
      <c r="A21" s="263" t="s">
        <v>415</v>
      </c>
      <c r="B21" s="264" t="s">
        <v>518</v>
      </c>
      <c r="C21" s="265">
        <v>0</v>
      </c>
      <c r="D21" s="265">
        <v>436</v>
      </c>
    </row>
    <row r="22" spans="1:4">
      <c r="A22" s="263" t="s">
        <v>416</v>
      </c>
      <c r="B22" s="264" t="s">
        <v>417</v>
      </c>
      <c r="C22" s="265">
        <v>0</v>
      </c>
      <c r="D22" s="265">
        <v>0</v>
      </c>
    </row>
    <row r="23" spans="1:4" s="269" customFormat="1">
      <c r="A23" s="266" t="s">
        <v>221</v>
      </c>
      <c r="B23" s="267" t="s">
        <v>418</v>
      </c>
      <c r="C23" s="268">
        <f>SUM(C19:C22)</f>
        <v>4083</v>
      </c>
      <c r="D23" s="268">
        <f>SUM(D19:D22)</f>
        <v>4384</v>
      </c>
    </row>
    <row r="24" spans="1:4">
      <c r="A24" s="263" t="s">
        <v>419</v>
      </c>
      <c r="B24" s="264" t="s">
        <v>420</v>
      </c>
      <c r="C24" s="265">
        <v>4422</v>
      </c>
      <c r="D24" s="265">
        <v>4793</v>
      </c>
    </row>
    <row r="25" spans="1:4" s="269" customFormat="1">
      <c r="A25" s="263" t="s">
        <v>421</v>
      </c>
      <c r="B25" s="264" t="s">
        <v>422</v>
      </c>
      <c r="C25" s="265">
        <v>2943</v>
      </c>
      <c r="D25" s="265">
        <v>4214</v>
      </c>
    </row>
    <row r="26" spans="1:4">
      <c r="A26" s="263" t="s">
        <v>423</v>
      </c>
      <c r="B26" s="270" t="s">
        <v>417</v>
      </c>
      <c r="C26" s="265">
        <v>1777</v>
      </c>
      <c r="D26" s="265">
        <v>1718</v>
      </c>
    </row>
    <row r="27" spans="1:4" s="269" customFormat="1">
      <c r="A27" s="271" t="s">
        <v>207</v>
      </c>
      <c r="B27" s="272" t="s">
        <v>424</v>
      </c>
      <c r="C27" s="273">
        <f>SUM(C24:C26)</f>
        <v>9142</v>
      </c>
      <c r="D27" s="273">
        <f>SUM(D24:D26)</f>
        <v>10725</v>
      </c>
    </row>
    <row r="28" spans="1:4" s="269" customFormat="1">
      <c r="A28" s="271" t="s">
        <v>425</v>
      </c>
      <c r="B28" s="272" t="s">
        <v>426</v>
      </c>
      <c r="C28" s="268">
        <v>7623</v>
      </c>
      <c r="D28" s="268">
        <v>5153</v>
      </c>
    </row>
    <row r="29" spans="1:4" s="269" customFormat="1">
      <c r="A29" s="271" t="s">
        <v>427</v>
      </c>
      <c r="B29" s="272" t="s">
        <v>428</v>
      </c>
      <c r="C29" s="268">
        <v>4708</v>
      </c>
      <c r="D29" s="268">
        <v>14100</v>
      </c>
    </row>
    <row r="30" spans="1:4" s="269" customFormat="1">
      <c r="A30" s="271" t="s">
        <v>429</v>
      </c>
      <c r="B30" s="272" t="s">
        <v>430</v>
      </c>
      <c r="C30" s="273">
        <f>C10+C13+C18-C23-C27-C28-C29</f>
        <v>-125</v>
      </c>
      <c r="D30" s="273">
        <f>D10+D13+D18-D23-D27-D28-D29</f>
        <v>-2277</v>
      </c>
    </row>
    <row r="31" spans="1:4">
      <c r="A31" s="274" t="s">
        <v>431</v>
      </c>
      <c r="B31" s="270" t="s">
        <v>432</v>
      </c>
      <c r="C31" s="275">
        <v>0</v>
      </c>
      <c r="D31" s="275">
        <v>0</v>
      </c>
    </row>
    <row r="32" spans="1:4">
      <c r="A32" s="274" t="s">
        <v>433</v>
      </c>
      <c r="B32" s="270" t="s">
        <v>434</v>
      </c>
      <c r="C32" s="275">
        <v>0</v>
      </c>
      <c r="D32" s="275">
        <v>0</v>
      </c>
    </row>
    <row r="33" spans="1:4">
      <c r="A33" s="274" t="s">
        <v>435</v>
      </c>
      <c r="B33" s="270" t="s">
        <v>436</v>
      </c>
      <c r="C33" s="265">
        <v>0</v>
      </c>
      <c r="D33" s="265">
        <v>0</v>
      </c>
    </row>
    <row r="34" spans="1:4">
      <c r="A34" s="274" t="s">
        <v>437</v>
      </c>
      <c r="B34" s="270" t="s">
        <v>438</v>
      </c>
      <c r="C34" s="275">
        <v>0</v>
      </c>
      <c r="D34" s="275">
        <v>0</v>
      </c>
    </row>
    <row r="35" spans="1:4" s="269" customFormat="1">
      <c r="A35" s="271" t="s">
        <v>427</v>
      </c>
      <c r="B35" s="272" t="s">
        <v>439</v>
      </c>
      <c r="C35" s="273">
        <f>SUM(C31:C34)</f>
        <v>0</v>
      </c>
      <c r="D35" s="273">
        <f>SUM(D31:D34)</f>
        <v>0</v>
      </c>
    </row>
    <row r="36" spans="1:4">
      <c r="A36" s="274" t="s">
        <v>440</v>
      </c>
      <c r="B36" s="270" t="s">
        <v>441</v>
      </c>
      <c r="C36" s="275">
        <v>0</v>
      </c>
      <c r="D36" s="275">
        <v>0</v>
      </c>
    </row>
    <row r="37" spans="1:4">
      <c r="A37" s="274" t="s">
        <v>442</v>
      </c>
      <c r="B37" s="270" t="s">
        <v>443</v>
      </c>
      <c r="C37" s="275">
        <v>0</v>
      </c>
      <c r="D37" s="275">
        <v>0</v>
      </c>
    </row>
    <row r="38" spans="1:4">
      <c r="A38" s="274" t="s">
        <v>444</v>
      </c>
      <c r="B38" s="270" t="s">
        <v>445</v>
      </c>
      <c r="C38" s="275">
        <v>0</v>
      </c>
      <c r="D38" s="275">
        <v>0</v>
      </c>
    </row>
    <row r="39" spans="1:4">
      <c r="A39" s="274" t="s">
        <v>446</v>
      </c>
      <c r="B39" s="270" t="s">
        <v>447</v>
      </c>
      <c r="C39" s="275">
        <v>0</v>
      </c>
      <c r="D39" s="275">
        <v>0</v>
      </c>
    </row>
    <row r="40" spans="1:4" s="269" customFormat="1">
      <c r="A40" s="271" t="s">
        <v>228</v>
      </c>
      <c r="B40" s="272" t="s">
        <v>448</v>
      </c>
      <c r="C40" s="273">
        <f>SUM(C36:C39)</f>
        <v>0</v>
      </c>
      <c r="D40" s="273">
        <f>SUM(D36:D39)</f>
        <v>0</v>
      </c>
    </row>
    <row r="41" spans="1:4" s="269" customFormat="1">
      <c r="A41" s="271" t="s">
        <v>449</v>
      </c>
      <c r="B41" s="272" t="s">
        <v>450</v>
      </c>
      <c r="C41" s="273">
        <f>C35-C40</f>
        <v>0</v>
      </c>
      <c r="D41" s="273">
        <f>D35-D40</f>
        <v>0</v>
      </c>
    </row>
    <row r="42" spans="1:4" s="269" customFormat="1">
      <c r="A42" s="271" t="s">
        <v>452</v>
      </c>
      <c r="B42" s="272" t="s">
        <v>453</v>
      </c>
      <c r="C42" s="273">
        <f>C30+C41</f>
        <v>-125</v>
      </c>
      <c r="D42" s="273">
        <f>D30+D41</f>
        <v>-2277</v>
      </c>
    </row>
  </sheetData>
  <mergeCells count="1">
    <mergeCell ref="A3:D3"/>
  </mergeCells>
  <phoneticPr fontId="31" type="noConversion"/>
  <pageMargins left="0" right="0.15748031496062992" top="0.98425196850393704" bottom="0.98425196850393704" header="0.51181102362204722" footer="0.51181102362204722"/>
  <pageSetup paperSize="9" orientation="portrait" r:id="rId1"/>
  <headerFooter alignWithMargins="0">
    <oddHeader>&amp;R6.sz.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2"/>
  </sheetPr>
  <dimension ref="A1:F24"/>
  <sheetViews>
    <sheetView tabSelected="1" zoomScaleNormal="100" workbookViewId="0">
      <selection activeCell="A2" sqref="A2:E2"/>
    </sheetView>
  </sheetViews>
  <sheetFormatPr defaultColWidth="7" defaultRowHeight="12.75"/>
  <cols>
    <col min="1" max="1" width="7" style="277"/>
    <col min="2" max="2" width="43.140625" style="277" customWidth="1"/>
    <col min="3" max="4" width="19.7109375" style="277" customWidth="1"/>
    <col min="5" max="5" width="23.140625" style="277" customWidth="1"/>
    <col min="6" max="6" width="4.7109375" style="277" customWidth="1"/>
    <col min="7" max="16384" width="7" style="277"/>
  </cols>
  <sheetData>
    <row r="1" spans="1:6">
      <c r="A1" s="276"/>
      <c r="F1" s="370"/>
    </row>
    <row r="2" spans="1:6" ht="33" customHeight="1">
      <c r="A2" s="367" t="s">
        <v>572</v>
      </c>
      <c r="B2" s="367"/>
      <c r="C2" s="367"/>
      <c r="D2" s="367"/>
      <c r="E2" s="367"/>
      <c r="F2" s="370"/>
    </row>
    <row r="3" spans="1:6" ht="33" customHeight="1">
      <c r="A3" s="278"/>
      <c r="B3" s="278"/>
      <c r="C3" s="278"/>
      <c r="D3" s="278"/>
      <c r="E3" s="279" t="s">
        <v>454</v>
      </c>
      <c r="F3" s="370"/>
    </row>
    <row r="4" spans="1:6" ht="16.5" thickBot="1">
      <c r="A4" s="280"/>
      <c r="E4" s="281"/>
      <c r="F4" s="370"/>
    </row>
    <row r="5" spans="1:6" ht="63.75" thickBot="1">
      <c r="A5" s="282" t="s">
        <v>455</v>
      </c>
      <c r="B5" s="283" t="s">
        <v>456</v>
      </c>
      <c r="C5" s="283" t="s">
        <v>457</v>
      </c>
      <c r="D5" s="283" t="s">
        <v>458</v>
      </c>
      <c r="E5" s="284" t="s">
        <v>459</v>
      </c>
      <c r="F5" s="370"/>
    </row>
    <row r="6" spans="1:6" ht="15.75">
      <c r="A6" s="285" t="s">
        <v>295</v>
      </c>
      <c r="B6" s="286" t="s">
        <v>460</v>
      </c>
      <c r="C6" s="287"/>
      <c r="D6" s="288">
        <v>15580</v>
      </c>
      <c r="E6" s="289"/>
      <c r="F6" s="370"/>
    </row>
    <row r="7" spans="1:6" ht="15.75">
      <c r="A7" s="290" t="s">
        <v>301</v>
      </c>
      <c r="B7" s="291"/>
      <c r="C7" s="292"/>
      <c r="D7" s="293"/>
      <c r="E7" s="294"/>
      <c r="F7" s="370"/>
    </row>
    <row r="8" spans="1:6" ht="15.75">
      <c r="A8" s="290" t="s">
        <v>303</v>
      </c>
      <c r="B8" s="291"/>
      <c r="C8" s="292"/>
      <c r="D8" s="293"/>
      <c r="E8" s="294"/>
      <c r="F8" s="370"/>
    </row>
    <row r="9" spans="1:6" ht="15.75">
      <c r="A9" s="290" t="s">
        <v>305</v>
      </c>
      <c r="B9" s="291"/>
      <c r="C9" s="292"/>
      <c r="D9" s="293"/>
      <c r="E9" s="294"/>
      <c r="F9" s="370"/>
    </row>
    <row r="10" spans="1:6" ht="15.75">
      <c r="A10" s="290" t="s">
        <v>461</v>
      </c>
      <c r="B10" s="291"/>
      <c r="C10" s="292"/>
      <c r="D10" s="293"/>
      <c r="E10" s="294"/>
      <c r="F10" s="370"/>
    </row>
    <row r="11" spans="1:6" ht="15.75">
      <c r="A11" s="290" t="s">
        <v>462</v>
      </c>
      <c r="B11" s="291"/>
      <c r="C11" s="292"/>
      <c r="D11" s="293"/>
      <c r="E11" s="294"/>
      <c r="F11" s="370"/>
    </row>
    <row r="12" spans="1:6" ht="15.75">
      <c r="A12" s="290" t="s">
        <v>463</v>
      </c>
      <c r="B12" s="291"/>
      <c r="C12" s="292"/>
      <c r="D12" s="293"/>
      <c r="E12" s="294"/>
      <c r="F12" s="370"/>
    </row>
    <row r="13" spans="1:6" ht="15.75">
      <c r="A13" s="290" t="s">
        <v>464</v>
      </c>
      <c r="B13" s="291"/>
      <c r="C13" s="292"/>
      <c r="D13" s="293"/>
      <c r="E13" s="294"/>
      <c r="F13" s="370"/>
    </row>
    <row r="14" spans="1:6" ht="15.75">
      <c r="A14" s="290" t="s">
        <v>465</v>
      </c>
      <c r="B14" s="291"/>
      <c r="C14" s="292"/>
      <c r="D14" s="293"/>
      <c r="E14" s="294"/>
      <c r="F14" s="370"/>
    </row>
    <row r="15" spans="1:6" ht="15.75">
      <c r="A15" s="290" t="s">
        <v>413</v>
      </c>
      <c r="B15" s="291"/>
      <c r="C15" s="292"/>
      <c r="D15" s="293"/>
      <c r="E15" s="294"/>
      <c r="F15" s="370"/>
    </row>
    <row r="16" spans="1:6" ht="15.75">
      <c r="A16" s="290" t="s">
        <v>415</v>
      </c>
      <c r="B16" s="291"/>
      <c r="C16" s="292"/>
      <c r="D16" s="293"/>
      <c r="E16" s="294"/>
      <c r="F16" s="370"/>
    </row>
    <row r="17" spans="1:6" ht="15.75">
      <c r="A17" s="290" t="s">
        <v>416</v>
      </c>
      <c r="B17" s="291"/>
      <c r="C17" s="292"/>
      <c r="D17" s="293"/>
      <c r="E17" s="294"/>
      <c r="F17" s="370"/>
    </row>
    <row r="18" spans="1:6" ht="15.75">
      <c r="A18" s="290" t="s">
        <v>419</v>
      </c>
      <c r="B18" s="291"/>
      <c r="C18" s="292"/>
      <c r="D18" s="293"/>
      <c r="E18" s="294"/>
      <c r="F18" s="370"/>
    </row>
    <row r="19" spans="1:6" ht="15.75">
      <c r="A19" s="290" t="s">
        <v>421</v>
      </c>
      <c r="B19" s="291"/>
      <c r="C19" s="292"/>
      <c r="D19" s="293"/>
      <c r="E19" s="294"/>
      <c r="F19" s="370"/>
    </row>
    <row r="20" spans="1:6" ht="15.75">
      <c r="A20" s="290" t="s">
        <v>423</v>
      </c>
      <c r="B20" s="291"/>
      <c r="C20" s="292"/>
      <c r="D20" s="293"/>
      <c r="E20" s="294"/>
      <c r="F20" s="370"/>
    </row>
    <row r="21" spans="1:6" ht="15.75">
      <c r="A21" s="290" t="s">
        <v>431</v>
      </c>
      <c r="B21" s="291"/>
      <c r="C21" s="292"/>
      <c r="D21" s="293"/>
      <c r="E21" s="294"/>
      <c r="F21" s="370"/>
    </row>
    <row r="22" spans="1:6" ht="16.5" thickBot="1">
      <c r="A22" s="295" t="s">
        <v>433</v>
      </c>
      <c r="B22" s="296"/>
      <c r="C22" s="297"/>
      <c r="D22" s="298"/>
      <c r="E22" s="299"/>
      <c r="F22" s="370"/>
    </row>
    <row r="23" spans="1:6" ht="16.5" thickBot="1">
      <c r="A23" s="368" t="s">
        <v>466</v>
      </c>
      <c r="B23" s="369"/>
      <c r="C23" s="300"/>
      <c r="D23" s="301">
        <f>IF(SUM(D6:D22)=0,"",SUM(D6:D22))</f>
        <v>15580</v>
      </c>
      <c r="E23" s="302" t="str">
        <f>IF(SUM(E6:E22)=0,"",SUM(E6:E22))</f>
        <v/>
      </c>
      <c r="F23" s="370"/>
    </row>
    <row r="24" spans="1:6" ht="15.75">
      <c r="A24" s="280"/>
    </row>
  </sheetData>
  <mergeCells count="3">
    <mergeCell ref="A2:E2"/>
    <mergeCell ref="A23:B23"/>
    <mergeCell ref="F1:F23"/>
  </mergeCells>
  <phoneticPr fontId="36" type="noConversion"/>
  <pageMargins left="0.7" right="0.7" top="0.75" bottom="0.75" header="0.3" footer="0.3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11" sqref="A11"/>
    </sheetView>
  </sheetViews>
  <sheetFormatPr defaultRowHeight="12.75"/>
  <cols>
    <col min="1" max="1" width="44.28515625" customWidth="1"/>
    <col min="2" max="2" width="10.5703125" customWidth="1"/>
  </cols>
  <sheetData>
    <row r="1" spans="1:6">
      <c r="E1" s="8"/>
      <c r="F1" s="8" t="s">
        <v>54</v>
      </c>
    </row>
    <row r="2" spans="1:6">
      <c r="E2" s="8"/>
    </row>
    <row r="3" spans="1:6" ht="18" customHeight="1">
      <c r="A3" s="334" t="s">
        <v>67</v>
      </c>
      <c r="B3" s="334"/>
      <c r="C3" s="334"/>
      <c r="D3" s="334"/>
      <c r="E3" s="334"/>
      <c r="F3" s="334"/>
    </row>
    <row r="4" spans="1:6" ht="28.5" customHeight="1">
      <c r="A4" s="329" t="s">
        <v>65</v>
      </c>
      <c r="B4" s="334"/>
      <c r="C4" s="334"/>
      <c r="D4" s="334"/>
      <c r="E4" s="334"/>
      <c r="F4" s="334"/>
    </row>
    <row r="5" spans="1:6" ht="18" customHeight="1">
      <c r="A5" s="10"/>
      <c r="B5" s="10"/>
      <c r="C5" s="10"/>
      <c r="D5" s="10"/>
      <c r="E5" s="10"/>
      <c r="F5" s="10"/>
    </row>
    <row r="6" spans="1:6" ht="13.5" thickBot="1">
      <c r="F6" s="8" t="s">
        <v>59</v>
      </c>
    </row>
    <row r="7" spans="1:6" ht="18" customHeight="1" thickBot="1">
      <c r="A7" s="371" t="s">
        <v>1</v>
      </c>
      <c r="B7" s="372"/>
      <c r="C7" s="14" t="s">
        <v>52</v>
      </c>
      <c r="D7" s="14" t="s">
        <v>50</v>
      </c>
      <c r="E7" s="14" t="s">
        <v>51</v>
      </c>
      <c r="F7" s="15" t="s">
        <v>58</v>
      </c>
    </row>
    <row r="8" spans="1:6" ht="18" customHeight="1">
      <c r="A8" s="373" t="s">
        <v>53</v>
      </c>
      <c r="B8" s="374"/>
      <c r="C8" s="4"/>
      <c r="D8" s="4"/>
      <c r="E8" s="4"/>
      <c r="F8" s="5"/>
    </row>
    <row r="9" spans="1:6" ht="9.75" customHeight="1" thickBot="1">
      <c r="A9" s="11"/>
      <c r="B9" s="12"/>
      <c r="C9" s="12"/>
      <c r="D9" s="12"/>
      <c r="E9" s="12"/>
      <c r="F9" s="13"/>
    </row>
    <row r="10" spans="1:6" ht="26.25" thickBot="1">
      <c r="A10" s="17" t="s">
        <v>56</v>
      </c>
      <c r="B10" s="18" t="s">
        <v>55</v>
      </c>
      <c r="C10" s="14" t="s">
        <v>57</v>
      </c>
      <c r="D10" s="14" t="s">
        <v>50</v>
      </c>
      <c r="E10" s="14" t="s">
        <v>51</v>
      </c>
      <c r="F10" s="15" t="s">
        <v>58</v>
      </c>
    </row>
    <row r="11" spans="1:6" ht="18" customHeight="1">
      <c r="A11" s="16" t="s">
        <v>68</v>
      </c>
      <c r="B11" s="4"/>
      <c r="C11" s="4"/>
      <c r="D11" s="4"/>
      <c r="E11" s="4"/>
      <c r="F11" s="5"/>
    </row>
    <row r="12" spans="1:6" ht="18" customHeight="1">
      <c r="A12" s="3"/>
      <c r="B12" s="1"/>
      <c r="C12" s="1"/>
      <c r="D12" s="1"/>
      <c r="E12" s="1"/>
      <c r="F12" s="2"/>
    </row>
    <row r="13" spans="1:6" ht="18" customHeight="1" thickBot="1">
      <c r="A13" s="11"/>
      <c r="B13" s="12"/>
      <c r="C13" s="12"/>
      <c r="D13" s="12"/>
      <c r="E13" s="12"/>
      <c r="F13" s="13"/>
    </row>
    <row r="14" spans="1:6" ht="18" customHeight="1" thickBot="1">
      <c r="A14" s="9" t="s">
        <v>2</v>
      </c>
      <c r="B14" s="6"/>
      <c r="C14" s="6"/>
      <c r="D14" s="6"/>
      <c r="E14" s="6"/>
      <c r="F14" s="7"/>
    </row>
    <row r="17" spans="1:6" ht="18" customHeight="1">
      <c r="A17" s="334" t="s">
        <v>66</v>
      </c>
      <c r="B17" s="334"/>
      <c r="C17" s="334"/>
      <c r="D17" s="334"/>
      <c r="E17" s="334"/>
      <c r="F17" s="334"/>
    </row>
    <row r="18" spans="1:6" ht="30" customHeight="1">
      <c r="A18" s="329" t="s">
        <v>65</v>
      </c>
      <c r="B18" s="334"/>
      <c r="C18" s="334"/>
      <c r="D18" s="334"/>
      <c r="E18" s="334"/>
      <c r="F18" s="334"/>
    </row>
    <row r="19" spans="1:6">
      <c r="A19" s="10"/>
      <c r="B19" s="10"/>
      <c r="C19" s="10"/>
      <c r="D19" s="10"/>
      <c r="E19" s="10"/>
      <c r="F19" s="10"/>
    </row>
    <row r="20" spans="1:6" ht="13.5" thickBot="1">
      <c r="F20" s="8" t="s">
        <v>59</v>
      </c>
    </row>
    <row r="21" spans="1:6" ht="18" customHeight="1" thickBot="1">
      <c r="A21" s="371" t="s">
        <v>1</v>
      </c>
      <c r="B21" s="372"/>
      <c r="C21" s="14" t="s">
        <v>52</v>
      </c>
      <c r="D21" s="14" t="s">
        <v>50</v>
      </c>
      <c r="E21" s="14" t="s">
        <v>51</v>
      </c>
      <c r="F21" s="15" t="s">
        <v>58</v>
      </c>
    </row>
    <row r="22" spans="1:6" ht="18" customHeight="1">
      <c r="A22" s="373" t="s">
        <v>60</v>
      </c>
      <c r="B22" s="374"/>
      <c r="C22" s="4"/>
      <c r="D22" s="4"/>
      <c r="E22" s="4"/>
      <c r="F22" s="5"/>
    </row>
    <row r="23" spans="1:6" ht="9.75" customHeight="1" thickBot="1">
      <c r="A23" s="11"/>
      <c r="B23" s="12"/>
      <c r="C23" s="12"/>
      <c r="D23" s="12"/>
      <c r="E23" s="12"/>
      <c r="F23" s="13"/>
    </row>
    <row r="24" spans="1:6" ht="26.25" thickBot="1">
      <c r="A24" s="17" t="s">
        <v>56</v>
      </c>
      <c r="B24" s="18" t="s">
        <v>55</v>
      </c>
      <c r="C24" s="14" t="s">
        <v>57</v>
      </c>
      <c r="D24" s="14" t="s">
        <v>50</v>
      </c>
      <c r="E24" s="14" t="s">
        <v>51</v>
      </c>
      <c r="F24" s="15" t="s">
        <v>58</v>
      </c>
    </row>
    <row r="25" spans="1:6" ht="18" customHeight="1">
      <c r="A25" s="16" t="s">
        <v>68</v>
      </c>
      <c r="B25" s="4"/>
      <c r="C25" s="4"/>
      <c r="D25" s="4"/>
      <c r="E25" s="4"/>
      <c r="F25" s="5"/>
    </row>
    <row r="26" spans="1:6" ht="18" customHeight="1">
      <c r="A26" s="3"/>
      <c r="B26" s="1"/>
      <c r="C26" s="1"/>
      <c r="D26" s="1"/>
      <c r="E26" s="1"/>
      <c r="F26" s="2"/>
    </row>
    <row r="27" spans="1:6" ht="18" customHeight="1" thickBot="1">
      <c r="A27" s="11"/>
      <c r="B27" s="12"/>
      <c r="C27" s="12"/>
      <c r="D27" s="12"/>
      <c r="E27" s="12"/>
      <c r="F27" s="13"/>
    </row>
    <row r="28" spans="1:6" ht="18" customHeight="1" thickBot="1">
      <c r="A28" s="9" t="s">
        <v>2</v>
      </c>
      <c r="B28" s="6"/>
      <c r="C28" s="6"/>
      <c r="D28" s="6"/>
      <c r="E28" s="6"/>
      <c r="F28" s="7"/>
    </row>
  </sheetData>
  <mergeCells count="8">
    <mergeCell ref="A21:B21"/>
    <mergeCell ref="A22:B22"/>
    <mergeCell ref="A7:B7"/>
    <mergeCell ref="A8:B8"/>
    <mergeCell ref="A3:F3"/>
    <mergeCell ref="A4:F4"/>
    <mergeCell ref="A17:F17"/>
    <mergeCell ref="A18:F18"/>
  </mergeCells>
  <phoneticPr fontId="2" type="noConversion"/>
  <printOptions horizontalCentered="1"/>
  <pageMargins left="0.78740157480314965" right="0.78740157480314965" top="0.6692913385826772" bottom="0.86614173228346458" header="0.51181102362204722" footer="0.51181102362204722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1"/>
  <sheetViews>
    <sheetView zoomScaleNormal="100" workbookViewId="0">
      <selection activeCell="A3" sqref="A3:C3"/>
    </sheetView>
  </sheetViews>
  <sheetFormatPr defaultRowHeight="12.75"/>
  <cols>
    <col min="1" max="1" width="10.140625" customWidth="1"/>
    <col min="2" max="2" width="49.5703125" customWidth="1"/>
    <col min="3" max="3" width="11.28515625" customWidth="1"/>
    <col min="4" max="4" width="10.7109375" customWidth="1"/>
    <col min="5" max="5" width="10.28515625" customWidth="1"/>
  </cols>
  <sheetData>
    <row r="1" spans="1:6">
      <c r="A1" s="113"/>
      <c r="B1" s="113"/>
      <c r="C1" s="129" t="s">
        <v>38</v>
      </c>
      <c r="D1" s="129"/>
      <c r="E1" s="113"/>
      <c r="F1" s="113"/>
    </row>
    <row r="2" spans="1:6" ht="12.75" customHeight="1">
      <c r="A2" s="113"/>
      <c r="B2" s="113"/>
      <c r="C2" s="129"/>
      <c r="D2" s="129"/>
      <c r="E2" s="113"/>
      <c r="F2" s="113"/>
    </row>
    <row r="3" spans="1:6" ht="15" customHeight="1">
      <c r="A3" s="326" t="s">
        <v>575</v>
      </c>
      <c r="B3" s="326"/>
      <c r="C3" s="326"/>
      <c r="D3" s="130"/>
      <c r="E3" s="113"/>
      <c r="F3" s="113"/>
    </row>
    <row r="4" spans="1:6" ht="43.5" customHeight="1">
      <c r="A4" s="327" t="s">
        <v>519</v>
      </c>
      <c r="B4" s="328"/>
      <c r="C4" s="328"/>
      <c r="D4" s="92"/>
      <c r="E4" s="113"/>
      <c r="F4" s="113"/>
    </row>
    <row r="5" spans="1:6" ht="12.75" customHeight="1">
      <c r="A5" s="131"/>
      <c r="B5" s="92"/>
      <c r="C5" s="92"/>
      <c r="D5" s="92"/>
      <c r="E5" s="113"/>
      <c r="F5" s="113"/>
    </row>
    <row r="6" spans="1:6">
      <c r="A6" s="113"/>
      <c r="B6" s="113"/>
      <c r="C6" s="129" t="s">
        <v>24</v>
      </c>
      <c r="D6" s="129"/>
      <c r="E6" s="113"/>
      <c r="F6" s="113"/>
    </row>
    <row r="7" spans="1:6" ht="58.5" customHeight="1">
      <c r="A7" s="107" t="s">
        <v>154</v>
      </c>
      <c r="B7" s="123" t="s">
        <v>1</v>
      </c>
      <c r="C7" s="316" t="s">
        <v>520</v>
      </c>
      <c r="D7" s="316" t="s">
        <v>515</v>
      </c>
      <c r="E7" s="316" t="s">
        <v>516</v>
      </c>
      <c r="F7" s="122" t="s">
        <v>278</v>
      </c>
    </row>
    <row r="8" spans="1:6" ht="15" customHeight="1">
      <c r="A8" s="124" t="s">
        <v>33</v>
      </c>
      <c r="B8" s="125"/>
      <c r="C8" s="108"/>
      <c r="D8" s="108"/>
      <c r="E8" s="79"/>
      <c r="F8" s="79"/>
    </row>
    <row r="9" spans="1:6" ht="15" customHeight="1">
      <c r="A9" s="124" t="s">
        <v>208</v>
      </c>
      <c r="B9" s="124" t="s">
        <v>7</v>
      </c>
      <c r="C9" s="109">
        <f>SUM(C10:C13)</f>
        <v>310</v>
      </c>
      <c r="D9" s="109">
        <f>SUM(D10:D14)</f>
        <v>485</v>
      </c>
      <c r="E9" s="109">
        <f>SUM(E10:E14)</f>
        <v>370</v>
      </c>
      <c r="F9" s="80">
        <f>E9/D9</f>
        <v>0.76288659793814428</v>
      </c>
    </row>
    <row r="10" spans="1:6" ht="15" customHeight="1">
      <c r="A10" s="82" t="s">
        <v>73</v>
      </c>
      <c r="B10" s="81" t="s">
        <v>491</v>
      </c>
      <c r="C10" s="83">
        <v>0</v>
      </c>
      <c r="D10" s="83">
        <v>0</v>
      </c>
      <c r="E10" s="79">
        <v>0</v>
      </c>
      <c r="F10" s="80">
        <v>0</v>
      </c>
    </row>
    <row r="11" spans="1:6" ht="15" customHeight="1">
      <c r="A11" s="82" t="s">
        <v>142</v>
      </c>
      <c r="B11" s="81" t="s">
        <v>143</v>
      </c>
      <c r="C11" s="83">
        <v>300</v>
      </c>
      <c r="D11" s="83">
        <v>300</v>
      </c>
      <c r="E11" s="79">
        <v>289</v>
      </c>
      <c r="F11" s="80">
        <f t="shared" ref="F11:F56" si="0">E11/D11</f>
        <v>0.96333333333333337</v>
      </c>
    </row>
    <row r="12" spans="1:6" ht="15" customHeight="1">
      <c r="A12" s="82" t="s">
        <v>144</v>
      </c>
      <c r="B12" s="81" t="s">
        <v>158</v>
      </c>
      <c r="C12" s="83">
        <v>0</v>
      </c>
      <c r="D12" s="83">
        <v>175</v>
      </c>
      <c r="E12" s="79">
        <v>0</v>
      </c>
      <c r="F12" s="80">
        <f t="shared" si="0"/>
        <v>0</v>
      </c>
    </row>
    <row r="13" spans="1:6" ht="15" customHeight="1">
      <c r="A13" s="82" t="s">
        <v>157</v>
      </c>
      <c r="B13" s="81" t="s">
        <v>266</v>
      </c>
      <c r="C13" s="83">
        <v>10</v>
      </c>
      <c r="D13" s="83">
        <v>10</v>
      </c>
      <c r="E13" s="79">
        <v>20</v>
      </c>
      <c r="F13" s="80">
        <f t="shared" si="0"/>
        <v>2</v>
      </c>
    </row>
    <row r="14" spans="1:6" ht="15" customHeight="1">
      <c r="A14" s="82" t="s">
        <v>274</v>
      </c>
      <c r="B14" s="81" t="s">
        <v>492</v>
      </c>
      <c r="C14" s="83">
        <v>0</v>
      </c>
      <c r="D14" s="83">
        <v>0</v>
      </c>
      <c r="E14" s="79">
        <v>61</v>
      </c>
      <c r="F14" s="80">
        <v>0</v>
      </c>
    </row>
    <row r="15" spans="1:6" ht="15" customHeight="1">
      <c r="A15" s="124" t="s">
        <v>210</v>
      </c>
      <c r="B15" s="124" t="s">
        <v>6</v>
      </c>
      <c r="C15" s="109">
        <f>C16+C17+C22+C24</f>
        <v>1411</v>
      </c>
      <c r="D15" s="109">
        <f>D16+D17+D22+D24</f>
        <v>1733</v>
      </c>
      <c r="E15" s="109">
        <f>E16+E17+E22+E24</f>
        <v>2200</v>
      </c>
      <c r="F15" s="80">
        <f t="shared" si="0"/>
        <v>1.2694748990190421</v>
      </c>
    </row>
    <row r="16" spans="1:6" ht="15" customHeight="1">
      <c r="A16" s="82" t="s">
        <v>74</v>
      </c>
      <c r="B16" s="81" t="s">
        <v>75</v>
      </c>
      <c r="C16" s="83">
        <v>0</v>
      </c>
      <c r="D16" s="83">
        <v>0</v>
      </c>
      <c r="E16" s="79">
        <v>0</v>
      </c>
      <c r="F16" s="80">
        <v>0</v>
      </c>
    </row>
    <row r="17" spans="1:6" ht="15" customHeight="1">
      <c r="A17" s="82" t="s">
        <v>62</v>
      </c>
      <c r="B17" s="81" t="s">
        <v>76</v>
      </c>
      <c r="C17" s="83">
        <f>SUM(C18:C21)</f>
        <v>1241</v>
      </c>
      <c r="D17" s="83">
        <f>SUM(D18:D21)</f>
        <v>1563</v>
      </c>
      <c r="E17" s="83">
        <f>SUM(E18:E21)</f>
        <v>1996</v>
      </c>
      <c r="F17" s="80">
        <f t="shared" si="0"/>
        <v>1.2770313499680102</v>
      </c>
    </row>
    <row r="18" spans="1:6" ht="15" customHeight="1">
      <c r="A18" s="126" t="s">
        <v>78</v>
      </c>
      <c r="B18" s="127" t="s">
        <v>77</v>
      </c>
      <c r="C18" s="110">
        <v>235</v>
      </c>
      <c r="D18" s="110">
        <v>235</v>
      </c>
      <c r="E18" s="79">
        <v>224</v>
      </c>
      <c r="F18" s="80">
        <f t="shared" si="0"/>
        <v>0.95319148936170217</v>
      </c>
    </row>
    <row r="19" spans="1:6" ht="15" customHeight="1">
      <c r="A19" s="126" t="s">
        <v>79</v>
      </c>
      <c r="B19" s="127" t="s">
        <v>81</v>
      </c>
      <c r="C19" s="110">
        <v>25</v>
      </c>
      <c r="D19" s="110">
        <v>25</v>
      </c>
      <c r="E19" s="79">
        <v>62</v>
      </c>
      <c r="F19" s="80">
        <f t="shared" si="0"/>
        <v>2.48</v>
      </c>
    </row>
    <row r="20" spans="1:6" ht="15" customHeight="1">
      <c r="A20" s="126" t="s">
        <v>80</v>
      </c>
      <c r="B20" s="127" t="s">
        <v>82</v>
      </c>
      <c r="C20" s="110">
        <v>981</v>
      </c>
      <c r="D20" s="110">
        <v>1303</v>
      </c>
      <c r="E20" s="79">
        <v>1710</v>
      </c>
      <c r="F20" s="80">
        <f t="shared" si="0"/>
        <v>1.3123561013046816</v>
      </c>
    </row>
    <row r="21" spans="1:6" ht="15" customHeight="1">
      <c r="A21" s="126" t="s">
        <v>136</v>
      </c>
      <c r="B21" s="127" t="s">
        <v>135</v>
      </c>
      <c r="C21" s="110">
        <v>0</v>
      </c>
      <c r="D21" s="110">
        <v>0</v>
      </c>
      <c r="E21" s="79">
        <v>0</v>
      </c>
      <c r="F21" s="80">
        <v>0</v>
      </c>
    </row>
    <row r="22" spans="1:6" ht="15" customHeight="1">
      <c r="A22" s="82" t="s">
        <v>83</v>
      </c>
      <c r="B22" s="81" t="s">
        <v>84</v>
      </c>
      <c r="C22" s="83">
        <f>SUM(C23)</f>
        <v>170</v>
      </c>
      <c r="D22" s="83">
        <f>SUM(D23)</f>
        <v>170</v>
      </c>
      <c r="E22" s="83">
        <f>SUM(E23)</f>
        <v>204</v>
      </c>
      <c r="F22" s="80">
        <f t="shared" si="0"/>
        <v>1.2</v>
      </c>
    </row>
    <row r="23" spans="1:6" ht="15" customHeight="1">
      <c r="A23" s="126" t="s">
        <v>85</v>
      </c>
      <c r="B23" s="127" t="s">
        <v>86</v>
      </c>
      <c r="C23" s="110">
        <v>170</v>
      </c>
      <c r="D23" s="110">
        <v>170</v>
      </c>
      <c r="E23" s="79">
        <v>204</v>
      </c>
      <c r="F23" s="80">
        <f t="shared" si="0"/>
        <v>1.2</v>
      </c>
    </row>
    <row r="24" spans="1:6" ht="15" customHeight="1">
      <c r="A24" s="82" t="s">
        <v>87</v>
      </c>
      <c r="B24" s="81" t="s">
        <v>88</v>
      </c>
      <c r="C24" s="83">
        <v>0</v>
      </c>
      <c r="D24" s="83">
        <v>0</v>
      </c>
      <c r="E24" s="79">
        <v>0</v>
      </c>
      <c r="F24" s="80">
        <v>0</v>
      </c>
    </row>
    <row r="25" spans="1:6" ht="15" customHeight="1">
      <c r="A25" s="69" t="s">
        <v>209</v>
      </c>
      <c r="B25" s="69" t="s">
        <v>153</v>
      </c>
      <c r="C25" s="109">
        <f>C26+C28+C32+C34</f>
        <v>13192</v>
      </c>
      <c r="D25" s="109">
        <f>D26+D28+D32+D34</f>
        <v>15460</v>
      </c>
      <c r="E25" s="109">
        <f>E26+E28+E32+E34</f>
        <v>15460</v>
      </c>
      <c r="F25" s="80">
        <f t="shared" si="0"/>
        <v>1</v>
      </c>
    </row>
    <row r="26" spans="1:6" ht="15" customHeight="1">
      <c r="A26" s="120" t="s">
        <v>162</v>
      </c>
      <c r="B26" s="79" t="s">
        <v>89</v>
      </c>
      <c r="C26" s="83">
        <v>8640</v>
      </c>
      <c r="D26" s="83">
        <v>9640</v>
      </c>
      <c r="E26" s="83">
        <v>9640</v>
      </c>
      <c r="F26" s="80">
        <f t="shared" si="0"/>
        <v>1</v>
      </c>
    </row>
    <row r="27" spans="1:6" ht="15" customHeight="1">
      <c r="A27" s="91" t="s">
        <v>163</v>
      </c>
      <c r="B27" s="85" t="s">
        <v>90</v>
      </c>
      <c r="C27" s="110">
        <v>8640</v>
      </c>
      <c r="D27" s="110">
        <v>9640</v>
      </c>
      <c r="E27" s="79">
        <v>9640</v>
      </c>
      <c r="F27" s="80">
        <f t="shared" si="0"/>
        <v>1</v>
      </c>
    </row>
    <row r="28" spans="1:6" ht="15" customHeight="1">
      <c r="A28" s="120" t="s">
        <v>493</v>
      </c>
      <c r="B28" s="79" t="s">
        <v>91</v>
      </c>
      <c r="C28" s="83">
        <f>SUM(C29:C31)</f>
        <v>3352</v>
      </c>
      <c r="D28" s="83">
        <f>SUM(D29:D31)</f>
        <v>3456</v>
      </c>
      <c r="E28" s="83">
        <f>SUM(E29:E31)</f>
        <v>3456</v>
      </c>
      <c r="F28" s="80">
        <f t="shared" si="0"/>
        <v>1</v>
      </c>
    </row>
    <row r="29" spans="1:6" ht="15" customHeight="1">
      <c r="A29" s="91" t="s">
        <v>494</v>
      </c>
      <c r="B29" s="85" t="s">
        <v>92</v>
      </c>
      <c r="C29" s="110">
        <v>2500</v>
      </c>
      <c r="D29" s="110">
        <v>2500</v>
      </c>
      <c r="E29" s="79">
        <v>2500</v>
      </c>
      <c r="F29" s="80">
        <f t="shared" si="0"/>
        <v>1</v>
      </c>
    </row>
    <row r="30" spans="1:6" ht="15" customHeight="1">
      <c r="A30" s="91" t="s">
        <v>495</v>
      </c>
      <c r="B30" s="85" t="s">
        <v>496</v>
      </c>
      <c r="C30" s="110">
        <v>852</v>
      </c>
      <c r="D30" s="110">
        <v>852</v>
      </c>
      <c r="E30" s="79">
        <v>852</v>
      </c>
      <c r="F30" s="80">
        <f t="shared" si="0"/>
        <v>1</v>
      </c>
    </row>
    <row r="31" spans="1:6" ht="15" customHeight="1">
      <c r="A31" s="91" t="s">
        <v>498</v>
      </c>
      <c r="B31" s="112" t="s">
        <v>497</v>
      </c>
      <c r="C31" s="110">
        <v>0</v>
      </c>
      <c r="D31" s="110">
        <v>104</v>
      </c>
      <c r="E31" s="79">
        <v>104</v>
      </c>
      <c r="F31" s="80">
        <f t="shared" si="0"/>
        <v>1</v>
      </c>
    </row>
    <row r="32" spans="1:6" ht="15" customHeight="1">
      <c r="A32" s="120" t="s">
        <v>499</v>
      </c>
      <c r="B32" s="79" t="s">
        <v>93</v>
      </c>
      <c r="C32" s="83">
        <v>1200</v>
      </c>
      <c r="D32" s="83">
        <v>1200</v>
      </c>
      <c r="E32" s="79">
        <v>1200</v>
      </c>
      <c r="F32" s="80">
        <f t="shared" si="0"/>
        <v>1</v>
      </c>
    </row>
    <row r="33" spans="1:6" ht="15" customHeight="1">
      <c r="A33" s="91" t="s">
        <v>503</v>
      </c>
      <c r="B33" s="85" t="s">
        <v>504</v>
      </c>
      <c r="C33" s="110">
        <v>1200</v>
      </c>
      <c r="D33" s="110">
        <v>1200</v>
      </c>
      <c r="E33" s="85">
        <v>1200</v>
      </c>
      <c r="F33" s="312">
        <f t="shared" si="0"/>
        <v>1</v>
      </c>
    </row>
    <row r="34" spans="1:6" ht="15" customHeight="1">
      <c r="A34" s="120" t="s">
        <v>164</v>
      </c>
      <c r="B34" s="79" t="s">
        <v>500</v>
      </c>
      <c r="C34" s="83">
        <f>SUM(C35+C36)</f>
        <v>0</v>
      </c>
      <c r="D34" s="83">
        <f t="shared" ref="D34:E34" si="1">SUM(D35+D36)</f>
        <v>1164</v>
      </c>
      <c r="E34" s="83">
        <f t="shared" si="1"/>
        <v>1164</v>
      </c>
      <c r="F34" s="312">
        <f t="shared" si="0"/>
        <v>1</v>
      </c>
    </row>
    <row r="35" spans="1:6" ht="15" customHeight="1">
      <c r="A35" s="120" t="s">
        <v>522</v>
      </c>
      <c r="B35" s="85" t="s">
        <v>521</v>
      </c>
      <c r="C35" s="83">
        <v>0</v>
      </c>
      <c r="D35" s="83">
        <v>883</v>
      </c>
      <c r="E35" s="83">
        <v>883</v>
      </c>
      <c r="F35" s="312">
        <f t="shared" si="0"/>
        <v>1</v>
      </c>
    </row>
    <row r="36" spans="1:6" s="31" customFormat="1" ht="15" customHeight="1">
      <c r="A36" s="91" t="s">
        <v>501</v>
      </c>
      <c r="B36" s="85" t="s">
        <v>502</v>
      </c>
      <c r="C36" s="110">
        <v>0</v>
      </c>
      <c r="D36" s="110">
        <v>281</v>
      </c>
      <c r="E36" s="85">
        <v>281</v>
      </c>
      <c r="F36" s="80">
        <f t="shared" si="0"/>
        <v>1</v>
      </c>
    </row>
    <row r="37" spans="1:6" ht="15" customHeight="1">
      <c r="A37" s="93" t="s">
        <v>211</v>
      </c>
      <c r="B37" s="69" t="s">
        <v>265</v>
      </c>
      <c r="C37" s="109">
        <f>C38+C41+C43+C46</f>
        <v>4171</v>
      </c>
      <c r="D37" s="109">
        <f>D38+D41+D43+D46</f>
        <v>4693</v>
      </c>
      <c r="E37" s="109">
        <f>E38+E41+E43+E46</f>
        <v>4693</v>
      </c>
      <c r="F37" s="80">
        <f t="shared" si="0"/>
        <v>1</v>
      </c>
    </row>
    <row r="38" spans="1:6" ht="15" customHeight="1">
      <c r="A38" s="120" t="s">
        <v>165</v>
      </c>
      <c r="B38" s="88" t="s">
        <v>141</v>
      </c>
      <c r="C38" s="83">
        <f>SUM(C39:C40)</f>
        <v>4071</v>
      </c>
      <c r="D38" s="83">
        <f>SUM(D39:D40)</f>
        <v>4275</v>
      </c>
      <c r="E38" s="83">
        <f>SUM(E39:E40)</f>
        <v>4275</v>
      </c>
      <c r="F38" s="80">
        <f t="shared" si="0"/>
        <v>1</v>
      </c>
    </row>
    <row r="39" spans="1:6" ht="15" customHeight="1">
      <c r="A39" s="91" t="s">
        <v>166</v>
      </c>
      <c r="B39" s="89" t="s">
        <v>525</v>
      </c>
      <c r="C39" s="94">
        <v>4071</v>
      </c>
      <c r="D39" s="94">
        <v>3175</v>
      </c>
      <c r="E39" s="79">
        <v>3175</v>
      </c>
      <c r="F39" s="80">
        <f t="shared" ref="F39:F42" si="2">E39/D39</f>
        <v>1</v>
      </c>
    </row>
    <row r="40" spans="1:6" ht="15" customHeight="1">
      <c r="A40" s="91" t="s">
        <v>505</v>
      </c>
      <c r="B40" s="89" t="s">
        <v>526</v>
      </c>
      <c r="C40" s="94">
        <v>0</v>
      </c>
      <c r="D40" s="94">
        <v>1100</v>
      </c>
      <c r="E40" s="79">
        <v>1100</v>
      </c>
      <c r="F40" s="80">
        <f t="shared" si="2"/>
        <v>1</v>
      </c>
    </row>
    <row r="41" spans="1:6" ht="15" customHeight="1">
      <c r="A41" s="91" t="s">
        <v>112</v>
      </c>
      <c r="B41" s="89" t="s">
        <v>523</v>
      </c>
      <c r="C41" s="94">
        <f>C42</f>
        <v>0</v>
      </c>
      <c r="D41" s="94">
        <f t="shared" ref="D41:E41" si="3">D42</f>
        <v>206</v>
      </c>
      <c r="E41" s="94">
        <f t="shared" si="3"/>
        <v>206</v>
      </c>
      <c r="F41" s="80">
        <f t="shared" si="2"/>
        <v>1</v>
      </c>
    </row>
    <row r="42" spans="1:6" ht="15" customHeight="1">
      <c r="A42" s="91" t="s">
        <v>524</v>
      </c>
      <c r="B42" s="89" t="s">
        <v>527</v>
      </c>
      <c r="C42" s="94">
        <v>0</v>
      </c>
      <c r="D42" s="94">
        <v>206</v>
      </c>
      <c r="E42" s="79">
        <v>206</v>
      </c>
      <c r="F42" s="80">
        <f t="shared" si="2"/>
        <v>1</v>
      </c>
    </row>
    <row r="43" spans="1:6" ht="15" customHeight="1">
      <c r="A43" s="120" t="s">
        <v>167</v>
      </c>
      <c r="B43" s="88" t="s">
        <v>137</v>
      </c>
      <c r="C43" s="128">
        <f>SUM(C44:C45)</f>
        <v>100</v>
      </c>
      <c r="D43" s="128">
        <f>SUM(D44:D45)</f>
        <v>200</v>
      </c>
      <c r="E43" s="128">
        <f>SUM(E44:E45)</f>
        <v>200</v>
      </c>
      <c r="F43" s="80">
        <f t="shared" si="0"/>
        <v>1</v>
      </c>
    </row>
    <row r="44" spans="1:6" ht="15" customHeight="1">
      <c r="A44" s="91" t="s">
        <v>168</v>
      </c>
      <c r="B44" s="89" t="s">
        <v>528</v>
      </c>
      <c r="C44" s="94">
        <v>100</v>
      </c>
      <c r="D44" s="94">
        <v>100</v>
      </c>
      <c r="E44" s="79">
        <v>100</v>
      </c>
      <c r="F44" s="80">
        <f t="shared" si="0"/>
        <v>1</v>
      </c>
    </row>
    <row r="45" spans="1:6" ht="15" customHeight="1">
      <c r="A45" s="91" t="s">
        <v>273</v>
      </c>
      <c r="B45" s="89" t="s">
        <v>529</v>
      </c>
      <c r="C45" s="94">
        <v>0</v>
      </c>
      <c r="D45" s="94">
        <v>100</v>
      </c>
      <c r="E45" s="79">
        <v>100</v>
      </c>
      <c r="F45" s="80">
        <f t="shared" si="0"/>
        <v>1</v>
      </c>
    </row>
    <row r="46" spans="1:6" ht="15" customHeight="1">
      <c r="A46" s="91" t="s">
        <v>275</v>
      </c>
      <c r="B46" s="89" t="s">
        <v>276</v>
      </c>
      <c r="C46" s="94">
        <f>C47</f>
        <v>0</v>
      </c>
      <c r="D46" s="94">
        <f t="shared" ref="D46:E46" si="4">D47</f>
        <v>12</v>
      </c>
      <c r="E46" s="94">
        <f t="shared" si="4"/>
        <v>12</v>
      </c>
      <c r="F46" s="80">
        <f t="shared" si="0"/>
        <v>1</v>
      </c>
    </row>
    <row r="47" spans="1:6" ht="15" customHeight="1">
      <c r="A47" s="91" t="s">
        <v>277</v>
      </c>
      <c r="B47" s="89" t="s">
        <v>530</v>
      </c>
      <c r="C47" s="94">
        <v>0</v>
      </c>
      <c r="D47" s="94">
        <v>12</v>
      </c>
      <c r="E47" s="79">
        <v>12</v>
      </c>
      <c r="F47" s="80">
        <f t="shared" si="0"/>
        <v>1</v>
      </c>
    </row>
    <row r="48" spans="1:6" ht="15" customHeight="1">
      <c r="A48" s="93" t="s">
        <v>214</v>
      </c>
      <c r="B48" s="68" t="s">
        <v>32</v>
      </c>
      <c r="C48" s="96">
        <v>0</v>
      </c>
      <c r="D48" s="96">
        <v>0</v>
      </c>
      <c r="E48" s="79">
        <v>0</v>
      </c>
      <c r="F48" s="80">
        <v>0</v>
      </c>
    </row>
    <row r="49" spans="1:6" ht="15" customHeight="1">
      <c r="A49" s="93" t="s">
        <v>213</v>
      </c>
      <c r="B49" s="68" t="s">
        <v>188</v>
      </c>
      <c r="C49" s="96">
        <v>0</v>
      </c>
      <c r="D49" s="96">
        <v>0</v>
      </c>
      <c r="E49" s="79">
        <v>0</v>
      </c>
      <c r="F49" s="80">
        <v>0</v>
      </c>
    </row>
    <row r="50" spans="1:6" ht="15" customHeight="1">
      <c r="A50" s="69" t="s">
        <v>212</v>
      </c>
      <c r="B50" s="69" t="s">
        <v>117</v>
      </c>
      <c r="C50" s="96">
        <f>C51</f>
        <v>957</v>
      </c>
      <c r="D50" s="96">
        <f t="shared" ref="D50" si="5">D51</f>
        <v>0</v>
      </c>
      <c r="E50" s="96">
        <f>E51+SUM(E51:E55)</f>
        <v>611</v>
      </c>
      <c r="F50" s="80">
        <v>0</v>
      </c>
    </row>
    <row r="51" spans="1:6" ht="15" customHeight="1">
      <c r="A51" s="120" t="s">
        <v>169</v>
      </c>
      <c r="B51" s="79" t="s">
        <v>95</v>
      </c>
      <c r="C51" s="128">
        <v>957</v>
      </c>
      <c r="D51" s="128">
        <v>0</v>
      </c>
      <c r="E51" s="128">
        <v>0</v>
      </c>
      <c r="F51" s="80">
        <v>0</v>
      </c>
    </row>
    <row r="52" spans="1:6" ht="15" customHeight="1">
      <c r="A52" s="120" t="s">
        <v>170</v>
      </c>
      <c r="B52" s="79" t="s">
        <v>96</v>
      </c>
      <c r="C52" s="79">
        <v>0</v>
      </c>
      <c r="D52" s="79">
        <v>0</v>
      </c>
      <c r="E52" s="79">
        <v>0</v>
      </c>
      <c r="F52" s="80">
        <v>0</v>
      </c>
    </row>
    <row r="53" spans="1:6" ht="15" customHeight="1">
      <c r="A53" s="120" t="s">
        <v>171</v>
      </c>
      <c r="B53" s="79" t="s">
        <v>191</v>
      </c>
      <c r="C53" s="79">
        <v>0</v>
      </c>
      <c r="D53" s="79">
        <v>0</v>
      </c>
      <c r="E53" s="79">
        <v>0</v>
      </c>
      <c r="F53" s="80">
        <v>0</v>
      </c>
    </row>
    <row r="54" spans="1:6" ht="15" customHeight="1">
      <c r="A54" s="120" t="s">
        <v>172</v>
      </c>
      <c r="B54" s="79" t="s">
        <v>128</v>
      </c>
      <c r="C54" s="79">
        <v>0</v>
      </c>
      <c r="D54" s="79">
        <v>0</v>
      </c>
      <c r="E54" s="79">
        <v>0</v>
      </c>
      <c r="F54" s="80">
        <v>0</v>
      </c>
    </row>
    <row r="55" spans="1:6" ht="15" customHeight="1">
      <c r="A55" s="120" t="s">
        <v>173</v>
      </c>
      <c r="B55" s="79" t="s">
        <v>531</v>
      </c>
      <c r="C55" s="79">
        <v>0</v>
      </c>
      <c r="D55" s="79">
        <v>0</v>
      </c>
      <c r="E55" s="79">
        <v>611</v>
      </c>
      <c r="F55" s="80">
        <v>0</v>
      </c>
    </row>
    <row r="56" spans="1:6" ht="15" customHeight="1">
      <c r="A56" s="69" t="s">
        <v>97</v>
      </c>
      <c r="B56" s="79"/>
      <c r="C56" s="96">
        <f>C9+C15+C25+C37+C48+C49+C50</f>
        <v>20041</v>
      </c>
      <c r="D56" s="96">
        <f t="shared" ref="D56:E56" si="6">D9+D15+D25+D37+D48+D49+D50</f>
        <v>22371</v>
      </c>
      <c r="E56" s="96">
        <f t="shared" si="6"/>
        <v>23334</v>
      </c>
      <c r="F56" s="80">
        <f t="shared" si="0"/>
        <v>1.0430468016628671</v>
      </c>
    </row>
    <row r="57" spans="1:6" ht="15" customHeight="1">
      <c r="A57" s="69" t="s">
        <v>98</v>
      </c>
      <c r="B57" s="79"/>
      <c r="C57" s="69"/>
      <c r="D57" s="69"/>
      <c r="E57" s="79"/>
      <c r="F57" s="79"/>
    </row>
    <row r="58" spans="1:6">
      <c r="A58" s="113"/>
      <c r="B58" s="113"/>
      <c r="C58" s="113"/>
      <c r="D58" s="113"/>
      <c r="E58" s="113"/>
      <c r="F58" s="113"/>
    </row>
    <row r="59" spans="1:6">
      <c r="A59" s="113"/>
      <c r="B59" s="113"/>
      <c r="C59" s="113"/>
      <c r="D59" s="113"/>
      <c r="E59" s="113"/>
      <c r="F59" s="113"/>
    </row>
    <row r="60" spans="1:6">
      <c r="A60" s="113"/>
      <c r="B60" s="113"/>
      <c r="C60" s="129" t="s">
        <v>38</v>
      </c>
      <c r="D60" s="129"/>
      <c r="E60" s="113"/>
      <c r="F60" s="113"/>
    </row>
    <row r="61" spans="1:6" ht="12.75" customHeight="1">
      <c r="A61" s="113"/>
      <c r="B61" s="113"/>
      <c r="C61" s="129"/>
      <c r="D61" s="129"/>
      <c r="E61" s="113"/>
      <c r="F61" s="113"/>
    </row>
    <row r="62" spans="1:6" ht="15" customHeight="1">
      <c r="A62" s="326" t="s">
        <v>532</v>
      </c>
      <c r="B62" s="326"/>
      <c r="C62" s="326"/>
      <c r="D62" s="130"/>
      <c r="E62" s="113"/>
      <c r="F62" s="113"/>
    </row>
    <row r="63" spans="1:6" ht="56.25" customHeight="1">
      <c r="A63" s="327" t="s">
        <v>519</v>
      </c>
      <c r="B63" s="328"/>
      <c r="C63" s="328"/>
      <c r="D63" s="92"/>
      <c r="E63" s="113"/>
      <c r="F63" s="113"/>
    </row>
    <row r="64" spans="1:6" ht="12.75" customHeight="1">
      <c r="A64" s="131"/>
      <c r="B64" s="92"/>
      <c r="C64" s="92"/>
      <c r="D64" s="92"/>
      <c r="E64" s="113"/>
      <c r="F64" s="113"/>
    </row>
    <row r="65" spans="1:6" ht="12.75" customHeight="1">
      <c r="A65" s="113"/>
      <c r="B65" s="113"/>
      <c r="C65" s="129" t="s">
        <v>24</v>
      </c>
      <c r="D65" s="129"/>
      <c r="E65" s="113"/>
      <c r="F65" s="113"/>
    </row>
    <row r="66" spans="1:6" ht="38.25">
      <c r="A66" s="107" t="s">
        <v>155</v>
      </c>
      <c r="B66" s="123" t="s">
        <v>1</v>
      </c>
      <c r="C66" s="316" t="s">
        <v>520</v>
      </c>
      <c r="D66" s="316" t="s">
        <v>515</v>
      </c>
      <c r="E66" s="310" t="s">
        <v>516</v>
      </c>
      <c r="F66" s="311" t="s">
        <v>278</v>
      </c>
    </row>
    <row r="67" spans="1:6" ht="15" customHeight="1">
      <c r="A67" s="124" t="s">
        <v>99</v>
      </c>
      <c r="B67" s="125"/>
      <c r="C67" s="108"/>
      <c r="D67" s="108"/>
      <c r="E67" s="79"/>
      <c r="F67" s="79"/>
    </row>
    <row r="68" spans="1:6" ht="15" customHeight="1">
      <c r="A68" s="124" t="s">
        <v>215</v>
      </c>
      <c r="B68" s="124" t="s">
        <v>10</v>
      </c>
      <c r="C68" s="109">
        <v>9495</v>
      </c>
      <c r="D68" s="109">
        <v>9986</v>
      </c>
      <c r="E68" s="96">
        <v>8796</v>
      </c>
      <c r="F68" s="80">
        <f>E68/D68</f>
        <v>0.88083316643300624</v>
      </c>
    </row>
    <row r="69" spans="1:6" ht="15" customHeight="1">
      <c r="A69" s="124" t="s">
        <v>216</v>
      </c>
      <c r="B69" s="124" t="s">
        <v>100</v>
      </c>
      <c r="C69" s="109">
        <v>1758</v>
      </c>
      <c r="D69" s="109">
        <v>1908</v>
      </c>
      <c r="E69" s="96">
        <v>1707</v>
      </c>
      <c r="F69" s="80">
        <f t="shared" ref="F69:F96" si="7">E69/D69</f>
        <v>0.89465408805031443</v>
      </c>
    </row>
    <row r="70" spans="1:6" ht="15" customHeight="1">
      <c r="A70" s="69" t="s">
        <v>217</v>
      </c>
      <c r="B70" s="69" t="s">
        <v>11</v>
      </c>
      <c r="C70" s="109">
        <v>5247</v>
      </c>
      <c r="D70" s="109">
        <v>6262</v>
      </c>
      <c r="E70" s="96">
        <v>5623</v>
      </c>
      <c r="F70" s="80">
        <f t="shared" si="7"/>
        <v>0.89795592462472051</v>
      </c>
    </row>
    <row r="71" spans="1:6" ht="15" customHeight="1">
      <c r="A71" s="93" t="s">
        <v>218</v>
      </c>
      <c r="B71" s="93" t="s">
        <v>12</v>
      </c>
      <c r="C71" s="109">
        <f>SUM(C72:C74)</f>
        <v>913</v>
      </c>
      <c r="D71" s="109">
        <f t="shared" ref="D71:E71" si="8">SUM(D72:D74)</f>
        <v>925</v>
      </c>
      <c r="E71" s="109">
        <f t="shared" si="8"/>
        <v>845</v>
      </c>
      <c r="F71" s="80">
        <f t="shared" si="7"/>
        <v>0.91351351351351351</v>
      </c>
    </row>
    <row r="72" spans="1:6" ht="15" customHeight="1">
      <c r="A72" s="120" t="s">
        <v>103</v>
      </c>
      <c r="B72" s="79" t="s">
        <v>506</v>
      </c>
      <c r="C72" s="83">
        <v>0</v>
      </c>
      <c r="D72" s="83">
        <v>12</v>
      </c>
      <c r="E72" s="79">
        <v>12</v>
      </c>
      <c r="F72" s="80">
        <f t="shared" si="7"/>
        <v>1</v>
      </c>
    </row>
    <row r="73" spans="1:6" ht="15" customHeight="1">
      <c r="A73" s="120" t="s">
        <v>112</v>
      </c>
      <c r="B73" s="79" t="s">
        <v>507</v>
      </c>
      <c r="C73" s="83">
        <v>553</v>
      </c>
      <c r="D73" s="83">
        <v>552</v>
      </c>
      <c r="E73" s="79">
        <v>553</v>
      </c>
      <c r="F73" s="80">
        <f t="shared" si="7"/>
        <v>1.0018115942028984</v>
      </c>
    </row>
    <row r="74" spans="1:6" ht="27" customHeight="1">
      <c r="A74" s="120" t="s">
        <v>113</v>
      </c>
      <c r="B74" s="88" t="s">
        <v>272</v>
      </c>
      <c r="C74" s="83">
        <f>SUM(C75:C77)</f>
        <v>360</v>
      </c>
      <c r="D74" s="83">
        <f>SUM(D75:D77)</f>
        <v>361</v>
      </c>
      <c r="E74" s="83">
        <f>SUM(E75:E77)</f>
        <v>280</v>
      </c>
      <c r="F74" s="80">
        <f t="shared" si="7"/>
        <v>0.77562326869806097</v>
      </c>
    </row>
    <row r="75" spans="1:6" ht="15" customHeight="1">
      <c r="A75" s="91" t="s">
        <v>94</v>
      </c>
      <c r="B75" s="85" t="s">
        <v>101</v>
      </c>
      <c r="C75" s="110">
        <v>150</v>
      </c>
      <c r="D75" s="110">
        <v>181</v>
      </c>
      <c r="E75" s="79">
        <v>220</v>
      </c>
      <c r="F75" s="80">
        <f t="shared" si="7"/>
        <v>1.2154696132596685</v>
      </c>
    </row>
    <row r="76" spans="1:6" ht="15" customHeight="1">
      <c r="A76" s="91" t="s">
        <v>104</v>
      </c>
      <c r="B76" s="85" t="s">
        <v>102</v>
      </c>
      <c r="C76" s="110">
        <v>90</v>
      </c>
      <c r="D76" s="110">
        <v>60</v>
      </c>
      <c r="E76" s="79">
        <v>60</v>
      </c>
      <c r="F76" s="80">
        <f t="shared" si="7"/>
        <v>1</v>
      </c>
    </row>
    <row r="77" spans="1:6" ht="15" customHeight="1">
      <c r="A77" s="91" t="s">
        <v>145</v>
      </c>
      <c r="B77" s="85" t="s">
        <v>508</v>
      </c>
      <c r="C77" s="110">
        <v>120</v>
      </c>
      <c r="D77" s="110">
        <v>120</v>
      </c>
      <c r="E77" s="79">
        <v>0</v>
      </c>
      <c r="F77" s="80">
        <f t="shared" si="7"/>
        <v>0</v>
      </c>
    </row>
    <row r="78" spans="1:6" ht="15" customHeight="1">
      <c r="A78" s="69" t="s">
        <v>219</v>
      </c>
      <c r="B78" s="69" t="s">
        <v>13</v>
      </c>
      <c r="C78" s="109">
        <f>C79+C88+C89</f>
        <v>2101</v>
      </c>
      <c r="D78" s="109">
        <f t="shared" ref="D78:E78" si="9">D79+D88+D89</f>
        <v>1601</v>
      </c>
      <c r="E78" s="109">
        <f t="shared" si="9"/>
        <v>1524</v>
      </c>
      <c r="F78" s="80">
        <f t="shared" si="7"/>
        <v>0.95190505933791381</v>
      </c>
    </row>
    <row r="79" spans="1:6" ht="15" customHeight="1">
      <c r="A79" s="120" t="s">
        <v>114</v>
      </c>
      <c r="B79" s="88" t="s">
        <v>146</v>
      </c>
      <c r="C79" s="83">
        <f>C80+C84</f>
        <v>1601</v>
      </c>
      <c r="D79" s="83">
        <f>D80+D84</f>
        <v>1601</v>
      </c>
      <c r="E79" s="83">
        <f>E80+E84</f>
        <v>1524</v>
      </c>
      <c r="F79" s="80">
        <f t="shared" si="7"/>
        <v>0.95190505933791381</v>
      </c>
    </row>
    <row r="80" spans="1:6" ht="15" customHeight="1">
      <c r="A80" s="120" t="s">
        <v>139</v>
      </c>
      <c r="B80" s="88" t="s">
        <v>152</v>
      </c>
      <c r="C80" s="83">
        <f>SUM(C81:C83)</f>
        <v>1158</v>
      </c>
      <c r="D80" s="83">
        <f>SUM(D81:D83)</f>
        <v>838</v>
      </c>
      <c r="E80" s="83">
        <f>SUM(E81:E83)</f>
        <v>838</v>
      </c>
      <c r="F80" s="80">
        <f t="shared" si="7"/>
        <v>1</v>
      </c>
    </row>
    <row r="81" spans="1:8" ht="15" customHeight="1">
      <c r="A81" s="91" t="s">
        <v>148</v>
      </c>
      <c r="B81" s="112" t="s">
        <v>535</v>
      </c>
      <c r="C81" s="110">
        <v>993</v>
      </c>
      <c r="D81" s="110">
        <v>662</v>
      </c>
      <c r="E81" s="79">
        <v>662</v>
      </c>
      <c r="F81" s="80">
        <f t="shared" si="7"/>
        <v>1</v>
      </c>
    </row>
    <row r="82" spans="1:8" ht="26.25" customHeight="1">
      <c r="A82" s="91" t="s">
        <v>509</v>
      </c>
      <c r="B82" s="112" t="s">
        <v>536</v>
      </c>
      <c r="C82" s="110">
        <v>154</v>
      </c>
      <c r="D82" s="110">
        <v>168</v>
      </c>
      <c r="E82" s="79">
        <v>168</v>
      </c>
      <c r="F82" s="80">
        <f t="shared" si="7"/>
        <v>1</v>
      </c>
      <c r="G82" s="55"/>
      <c r="H82" s="55"/>
    </row>
    <row r="83" spans="1:8" ht="26.25" customHeight="1">
      <c r="A83" s="91" t="s">
        <v>149</v>
      </c>
      <c r="B83" s="89" t="s">
        <v>537</v>
      </c>
      <c r="C83" s="110">
        <v>11</v>
      </c>
      <c r="D83" s="110">
        <v>8</v>
      </c>
      <c r="E83" s="79">
        <v>8</v>
      </c>
      <c r="F83" s="80">
        <f t="shared" si="7"/>
        <v>1</v>
      </c>
    </row>
    <row r="84" spans="1:8" ht="15" customHeight="1">
      <c r="A84" s="120" t="s">
        <v>140</v>
      </c>
      <c r="B84" s="88" t="s">
        <v>269</v>
      </c>
      <c r="C84" s="83">
        <f>C85+C86+C87</f>
        <v>443</v>
      </c>
      <c r="D84" s="83">
        <f>D85+D86+D87</f>
        <v>763</v>
      </c>
      <c r="E84" s="83">
        <f>E85+E86+E87</f>
        <v>686</v>
      </c>
      <c r="F84" s="80">
        <f t="shared" si="7"/>
        <v>0.8990825688073395</v>
      </c>
    </row>
    <row r="85" spans="1:8" ht="15" customHeight="1">
      <c r="A85" s="91" t="s">
        <v>150</v>
      </c>
      <c r="B85" s="112" t="s">
        <v>533</v>
      </c>
      <c r="C85" s="110">
        <v>380</v>
      </c>
      <c r="D85" s="110">
        <v>348</v>
      </c>
      <c r="E85" s="79">
        <v>348</v>
      </c>
      <c r="F85" s="80">
        <f t="shared" si="7"/>
        <v>1</v>
      </c>
    </row>
    <row r="86" spans="1:8" ht="15" customHeight="1">
      <c r="A86" s="91" t="s">
        <v>151</v>
      </c>
      <c r="B86" s="89" t="s">
        <v>534</v>
      </c>
      <c r="C86" s="94">
        <v>63</v>
      </c>
      <c r="D86" s="94">
        <v>84</v>
      </c>
      <c r="E86" s="79">
        <v>84</v>
      </c>
      <c r="F86" s="80">
        <f t="shared" si="7"/>
        <v>1</v>
      </c>
    </row>
    <row r="87" spans="1:8" ht="15" customHeight="1">
      <c r="A87" s="91" t="s">
        <v>267</v>
      </c>
      <c r="B87" s="89" t="s">
        <v>538</v>
      </c>
      <c r="C87" s="94">
        <v>0</v>
      </c>
      <c r="D87" s="94">
        <v>331</v>
      </c>
      <c r="E87" s="79">
        <v>254</v>
      </c>
      <c r="F87" s="80">
        <f t="shared" si="7"/>
        <v>0.76737160120845926</v>
      </c>
    </row>
    <row r="88" spans="1:8" ht="15" customHeight="1">
      <c r="A88" s="120" t="s">
        <v>105</v>
      </c>
      <c r="B88" s="88" t="s">
        <v>147</v>
      </c>
      <c r="C88" s="128">
        <v>0</v>
      </c>
      <c r="D88" s="128">
        <v>0</v>
      </c>
      <c r="E88" s="128">
        <v>0</v>
      </c>
      <c r="F88" s="80">
        <v>0</v>
      </c>
    </row>
    <row r="89" spans="1:8" ht="15" customHeight="1">
      <c r="A89" s="114" t="s">
        <v>219</v>
      </c>
      <c r="B89" s="115" t="s">
        <v>156</v>
      </c>
      <c r="C89" s="116">
        <v>500</v>
      </c>
      <c r="D89" s="116">
        <v>0</v>
      </c>
      <c r="E89" s="79">
        <v>0</v>
      </c>
      <c r="F89" s="80">
        <v>0</v>
      </c>
    </row>
    <row r="90" spans="1:8" ht="31.5" customHeight="1">
      <c r="A90" s="93" t="s">
        <v>219</v>
      </c>
      <c r="B90" s="117" t="s">
        <v>189</v>
      </c>
      <c r="C90" s="118">
        <v>0</v>
      </c>
      <c r="D90" s="118">
        <v>0</v>
      </c>
      <c r="E90" s="79">
        <v>0</v>
      </c>
      <c r="F90" s="80">
        <v>0</v>
      </c>
    </row>
    <row r="91" spans="1:8" ht="15" customHeight="1">
      <c r="A91" s="69" t="s">
        <v>220</v>
      </c>
      <c r="B91" s="69" t="s">
        <v>124</v>
      </c>
      <c r="C91" s="69">
        <f>C95</f>
        <v>527</v>
      </c>
      <c r="D91" s="69">
        <f t="shared" ref="D91:E91" si="10">D95</f>
        <v>527</v>
      </c>
      <c r="E91" s="69">
        <f t="shared" si="10"/>
        <v>527</v>
      </c>
      <c r="F91" s="80">
        <f t="shared" si="7"/>
        <v>1</v>
      </c>
    </row>
    <row r="92" spans="1:8" ht="15" customHeight="1">
      <c r="A92" s="120" t="s">
        <v>174</v>
      </c>
      <c r="B92" s="79" t="s">
        <v>106</v>
      </c>
      <c r="C92" s="79">
        <v>0</v>
      </c>
      <c r="D92" s="79">
        <v>0</v>
      </c>
      <c r="E92" s="79"/>
      <c r="F92" s="80">
        <v>0</v>
      </c>
    </row>
    <row r="93" spans="1:8" ht="15" customHeight="1">
      <c r="A93" s="120" t="s">
        <v>175</v>
      </c>
      <c r="B93" s="79" t="s">
        <v>190</v>
      </c>
      <c r="C93" s="79">
        <v>0</v>
      </c>
      <c r="D93" s="79">
        <v>0</v>
      </c>
      <c r="E93" s="79"/>
      <c r="F93" s="80">
        <v>0</v>
      </c>
    </row>
    <row r="94" spans="1:8" ht="15" customHeight="1">
      <c r="A94" s="120" t="s">
        <v>176</v>
      </c>
      <c r="B94" s="79" t="s">
        <v>129</v>
      </c>
      <c r="C94" s="79">
        <v>0</v>
      </c>
      <c r="D94" s="79">
        <v>0</v>
      </c>
      <c r="E94" s="79"/>
      <c r="F94" s="80">
        <v>0</v>
      </c>
    </row>
    <row r="95" spans="1:8" ht="15" customHeight="1">
      <c r="A95" s="120" t="s">
        <v>177</v>
      </c>
      <c r="B95" s="79" t="s">
        <v>107</v>
      </c>
      <c r="C95" s="79">
        <v>527</v>
      </c>
      <c r="D95" s="79">
        <v>527</v>
      </c>
      <c r="E95" s="79">
        <v>527</v>
      </c>
      <c r="F95" s="80">
        <f t="shared" si="7"/>
        <v>1</v>
      </c>
    </row>
    <row r="96" spans="1:8" ht="15" customHeight="1">
      <c r="A96" s="69" t="s">
        <v>108</v>
      </c>
      <c r="B96" s="79"/>
      <c r="C96" s="96">
        <f>C68+C69+C70+C71+C78+C91</f>
        <v>20041</v>
      </c>
      <c r="D96" s="96">
        <f>D68+D69+D70+D71+D78+D91</f>
        <v>21209</v>
      </c>
      <c r="E96" s="96">
        <f>E68+E69+E70+E71+E78+E91</f>
        <v>19022</v>
      </c>
      <c r="F96" s="80">
        <f t="shared" si="7"/>
        <v>0.89688339855721633</v>
      </c>
    </row>
    <row r="97" spans="1:6" ht="15" customHeight="1">
      <c r="A97" s="69" t="s">
        <v>109</v>
      </c>
      <c r="B97" s="79"/>
      <c r="C97" s="96"/>
      <c r="D97" s="96"/>
      <c r="E97" s="79"/>
      <c r="F97" s="79"/>
    </row>
    <row r="98" spans="1:6" ht="15" customHeight="1"/>
    <row r="99" spans="1:6" ht="15" customHeight="1"/>
    <row r="100" spans="1:6" ht="15" customHeight="1"/>
    <row r="101" spans="1:6" ht="15" customHeight="1"/>
  </sheetData>
  <mergeCells count="4">
    <mergeCell ref="A62:C62"/>
    <mergeCell ref="A63:C63"/>
    <mergeCell ref="A3:C3"/>
    <mergeCell ref="A4:C4"/>
  </mergeCells>
  <phoneticPr fontId="2" type="noConversion"/>
  <printOptions horizontalCentered="1"/>
  <pageMargins left="0.5" right="0.6" top="0.43" bottom="0.19685039370078741" header="0.37" footer="0.23622047244094491"/>
  <pageSetup paperSize="9" scale="89" orientation="portrait" horizontalDpi="300" verticalDpi="300" r:id="rId1"/>
  <headerFooter alignWithMargins="0">
    <oddFooter>&amp;R&amp;"Arial Narrow,Normál"&amp;P. oldal</oddFooter>
  </headerFooter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70"/>
  <sheetViews>
    <sheetView topLeftCell="A40" workbookViewId="0">
      <selection activeCell="A47" sqref="A47:C47"/>
    </sheetView>
  </sheetViews>
  <sheetFormatPr defaultRowHeight="12.75"/>
  <cols>
    <col min="1" max="1" width="8.85546875" customWidth="1"/>
    <col min="2" max="2" width="45.140625" customWidth="1"/>
    <col min="3" max="3" width="13.7109375" customWidth="1"/>
    <col min="4" max="4" width="9.85546875" customWidth="1"/>
    <col min="5" max="5" width="9.42578125" customWidth="1"/>
    <col min="6" max="6" width="9.7109375" customWidth="1"/>
  </cols>
  <sheetData>
    <row r="1" spans="1:6">
      <c r="A1" s="19"/>
      <c r="B1" s="19"/>
      <c r="C1" s="23" t="s">
        <v>110</v>
      </c>
      <c r="D1" s="19"/>
      <c r="E1" s="19"/>
      <c r="F1" s="23"/>
    </row>
    <row r="2" spans="1:6" ht="12" customHeight="1">
      <c r="A2" s="19"/>
      <c r="B2" s="19"/>
      <c r="C2" s="19"/>
      <c r="D2" s="19"/>
      <c r="E2" s="19"/>
      <c r="F2" s="23"/>
    </row>
    <row r="3" spans="1:6" ht="15" customHeight="1">
      <c r="A3" s="317" t="s">
        <v>573</v>
      </c>
      <c r="B3" s="317"/>
      <c r="C3" s="317"/>
      <c r="D3" s="30"/>
      <c r="E3" s="30"/>
      <c r="F3" s="30"/>
    </row>
    <row r="4" spans="1:6" ht="49.5" customHeight="1">
      <c r="A4" s="329" t="s">
        <v>539</v>
      </c>
      <c r="B4" s="330"/>
      <c r="C4" s="330"/>
      <c r="D4" s="133"/>
      <c r="E4" s="133"/>
      <c r="F4" s="133"/>
    </row>
    <row r="5" spans="1:6" ht="12.75" customHeight="1">
      <c r="A5" s="70"/>
      <c r="B5" s="75"/>
      <c r="C5" s="75"/>
      <c r="D5" s="75"/>
      <c r="E5" s="75"/>
      <c r="F5" s="75"/>
    </row>
    <row r="6" spans="1:6" ht="13.5" thickBot="1">
      <c r="A6" s="70"/>
      <c r="B6" s="75"/>
      <c r="C6" s="74" t="s">
        <v>24</v>
      </c>
      <c r="D6" s="75"/>
      <c r="E6" s="75"/>
      <c r="F6" s="75"/>
    </row>
    <row r="7" spans="1:6" ht="40.5" customHeight="1" thickTop="1" thickBot="1">
      <c r="A7" s="134" t="s">
        <v>263</v>
      </c>
      <c r="B7" s="76" t="s">
        <v>1</v>
      </c>
      <c r="C7" s="77" t="s">
        <v>520</v>
      </c>
      <c r="D7" s="135" t="s">
        <v>515</v>
      </c>
      <c r="E7" s="122" t="s">
        <v>516</v>
      </c>
      <c r="F7" s="157" t="s">
        <v>278</v>
      </c>
    </row>
    <row r="8" spans="1:6" ht="15" customHeight="1" thickTop="1" thickBot="1">
      <c r="A8" s="104" t="s">
        <v>34</v>
      </c>
      <c r="B8" s="105"/>
      <c r="C8" s="136"/>
      <c r="D8" s="78"/>
      <c r="E8" s="108"/>
      <c r="F8" s="120"/>
    </row>
    <row r="9" spans="1:6" ht="15" customHeight="1" thickTop="1">
      <c r="A9" s="111" t="s">
        <v>222</v>
      </c>
      <c r="B9" s="87" t="s">
        <v>63</v>
      </c>
      <c r="C9" s="137">
        <f>C16+C11+C10</f>
        <v>1750</v>
      </c>
      <c r="D9" s="137">
        <f>D16+D11+D10</f>
        <v>1750</v>
      </c>
      <c r="E9" s="137">
        <f>E16+E11+E10</f>
        <v>1750</v>
      </c>
      <c r="F9" s="158">
        <f>E9/D9</f>
        <v>1</v>
      </c>
    </row>
    <row r="10" spans="1:6" ht="15" customHeight="1">
      <c r="A10" s="100" t="s">
        <v>223</v>
      </c>
      <c r="B10" s="101" t="s">
        <v>64</v>
      </c>
      <c r="C10" s="138">
        <v>0</v>
      </c>
      <c r="D10" s="139">
        <v>0</v>
      </c>
      <c r="E10" s="139">
        <v>0</v>
      </c>
      <c r="F10" s="158">
        <v>0</v>
      </c>
    </row>
    <row r="11" spans="1:6" ht="15" customHeight="1">
      <c r="A11" s="100" t="s">
        <v>224</v>
      </c>
      <c r="B11" s="101" t="s">
        <v>111</v>
      </c>
      <c r="C11" s="138">
        <f>SUM(C12:C15)</f>
        <v>0</v>
      </c>
      <c r="D11" s="139">
        <v>0</v>
      </c>
      <c r="E11" s="139">
        <v>0</v>
      </c>
      <c r="F11" s="158">
        <v>0</v>
      </c>
    </row>
    <row r="12" spans="1:6" ht="15" customHeight="1">
      <c r="A12" s="100" t="s">
        <v>229</v>
      </c>
      <c r="B12" s="86" t="s">
        <v>543</v>
      </c>
      <c r="C12" s="140">
        <v>0</v>
      </c>
      <c r="D12" s="139">
        <v>0</v>
      </c>
      <c r="E12" s="139">
        <v>0</v>
      </c>
      <c r="F12" s="158">
        <v>0</v>
      </c>
    </row>
    <row r="13" spans="1:6" ht="15" customHeight="1">
      <c r="A13" s="100" t="s">
        <v>230</v>
      </c>
      <c r="B13" s="86" t="s">
        <v>544</v>
      </c>
      <c r="C13" s="140">
        <v>0</v>
      </c>
      <c r="D13" s="139">
        <v>0</v>
      </c>
      <c r="E13" s="139">
        <v>0</v>
      </c>
      <c r="F13" s="158">
        <v>0</v>
      </c>
    </row>
    <row r="14" spans="1:6" ht="15" customHeight="1">
      <c r="A14" s="100" t="s">
        <v>231</v>
      </c>
      <c r="B14" s="86" t="s">
        <v>545</v>
      </c>
      <c r="C14" s="140">
        <v>0</v>
      </c>
      <c r="D14" s="139">
        <v>0</v>
      </c>
      <c r="E14" s="139">
        <v>0</v>
      </c>
      <c r="F14" s="158">
        <v>0</v>
      </c>
    </row>
    <row r="15" spans="1:6" ht="15" customHeight="1">
      <c r="A15" s="100" t="s">
        <v>232</v>
      </c>
      <c r="B15" s="86" t="s">
        <v>546</v>
      </c>
      <c r="C15" s="140">
        <v>0</v>
      </c>
      <c r="D15" s="139">
        <v>0</v>
      </c>
      <c r="E15" s="139">
        <v>0</v>
      </c>
      <c r="F15" s="158">
        <v>0</v>
      </c>
    </row>
    <row r="16" spans="1:6" ht="15" customHeight="1">
      <c r="A16" s="100" t="s">
        <v>233</v>
      </c>
      <c r="B16" s="101" t="s">
        <v>115</v>
      </c>
      <c r="C16" s="138">
        <f>SUM(C17:C19)</f>
        <v>1750</v>
      </c>
      <c r="D16" s="138">
        <f t="shared" ref="D16:E16" si="0">SUM(D17:D19)</f>
        <v>1750</v>
      </c>
      <c r="E16" s="138">
        <f t="shared" si="0"/>
        <v>1750</v>
      </c>
      <c r="F16" s="158">
        <f t="shared" ref="F16:F17" si="1">E16/D16</f>
        <v>1</v>
      </c>
    </row>
    <row r="17" spans="1:8" ht="15" customHeight="1">
      <c r="A17" s="141" t="s">
        <v>234</v>
      </c>
      <c r="B17" s="86" t="s">
        <v>540</v>
      </c>
      <c r="C17" s="140">
        <v>1750</v>
      </c>
      <c r="D17" s="139">
        <v>1750</v>
      </c>
      <c r="E17" s="139">
        <v>1750</v>
      </c>
      <c r="F17" s="158">
        <f t="shared" si="1"/>
        <v>1</v>
      </c>
    </row>
    <row r="18" spans="1:8" ht="15" customHeight="1">
      <c r="A18" s="141" t="s">
        <v>235</v>
      </c>
      <c r="B18" s="86" t="s">
        <v>541</v>
      </c>
      <c r="C18" s="140">
        <v>0</v>
      </c>
      <c r="D18" s="139">
        <v>0</v>
      </c>
      <c r="E18" s="139">
        <v>0</v>
      </c>
      <c r="F18" s="158">
        <v>0</v>
      </c>
    </row>
    <row r="19" spans="1:8" ht="15" customHeight="1" thickBot="1">
      <c r="A19" s="141" t="s">
        <v>236</v>
      </c>
      <c r="B19" s="86" t="s">
        <v>542</v>
      </c>
      <c r="C19" s="140">
        <v>0</v>
      </c>
      <c r="D19" s="139">
        <v>0</v>
      </c>
      <c r="E19" s="139">
        <v>0</v>
      </c>
      <c r="F19" s="158">
        <v>0</v>
      </c>
    </row>
    <row r="20" spans="1:8" ht="24.95" customHeight="1" thickTop="1">
      <c r="A20" s="142" t="s">
        <v>225</v>
      </c>
      <c r="B20" s="143" t="s">
        <v>160</v>
      </c>
      <c r="C20" s="144">
        <f>SUM(C21:C28)</f>
        <v>39</v>
      </c>
      <c r="D20" s="144">
        <f>SUM(D21:D28)</f>
        <v>2409</v>
      </c>
      <c r="E20" s="144">
        <f>SUM(E21:E28)</f>
        <v>2408</v>
      </c>
      <c r="F20" s="159">
        <f>E20/D20</f>
        <v>0.99958488999584894</v>
      </c>
    </row>
    <row r="21" spans="1:8" ht="15" customHeight="1">
      <c r="A21" s="84" t="s">
        <v>241</v>
      </c>
      <c r="B21" s="79" t="s">
        <v>159</v>
      </c>
      <c r="C21" s="90">
        <v>0</v>
      </c>
      <c r="D21" s="102">
        <v>0</v>
      </c>
      <c r="E21" s="79">
        <v>0</v>
      </c>
      <c r="F21" s="158">
        <v>0</v>
      </c>
    </row>
    <row r="22" spans="1:8" ht="15" customHeight="1">
      <c r="A22" s="84" t="s">
        <v>242</v>
      </c>
      <c r="B22" s="79" t="s">
        <v>36</v>
      </c>
      <c r="C22" s="90">
        <v>0</v>
      </c>
      <c r="D22" s="102">
        <v>0</v>
      </c>
      <c r="E22" s="79">
        <v>0</v>
      </c>
      <c r="F22" s="158">
        <v>0</v>
      </c>
    </row>
    <row r="23" spans="1:8" ht="15" customHeight="1">
      <c r="A23" s="84" t="s">
        <v>243</v>
      </c>
      <c r="B23" s="79" t="s">
        <v>37</v>
      </c>
      <c r="C23" s="90">
        <v>0</v>
      </c>
      <c r="D23" s="102">
        <v>0</v>
      </c>
      <c r="E23" s="79">
        <v>0</v>
      </c>
      <c r="F23" s="158">
        <v>0</v>
      </c>
    </row>
    <row r="24" spans="1:8" ht="15" customHeight="1">
      <c r="A24" s="84" t="s">
        <v>244</v>
      </c>
      <c r="B24" s="103" t="s">
        <v>35</v>
      </c>
      <c r="C24" s="145">
        <v>0</v>
      </c>
      <c r="D24" s="102">
        <v>0</v>
      </c>
      <c r="E24" s="79">
        <v>0</v>
      </c>
      <c r="F24" s="158">
        <v>0</v>
      </c>
    </row>
    <row r="25" spans="1:8" ht="15" customHeight="1">
      <c r="A25" s="84" t="s">
        <v>245</v>
      </c>
      <c r="B25" s="88" t="s">
        <v>264</v>
      </c>
      <c r="C25" s="90">
        <v>0</v>
      </c>
      <c r="D25" s="102">
        <v>2370</v>
      </c>
      <c r="E25" s="79">
        <v>2369</v>
      </c>
      <c r="F25" s="158">
        <f>E25/D25</f>
        <v>0.99957805907172992</v>
      </c>
    </row>
    <row r="26" spans="1:8" ht="15" customHeight="1">
      <c r="A26" s="84" t="s">
        <v>246</v>
      </c>
      <c r="B26" s="88" t="s">
        <v>548</v>
      </c>
      <c r="C26" s="90">
        <v>0</v>
      </c>
      <c r="D26" s="102">
        <v>0</v>
      </c>
      <c r="E26" s="79">
        <v>0</v>
      </c>
      <c r="F26" s="158">
        <v>0</v>
      </c>
    </row>
    <row r="27" spans="1:8" ht="15" customHeight="1">
      <c r="A27" s="84" t="s">
        <v>247</v>
      </c>
      <c r="B27" s="146" t="s">
        <v>547</v>
      </c>
      <c r="C27" s="145">
        <v>39</v>
      </c>
      <c r="D27" s="102">
        <v>39</v>
      </c>
      <c r="E27" s="79">
        <v>39</v>
      </c>
      <c r="F27" s="158">
        <f>E27/D27</f>
        <v>1</v>
      </c>
      <c r="H27">
        <v>0</v>
      </c>
    </row>
    <row r="28" spans="1:8" ht="15" customHeight="1" thickBot="1">
      <c r="A28" s="84" t="s">
        <v>248</v>
      </c>
      <c r="B28" s="147" t="s">
        <v>137</v>
      </c>
      <c r="C28" s="148">
        <v>0</v>
      </c>
      <c r="D28" s="102">
        <v>0</v>
      </c>
      <c r="E28" s="79">
        <v>0</v>
      </c>
      <c r="F28" s="158">
        <v>0</v>
      </c>
    </row>
    <row r="29" spans="1:8" ht="15" customHeight="1" thickTop="1" thickBot="1">
      <c r="A29" s="97" t="s">
        <v>250</v>
      </c>
      <c r="B29" s="149" t="s">
        <v>197</v>
      </c>
      <c r="C29" s="121">
        <v>0</v>
      </c>
      <c r="D29" s="102">
        <v>0</v>
      </c>
      <c r="E29" s="79">
        <v>0</v>
      </c>
      <c r="F29" s="158">
        <v>0</v>
      </c>
    </row>
    <row r="30" spans="1:8" ht="15" customHeight="1" thickTop="1" thickBot="1">
      <c r="A30" s="150" t="s">
        <v>249</v>
      </c>
      <c r="B30" s="151" t="s">
        <v>161</v>
      </c>
      <c r="C30" s="106">
        <v>0</v>
      </c>
      <c r="D30" s="102">
        <v>0</v>
      </c>
      <c r="E30" s="79">
        <v>0</v>
      </c>
      <c r="F30" s="158">
        <v>0</v>
      </c>
    </row>
    <row r="31" spans="1:8" ht="15" customHeight="1" thickTop="1" thickBot="1">
      <c r="A31" s="95" t="s">
        <v>226</v>
      </c>
      <c r="B31" s="149" t="s">
        <v>181</v>
      </c>
      <c r="C31" s="121">
        <f>SUM(C32:C35)</f>
        <v>2557</v>
      </c>
      <c r="D31" s="121">
        <f t="shared" ref="D31:E31" si="2">SUM(D32:D35)</f>
        <v>3139</v>
      </c>
      <c r="E31" s="121">
        <f t="shared" si="2"/>
        <v>3140</v>
      </c>
      <c r="F31" s="158">
        <f>E31/D31</f>
        <v>1.0003185727938835</v>
      </c>
    </row>
    <row r="32" spans="1:8" ht="15" customHeight="1" thickTop="1">
      <c r="A32" s="119" t="s">
        <v>237</v>
      </c>
      <c r="B32" s="152" t="s">
        <v>192</v>
      </c>
      <c r="C32" s="138">
        <v>0</v>
      </c>
      <c r="D32" s="102">
        <v>0</v>
      </c>
      <c r="E32" s="79">
        <v>0</v>
      </c>
      <c r="F32" s="158">
        <v>0</v>
      </c>
    </row>
    <row r="33" spans="1:6" ht="15" customHeight="1">
      <c r="A33" s="119" t="s">
        <v>238</v>
      </c>
      <c r="B33" s="103" t="s">
        <v>116</v>
      </c>
      <c r="C33" s="145">
        <v>2557</v>
      </c>
      <c r="D33" s="102">
        <v>3139</v>
      </c>
      <c r="E33" s="79">
        <v>3140</v>
      </c>
      <c r="F33" s="158">
        <f>E33/D33</f>
        <v>1.0003185727938835</v>
      </c>
    </row>
    <row r="34" spans="1:6" ht="15" customHeight="1">
      <c r="A34" s="119" t="s">
        <v>239</v>
      </c>
      <c r="B34" s="79" t="s">
        <v>130</v>
      </c>
      <c r="C34" s="102">
        <v>0</v>
      </c>
      <c r="D34" s="102">
        <v>0</v>
      </c>
      <c r="E34" s="79">
        <v>0</v>
      </c>
      <c r="F34" s="158">
        <v>0</v>
      </c>
    </row>
    <row r="35" spans="1:6" ht="15" customHeight="1" thickBot="1">
      <c r="A35" s="119" t="s">
        <v>240</v>
      </c>
      <c r="B35" s="153" t="s">
        <v>131</v>
      </c>
      <c r="C35" s="154">
        <v>0</v>
      </c>
      <c r="D35" s="102">
        <v>0</v>
      </c>
      <c r="E35" s="79"/>
      <c r="F35" s="158">
        <v>0</v>
      </c>
    </row>
    <row r="36" spans="1:6" ht="15" customHeight="1" thickTop="1" thickBot="1">
      <c r="A36" s="155" t="s">
        <v>118</v>
      </c>
      <c r="B36" s="156"/>
      <c r="C36" s="98">
        <f>C9+C20+C30+C33</f>
        <v>4346</v>
      </c>
      <c r="D36" s="98">
        <f>D9+D20+D30+D31</f>
        <v>7298</v>
      </c>
      <c r="E36" s="98">
        <f t="shared" ref="E36" si="3">E9+E20+E30+E33</f>
        <v>7298</v>
      </c>
      <c r="F36" s="159">
        <f>E36/D36</f>
        <v>1</v>
      </c>
    </row>
    <row r="37" spans="1:6" ht="15" customHeight="1" thickTop="1" thickBot="1">
      <c r="A37" s="104" t="s">
        <v>119</v>
      </c>
      <c r="B37" s="105"/>
      <c r="C37" s="106"/>
      <c r="D37" s="102"/>
      <c r="E37" s="79"/>
      <c r="F37" s="158"/>
    </row>
    <row r="38" spans="1:6" ht="13.5" thickTop="1"/>
    <row r="43" spans="1:6" ht="76.5" customHeight="1"/>
    <row r="45" spans="1:6">
      <c r="A45" s="19"/>
      <c r="B45" s="19"/>
      <c r="C45" s="23" t="s">
        <v>110</v>
      </c>
    </row>
    <row r="46" spans="1:6" ht="12.75" customHeight="1">
      <c r="A46" s="19"/>
      <c r="B46" s="19"/>
      <c r="C46" s="19"/>
    </row>
    <row r="47" spans="1:6" ht="15" customHeight="1">
      <c r="A47" s="317" t="s">
        <v>575</v>
      </c>
      <c r="B47" s="317"/>
      <c r="C47" s="317"/>
    </row>
    <row r="48" spans="1:6" ht="30" customHeight="1">
      <c r="A48" s="318" t="s">
        <v>549</v>
      </c>
      <c r="B48" s="331"/>
      <c r="C48" s="331"/>
    </row>
    <row r="49" spans="1:6" ht="12.75" customHeight="1">
      <c r="A49" s="27"/>
      <c r="B49" s="28"/>
      <c r="C49" s="28"/>
    </row>
    <row r="50" spans="1:6" ht="13.5" thickBot="1">
      <c r="A50" s="27"/>
      <c r="B50" s="28"/>
      <c r="C50" s="23" t="s">
        <v>24</v>
      </c>
    </row>
    <row r="51" spans="1:6" ht="39.75" thickTop="1" thickBot="1">
      <c r="A51" s="48" t="s">
        <v>155</v>
      </c>
      <c r="B51" s="36" t="s">
        <v>1</v>
      </c>
      <c r="C51" s="58" t="s">
        <v>520</v>
      </c>
      <c r="D51" s="135" t="s">
        <v>515</v>
      </c>
      <c r="E51" s="122" t="s">
        <v>516</v>
      </c>
      <c r="F51" s="122" t="s">
        <v>278</v>
      </c>
    </row>
    <row r="52" spans="1:6" ht="14.25" customHeight="1" thickTop="1" thickBot="1">
      <c r="A52" s="43" t="s">
        <v>120</v>
      </c>
      <c r="B52" s="44"/>
      <c r="C52" s="59"/>
      <c r="D52" s="132"/>
      <c r="E52" s="1"/>
      <c r="F52" s="1"/>
    </row>
    <row r="53" spans="1:6" ht="14.25" customHeight="1" thickTop="1" thickBot="1">
      <c r="A53" s="33" t="s">
        <v>252</v>
      </c>
      <c r="B53" s="45" t="s">
        <v>14</v>
      </c>
      <c r="C53" s="65">
        <v>2679</v>
      </c>
      <c r="D53" s="99">
        <v>5851</v>
      </c>
      <c r="E53" s="1">
        <v>5849</v>
      </c>
      <c r="F53" s="71">
        <f t="shared" ref="F53:F57" si="4">E53/D53</f>
        <v>0.99965817808921553</v>
      </c>
    </row>
    <row r="54" spans="1:6" ht="14.25" customHeight="1" thickTop="1" thickBot="1">
      <c r="A54" s="43" t="s">
        <v>253</v>
      </c>
      <c r="B54" s="46" t="s">
        <v>15</v>
      </c>
      <c r="C54" s="66">
        <v>926</v>
      </c>
      <c r="D54" s="99">
        <v>1738</v>
      </c>
      <c r="E54" s="1">
        <v>1737</v>
      </c>
      <c r="F54" s="71">
        <f t="shared" si="4"/>
        <v>0.99942462600690452</v>
      </c>
    </row>
    <row r="55" spans="1:6" ht="14.25" customHeight="1" thickTop="1">
      <c r="A55" s="37" t="s">
        <v>254</v>
      </c>
      <c r="B55" s="38" t="s">
        <v>121</v>
      </c>
      <c r="C55" s="62">
        <f>C56+C59</f>
        <v>741</v>
      </c>
      <c r="D55" s="62">
        <f>D56+D59</f>
        <v>871</v>
      </c>
      <c r="E55" s="62">
        <f>E56+E59</f>
        <v>871</v>
      </c>
      <c r="F55" s="71">
        <f t="shared" si="4"/>
        <v>1</v>
      </c>
    </row>
    <row r="56" spans="1:6" ht="14.25" customHeight="1">
      <c r="A56" s="32" t="s">
        <v>251</v>
      </c>
      <c r="B56" s="21" t="s">
        <v>182</v>
      </c>
      <c r="C56" s="61">
        <f>C57+C58</f>
        <v>741</v>
      </c>
      <c r="D56" s="61">
        <f t="shared" ref="D56:E56" si="5">D57+D58</f>
        <v>871</v>
      </c>
      <c r="E56" s="61">
        <f t="shared" si="5"/>
        <v>871</v>
      </c>
      <c r="F56" s="71">
        <v>0</v>
      </c>
    </row>
    <row r="57" spans="1:6" ht="14.25" customHeight="1">
      <c r="A57" s="32" t="s">
        <v>255</v>
      </c>
      <c r="B57" s="22" t="s">
        <v>550</v>
      </c>
      <c r="C57" s="60">
        <v>54</v>
      </c>
      <c r="D57" s="132">
        <v>108</v>
      </c>
      <c r="E57" s="1">
        <v>108</v>
      </c>
      <c r="F57" s="71">
        <f t="shared" si="4"/>
        <v>1</v>
      </c>
    </row>
    <row r="58" spans="1:6" ht="14.25" customHeight="1">
      <c r="A58" s="32" t="s">
        <v>268</v>
      </c>
      <c r="B58" s="22" t="s">
        <v>551</v>
      </c>
      <c r="C58" s="60">
        <v>687</v>
      </c>
      <c r="D58" s="132">
        <v>763</v>
      </c>
      <c r="E58" s="1">
        <v>763</v>
      </c>
      <c r="F58" s="71">
        <v>0</v>
      </c>
    </row>
    <row r="59" spans="1:6" ht="14.25" customHeight="1">
      <c r="A59" s="49" t="s">
        <v>256</v>
      </c>
      <c r="B59" s="21" t="s">
        <v>183</v>
      </c>
      <c r="C59" s="63">
        <v>0</v>
      </c>
      <c r="D59" s="132">
        <v>0</v>
      </c>
      <c r="E59" s="1">
        <v>0</v>
      </c>
      <c r="F59" s="71">
        <v>0</v>
      </c>
    </row>
    <row r="60" spans="1:6" ht="14.25" customHeight="1">
      <c r="A60" s="52" t="s">
        <v>254</v>
      </c>
      <c r="B60" s="53" t="s">
        <v>202</v>
      </c>
      <c r="C60" s="57">
        <v>0</v>
      </c>
      <c r="D60" s="132">
        <v>0</v>
      </c>
      <c r="E60" s="1">
        <v>0</v>
      </c>
      <c r="F60" s="71">
        <v>0</v>
      </c>
    </row>
    <row r="61" spans="1:6" ht="14.25" customHeight="1">
      <c r="A61" s="49" t="s">
        <v>257</v>
      </c>
      <c r="B61" s="21" t="s">
        <v>203</v>
      </c>
      <c r="C61" s="63">
        <v>0</v>
      </c>
      <c r="D61" s="132">
        <v>0</v>
      </c>
      <c r="E61" s="1">
        <v>0</v>
      </c>
      <c r="F61" s="71">
        <v>0</v>
      </c>
    </row>
    <row r="62" spans="1:6" ht="14.25" customHeight="1">
      <c r="A62" s="49" t="s">
        <v>258</v>
      </c>
      <c r="B62" s="21" t="s">
        <v>204</v>
      </c>
      <c r="C62" s="63">
        <v>0</v>
      </c>
      <c r="D62" s="132">
        <v>0</v>
      </c>
      <c r="E62" s="1">
        <v>0</v>
      </c>
      <c r="F62" s="71">
        <v>0</v>
      </c>
    </row>
    <row r="63" spans="1:6" ht="14.25" customHeight="1" thickBot="1">
      <c r="A63" s="50" t="s">
        <v>227</v>
      </c>
      <c r="B63" s="51" t="s">
        <v>125</v>
      </c>
      <c r="C63" s="67">
        <f>SUM(C64:C67)</f>
        <v>0</v>
      </c>
      <c r="D63" s="132">
        <v>0</v>
      </c>
      <c r="E63" s="1">
        <v>0</v>
      </c>
      <c r="F63" s="71">
        <v>0</v>
      </c>
    </row>
    <row r="64" spans="1:6" ht="14.25" customHeight="1" thickTop="1">
      <c r="A64" s="34" t="s">
        <v>259</v>
      </c>
      <c r="B64" s="20" t="s">
        <v>123</v>
      </c>
      <c r="C64" s="26">
        <v>0</v>
      </c>
      <c r="D64" s="132">
        <v>0</v>
      </c>
      <c r="E64" s="1">
        <v>0</v>
      </c>
      <c r="F64" s="71">
        <v>0</v>
      </c>
    </row>
    <row r="65" spans="1:6" ht="14.25" customHeight="1">
      <c r="A65" s="34" t="s">
        <v>260</v>
      </c>
      <c r="B65" s="20" t="s">
        <v>184</v>
      </c>
      <c r="C65" s="26">
        <v>0</v>
      </c>
      <c r="D65" s="132">
        <v>0</v>
      </c>
      <c r="E65" s="1">
        <v>0</v>
      </c>
      <c r="F65" s="71">
        <v>0</v>
      </c>
    </row>
    <row r="66" spans="1:6" ht="14.25" customHeight="1">
      <c r="A66" s="34" t="s">
        <v>261</v>
      </c>
      <c r="B66" s="24" t="s">
        <v>132</v>
      </c>
      <c r="C66" s="25">
        <v>0</v>
      </c>
      <c r="D66" s="132">
        <v>0</v>
      </c>
      <c r="E66" s="1">
        <v>0</v>
      </c>
      <c r="F66" s="71">
        <v>0</v>
      </c>
    </row>
    <row r="67" spans="1:6" ht="14.25" customHeight="1" thickBot="1">
      <c r="A67" s="34" t="s">
        <v>262</v>
      </c>
      <c r="B67" s="35" t="s">
        <v>133</v>
      </c>
      <c r="C67" s="47">
        <v>0</v>
      </c>
      <c r="D67" s="132">
        <v>0</v>
      </c>
      <c r="E67" s="1">
        <v>0</v>
      </c>
      <c r="F67" s="71">
        <v>0</v>
      </c>
    </row>
    <row r="68" spans="1:6" ht="14.25" customHeight="1" thickTop="1" thickBot="1">
      <c r="A68" s="41" t="s">
        <v>126</v>
      </c>
      <c r="B68" s="42"/>
      <c r="C68" s="56">
        <f>C53+C54+C55+C63</f>
        <v>4346</v>
      </c>
      <c r="D68" s="56">
        <f>D53+D54+D55+D63</f>
        <v>8460</v>
      </c>
      <c r="E68" s="56">
        <f>E53+E54+E55+E63</f>
        <v>8457</v>
      </c>
      <c r="F68" s="71">
        <f>E68/D68</f>
        <v>0.99964539007092201</v>
      </c>
    </row>
    <row r="69" spans="1:6" ht="14.25" customHeight="1" thickTop="1" thickBot="1">
      <c r="A69" s="39" t="s">
        <v>134</v>
      </c>
      <c r="B69" s="40"/>
      <c r="C69" s="64"/>
      <c r="D69" s="132"/>
      <c r="E69" s="1"/>
      <c r="F69" s="1"/>
    </row>
    <row r="70" spans="1:6" ht="13.5" thickTop="1"/>
  </sheetData>
  <mergeCells count="4">
    <mergeCell ref="A3:C3"/>
    <mergeCell ref="A4:C4"/>
    <mergeCell ref="A47:C47"/>
    <mergeCell ref="A48:C48"/>
  </mergeCells>
  <phoneticPr fontId="2" type="noConversion"/>
  <printOptions horizontalCentered="1"/>
  <pageMargins left="0.19685039370078741" right="7.874015748031496E-2" top="0.98425196850393704" bottom="0.98425196850393704" header="0.51181102362204722" footer="0.51181102362204722"/>
  <pageSetup paperSize="9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view="pageBreakPreview" zoomScale="60" zoomScaleNormal="100" workbookViewId="0">
      <selection activeCell="A3" sqref="A3:C3"/>
    </sheetView>
  </sheetViews>
  <sheetFormatPr defaultRowHeight="12.75"/>
  <cols>
    <col min="1" max="1" width="7.42578125" customWidth="1"/>
    <col min="2" max="2" width="48.5703125" customWidth="1"/>
    <col min="3" max="3" width="12.28515625" customWidth="1"/>
    <col min="4" max="4" width="11.5703125" customWidth="1"/>
  </cols>
  <sheetData>
    <row r="1" spans="1:6">
      <c r="A1" s="72"/>
      <c r="B1" s="72"/>
      <c r="C1" s="74" t="s">
        <v>39</v>
      </c>
      <c r="D1" s="72"/>
      <c r="E1" s="72"/>
      <c r="F1" s="72"/>
    </row>
    <row r="2" spans="1:6">
      <c r="A2" s="72"/>
      <c r="B2" s="72"/>
      <c r="C2" s="74"/>
      <c r="D2" s="72"/>
      <c r="E2" s="72"/>
      <c r="F2" s="72"/>
    </row>
    <row r="3" spans="1:6" ht="15" customHeight="1">
      <c r="A3" s="334" t="s">
        <v>576</v>
      </c>
      <c r="B3" s="334"/>
      <c r="C3" s="334"/>
      <c r="D3" s="72"/>
      <c r="E3" s="72"/>
      <c r="F3" s="72"/>
    </row>
    <row r="4" spans="1:6" ht="54" customHeight="1">
      <c r="A4" s="329" t="s">
        <v>552</v>
      </c>
      <c r="B4" s="330"/>
      <c r="C4" s="330"/>
      <c r="D4" s="72"/>
      <c r="E4" s="72"/>
      <c r="F4" s="72"/>
    </row>
    <row r="5" spans="1:6">
      <c r="A5" s="70"/>
      <c r="B5" s="75"/>
      <c r="C5" s="75"/>
      <c r="D5" s="72"/>
      <c r="E5" s="72"/>
      <c r="F5" s="72"/>
    </row>
    <row r="6" spans="1:6">
      <c r="A6" s="72"/>
      <c r="B6" s="72"/>
      <c r="C6" s="74" t="s">
        <v>24</v>
      </c>
      <c r="D6" s="72"/>
      <c r="E6" s="72"/>
      <c r="F6" s="72"/>
    </row>
    <row r="7" spans="1:6" ht="40.5" customHeight="1">
      <c r="A7" s="123" t="s">
        <v>486</v>
      </c>
      <c r="B7" s="123" t="s">
        <v>1</v>
      </c>
      <c r="C7" s="316" t="s">
        <v>520</v>
      </c>
      <c r="D7" s="122" t="s">
        <v>553</v>
      </c>
      <c r="E7" s="122" t="s">
        <v>516</v>
      </c>
      <c r="F7" s="122" t="s">
        <v>278</v>
      </c>
    </row>
    <row r="8" spans="1:6" ht="18" customHeight="1">
      <c r="A8" s="69" t="s">
        <v>482</v>
      </c>
      <c r="B8" s="69" t="s">
        <v>41</v>
      </c>
      <c r="C8" s="96">
        <f>SUM(C9:C12)</f>
        <v>2679</v>
      </c>
      <c r="D8" s="96">
        <f>SUM(D9:D12)</f>
        <v>5851</v>
      </c>
      <c r="E8" s="96">
        <f>SUM(E9:E12)</f>
        <v>5849</v>
      </c>
      <c r="F8" s="161">
        <f>E8/D8</f>
        <v>0.99965817808921553</v>
      </c>
    </row>
    <row r="9" spans="1:6" ht="18" customHeight="1">
      <c r="A9" s="79"/>
      <c r="B9" s="79" t="s">
        <v>554</v>
      </c>
      <c r="C9" s="128">
        <v>180</v>
      </c>
      <c r="D9" s="79">
        <v>142</v>
      </c>
      <c r="E9" s="79">
        <v>142</v>
      </c>
      <c r="F9" s="161">
        <f t="shared" ref="F9:F10" si="0">E9/D9</f>
        <v>1</v>
      </c>
    </row>
    <row r="10" spans="1:6" ht="18" customHeight="1">
      <c r="A10" s="79"/>
      <c r="B10" s="79" t="s">
        <v>555</v>
      </c>
      <c r="C10" s="128">
        <v>0</v>
      </c>
      <c r="D10" s="79">
        <v>174</v>
      </c>
      <c r="E10" s="79">
        <v>174</v>
      </c>
      <c r="F10" s="161">
        <f t="shared" si="0"/>
        <v>1</v>
      </c>
    </row>
    <row r="11" spans="1:6" ht="18" customHeight="1">
      <c r="A11" s="79"/>
      <c r="B11" s="79" t="s">
        <v>556</v>
      </c>
      <c r="C11" s="128">
        <v>1946</v>
      </c>
      <c r="D11" s="79">
        <v>4982</v>
      </c>
      <c r="E11" s="79">
        <v>5533</v>
      </c>
      <c r="F11" s="80">
        <f t="shared" ref="F11:F24" si="1">E11/D11</f>
        <v>1.1105981533520675</v>
      </c>
    </row>
    <row r="12" spans="1:6" ht="18" customHeight="1">
      <c r="A12" s="79"/>
      <c r="B12" s="79" t="s">
        <v>557</v>
      </c>
      <c r="C12" s="128">
        <v>553</v>
      </c>
      <c r="D12" s="79">
        <v>553</v>
      </c>
      <c r="E12" s="79">
        <v>0</v>
      </c>
      <c r="F12" s="80">
        <f t="shared" si="1"/>
        <v>0</v>
      </c>
    </row>
    <row r="13" spans="1:6" ht="18" customHeight="1">
      <c r="A13" s="69" t="s">
        <v>483</v>
      </c>
      <c r="B13" s="69" t="s">
        <v>40</v>
      </c>
      <c r="C13" s="96">
        <f>SUM(C14:C20)</f>
        <v>926</v>
      </c>
      <c r="D13" s="96">
        <f>SUM(D14:D20)</f>
        <v>1738</v>
      </c>
      <c r="E13" s="96">
        <f>SUM(E14:E20)</f>
        <v>1737</v>
      </c>
      <c r="F13" s="161">
        <f t="shared" si="1"/>
        <v>0.99942462600690452</v>
      </c>
    </row>
    <row r="14" spans="1:6" ht="18" customHeight="1">
      <c r="A14" s="69"/>
      <c r="B14" s="85" t="s">
        <v>558</v>
      </c>
      <c r="C14" s="160">
        <v>926</v>
      </c>
      <c r="D14" s="79">
        <v>952</v>
      </c>
      <c r="E14" s="79">
        <v>952</v>
      </c>
      <c r="F14" s="161">
        <f t="shared" si="1"/>
        <v>1</v>
      </c>
    </row>
    <row r="15" spans="1:6" ht="18" customHeight="1">
      <c r="A15" s="69"/>
      <c r="B15" s="85" t="s">
        <v>559</v>
      </c>
      <c r="C15" s="160">
        <v>0</v>
      </c>
      <c r="D15" s="79">
        <v>786</v>
      </c>
      <c r="E15" s="79">
        <v>785</v>
      </c>
      <c r="F15" s="161">
        <f t="shared" si="1"/>
        <v>0.99872773536895676</v>
      </c>
    </row>
    <row r="16" spans="1:6" ht="18" customHeight="1">
      <c r="A16" s="69"/>
      <c r="B16" s="85"/>
      <c r="C16" s="160"/>
      <c r="D16" s="79"/>
      <c r="E16" s="79"/>
      <c r="F16" s="161"/>
    </row>
    <row r="17" spans="1:6" ht="18" customHeight="1">
      <c r="A17" s="69"/>
      <c r="B17" s="85"/>
      <c r="C17" s="160"/>
      <c r="D17" s="79"/>
      <c r="E17" s="79"/>
      <c r="F17" s="80"/>
    </row>
    <row r="18" spans="1:6" ht="18" customHeight="1">
      <c r="A18" s="69"/>
      <c r="B18" s="85"/>
      <c r="C18" s="160"/>
      <c r="D18" s="79"/>
      <c r="E18" s="79"/>
      <c r="F18" s="80"/>
    </row>
    <row r="19" spans="1:6" ht="17.25" customHeight="1">
      <c r="A19" s="69"/>
      <c r="B19" s="85"/>
      <c r="C19" s="160"/>
      <c r="D19" s="79"/>
      <c r="E19" s="79"/>
      <c r="F19" s="80"/>
    </row>
    <row r="20" spans="1:6" ht="18" customHeight="1">
      <c r="A20" s="79"/>
      <c r="B20" s="112"/>
      <c r="C20" s="128"/>
      <c r="D20" s="79"/>
      <c r="E20" s="79"/>
      <c r="F20" s="80"/>
    </row>
    <row r="21" spans="1:6" ht="18" customHeight="1">
      <c r="A21" s="69" t="s">
        <v>484</v>
      </c>
      <c r="B21" s="69" t="s">
        <v>127</v>
      </c>
      <c r="C21" s="96">
        <f t="shared" ref="C21:E21" si="2">SUM(C22)</f>
        <v>741</v>
      </c>
      <c r="D21" s="96">
        <f t="shared" si="2"/>
        <v>871</v>
      </c>
      <c r="E21" s="96">
        <f t="shared" si="2"/>
        <v>871</v>
      </c>
      <c r="F21" s="161">
        <f t="shared" si="1"/>
        <v>1</v>
      </c>
    </row>
    <row r="22" spans="1:6" ht="18" customHeight="1">
      <c r="A22" s="120" t="s">
        <v>251</v>
      </c>
      <c r="B22" s="88" t="s">
        <v>122</v>
      </c>
      <c r="C22" s="83">
        <f>SUM(C23+C24)</f>
        <v>741</v>
      </c>
      <c r="D22" s="83">
        <f t="shared" ref="D22:E22" si="3">SUM(D23+D24)</f>
        <v>871</v>
      </c>
      <c r="E22" s="83">
        <f t="shared" si="3"/>
        <v>871</v>
      </c>
      <c r="F22" s="80">
        <f t="shared" si="1"/>
        <v>1</v>
      </c>
    </row>
    <row r="23" spans="1:6" ht="18" customHeight="1">
      <c r="A23" s="120" t="s">
        <v>255</v>
      </c>
      <c r="B23" s="85" t="s">
        <v>138</v>
      </c>
      <c r="C23" s="160">
        <v>54</v>
      </c>
      <c r="D23" s="79">
        <v>108</v>
      </c>
      <c r="E23" s="79">
        <v>108</v>
      </c>
      <c r="F23" s="80">
        <f t="shared" si="1"/>
        <v>1</v>
      </c>
    </row>
    <row r="24" spans="1:6" ht="18" customHeight="1">
      <c r="A24" s="120" t="s">
        <v>560</v>
      </c>
      <c r="B24" s="85" t="s">
        <v>561</v>
      </c>
      <c r="C24" s="160">
        <v>687</v>
      </c>
      <c r="D24" s="79">
        <v>763</v>
      </c>
      <c r="E24" s="79">
        <v>763</v>
      </c>
      <c r="F24" s="80">
        <f t="shared" si="1"/>
        <v>1</v>
      </c>
    </row>
    <row r="25" spans="1:6" ht="22.5" customHeight="1">
      <c r="A25" s="72"/>
      <c r="B25" s="72"/>
      <c r="C25" s="72"/>
      <c r="D25" s="72"/>
      <c r="E25" s="72"/>
      <c r="F25" s="72"/>
    </row>
    <row r="26" spans="1:6" ht="73.5" customHeight="1">
      <c r="A26" s="335" t="s">
        <v>562</v>
      </c>
      <c r="B26" s="335"/>
      <c r="C26" s="335"/>
      <c r="D26" s="72"/>
      <c r="E26" s="72"/>
      <c r="F26" s="72"/>
    </row>
    <row r="27" spans="1:6" ht="12.75" customHeight="1">
      <c r="A27" s="73"/>
      <c r="B27" s="73"/>
      <c r="C27" s="73"/>
      <c r="D27" s="72"/>
      <c r="E27" s="72"/>
      <c r="F27" s="72"/>
    </row>
    <row r="28" spans="1:6">
      <c r="A28" s="72"/>
      <c r="B28" s="72"/>
      <c r="C28" s="74" t="s">
        <v>42</v>
      </c>
      <c r="D28" s="72"/>
      <c r="E28" s="72"/>
      <c r="F28" s="72"/>
    </row>
    <row r="29" spans="1:6" ht="39" customHeight="1">
      <c r="A29" s="123" t="s">
        <v>0</v>
      </c>
      <c r="B29" s="123" t="s">
        <v>1</v>
      </c>
      <c r="C29" s="316" t="s">
        <v>520</v>
      </c>
      <c r="D29" s="122" t="s">
        <v>515</v>
      </c>
      <c r="E29" s="122" t="s">
        <v>516</v>
      </c>
      <c r="F29" s="122" t="s">
        <v>278</v>
      </c>
    </row>
    <row r="30" spans="1:6">
      <c r="A30" s="69" t="s">
        <v>43</v>
      </c>
      <c r="B30" s="69"/>
      <c r="C30" s="96">
        <v>0</v>
      </c>
      <c r="D30" s="69">
        <v>0</v>
      </c>
      <c r="E30" s="79">
        <v>0</v>
      </c>
      <c r="F30" s="79">
        <v>0</v>
      </c>
    </row>
    <row r="31" spans="1:6">
      <c r="A31" s="120"/>
      <c r="B31" s="79"/>
      <c r="C31" s="128"/>
      <c r="D31" s="69"/>
      <c r="E31" s="79"/>
      <c r="F31" s="79"/>
    </row>
    <row r="32" spans="1:6" ht="12.75" customHeight="1">
      <c r="A32" s="332" t="s">
        <v>44</v>
      </c>
      <c r="B32" s="332"/>
      <c r="C32" s="96">
        <v>0</v>
      </c>
      <c r="D32" s="69">
        <v>0</v>
      </c>
      <c r="E32" s="79">
        <v>0</v>
      </c>
      <c r="F32" s="79">
        <v>0</v>
      </c>
    </row>
    <row r="33" spans="1:6">
      <c r="A33" s="120"/>
      <c r="B33" s="79"/>
      <c r="C33" s="128"/>
      <c r="D33" s="69"/>
      <c r="E33" s="79"/>
      <c r="F33" s="79"/>
    </row>
    <row r="34" spans="1:6">
      <c r="A34" s="93" t="s">
        <v>45</v>
      </c>
      <c r="B34" s="79"/>
      <c r="C34" s="96">
        <v>0</v>
      </c>
      <c r="D34" s="69">
        <v>0</v>
      </c>
      <c r="E34" s="79">
        <v>0</v>
      </c>
      <c r="F34" s="79">
        <v>0</v>
      </c>
    </row>
    <row r="35" spans="1:6">
      <c r="A35" s="79"/>
      <c r="B35" s="79"/>
      <c r="C35" s="128"/>
      <c r="D35" s="69"/>
      <c r="E35" s="79"/>
      <c r="F35" s="79"/>
    </row>
    <row r="36" spans="1:6">
      <c r="A36" s="93" t="s">
        <v>46</v>
      </c>
      <c r="B36" s="69"/>
      <c r="C36" s="96">
        <v>0</v>
      </c>
      <c r="D36" s="69">
        <v>0</v>
      </c>
      <c r="E36" s="79">
        <v>0</v>
      </c>
      <c r="F36" s="79">
        <v>0</v>
      </c>
    </row>
    <row r="37" spans="1:6">
      <c r="A37" s="79"/>
      <c r="B37" s="79"/>
      <c r="C37" s="128"/>
      <c r="D37" s="69"/>
      <c r="E37" s="79"/>
      <c r="F37" s="79"/>
    </row>
    <row r="38" spans="1:6" ht="24.75" customHeight="1">
      <c r="A38" s="332" t="s">
        <v>47</v>
      </c>
      <c r="B38" s="332"/>
      <c r="C38" s="96">
        <v>0</v>
      </c>
      <c r="D38" s="69">
        <v>0</v>
      </c>
      <c r="E38" s="79">
        <v>0</v>
      </c>
      <c r="F38" s="79">
        <v>0</v>
      </c>
    </row>
    <row r="39" spans="1:6">
      <c r="A39" s="79"/>
      <c r="B39" s="79"/>
      <c r="C39" s="128"/>
      <c r="D39" s="69"/>
      <c r="E39" s="79"/>
      <c r="F39" s="79"/>
    </row>
    <row r="40" spans="1:6">
      <c r="A40" s="333" t="s">
        <v>48</v>
      </c>
      <c r="B40" s="333"/>
      <c r="C40" s="96">
        <v>0</v>
      </c>
      <c r="D40" s="69">
        <v>0</v>
      </c>
      <c r="E40" s="79">
        <v>0</v>
      </c>
      <c r="F40" s="79">
        <v>0</v>
      </c>
    </row>
    <row r="41" spans="1:6">
      <c r="A41" s="79"/>
      <c r="B41" s="79"/>
      <c r="C41" s="128"/>
      <c r="D41" s="69"/>
      <c r="E41" s="79"/>
      <c r="F41" s="79"/>
    </row>
    <row r="42" spans="1:6" ht="25.5" customHeight="1">
      <c r="A42" s="332" t="s">
        <v>49</v>
      </c>
      <c r="B42" s="332"/>
      <c r="C42" s="96">
        <v>0</v>
      </c>
      <c r="D42" s="69">
        <v>0</v>
      </c>
      <c r="E42" s="79">
        <v>0</v>
      </c>
      <c r="F42" s="79">
        <v>0</v>
      </c>
    </row>
    <row r="43" spans="1:6">
      <c r="A43" s="79"/>
      <c r="B43" s="79"/>
      <c r="C43" s="128"/>
      <c r="D43" s="79"/>
      <c r="E43" s="79"/>
      <c r="F43" s="79"/>
    </row>
    <row r="44" spans="1:6">
      <c r="A44" s="72"/>
      <c r="B44" s="72"/>
      <c r="C44" s="72"/>
      <c r="D44" s="72"/>
      <c r="E44" s="72"/>
      <c r="F44" s="72"/>
    </row>
    <row r="45" spans="1:6">
      <c r="A45" s="72"/>
      <c r="B45" s="72"/>
      <c r="C45" s="72"/>
      <c r="D45" s="72"/>
      <c r="E45" s="72"/>
      <c r="F45" s="72"/>
    </row>
  </sheetData>
  <mergeCells count="7">
    <mergeCell ref="A38:B38"/>
    <mergeCell ref="A40:B40"/>
    <mergeCell ref="A42:B42"/>
    <mergeCell ref="A3:C3"/>
    <mergeCell ref="A4:C4"/>
    <mergeCell ref="A26:C26"/>
    <mergeCell ref="A32:B32"/>
  </mergeCells>
  <phoneticPr fontId="2" type="noConversion"/>
  <printOptions horizontalCentered="1"/>
  <pageMargins left="0.39370078740157483" right="0.19685039370078741" top="0.59055118110236227" bottom="0.47244094488188981" header="0.51181102362204722" footer="0.51181102362204722"/>
  <pageSetup paperSize="9"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A3" sqref="A3:F3"/>
    </sheetView>
  </sheetViews>
  <sheetFormatPr defaultRowHeight="12.75"/>
  <cols>
    <col min="1" max="1" width="19.42578125" style="19" customWidth="1"/>
    <col min="2" max="6" width="11.140625" style="19" customWidth="1"/>
    <col min="7" max="16384" width="9.140625" style="19"/>
  </cols>
  <sheetData>
    <row r="1" spans="1:9">
      <c r="A1" s="19" t="s">
        <v>510</v>
      </c>
      <c r="F1" s="23" t="s">
        <v>279</v>
      </c>
    </row>
    <row r="3" spans="1:9" ht="15" customHeight="1">
      <c r="A3" s="317" t="s">
        <v>577</v>
      </c>
      <c r="B3" s="317"/>
      <c r="C3" s="317"/>
      <c r="D3" s="317"/>
      <c r="E3" s="317"/>
      <c r="F3" s="317"/>
      <c r="G3" s="30"/>
      <c r="H3" s="30"/>
      <c r="I3" s="30"/>
    </row>
    <row r="4" spans="1:9" ht="30" customHeight="1">
      <c r="A4" s="318" t="s">
        <v>280</v>
      </c>
      <c r="B4" s="318"/>
      <c r="C4" s="318"/>
      <c r="D4" s="318"/>
      <c r="E4" s="318"/>
      <c r="F4" s="318"/>
      <c r="G4" s="162"/>
      <c r="H4" s="162"/>
      <c r="I4" s="162"/>
    </row>
    <row r="6" spans="1:9">
      <c r="A6" s="29" t="s">
        <v>281</v>
      </c>
      <c r="B6" s="29"/>
    </row>
    <row r="7" spans="1:9" ht="13.5" thickBot="1">
      <c r="F7" s="23" t="s">
        <v>24</v>
      </c>
    </row>
    <row r="8" spans="1:9" ht="14.25" thickTop="1" thickBot="1">
      <c r="A8" s="163" t="s">
        <v>282</v>
      </c>
      <c r="B8" s="164" t="s">
        <v>283</v>
      </c>
      <c r="C8" s="165" t="s">
        <v>563</v>
      </c>
      <c r="D8" s="165" t="s">
        <v>564</v>
      </c>
      <c r="E8" s="165" t="s">
        <v>565</v>
      </c>
      <c r="F8" s="166" t="s">
        <v>2</v>
      </c>
    </row>
    <row r="9" spans="1:9" ht="15" customHeight="1">
      <c r="A9" s="167"/>
      <c r="B9" s="168"/>
      <c r="C9" s="169"/>
      <c r="D9" s="169"/>
      <c r="E9" s="169"/>
      <c r="F9" s="170"/>
    </row>
    <row r="10" spans="1:9" ht="15" customHeight="1">
      <c r="A10" s="171"/>
      <c r="B10" s="172"/>
      <c r="C10" s="173"/>
      <c r="D10" s="173"/>
      <c r="E10" s="173"/>
      <c r="F10" s="174"/>
    </row>
    <row r="11" spans="1:9" ht="15" customHeight="1" thickBot="1">
      <c r="A11" s="175"/>
      <c r="B11" s="176"/>
      <c r="C11" s="177"/>
      <c r="D11" s="177"/>
      <c r="E11" s="177"/>
      <c r="F11" s="178"/>
    </row>
    <row r="12" spans="1:9" ht="15" customHeight="1" thickBot="1">
      <c r="A12" s="179" t="s">
        <v>2</v>
      </c>
      <c r="B12" s="180"/>
      <c r="C12" s="181"/>
      <c r="D12" s="181"/>
      <c r="E12" s="181"/>
      <c r="F12" s="182"/>
    </row>
    <row r="13" spans="1:9" ht="8.25" customHeight="1" thickTop="1" thickBot="1">
      <c r="A13" s="183"/>
      <c r="B13" s="183"/>
      <c r="C13" s="183"/>
      <c r="D13" s="183"/>
      <c r="E13" s="183"/>
      <c r="F13" s="183"/>
    </row>
    <row r="14" spans="1:9" ht="14.25" thickTop="1" thickBot="1">
      <c r="A14" s="163" t="s">
        <v>288</v>
      </c>
      <c r="B14" s="164" t="s">
        <v>283</v>
      </c>
      <c r="C14" s="165" t="s">
        <v>284</v>
      </c>
      <c r="D14" s="165" t="s">
        <v>566</v>
      </c>
      <c r="E14" s="165" t="s">
        <v>565</v>
      </c>
      <c r="F14" s="166" t="s">
        <v>2</v>
      </c>
    </row>
    <row r="15" spans="1:9" ht="14.25" customHeight="1">
      <c r="A15" s="167" t="s">
        <v>10</v>
      </c>
      <c r="B15" s="168"/>
      <c r="C15" s="169"/>
      <c r="D15" s="169"/>
      <c r="E15" s="169"/>
      <c r="F15" s="170"/>
    </row>
    <row r="16" spans="1:9" ht="14.25" customHeight="1">
      <c r="A16" s="171" t="s">
        <v>289</v>
      </c>
      <c r="B16" s="172"/>
      <c r="C16" s="173"/>
      <c r="D16" s="173"/>
      <c r="E16" s="173"/>
      <c r="F16" s="170"/>
    </row>
    <row r="17" spans="1:6" ht="14.25" customHeight="1">
      <c r="A17" s="171" t="s">
        <v>11</v>
      </c>
      <c r="B17" s="172"/>
      <c r="C17" s="173"/>
      <c r="D17" s="173"/>
      <c r="E17" s="173"/>
      <c r="F17" s="170"/>
    </row>
    <row r="18" spans="1:6" ht="14.25" customHeight="1">
      <c r="A18" s="171" t="s">
        <v>290</v>
      </c>
      <c r="B18" s="172"/>
      <c r="C18" s="173"/>
      <c r="D18" s="173"/>
      <c r="E18" s="173"/>
      <c r="F18" s="170"/>
    </row>
    <row r="19" spans="1:6" ht="14.25" customHeight="1">
      <c r="A19" s="171" t="s">
        <v>291</v>
      </c>
      <c r="B19" s="172"/>
      <c r="C19" s="173"/>
      <c r="D19" s="173"/>
      <c r="E19" s="173"/>
      <c r="F19" s="170"/>
    </row>
    <row r="20" spans="1:6" ht="14.25" customHeight="1" thickBot="1">
      <c r="A20" s="175" t="s">
        <v>292</v>
      </c>
      <c r="B20" s="176"/>
      <c r="C20" s="177"/>
      <c r="D20" s="177"/>
      <c r="E20" s="177"/>
      <c r="F20" s="170"/>
    </row>
    <row r="21" spans="1:6" ht="14.25" customHeight="1" thickBot="1">
      <c r="A21" s="179" t="s">
        <v>2</v>
      </c>
      <c r="B21" s="180"/>
      <c r="C21" s="181"/>
      <c r="D21" s="181"/>
      <c r="E21" s="181"/>
      <c r="F21" s="182"/>
    </row>
    <row r="22" spans="1:6" ht="13.5" thickTop="1"/>
    <row r="25" spans="1:6">
      <c r="A25" s="29" t="s">
        <v>281</v>
      </c>
      <c r="B25" s="29"/>
    </row>
    <row r="26" spans="1:6" ht="13.5" thickBot="1">
      <c r="F26" s="23" t="s">
        <v>24</v>
      </c>
    </row>
    <row r="27" spans="1:6" ht="14.25" thickTop="1" thickBot="1">
      <c r="A27" s="163" t="s">
        <v>282</v>
      </c>
      <c r="B27" s="164" t="s">
        <v>283</v>
      </c>
      <c r="C27" s="165" t="s">
        <v>284</v>
      </c>
      <c r="D27" s="165" t="s">
        <v>566</v>
      </c>
      <c r="E27" s="165" t="s">
        <v>565</v>
      </c>
      <c r="F27" s="166" t="s">
        <v>2</v>
      </c>
    </row>
    <row r="28" spans="1:6" ht="15" customHeight="1">
      <c r="A28" s="167" t="s">
        <v>285</v>
      </c>
      <c r="B28" s="168"/>
      <c r="C28" s="20"/>
      <c r="D28" s="20"/>
      <c r="E28" s="20"/>
      <c r="F28" s="184"/>
    </row>
    <row r="29" spans="1:6" ht="15" customHeight="1">
      <c r="A29" s="171" t="s">
        <v>286</v>
      </c>
      <c r="B29" s="172"/>
      <c r="C29" s="24"/>
      <c r="D29" s="24"/>
      <c r="E29" s="24"/>
      <c r="F29" s="185"/>
    </row>
    <row r="30" spans="1:6" ht="15" customHeight="1" thickBot="1">
      <c r="A30" s="175" t="s">
        <v>287</v>
      </c>
      <c r="B30" s="176"/>
      <c r="C30" s="35"/>
      <c r="D30" s="35"/>
      <c r="E30" s="35"/>
      <c r="F30" s="186"/>
    </row>
    <row r="31" spans="1:6" ht="15" customHeight="1" thickBot="1">
      <c r="A31" s="179" t="s">
        <v>2</v>
      </c>
      <c r="B31" s="180"/>
      <c r="C31" s="187"/>
      <c r="D31" s="187"/>
      <c r="E31" s="187"/>
      <c r="F31" s="188"/>
    </row>
    <row r="32" spans="1:6" ht="8.25" customHeight="1" thickTop="1" thickBot="1">
      <c r="A32" s="183"/>
      <c r="B32" s="183"/>
      <c r="C32" s="183"/>
      <c r="D32" s="183"/>
      <c r="E32" s="183"/>
      <c r="F32" s="183"/>
    </row>
    <row r="33" spans="1:6" ht="14.25" thickTop="1" thickBot="1">
      <c r="A33" s="163" t="s">
        <v>288</v>
      </c>
      <c r="B33" s="164" t="s">
        <v>283</v>
      </c>
      <c r="C33" s="165" t="s">
        <v>284</v>
      </c>
      <c r="D33" s="165" t="s">
        <v>566</v>
      </c>
      <c r="E33" s="165" t="s">
        <v>565</v>
      </c>
      <c r="F33" s="166" t="s">
        <v>2</v>
      </c>
    </row>
    <row r="34" spans="1:6" ht="15" customHeight="1">
      <c r="A34" s="167" t="s">
        <v>10</v>
      </c>
      <c r="B34" s="168"/>
      <c r="C34" s="20"/>
      <c r="D34" s="20"/>
      <c r="E34" s="20"/>
      <c r="F34" s="184"/>
    </row>
    <row r="35" spans="1:6" ht="15" customHeight="1">
      <c r="A35" s="171" t="s">
        <v>289</v>
      </c>
      <c r="B35" s="172"/>
      <c r="C35" s="24"/>
      <c r="D35" s="24"/>
      <c r="E35" s="24"/>
      <c r="F35" s="185"/>
    </row>
    <row r="36" spans="1:6" ht="15" customHeight="1">
      <c r="A36" s="171" t="s">
        <v>11</v>
      </c>
      <c r="B36" s="172"/>
      <c r="C36" s="24"/>
      <c r="D36" s="24"/>
      <c r="E36" s="24"/>
      <c r="F36" s="185"/>
    </row>
    <row r="37" spans="1:6" ht="15" customHeight="1">
      <c r="A37" s="171" t="s">
        <v>290</v>
      </c>
      <c r="B37" s="172"/>
      <c r="C37" s="24"/>
      <c r="D37" s="24"/>
      <c r="E37" s="24"/>
      <c r="F37" s="185"/>
    </row>
    <row r="38" spans="1:6" ht="15" customHeight="1">
      <c r="A38" s="171" t="s">
        <v>291</v>
      </c>
      <c r="B38" s="172"/>
      <c r="C38" s="24"/>
      <c r="D38" s="24"/>
      <c r="E38" s="24"/>
      <c r="F38" s="185"/>
    </row>
    <row r="39" spans="1:6" ht="15" customHeight="1" thickBot="1">
      <c r="A39" s="175" t="s">
        <v>292</v>
      </c>
      <c r="B39" s="176"/>
      <c r="C39" s="35"/>
      <c r="D39" s="35"/>
      <c r="E39" s="35"/>
      <c r="F39" s="186"/>
    </row>
    <row r="40" spans="1:6" ht="15" customHeight="1" thickBot="1">
      <c r="A40" s="179" t="s">
        <v>2</v>
      </c>
      <c r="B40" s="180"/>
      <c r="C40" s="187"/>
      <c r="D40" s="187"/>
      <c r="E40" s="187"/>
      <c r="F40" s="188"/>
    </row>
    <row r="41" spans="1:6" ht="13.5" thickTop="1"/>
  </sheetData>
  <mergeCells count="2">
    <mergeCell ref="A3:F3"/>
    <mergeCell ref="A4:F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A3" sqref="A3:D3"/>
    </sheetView>
  </sheetViews>
  <sheetFormatPr defaultRowHeight="12.75"/>
  <cols>
    <col min="1" max="1" width="7.42578125" customWidth="1"/>
    <col min="2" max="2" width="23.85546875" customWidth="1"/>
    <col min="3" max="3" width="14.5703125" customWidth="1"/>
    <col min="4" max="5" width="10.5703125" customWidth="1"/>
    <col min="6" max="6" width="11.28515625" customWidth="1"/>
  </cols>
  <sheetData>
    <row r="1" spans="1:6">
      <c r="A1" s="19"/>
      <c r="B1" s="19"/>
      <c r="C1" s="19"/>
      <c r="D1" s="23" t="s">
        <v>293</v>
      </c>
    </row>
    <row r="2" spans="1:6">
      <c r="A2" s="19"/>
      <c r="B2" s="19"/>
      <c r="C2" s="19"/>
      <c r="D2" s="23"/>
    </row>
    <row r="3" spans="1:6" ht="15" customHeight="1">
      <c r="A3" s="317" t="s">
        <v>578</v>
      </c>
      <c r="B3" s="317"/>
      <c r="C3" s="317"/>
      <c r="D3" s="317"/>
    </row>
    <row r="4" spans="1:6" ht="30" customHeight="1">
      <c r="A4" s="318" t="s">
        <v>567</v>
      </c>
      <c r="B4" s="331"/>
      <c r="C4" s="331"/>
      <c r="D4" s="331"/>
    </row>
    <row r="5" spans="1:6" ht="12.75" customHeight="1">
      <c r="A5" s="27"/>
      <c r="B5" s="28"/>
      <c r="C5" s="28"/>
      <c r="D5" s="28"/>
    </row>
    <row r="6" spans="1:6" ht="13.5" thickBot="1">
      <c r="A6" s="27"/>
      <c r="B6" s="28"/>
      <c r="C6" s="28"/>
      <c r="D6" s="23" t="s">
        <v>294</v>
      </c>
      <c r="E6" s="189"/>
      <c r="F6" s="189"/>
    </row>
    <row r="7" spans="1:6" ht="40.5" customHeight="1" thickTop="1" thickBot="1">
      <c r="A7" s="190" t="s">
        <v>0</v>
      </c>
      <c r="B7" s="336" t="s">
        <v>1</v>
      </c>
      <c r="C7" s="337"/>
      <c r="D7" s="58" t="s">
        <v>520</v>
      </c>
      <c r="E7" s="313" t="s">
        <v>568</v>
      </c>
      <c r="F7" s="314" t="s">
        <v>569</v>
      </c>
    </row>
    <row r="8" spans="1:6" ht="16.5" customHeight="1" thickTop="1">
      <c r="A8" s="37" t="s">
        <v>295</v>
      </c>
      <c r="B8" s="342" t="s">
        <v>296</v>
      </c>
      <c r="C8" s="343"/>
      <c r="D8" s="191">
        <f>SUM(D9:D12)</f>
        <v>1</v>
      </c>
      <c r="E8" s="87">
        <v>1</v>
      </c>
      <c r="F8" s="87">
        <v>1</v>
      </c>
    </row>
    <row r="9" spans="1:6" ht="16.5" customHeight="1">
      <c r="A9" s="338"/>
      <c r="B9" s="340" t="s">
        <v>297</v>
      </c>
      <c r="C9" s="26" t="s">
        <v>298</v>
      </c>
      <c r="D9" s="26">
        <v>0</v>
      </c>
      <c r="E9" s="1">
        <v>0</v>
      </c>
      <c r="F9" s="1">
        <v>0</v>
      </c>
    </row>
    <row r="10" spans="1:6" ht="16.5" customHeight="1">
      <c r="A10" s="339"/>
      <c r="B10" s="341"/>
      <c r="C10" s="26" t="s">
        <v>299</v>
      </c>
      <c r="D10" s="26">
        <v>1</v>
      </c>
      <c r="E10" s="1">
        <v>1</v>
      </c>
      <c r="F10" s="1">
        <v>1</v>
      </c>
    </row>
    <row r="11" spans="1:6" ht="16.5" customHeight="1">
      <c r="A11" s="338"/>
      <c r="B11" s="340" t="s">
        <v>300</v>
      </c>
      <c r="C11" s="26" t="s">
        <v>298</v>
      </c>
      <c r="D11" s="26">
        <v>0</v>
      </c>
      <c r="E11" s="1">
        <v>0</v>
      </c>
      <c r="F11" s="1">
        <v>0</v>
      </c>
    </row>
    <row r="12" spans="1:6" ht="16.5" customHeight="1" thickBot="1">
      <c r="A12" s="346"/>
      <c r="B12" s="348"/>
      <c r="C12" s="192" t="s">
        <v>299</v>
      </c>
      <c r="D12" s="192">
        <v>0</v>
      </c>
      <c r="E12" s="193">
        <v>0</v>
      </c>
      <c r="F12" s="193">
        <v>0</v>
      </c>
    </row>
    <row r="13" spans="1:6" ht="16.5" customHeight="1" thickTop="1">
      <c r="A13" s="194" t="s">
        <v>301</v>
      </c>
      <c r="B13" s="349" t="s">
        <v>302</v>
      </c>
      <c r="C13" s="350"/>
      <c r="D13" s="195">
        <f>SUM(D14:D17)</f>
        <v>0</v>
      </c>
      <c r="E13" s="87">
        <v>0</v>
      </c>
      <c r="F13" s="87">
        <v>0</v>
      </c>
    </row>
    <row r="14" spans="1:6" ht="16.5" customHeight="1">
      <c r="A14" s="338"/>
      <c r="B14" s="340" t="s">
        <v>297</v>
      </c>
      <c r="C14" s="26" t="s">
        <v>298</v>
      </c>
      <c r="D14" s="26">
        <v>0</v>
      </c>
      <c r="E14" s="1">
        <v>0</v>
      </c>
      <c r="F14" s="1">
        <v>0</v>
      </c>
    </row>
    <row r="15" spans="1:6" ht="16.5" customHeight="1">
      <c r="A15" s="339"/>
      <c r="B15" s="341"/>
      <c r="C15" s="26" t="s">
        <v>299</v>
      </c>
      <c r="D15" s="26">
        <v>0</v>
      </c>
      <c r="E15" s="1">
        <v>0</v>
      </c>
      <c r="F15" s="1">
        <v>0</v>
      </c>
    </row>
    <row r="16" spans="1:6" ht="16.5" customHeight="1">
      <c r="A16" s="338"/>
      <c r="B16" s="340" t="s">
        <v>300</v>
      </c>
      <c r="C16" s="26" t="s">
        <v>298</v>
      </c>
      <c r="D16" s="26">
        <v>0</v>
      </c>
      <c r="E16" s="1">
        <v>0</v>
      </c>
      <c r="F16" s="1">
        <v>0</v>
      </c>
    </row>
    <row r="17" spans="1:6" ht="16.5" customHeight="1" thickBot="1">
      <c r="A17" s="347"/>
      <c r="B17" s="351"/>
      <c r="C17" s="196" t="s">
        <v>299</v>
      </c>
      <c r="D17" s="196">
        <v>0</v>
      </c>
      <c r="E17" s="193">
        <v>0</v>
      </c>
      <c r="F17" s="193">
        <v>0</v>
      </c>
    </row>
    <row r="18" spans="1:6" ht="16.5" customHeight="1" thickTop="1">
      <c r="A18" s="197" t="s">
        <v>303</v>
      </c>
      <c r="B18" s="198" t="s">
        <v>304</v>
      </c>
      <c r="C18" s="199"/>
      <c r="D18" s="199">
        <f>SUM(D19:D22)</f>
        <v>0</v>
      </c>
      <c r="E18" s="87">
        <v>0</v>
      </c>
      <c r="F18" s="87">
        <v>0</v>
      </c>
    </row>
    <row r="19" spans="1:6" ht="16.5" customHeight="1">
      <c r="A19" s="338"/>
      <c r="B19" s="340" t="s">
        <v>297</v>
      </c>
      <c r="C19" s="26" t="s">
        <v>298</v>
      </c>
      <c r="D19" s="25">
        <v>0</v>
      </c>
      <c r="E19" s="1">
        <v>0</v>
      </c>
      <c r="F19" s="1">
        <v>0</v>
      </c>
    </row>
    <row r="20" spans="1:6" ht="16.5" customHeight="1">
      <c r="A20" s="339"/>
      <c r="B20" s="341"/>
      <c r="C20" s="26" t="s">
        <v>299</v>
      </c>
      <c r="D20" s="25">
        <v>0</v>
      </c>
      <c r="E20" s="1">
        <v>0</v>
      </c>
      <c r="F20" s="1">
        <v>0</v>
      </c>
    </row>
    <row r="21" spans="1:6" ht="16.5" customHeight="1">
      <c r="A21" s="338"/>
      <c r="B21" s="340" t="s">
        <v>300</v>
      </c>
      <c r="C21" s="26" t="s">
        <v>298</v>
      </c>
      <c r="D21" s="25">
        <v>0</v>
      </c>
      <c r="E21" s="1">
        <v>0</v>
      </c>
      <c r="F21" s="1">
        <v>0</v>
      </c>
    </row>
    <row r="22" spans="1:6" ht="16.5" customHeight="1" thickBot="1">
      <c r="A22" s="346"/>
      <c r="B22" s="348"/>
      <c r="C22" s="192" t="s">
        <v>299</v>
      </c>
      <c r="D22" s="200">
        <v>0</v>
      </c>
      <c r="E22" s="193">
        <v>0</v>
      </c>
      <c r="F22" s="193">
        <v>0</v>
      </c>
    </row>
    <row r="23" spans="1:6" ht="16.5" customHeight="1" thickTop="1">
      <c r="A23" s="194" t="s">
        <v>305</v>
      </c>
      <c r="B23" s="349" t="s">
        <v>306</v>
      </c>
      <c r="C23" s="350"/>
      <c r="D23" s="195">
        <v>3</v>
      </c>
      <c r="E23" s="87">
        <v>3</v>
      </c>
      <c r="F23" s="87">
        <v>3</v>
      </c>
    </row>
    <row r="24" spans="1:6" ht="16.5" customHeight="1">
      <c r="A24" s="171"/>
      <c r="B24" s="24" t="s">
        <v>297</v>
      </c>
      <c r="C24" s="25" t="s">
        <v>299</v>
      </c>
      <c r="D24" s="25">
        <v>3</v>
      </c>
      <c r="E24" s="1">
        <v>3</v>
      </c>
      <c r="F24" s="1">
        <v>3</v>
      </c>
    </row>
    <row r="25" spans="1:6" ht="16.5" customHeight="1" thickBot="1">
      <c r="A25" s="175"/>
      <c r="B25" s="35" t="s">
        <v>300</v>
      </c>
      <c r="C25" s="47" t="s">
        <v>299</v>
      </c>
      <c r="D25" s="47">
        <v>0</v>
      </c>
      <c r="E25" s="193">
        <v>0</v>
      </c>
      <c r="F25" s="193">
        <v>0</v>
      </c>
    </row>
    <row r="26" spans="1:6" ht="15" customHeight="1" thickTop="1" thickBot="1">
      <c r="A26" s="201"/>
      <c r="B26" s="344" t="s">
        <v>307</v>
      </c>
      <c r="C26" s="345"/>
      <c r="D26" s="202">
        <f>D13+D18+D23+D8</f>
        <v>4</v>
      </c>
      <c r="E26" s="203">
        <v>4</v>
      </c>
      <c r="F26" s="203">
        <v>4</v>
      </c>
    </row>
    <row r="27" spans="1:6" ht="13.5" thickTop="1"/>
  </sheetData>
  <mergeCells count="19">
    <mergeCell ref="B26:C26"/>
    <mergeCell ref="A11:A12"/>
    <mergeCell ref="A14:A15"/>
    <mergeCell ref="A16:A17"/>
    <mergeCell ref="B14:B15"/>
    <mergeCell ref="A21:A22"/>
    <mergeCell ref="B21:B22"/>
    <mergeCell ref="B11:B12"/>
    <mergeCell ref="B13:C13"/>
    <mergeCell ref="B23:C23"/>
    <mergeCell ref="B16:B17"/>
    <mergeCell ref="A19:A20"/>
    <mergeCell ref="B19:B20"/>
    <mergeCell ref="A3:D3"/>
    <mergeCell ref="A4:D4"/>
    <mergeCell ref="B7:C7"/>
    <mergeCell ref="A9:A10"/>
    <mergeCell ref="B9:B10"/>
    <mergeCell ref="B8:C8"/>
  </mergeCells>
  <phoneticPr fontId="2" type="noConversion"/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A3" sqref="A3:F3"/>
    </sheetView>
  </sheetViews>
  <sheetFormatPr defaultRowHeight="12.75"/>
  <cols>
    <col min="1" max="1" width="43" customWidth="1"/>
    <col min="2" max="2" width="13.85546875" customWidth="1"/>
    <col min="3" max="4" width="10" customWidth="1"/>
    <col min="5" max="5" width="9.85546875" customWidth="1"/>
    <col min="6" max="8" width="10" customWidth="1"/>
  </cols>
  <sheetData>
    <row r="1" spans="1:6">
      <c r="B1" s="23"/>
      <c r="C1" s="23"/>
      <c r="D1" s="23"/>
      <c r="E1" s="23"/>
      <c r="F1" s="23" t="s">
        <v>308</v>
      </c>
    </row>
    <row r="2" spans="1:6">
      <c r="A2" s="23"/>
      <c r="B2" s="23"/>
      <c r="C2" s="23"/>
      <c r="D2" s="23"/>
      <c r="E2" s="23"/>
      <c r="F2" s="23"/>
    </row>
    <row r="3" spans="1:6" ht="15" customHeight="1">
      <c r="A3" s="317" t="s">
        <v>579</v>
      </c>
      <c r="B3" s="317"/>
      <c r="C3" s="317"/>
      <c r="D3" s="317"/>
      <c r="E3" s="317"/>
      <c r="F3" s="317"/>
    </row>
    <row r="4" spans="1:6" ht="30" customHeight="1">
      <c r="A4" s="318" t="s">
        <v>309</v>
      </c>
      <c r="B4" s="331"/>
      <c r="C4" s="331"/>
      <c r="D4" s="331"/>
      <c r="E4" s="331"/>
      <c r="F4" s="331"/>
    </row>
    <row r="5" spans="1:6">
      <c r="A5" s="54"/>
      <c r="B5" s="54"/>
      <c r="C5" s="54"/>
      <c r="D5" s="54"/>
      <c r="E5" s="54"/>
      <c r="F5" s="54"/>
    </row>
    <row r="6" spans="1:6" ht="25.5" customHeight="1">
      <c r="A6" s="318" t="s">
        <v>310</v>
      </c>
      <c r="B6" s="318"/>
      <c r="C6" s="318"/>
      <c r="D6" s="318"/>
      <c r="E6" s="318"/>
      <c r="F6" s="318"/>
    </row>
    <row r="7" spans="1:6">
      <c r="A7" s="356"/>
      <c r="B7" s="356"/>
      <c r="C7" s="356"/>
      <c r="D7" s="356"/>
      <c r="E7" s="356"/>
      <c r="F7" s="356"/>
    </row>
    <row r="8" spans="1:6" ht="48" customHeight="1">
      <c r="A8" s="357" t="s">
        <v>311</v>
      </c>
      <c r="B8" s="358"/>
      <c r="C8" s="358"/>
      <c r="D8" s="358"/>
      <c r="E8" s="358"/>
      <c r="F8" s="358"/>
    </row>
    <row r="9" spans="1:6" ht="16.5">
      <c r="A9" s="204"/>
      <c r="B9" s="204"/>
      <c r="C9" s="204"/>
      <c r="D9" s="204"/>
      <c r="E9" s="204"/>
      <c r="F9" s="204"/>
    </row>
    <row r="10" spans="1:6" ht="13.5" thickBot="1">
      <c r="A10" s="19"/>
      <c r="B10" s="19"/>
      <c r="C10" s="19"/>
      <c r="D10" s="19"/>
      <c r="E10" s="19"/>
      <c r="F10" s="23" t="s">
        <v>24</v>
      </c>
    </row>
    <row r="11" spans="1:6" ht="30" customHeight="1" thickTop="1" thickBot="1">
      <c r="A11" s="352" t="s">
        <v>1</v>
      </c>
      <c r="B11" s="353"/>
      <c r="C11" s="205" t="s">
        <v>570</v>
      </c>
      <c r="D11" s="205" t="s">
        <v>511</v>
      </c>
      <c r="E11" s="205" t="s">
        <v>512</v>
      </c>
      <c r="F11" s="166" t="s">
        <v>571</v>
      </c>
    </row>
    <row r="12" spans="1:6" ht="15" customHeight="1" thickBot="1">
      <c r="A12" s="354" t="s">
        <v>312</v>
      </c>
      <c r="B12" s="355"/>
      <c r="C12" s="206">
        <v>866</v>
      </c>
      <c r="D12" s="206">
        <v>870</v>
      </c>
      <c r="E12" s="206">
        <v>880</v>
      </c>
      <c r="F12" s="207">
        <v>900</v>
      </c>
    </row>
    <row r="13" spans="1:6" ht="16.5" thickTop="1">
      <c r="A13" s="208"/>
      <c r="B13" s="209"/>
      <c r="C13" s="210"/>
      <c r="D13" s="210"/>
      <c r="E13" s="210"/>
      <c r="F13" s="210"/>
    </row>
    <row r="14" spans="1:6" ht="16.5" thickBot="1">
      <c r="A14" s="211"/>
      <c r="B14" s="19"/>
      <c r="C14" s="19"/>
      <c r="D14" s="19"/>
      <c r="E14" s="19"/>
      <c r="F14" s="23" t="s">
        <v>24</v>
      </c>
    </row>
    <row r="15" spans="1:6" ht="30" customHeight="1" thickTop="1" thickBot="1">
      <c r="A15" s="212" t="s">
        <v>313</v>
      </c>
      <c r="B15" s="165" t="s">
        <v>314</v>
      </c>
      <c r="C15" s="205">
        <v>2017</v>
      </c>
      <c r="D15" s="205">
        <v>2018</v>
      </c>
      <c r="E15" s="205">
        <v>2019</v>
      </c>
      <c r="F15" s="166">
        <v>2020</v>
      </c>
    </row>
    <row r="16" spans="1:6" ht="15" customHeight="1">
      <c r="A16" s="213"/>
      <c r="B16" s="214"/>
      <c r="C16" s="169"/>
      <c r="D16" s="169"/>
      <c r="E16" s="169"/>
      <c r="F16" s="170"/>
    </row>
    <row r="17" spans="1:6" ht="15" customHeight="1">
      <c r="A17" s="171"/>
      <c r="B17" s="24"/>
      <c r="C17" s="24"/>
      <c r="D17" s="24"/>
      <c r="E17" s="24"/>
      <c r="F17" s="185"/>
    </row>
    <row r="18" spans="1:6" ht="15" customHeight="1">
      <c r="A18" s="171"/>
      <c r="B18" s="24"/>
      <c r="C18" s="24"/>
      <c r="D18" s="24"/>
      <c r="E18" s="24"/>
      <c r="F18" s="185"/>
    </row>
    <row r="19" spans="1:6" ht="15" customHeight="1">
      <c r="A19" s="171"/>
      <c r="B19" s="24"/>
      <c r="C19" s="24"/>
      <c r="D19" s="24"/>
      <c r="E19" s="24"/>
      <c r="F19" s="185"/>
    </row>
    <row r="20" spans="1:6" ht="15" customHeight="1">
      <c r="A20" s="171"/>
      <c r="B20" s="24"/>
      <c r="C20" s="24"/>
      <c r="D20" s="24"/>
      <c r="E20" s="24"/>
      <c r="F20" s="185"/>
    </row>
    <row r="21" spans="1:6" ht="15" customHeight="1">
      <c r="A21" s="171"/>
      <c r="B21" s="24"/>
      <c r="C21" s="24"/>
      <c r="D21" s="24"/>
      <c r="E21" s="24"/>
      <c r="F21" s="185"/>
    </row>
    <row r="22" spans="1:6" ht="15" customHeight="1">
      <c r="A22" s="171"/>
      <c r="B22" s="24"/>
      <c r="C22" s="24"/>
      <c r="D22" s="24"/>
      <c r="E22" s="24"/>
      <c r="F22" s="185"/>
    </row>
    <row r="23" spans="1:6" ht="15" customHeight="1">
      <c r="A23" s="171"/>
      <c r="B23" s="24"/>
      <c r="C23" s="24"/>
      <c r="D23" s="24"/>
      <c r="E23" s="24"/>
      <c r="F23" s="185"/>
    </row>
    <row r="24" spans="1:6" ht="15" customHeight="1">
      <c r="A24" s="171"/>
      <c r="B24" s="24"/>
      <c r="C24" s="24"/>
      <c r="D24" s="24"/>
      <c r="E24" s="24"/>
      <c r="F24" s="185"/>
    </row>
    <row r="25" spans="1:6" ht="15" customHeight="1">
      <c r="A25" s="171"/>
      <c r="B25" s="24"/>
      <c r="C25" s="24"/>
      <c r="D25" s="24"/>
      <c r="E25" s="24"/>
      <c r="F25" s="185"/>
    </row>
    <row r="26" spans="1:6" ht="15" customHeight="1">
      <c r="A26" s="171"/>
      <c r="B26" s="24"/>
      <c r="C26" s="24"/>
      <c r="D26" s="24"/>
      <c r="E26" s="24"/>
      <c r="F26" s="185"/>
    </row>
    <row r="27" spans="1:6" ht="15" customHeight="1" thickBot="1">
      <c r="A27" s="175"/>
      <c r="B27" s="35"/>
      <c r="C27" s="35"/>
      <c r="D27" s="35"/>
      <c r="E27" s="35"/>
      <c r="F27" s="186"/>
    </row>
    <row r="28" spans="1:6" ht="15" customHeight="1" thickBot="1">
      <c r="A28" s="179" t="s">
        <v>315</v>
      </c>
      <c r="B28" s="215"/>
      <c r="C28" s="181">
        <f>SUM(C16:C27)</f>
        <v>0</v>
      </c>
      <c r="D28" s="181">
        <f>SUM(D16:D27)</f>
        <v>0</v>
      </c>
      <c r="E28" s="181">
        <f>SUM(E16:E27)</f>
        <v>0</v>
      </c>
      <c r="F28" s="182">
        <f>SUM(F16:F27)</f>
        <v>0</v>
      </c>
    </row>
    <row r="29" spans="1:6" ht="13.5" thickTop="1"/>
  </sheetData>
  <mergeCells count="7">
    <mergeCell ref="A3:F3"/>
    <mergeCell ref="A4:F4"/>
    <mergeCell ref="A11:B11"/>
    <mergeCell ref="A12:B12"/>
    <mergeCell ref="A6:F6"/>
    <mergeCell ref="A7:F7"/>
    <mergeCell ref="A8:F8"/>
  </mergeCells>
  <phoneticPr fontId="2" type="noConversion"/>
  <printOptions horizontalCentered="1"/>
  <pageMargins left="0.55000000000000004" right="0.51" top="0.8" bottom="0.43307086614173229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D41"/>
  <sheetViews>
    <sheetView workbookViewId="0">
      <selection activeCell="I39" sqref="I39"/>
    </sheetView>
  </sheetViews>
  <sheetFormatPr defaultRowHeight="12.75"/>
  <cols>
    <col min="1" max="1" width="5.5703125" style="216" customWidth="1"/>
    <col min="2" max="2" width="48.5703125" style="216" customWidth="1"/>
    <col min="3" max="4" width="14.140625" style="216" customWidth="1"/>
    <col min="5" max="16384" width="9.140625" style="216"/>
  </cols>
  <sheetData>
    <row r="3" spans="1:4">
      <c r="C3" s="216" t="s">
        <v>316</v>
      </c>
    </row>
    <row r="4" spans="1:4" ht="13.5" thickBot="1"/>
    <row r="5" spans="1:4">
      <c r="A5" s="359" t="s">
        <v>317</v>
      </c>
      <c r="B5" s="360"/>
      <c r="C5" s="360"/>
      <c r="D5" s="361"/>
    </row>
    <row r="6" spans="1:4" ht="15">
      <c r="A6" s="217"/>
      <c r="B6" s="218" t="s">
        <v>318</v>
      </c>
      <c r="C6" s="218"/>
      <c r="D6" s="219"/>
    </row>
    <row r="7" spans="1:4" ht="30.75" thickBot="1">
      <c r="A7" s="220"/>
      <c r="B7" s="218" t="s">
        <v>1</v>
      </c>
      <c r="C7" s="218" t="s">
        <v>319</v>
      </c>
      <c r="D7" s="219" t="s">
        <v>320</v>
      </c>
    </row>
    <row r="8" spans="1:4" ht="15.75" thickBot="1">
      <c r="A8" s="221"/>
      <c r="B8" s="222">
        <v>2</v>
      </c>
      <c r="C8" s="222">
        <v>3</v>
      </c>
      <c r="D8" s="223">
        <v>4</v>
      </c>
    </row>
    <row r="9" spans="1:4">
      <c r="A9" s="224" t="s">
        <v>321</v>
      </c>
      <c r="B9" s="225" t="s">
        <v>322</v>
      </c>
      <c r="C9" s="226"/>
      <c r="D9" s="226"/>
    </row>
    <row r="10" spans="1:4">
      <c r="A10" s="224"/>
      <c r="B10" s="225" t="s">
        <v>323</v>
      </c>
      <c r="C10" s="226">
        <v>0</v>
      </c>
      <c r="D10" s="226">
        <v>0</v>
      </c>
    </row>
    <row r="11" spans="1:4">
      <c r="A11" s="224"/>
      <c r="B11" s="225" t="s">
        <v>324</v>
      </c>
      <c r="C11" s="226">
        <v>217166</v>
      </c>
      <c r="D11" s="226">
        <v>212241</v>
      </c>
    </row>
    <row r="12" spans="1:4">
      <c r="A12" s="224"/>
      <c r="B12" s="225" t="s">
        <v>325</v>
      </c>
      <c r="C12" s="226">
        <v>16</v>
      </c>
      <c r="D12" s="226">
        <v>16</v>
      </c>
    </row>
    <row r="13" spans="1:4">
      <c r="A13" s="224"/>
      <c r="B13" s="225" t="s">
        <v>326</v>
      </c>
      <c r="C13" s="226">
        <v>0</v>
      </c>
      <c r="D13" s="226">
        <v>0</v>
      </c>
    </row>
    <row r="14" spans="1:4" ht="25.5">
      <c r="A14" s="227"/>
      <c r="B14" s="228" t="s">
        <v>327</v>
      </c>
      <c r="C14" s="229">
        <f>SUM(C10:C13)</f>
        <v>217182</v>
      </c>
      <c r="D14" s="229">
        <f>SUM(D10:D13)</f>
        <v>212257</v>
      </c>
    </row>
    <row r="15" spans="1:4">
      <c r="A15" s="230"/>
      <c r="B15" s="231" t="s">
        <v>328</v>
      </c>
      <c r="C15" s="232">
        <v>0</v>
      </c>
      <c r="D15" s="232">
        <v>0</v>
      </c>
    </row>
    <row r="16" spans="1:4">
      <c r="A16" s="230"/>
      <c r="B16" s="231" t="s">
        <v>329</v>
      </c>
      <c r="C16" s="232">
        <v>0</v>
      </c>
      <c r="D16" s="232">
        <v>0</v>
      </c>
    </row>
    <row r="17" spans="1:4">
      <c r="A17" s="227"/>
      <c r="B17" s="228" t="s">
        <v>330</v>
      </c>
      <c r="C17" s="229">
        <f>C15+C16</f>
        <v>0</v>
      </c>
      <c r="D17" s="229">
        <f>D15+D16</f>
        <v>0</v>
      </c>
    </row>
    <row r="18" spans="1:4">
      <c r="A18" s="230"/>
      <c r="B18" s="228" t="s">
        <v>331</v>
      </c>
      <c r="C18" s="229">
        <v>3732</v>
      </c>
      <c r="D18" s="229">
        <v>3360</v>
      </c>
    </row>
    <row r="19" spans="1:4">
      <c r="A19" s="230"/>
      <c r="B19" s="231" t="s">
        <v>332</v>
      </c>
      <c r="C19" s="232">
        <v>139</v>
      </c>
      <c r="D19" s="232">
        <v>192</v>
      </c>
    </row>
    <row r="20" spans="1:4">
      <c r="A20" s="230"/>
      <c r="B20" s="231" t="s">
        <v>333</v>
      </c>
      <c r="C20" s="232">
        <v>0</v>
      </c>
      <c r="D20" s="232">
        <v>0</v>
      </c>
    </row>
    <row r="21" spans="1:4">
      <c r="A21" s="230"/>
      <c r="B21" s="231" t="s">
        <v>334</v>
      </c>
      <c r="C21" s="232">
        <v>0</v>
      </c>
      <c r="D21" s="232">
        <v>0</v>
      </c>
    </row>
    <row r="22" spans="1:4" s="233" customFormat="1">
      <c r="A22" s="227"/>
      <c r="B22" s="228" t="s">
        <v>335</v>
      </c>
      <c r="C22" s="229">
        <v>192</v>
      </c>
      <c r="D22" s="229">
        <v>328</v>
      </c>
    </row>
    <row r="23" spans="1:4" s="233" customFormat="1">
      <c r="A23" s="227"/>
      <c r="B23" s="228" t="s">
        <v>336</v>
      </c>
      <c r="C23" s="229">
        <v>23</v>
      </c>
      <c r="D23" s="229">
        <v>3</v>
      </c>
    </row>
    <row r="24" spans="1:4" s="233" customFormat="1">
      <c r="A24" s="227"/>
      <c r="B24" s="228" t="s">
        <v>337</v>
      </c>
      <c r="C24" s="229">
        <v>46</v>
      </c>
      <c r="D24" s="229">
        <v>93</v>
      </c>
    </row>
    <row r="25" spans="1:4" s="233" customFormat="1">
      <c r="A25" s="227"/>
      <c r="B25" s="228" t="s">
        <v>338</v>
      </c>
      <c r="C25" s="229">
        <f>C14+C17+C18+C22+C23+C24</f>
        <v>221175</v>
      </c>
      <c r="D25" s="229">
        <f>D14+D17+D18+D22+D23+D24</f>
        <v>216041</v>
      </c>
    </row>
    <row r="26" spans="1:4">
      <c r="A26" s="230"/>
      <c r="B26" s="231" t="s">
        <v>339</v>
      </c>
      <c r="C26" s="234"/>
      <c r="D26" s="234"/>
    </row>
    <row r="27" spans="1:4">
      <c r="A27" s="230"/>
      <c r="B27" s="231" t="s">
        <v>340</v>
      </c>
      <c r="C27" s="234">
        <v>235070</v>
      </c>
      <c r="D27" s="234">
        <v>235070</v>
      </c>
    </row>
    <row r="28" spans="1:4">
      <c r="A28" s="230"/>
      <c r="B28" s="231" t="s">
        <v>341</v>
      </c>
      <c r="C28" s="234">
        <v>0</v>
      </c>
      <c r="D28" s="234">
        <v>0</v>
      </c>
    </row>
    <row r="29" spans="1:4">
      <c r="A29" s="230"/>
      <c r="B29" s="231" t="s">
        <v>342</v>
      </c>
      <c r="C29" s="234">
        <v>3220</v>
      </c>
      <c r="D29" s="234">
        <v>3220</v>
      </c>
    </row>
    <row r="30" spans="1:4">
      <c r="A30" s="230"/>
      <c r="B30" s="231" t="s">
        <v>343</v>
      </c>
      <c r="C30" s="234">
        <v>-25060</v>
      </c>
      <c r="D30" s="234">
        <v>-25185</v>
      </c>
    </row>
    <row r="31" spans="1:4">
      <c r="A31" s="230"/>
      <c r="B31" s="231" t="s">
        <v>344</v>
      </c>
      <c r="C31" s="234">
        <v>0</v>
      </c>
      <c r="D31" s="234">
        <v>0</v>
      </c>
    </row>
    <row r="32" spans="1:4">
      <c r="A32" s="230"/>
      <c r="B32" s="231" t="s">
        <v>345</v>
      </c>
      <c r="C32" s="234">
        <v>-125</v>
      </c>
      <c r="D32" s="234">
        <v>-2277</v>
      </c>
    </row>
    <row r="33" spans="1:4">
      <c r="A33" s="230"/>
      <c r="B33" s="228" t="s">
        <v>346</v>
      </c>
      <c r="C33" s="229">
        <f>C27+C28+C29+C30+C31+C32</f>
        <v>213105</v>
      </c>
      <c r="D33" s="229">
        <f>D27+D28+D29+D30+D31+D32</f>
        <v>210828</v>
      </c>
    </row>
    <row r="34" spans="1:4">
      <c r="A34" s="230"/>
      <c r="B34" s="231" t="s">
        <v>347</v>
      </c>
      <c r="C34" s="232">
        <v>757</v>
      </c>
      <c r="D34" s="232">
        <v>0</v>
      </c>
    </row>
    <row r="35" spans="1:4" ht="25.5">
      <c r="A35" s="230"/>
      <c r="B35" s="231" t="s">
        <v>348</v>
      </c>
      <c r="C35" s="232">
        <v>527</v>
      </c>
      <c r="D35" s="232">
        <v>611</v>
      </c>
    </row>
    <row r="36" spans="1:4">
      <c r="A36" s="230"/>
      <c r="B36" s="231" t="s">
        <v>349</v>
      </c>
      <c r="C36" s="232">
        <v>584</v>
      </c>
      <c r="D36" s="232">
        <v>178</v>
      </c>
    </row>
    <row r="37" spans="1:4">
      <c r="A37" s="230"/>
      <c r="B37" s="228" t="s">
        <v>350</v>
      </c>
      <c r="C37" s="229">
        <f>C34+C35+C36</f>
        <v>1868</v>
      </c>
      <c r="D37" s="229">
        <f>D34+D35+D36</f>
        <v>789</v>
      </c>
    </row>
    <row r="38" spans="1:4">
      <c r="A38" s="230"/>
      <c r="B38" s="228" t="s">
        <v>351</v>
      </c>
      <c r="C38" s="229">
        <v>0</v>
      </c>
      <c r="D38" s="229">
        <v>0</v>
      </c>
    </row>
    <row r="39" spans="1:4" ht="25.5">
      <c r="A39" s="230"/>
      <c r="B39" s="228" t="s">
        <v>352</v>
      </c>
      <c r="C39" s="229">
        <v>0</v>
      </c>
      <c r="D39" s="229">
        <v>0</v>
      </c>
    </row>
    <row r="40" spans="1:4">
      <c r="A40" s="230"/>
      <c r="B40" s="228" t="s">
        <v>353</v>
      </c>
      <c r="C40" s="229">
        <v>6202</v>
      </c>
      <c r="D40" s="229">
        <v>4424</v>
      </c>
    </row>
    <row r="41" spans="1:4" s="233" customFormat="1" ht="13.5" thickBot="1">
      <c r="A41" s="235"/>
      <c r="B41" s="236" t="s">
        <v>354</v>
      </c>
      <c r="C41" s="237">
        <f>C33+C37+C38+C39+C40</f>
        <v>221175</v>
      </c>
      <c r="D41" s="237">
        <f>D33+D37+D38+D39+D40</f>
        <v>216041</v>
      </c>
    </row>
  </sheetData>
  <mergeCells count="1">
    <mergeCell ref="A5:D5"/>
  </mergeCells>
  <phoneticPr fontId="31" type="noConversion"/>
  <pageMargins left="0.75" right="0.75" top="1" bottom="1" header="0.5" footer="0.5"/>
  <pageSetup paperSize="9" orientation="portrait" r:id="rId1"/>
  <headerFooter alignWithMargins="0">
    <oddHeader>&amp;R6.sz.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C12" sqref="C12"/>
    </sheetView>
  </sheetViews>
  <sheetFormatPr defaultRowHeight="12.75"/>
  <cols>
    <col min="1" max="1" width="7" style="238" customWidth="1"/>
    <col min="2" max="2" width="53.140625" style="238" customWidth="1"/>
    <col min="3" max="3" width="14.42578125" style="238" customWidth="1"/>
    <col min="4" max="16384" width="9.140625" style="238"/>
  </cols>
  <sheetData>
    <row r="1" spans="1:3">
      <c r="C1" s="238" t="s">
        <v>355</v>
      </c>
    </row>
    <row r="2" spans="1:3" ht="13.5" thickBot="1">
      <c r="B2" s="238" t="s">
        <v>356</v>
      </c>
    </row>
    <row r="3" spans="1:3">
      <c r="A3" s="362" t="s">
        <v>357</v>
      </c>
      <c r="B3" s="363"/>
      <c r="C3" s="364"/>
    </row>
    <row r="4" spans="1:3" ht="15">
      <c r="A4" s="239"/>
      <c r="B4" s="240"/>
      <c r="C4" s="241"/>
    </row>
    <row r="5" spans="1:3" ht="30.75" thickBot="1">
      <c r="A5" s="239"/>
      <c r="B5" s="240" t="s">
        <v>1</v>
      </c>
      <c r="C5" s="241" t="s">
        <v>358</v>
      </c>
    </row>
    <row r="6" spans="1:3" ht="15.75" thickBot="1">
      <c r="A6" s="242">
        <v>1</v>
      </c>
      <c r="B6" s="243">
        <v>2</v>
      </c>
      <c r="C6" s="244">
        <v>3</v>
      </c>
    </row>
    <row r="7" spans="1:3">
      <c r="A7" s="245" t="s">
        <v>359</v>
      </c>
      <c r="B7" s="246" t="s">
        <v>360</v>
      </c>
      <c r="C7" s="247">
        <v>26882</v>
      </c>
    </row>
    <row r="8" spans="1:3">
      <c r="A8" s="248" t="s">
        <v>361</v>
      </c>
      <c r="B8" s="249" t="s">
        <v>362</v>
      </c>
      <c r="C8" s="250">
        <v>26952</v>
      </c>
    </row>
    <row r="9" spans="1:3">
      <c r="A9" s="248" t="s">
        <v>363</v>
      </c>
      <c r="B9" s="249" t="s">
        <v>364</v>
      </c>
      <c r="C9" s="250">
        <f>C7-C8</f>
        <v>-70</v>
      </c>
    </row>
    <row r="10" spans="1:3">
      <c r="A10" s="248" t="s">
        <v>365</v>
      </c>
      <c r="B10" s="249" t="s">
        <v>366</v>
      </c>
      <c r="C10" s="250">
        <v>3750</v>
      </c>
    </row>
    <row r="11" spans="1:3">
      <c r="A11" s="248" t="s">
        <v>367</v>
      </c>
      <c r="B11" s="249" t="s">
        <v>368</v>
      </c>
      <c r="C11" s="250">
        <v>527</v>
      </c>
    </row>
    <row r="12" spans="1:3">
      <c r="A12" s="248" t="s">
        <v>369</v>
      </c>
      <c r="B12" s="249" t="s">
        <v>370</v>
      </c>
      <c r="C12" s="250">
        <f>C10-C11</f>
        <v>3223</v>
      </c>
    </row>
    <row r="13" spans="1:3">
      <c r="A13" s="248" t="s">
        <v>371</v>
      </c>
      <c r="B13" s="249" t="s">
        <v>372</v>
      </c>
      <c r="C13" s="250">
        <f>C9+C12</f>
        <v>3153</v>
      </c>
    </row>
    <row r="14" spans="1:3">
      <c r="A14" s="248" t="s">
        <v>373</v>
      </c>
      <c r="B14" s="249" t="s">
        <v>374</v>
      </c>
      <c r="C14" s="250">
        <v>0</v>
      </c>
    </row>
    <row r="15" spans="1:3">
      <c r="A15" s="248" t="s">
        <v>375</v>
      </c>
      <c r="B15" s="249" t="s">
        <v>376</v>
      </c>
      <c r="C15" s="250">
        <v>0</v>
      </c>
    </row>
    <row r="16" spans="1:3">
      <c r="A16" s="248" t="s">
        <v>377</v>
      </c>
      <c r="B16" s="249" t="s">
        <v>378</v>
      </c>
      <c r="C16" s="250">
        <f>C14-C15</f>
        <v>0</v>
      </c>
    </row>
    <row r="17" spans="1:3">
      <c r="A17" s="248" t="s">
        <v>379</v>
      </c>
      <c r="B17" s="249" t="s">
        <v>380</v>
      </c>
      <c r="C17" s="250">
        <v>0</v>
      </c>
    </row>
    <row r="18" spans="1:3">
      <c r="A18" s="248" t="s">
        <v>381</v>
      </c>
      <c r="B18" s="249" t="s">
        <v>382</v>
      </c>
      <c r="C18" s="250">
        <v>0</v>
      </c>
    </row>
    <row r="19" spans="1:3">
      <c r="A19" s="248" t="s">
        <v>221</v>
      </c>
      <c r="B19" s="249" t="s">
        <v>383</v>
      </c>
      <c r="C19" s="250">
        <f>C17-C18</f>
        <v>0</v>
      </c>
    </row>
    <row r="20" spans="1:3">
      <c r="A20" s="248" t="s">
        <v>384</v>
      </c>
      <c r="B20" s="249" t="s">
        <v>385</v>
      </c>
      <c r="C20" s="250">
        <f>C16+C19</f>
        <v>0</v>
      </c>
    </row>
    <row r="21" spans="1:3">
      <c r="A21" s="248" t="s">
        <v>386</v>
      </c>
      <c r="B21" s="249" t="s">
        <v>387</v>
      </c>
      <c r="C21" s="250">
        <f>C20+C13</f>
        <v>3153</v>
      </c>
    </row>
    <row r="22" spans="1:3">
      <c r="A22" s="251" t="s">
        <v>388</v>
      </c>
      <c r="B22" s="252" t="s">
        <v>389</v>
      </c>
      <c r="C22" s="250">
        <v>0</v>
      </c>
    </row>
    <row r="23" spans="1:3">
      <c r="A23" s="251" t="s">
        <v>390</v>
      </c>
      <c r="B23" s="252" t="s">
        <v>391</v>
      </c>
      <c r="C23" s="250">
        <v>0</v>
      </c>
    </row>
    <row r="24" spans="1:3">
      <c r="A24" s="251" t="s">
        <v>392</v>
      </c>
      <c r="B24" s="252" t="s">
        <v>393</v>
      </c>
      <c r="C24" s="250">
        <v>0</v>
      </c>
    </row>
    <row r="25" spans="1:3" ht="13.5" thickBot="1">
      <c r="A25" s="253" t="s">
        <v>394</v>
      </c>
      <c r="B25" s="254" t="s">
        <v>395</v>
      </c>
      <c r="C25" s="255">
        <v>0</v>
      </c>
    </row>
    <row r="32" spans="1:3">
      <c r="B32" s="238" t="s">
        <v>396</v>
      </c>
    </row>
  </sheetData>
  <mergeCells count="1">
    <mergeCell ref="A3:C3"/>
  </mergeCells>
  <phoneticPr fontId="31" type="noConversion"/>
  <pageMargins left="0.75" right="0.75" top="1" bottom="1" header="0.5" footer="0.5"/>
  <pageSetup paperSize="9" scale="90" orientation="portrait" r:id="rId1"/>
  <headerFooter alignWithMargins="0">
    <oddHeader>&amp;R5.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8.mell. mérleg</vt:lpstr>
      <vt:lpstr>9.mell. maradvány </vt:lpstr>
      <vt:lpstr>10.mell. eredmény kimutatás </vt:lpstr>
      <vt:lpstr>11 mell. Gazd.szerv.rész.</vt:lpstr>
      <vt:lpstr>7. mellékelt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Többcélú Kistérségi Társulás Őriszentpéter</dc:creator>
  <cp:lastModifiedBy>User</cp:lastModifiedBy>
  <cp:lastPrinted>2018-05-30T09:39:40Z</cp:lastPrinted>
  <dcterms:created xsi:type="dcterms:W3CDTF">2012-01-28T13:44:32Z</dcterms:created>
  <dcterms:modified xsi:type="dcterms:W3CDTF">2018-06-04T08:47:05Z</dcterms:modified>
</cp:coreProperties>
</file>