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<sst xmlns="http://schemas.openxmlformats.org/spreadsheetml/2006/main" count="1017" uniqueCount="557">
  <si>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</si>
  <si>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</si>
  <si>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</si>
  <si>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</si>
  <si>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</si>
  <si>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</si>
  <si>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</si>
  <si>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</si>
  <si>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</si>
  <si>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</si>
  <si>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</si>
  <si>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</si>
  <si>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</si>
  <si>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</si>
  <si>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</si>
  <si>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</si>
  <si>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</si>
  <si>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</si>
  <si>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</si>
  <si>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</si>
  <si>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</si>
  <si>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</si>
  <si>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</si>
  <si>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</si>
  <si>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</si>
  <si>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</si>
  <si>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</si>
  <si>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</si>
  <si>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</si>
  <si>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</si>
  <si>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</si>
  <si>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</si>
  <si>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</si>
  <si>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</si>
  <si>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</si>
  <si>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</si>
  <si>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</si>
  <si>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</si>
  <si>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</si>
  <si>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</si>
  <si>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</si>
  <si>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</si>
  <si>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</si>
  <si>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</si>
  <si>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</si>
  <si>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</si>
  <si>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</si>
  <si>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</si>
  <si>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</si>
  <si>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</si>
  <si>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</si>
  <si>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</si>
  <si>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</si>
  <si>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</si>
  <si>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</si>
  <si>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</si>
  <si>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</si>
  <si>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</si>
  <si>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</si>
  <si>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</si>
  <si>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</si>
  <si>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</si>
  <si>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</si>
  <si>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</si>
  <si>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</si>
  <si>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</si>
  <si>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</si>
  <si>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</si>
  <si>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</si>
  <si>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</si>
  <si>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</si>
  <si>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</si>
  <si>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</si>
  <si>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</si>
  <si>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</si>
  <si>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</si>
  <si>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</si>
  <si>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</si>
  <si>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</si>
  <si>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</si>
  <si>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</si>
  <si>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</si>
  <si>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</si>
  <si>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</si>
  <si>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</si>
  <si>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</si>
  <si>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</si>
  <si>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</si>
  <si>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</si>
  <si>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</si>
  <si>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</si>
  <si>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</si>
  <si>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</si>
  <si>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</si>
  <si>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</si>
  <si>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</si>
  <si>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</si>
  <si>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</si>
  <si>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</si>
  <si>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</si>
  <si>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</si>
  <si>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</si>
  <si>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</si>
  <si>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</si>
  <si>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</si>
  <si>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</si>
  <si>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</si>
  <si>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</si>
  <si>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</si>
  <si>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</si>
  <si>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</si>
  <si>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</si>
  <si>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</si>
  <si>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</si>
  <si>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</si>
  <si>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</si>
  <si>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</si>
  <si>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</si>
  <si>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</si>
  <si>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</si>
  <si>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</si>
  <si>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</si>
  <si>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</si>
  <si>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</si>
  <si>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</si>
  <si>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</si>
  <si>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</si>
  <si>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</si>
  <si>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</si>
  <si>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</si>
  <si>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</si>
  <si>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</si>
  <si>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</si>
  <si>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</si>
  <si>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</si>
  <si>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</si>
  <si>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</si>
  <si>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</si>
  <si>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</si>
  <si>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</si>
  <si>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</si>
  <si>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</si>
  <si>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</si>
  <si>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</si>
  <si>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</si>
  <si>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</si>
  <si>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</si>
  <si>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</si>
  <si>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</si>
  <si>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</si>
  <si>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</si>
  <si>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</si>
  <si>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</si>
  <si>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</si>
  <si>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</si>
  <si>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</si>
  <si>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</si>
  <si>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</si>
  <si>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</si>
  <si>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</si>
  <si>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</si>
  <si>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</si>
  <si>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</si>
  <si>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</si>
  <si>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</si>
  <si>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</si>
  <si>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</si>
  <si>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</si>
  <si>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</si>
  <si>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</si>
  <si>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</si>
  <si>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</si>
  <si>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</si>
  <si>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</si>
  <si>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</si>
  <si>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</si>
  <si>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</si>
  <si>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</si>
  <si>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</si>
  <si>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</si>
  <si>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</si>
  <si>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</si>
  <si>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</si>
  <si>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</si>
  <si>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</si>
  <si>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</si>
  <si>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</si>
  <si>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</si>
  <si>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</si>
  <si>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</si>
  <si>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</si>
  <si>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</si>
  <si>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</si>
  <si>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</si>
  <si>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</si>
  <si>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</si>
  <si>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</si>
  <si>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</si>
  <si>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</si>
  <si>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</si>
  <si>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</si>
  <si>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</si>
  <si>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</si>
  <si>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</si>
  <si>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</si>
  <si>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</si>
  <si>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</si>
  <si>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</si>
  <si>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</si>
  <si>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</si>
  <si>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</si>
  <si>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</si>
  <si>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</si>
  <si>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</si>
  <si>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</si>
  <si>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</si>
  <si>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</si>
  <si>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</si>
  <si>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</si>
  <si>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</si>
  <si>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</si>
  <si>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</si>
  <si>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</si>
  <si>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</si>
  <si>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</si>
  <si>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</si>
  <si>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</si>
  <si>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</si>
  <si>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</si>
  <si>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</si>
  <si>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</si>
  <si>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</si>
  <si>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</si>
  <si>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</si>
  <si>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</si>
  <si>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</si>
  <si>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</si>
  <si>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</si>
  <si>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</si>
  <si>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</si>
  <si>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</si>
  <si>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</si>
  <si>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</si>
  <si>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</si>
  <si>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</si>
  <si>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</si>
  <si>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</si>
  <si>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</si>
  <si>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</si>
  <si>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</si>
  <si>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</si>
  <si>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</si>
  <si>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</si>
  <si>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</si>
  <si>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</si>
  <si>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</si>
  <si>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</si>
  <si>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</si>
  <si>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</si>
  <si>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</si>
  <si>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</si>
  <si>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</si>
  <si>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</si>
  <si>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</si>
  <si>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</si>
  <si>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</si>
  <si>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</si>
  <si>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</si>
  <si>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</si>
  <si>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</si>
  <si>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</si>
  <si>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</si>
  <si>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</si>
  <si>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</si>
  <si>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</si>
  <si>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</si>
  <si>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</si>
  <si>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</si>
  <si>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</si>
  <si>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</si>
  <si>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</si>
  <si>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</si>
  <si>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</si>
  <si>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</si>
  <si>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</si>
  <si>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</si>
  <si>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</si>
  <si>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</si>
  <si>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</si>
  <si>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</si>
  <si>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</si>
  <si>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</si>
  <si>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</si>
  <si>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</si>
  <si>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</si>
  <si>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</si>
  <si>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</si>
  <si>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</si>
  <si>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</si>
  <si>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</si>
  <si>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</si>
  <si>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</si>
  <si>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</si>
  <si>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</si>
  <si>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</si>
  <si>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</si>
  <si>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</si>
  <si>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</si>
  <si>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</si>
  <si>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</si>
  <si>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</si>
  <si>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</si>
  <si>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</si>
  <si>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</si>
  <si>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</si>
  <si>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</si>
  <si>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</si>
  <si>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</si>
  <si>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</si>
  <si>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</si>
  <si>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</si>
  <si>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</si>
  <si>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</si>
  <si>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</si>
  <si>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</si>
  <si>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</si>
  <si>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</si>
  <si>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</si>
  <si>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</si>
  <si>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</si>
  <si>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</si>
  <si>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</si>
  <si>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</si>
  <si>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</si>
  <si>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</si>
  <si>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</si>
  <si>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</si>
  <si>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</si>
  <si>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</si>
  <si>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</si>
  <si>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</si>
  <si>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</si>
  <si>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</si>
  <si>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</si>
  <si>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</si>
  <si>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</si>
  <si>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</si>
  <si>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</si>
  <si>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</si>
  <si>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</si>
  <si>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</si>
  <si>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</si>
  <si>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</si>
  <si>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</si>
  <si>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</si>
  <si>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</si>
  <si>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</si>
  <si>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</si>
  <si>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</si>
  <si>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</si>
  <si>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</si>
  <si>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</si>
  <si>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</si>
  <si>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</si>
  <si>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</si>
  <si>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</si>
  <si>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</si>
  <si>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</si>
  <si>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</si>
  <si>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</si>
  <si>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</si>
  <si>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</si>
  <si>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</si>
  <si>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</si>
  <si>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</si>
  <si>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</si>
  <si>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</si>
  <si>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</si>
  <si>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</si>
  <si>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</si>
  <si>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</si>
  <si>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</si>
  <si>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</si>
  <si>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</si>
  <si>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</si>
  <si>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</si>
  <si>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</si>
  <si>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</si>
  <si>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</si>
  <si>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</si>
  <si>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</si>
  <si>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</si>
  <si>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</si>
  <si>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</si>
  <si>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</si>
  <si>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</si>
  <si>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</si>
  <si>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</si>
  <si>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</si>
  <si>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</si>
  <si>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</si>
  <si>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</si>
  <si>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</si>
  <si>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</si>
  <si>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</si>
  <si>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</si>
  <si>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</si>
  <si>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</si>
  <si>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</si>
  <si>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</si>
  <si>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</si>
  <si>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</si>
  <si>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</si>
  <si>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</si>
  <si>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</si>
  <si>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</si>
  <si>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</si>
  <si>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</si>
  <si>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</si>
  <si>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</si>
  <si>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</si>
  <si>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</si>
  <si>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</si>
  <si>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</si>
  <si>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</si>
  <si>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</si>
  <si>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</si>
  <si>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</si>
  <si>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</si>
  <si>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</si>
  <si>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</si>
  <si>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</si>
  <si>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</si>
  <si>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</si>
  <si>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</si>
  <si>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</si>
  <si>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</si>
  <si>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</si>
  <si>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</si>
  <si>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</si>
  <si>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</si>
  <si>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</si>
  <si>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</si>
  <si>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</si>
  <si>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</si>
  <si>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</si>
  <si>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</si>
  <si>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</si>
  <si>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</si>
  <si>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</si>
  <si>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</si>
  <si>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</si>
  <si>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</si>
  <si>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</si>
  <si>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</si>
  <si>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</si>
  <si>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</si>
  <si>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</si>
  <si>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</si>
  <si>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</si>
  <si>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</si>
  <si>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</si>
  <si>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</si>
  <si>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</si>
  <si>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</si>
  <si>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Eredeti előirányzat 2016.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</si>
  <si>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</si>
  <si>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</si>
  <si>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</si>
  <si>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</si>
  <si>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</si>
  <si>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</si>
  <si>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</si>
  <si>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</si>
  <si>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</si>
  <si>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</si>
  <si>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</si>
  <si>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</si>
  <si>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</si>
  <si>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</si>
  <si>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</si>
  <si>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</si>
  <si>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</si>
  <si>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</si>
  <si>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</si>
  <si>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2017.</t>
  </si>
  <si>
    <t>2018.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</si>
  <si>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</si>
  <si>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</si>
  <si>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</si>
  <si>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</si>
  <si>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</si>
  <si>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</si>
  <si>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</si>
  <si>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</si>
  <si>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</si>
  <si>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</si>
  <si>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</si>
  <si>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</si>
  <si>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</si>
  <si>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</si>
  <si>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</si>
  <si>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</si>
  <si>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</si>
  <si>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</si>
  <si>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</si>
  <si>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</si>
  <si>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</si>
  <si>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</si>
  <si>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</si>
  <si>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</si>
  <si>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</si>
  <si>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</si>
  <si>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</si>
  <si>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</si>
  <si>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</si>
  <si>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</si>
  <si>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</si>
  <si>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</si>
  <si>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</si>
  <si>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</si>
  <si>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 xml:space="preserve"> Eredeti előirányzat 2017.</t>
  </si>
  <si>
    <t>2016.évi várható teljesítés</t>
  </si>
  <si>
    <t>2017. ÉVI MŰKÖDÉSI ÉS FELHALMOZÁSI CÉLÚ BEVÉTELEI ÉS KIADÁSAI</t>
  </si>
  <si>
    <t>Eredeti előirányzat 2017.</t>
  </si>
  <si>
    <t>Temető kerítés felújítása</t>
  </si>
  <si>
    <t>2017.évi</t>
  </si>
  <si>
    <t>V.1.1 1.1 .jogcímekhez kapcsolódó kiegészítés</t>
  </si>
  <si>
    <t>FELSŐSZENTERZSÉBET KÖZSÉG ÖNKORMÁNYZATÁNAK ÁLLAMI HOZZÁJÁRULÁSA 2017. ÉVBEN</t>
  </si>
  <si>
    <t xml:space="preserve"> Eredeti előirányzat 2016.</t>
  </si>
  <si>
    <t>2017. évi előirányzat</t>
  </si>
  <si>
    <t>Felsőszenterzsébet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</si>
  <si>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</si>
  <si>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2017. évi eredeti előirányzat</t>
  </si>
  <si>
    <t>FELSŐSZENTERZSÉBET KÖZSÉG ÖNKORMÁNYZATA 2017. ÉVI TARTALÉKAI</t>
  </si>
  <si>
    <t>2017.évi előirányzat</t>
  </si>
  <si>
    <t>2017. előtti kifizetés</t>
  </si>
  <si>
    <t>FELSŐSZENTERZSÉBET KÖZSÉG ÖNKORMÁNYZATA 2017. ÉVI ELŐIRÁNYZAT FELHASZNÁLÁSI ÜTEMTERVE</t>
  </si>
  <si>
    <t>Város- és községgazdálkodással, könyvtárral kapcsolatos tárgyi eszközök beszerzése, ,tájékoztató táblák készítése</t>
  </si>
  <si>
    <t>Buszváró felújítása, cseréje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</si>
  <si>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</si>
  <si>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</si>
  <si>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</si>
  <si>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</si>
  <si>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</si>
  <si>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</si>
  <si>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2/2017. (II. 20.) önkormányzati rendelet 1. melléklete</t>
  </si>
  <si>
    <t>2/2017. (II. 20.) önkormányzati rendelet 2,a. melléklete</t>
  </si>
  <si>
    <t>2/2017. (II. 20.) önkormányzati rendelet 2,b. melléklete</t>
  </si>
  <si>
    <t>2/2017. (II. 20.) önkormányzati rendelet 3. melléklete</t>
  </si>
  <si>
    <t>2/2017. (II. 20.) önkormányzati rendelet 4,a. melléklete</t>
  </si>
  <si>
    <t>2/2017. (II. 20.) önkormányzati rendelet 4,b. melléklete</t>
  </si>
  <si>
    <t>2/2017. (II. 20.) önkormányzati rendelet 5. melléklete</t>
  </si>
  <si>
    <t>2/2017. (II. 20.) önkormányzati rendelet 6. melléklete</t>
  </si>
  <si>
    <t>2/2017. (II. 20.) önkormányzati rendelet 7. melléklete</t>
  </si>
  <si>
    <t>2/2017. (II. 20.) önkormányzati rendelet 8. melléklete</t>
  </si>
  <si>
    <t>2/2017. (II. 20.) önkormányzati rendelet 9.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</si>
</sst>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8" fillId="0" borderId="17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7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2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0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1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5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6" xfId="108" applyFont="1" applyFill="1" applyBorder="1" applyAlignment="1">
      <alignment horizontal="left" vertical="center"/>
      <protection/>
    </xf>
    <xf numFmtId="0" fontId="34" fillId="0" borderId="34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34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34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34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34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34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34" xfId="108" applyFont="1" applyBorder="1" applyAlignment="1">
      <alignment vertical="center"/>
      <protection/>
    </xf>
    <xf numFmtId="16" fontId="39" fillId="0" borderId="34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34" xfId="108" applyFont="1" applyBorder="1" applyAlignment="1">
      <alignment horizontal="left" vertical="center"/>
      <protection/>
    </xf>
    <xf numFmtId="0" fontId="40" fillId="0" borderId="34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34" xfId="108" applyFont="1" applyBorder="1" applyAlignment="1">
      <alignment horizontal="center"/>
      <protection/>
    </xf>
    <xf numFmtId="0" fontId="40" fillId="0" borderId="36" xfId="108" applyFont="1" applyBorder="1" applyAlignment="1">
      <alignment horizontal="left"/>
      <protection/>
    </xf>
    <xf numFmtId="0" fontId="40" fillId="0" borderId="36" xfId="108" applyFont="1" applyBorder="1" applyAlignment="1">
      <alignment horizontal="left" vertical="center"/>
      <protection/>
    </xf>
    <xf numFmtId="0" fontId="40" fillId="0" borderId="34" xfId="108" applyFont="1" applyBorder="1" applyAlignment="1">
      <alignment horizontal="center" vertical="center"/>
      <protection/>
    </xf>
    <xf numFmtId="3" fontId="39" fillId="0" borderId="23" xfId="108" applyNumberFormat="1" applyFont="1" applyBorder="1" applyAlignment="1">
      <alignment vertical="center"/>
      <protection/>
    </xf>
    <xf numFmtId="3" fontId="39" fillId="0" borderId="23" xfId="102" applyNumberFormat="1" applyFont="1" applyBorder="1" applyAlignment="1">
      <alignment horizontal="right"/>
      <protection/>
    </xf>
    <xf numFmtId="3" fontId="39" fillId="0" borderId="23" xfId="108" applyNumberFormat="1" applyFont="1" applyBorder="1" applyAlignment="1">
      <alignment horizontal="right" vertical="center"/>
      <protection/>
    </xf>
    <xf numFmtId="3" fontId="56" fillId="0" borderId="23" xfId="108" applyNumberFormat="1" applyFont="1" applyBorder="1" applyAlignment="1">
      <alignment horizontal="right" vertical="center"/>
      <protection/>
    </xf>
    <xf numFmtId="3" fontId="40" fillId="0" borderId="23" xfId="108" applyNumberFormat="1" applyFont="1" applyBorder="1" applyAlignment="1">
      <alignment horizontal="right" vertical="center"/>
      <protection/>
    </xf>
    <xf numFmtId="3" fontId="55" fillId="0" borderId="23" xfId="108" applyNumberFormat="1" applyFont="1" applyFill="1" applyBorder="1" applyAlignment="1">
      <alignment vertical="center"/>
      <protection/>
    </xf>
    <xf numFmtId="3" fontId="55" fillId="0" borderId="23" xfId="108" applyNumberFormat="1" applyFont="1" applyBorder="1" applyAlignment="1">
      <alignment vertical="center"/>
      <protection/>
    </xf>
    <xf numFmtId="3" fontId="40" fillId="0" borderId="23" xfId="108" applyNumberFormat="1" applyFont="1" applyBorder="1" applyAlignment="1">
      <alignment vertical="center"/>
      <protection/>
    </xf>
    <xf numFmtId="3" fontId="56" fillId="0" borderId="23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3" xfId="108" applyNumberFormat="1" applyFont="1" applyBorder="1" applyAlignment="1">
      <alignment vertical="center"/>
      <protection/>
    </xf>
    <xf numFmtId="0" fontId="40" fillId="0" borderId="36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3" xfId="108" applyNumberFormat="1" applyFont="1" applyBorder="1">
      <alignment/>
      <protection/>
    </xf>
    <xf numFmtId="0" fontId="39" fillId="0" borderId="27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4" xfId="108" applyFont="1" applyBorder="1" applyAlignment="1">
      <alignment vertical="center"/>
      <protection/>
    </xf>
    <xf numFmtId="0" fontId="40" fillId="20" borderId="37" xfId="108" applyFont="1" applyFill="1" applyBorder="1" applyAlignment="1">
      <alignment horizontal="center" vertical="center"/>
      <protection/>
    </xf>
    <xf numFmtId="0" fontId="40" fillId="20" borderId="38" xfId="108" applyFont="1" applyFill="1" applyBorder="1" applyAlignment="1">
      <alignment horizontal="center" vertical="center"/>
      <protection/>
    </xf>
    <xf numFmtId="0" fontId="40" fillId="20" borderId="38" xfId="108" applyFont="1" applyFill="1" applyBorder="1" applyAlignment="1">
      <alignment horizontal="center" vertical="center" wrapText="1"/>
      <protection/>
    </xf>
    <xf numFmtId="0" fontId="40" fillId="20" borderId="39" xfId="108" applyFont="1" applyFill="1" applyBorder="1" applyAlignment="1">
      <alignment horizontal="center" vertical="center" wrapText="1"/>
      <protection/>
    </xf>
    <xf numFmtId="0" fontId="40" fillId="20" borderId="40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41" xfId="108" applyFont="1" applyBorder="1" applyAlignment="1">
      <alignment horizontal="center" vertical="center"/>
      <protection/>
    </xf>
    <xf numFmtId="0" fontId="40" fillId="0" borderId="41" xfId="108" applyFont="1" applyBorder="1" applyAlignment="1">
      <alignment horizontal="left" vertical="center"/>
      <protection/>
    </xf>
    <xf numFmtId="3" fontId="55" fillId="0" borderId="23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41" xfId="108" applyFont="1" applyBorder="1" applyAlignment="1">
      <alignment vertical="center"/>
      <protection/>
    </xf>
    <xf numFmtId="0" fontId="34" fillId="0" borderId="41" xfId="108" applyFont="1" applyBorder="1" applyAlignment="1">
      <alignment vertical="center"/>
      <protection/>
    </xf>
    <xf numFmtId="0" fontId="40" fillId="0" borderId="41" xfId="108" applyFont="1" applyBorder="1" applyAlignment="1">
      <alignment horizontal="center" vertical="center"/>
      <protection/>
    </xf>
    <xf numFmtId="0" fontId="42" fillId="20" borderId="42" xfId="108" applyFont="1" applyFill="1" applyBorder="1" applyAlignment="1">
      <alignment horizontal="left" vertical="center"/>
      <protection/>
    </xf>
    <xf numFmtId="3" fontId="42" fillId="20" borderId="42" xfId="108" applyNumberFormat="1" applyFont="1" applyFill="1" applyBorder="1" applyAlignment="1">
      <alignment vertical="center"/>
      <protection/>
    </xf>
    <xf numFmtId="0" fontId="42" fillId="20" borderId="35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43" xfId="101" applyFont="1" applyFill="1" applyBorder="1" applyAlignment="1">
      <alignment horizontal="right" vertical="center" wrapText="1"/>
      <protection/>
    </xf>
    <xf numFmtId="0" fontId="34" fillId="20" borderId="44" xfId="101" applyFont="1" applyFill="1" applyBorder="1" applyAlignment="1">
      <alignment horizontal="right" vertical="center"/>
      <protection/>
    </xf>
    <xf numFmtId="0" fontId="34" fillId="20" borderId="45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3" fontId="34" fillId="0" borderId="47" xfId="101" applyNumberFormat="1" applyFont="1" applyFill="1" applyBorder="1">
      <alignment/>
      <protection/>
    </xf>
    <xf numFmtId="3" fontId="34" fillId="0" borderId="48" xfId="101" applyNumberFormat="1" applyFont="1" applyFill="1" applyBorder="1">
      <alignment/>
      <protection/>
    </xf>
    <xf numFmtId="4" fontId="34" fillId="0" borderId="49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34" fillId="0" borderId="50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horizontal="center"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3" fillId="0" borderId="50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34" fillId="0" borderId="50" xfId="98" applyNumberFormat="1" applyFont="1" applyFill="1" applyBorder="1" applyAlignment="1">
      <alignment vertical="center"/>
      <protection/>
    </xf>
    <xf numFmtId="3" fontId="34" fillId="21" borderId="49" xfId="101" applyNumberFormat="1" applyFont="1" applyFill="1" applyBorder="1">
      <alignment/>
      <protection/>
    </xf>
    <xf numFmtId="167" fontId="33" fillId="0" borderId="49" xfId="101" applyNumberFormat="1" applyFont="1" applyFill="1" applyBorder="1">
      <alignment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4" fontId="33" fillId="0" borderId="51" xfId="98" applyNumberFormat="1" applyFont="1" applyFill="1" applyBorder="1" applyAlignment="1">
      <alignment vertical="center"/>
      <protection/>
    </xf>
    <xf numFmtId="3" fontId="33" fillId="0" borderId="52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53" xfId="98" applyNumberFormat="1" applyFont="1" applyBorder="1" applyAlignment="1">
      <alignment vertical="center"/>
      <protection/>
    </xf>
    <xf numFmtId="4" fontId="33" fillId="0" borderId="53" xfId="98" applyNumberFormat="1" applyFont="1" applyFill="1" applyBorder="1" applyAlignment="1">
      <alignment vertical="center"/>
      <protection/>
    </xf>
    <xf numFmtId="3" fontId="33" fillId="0" borderId="53" xfId="98" applyNumberFormat="1" applyFont="1" applyFill="1" applyBorder="1" applyAlignment="1">
      <alignment vertical="center"/>
      <protection/>
    </xf>
    <xf numFmtId="0" fontId="33" fillId="0" borderId="54" xfId="104" applyFont="1" applyBorder="1">
      <alignment/>
      <protection/>
    </xf>
    <xf numFmtId="4" fontId="33" fillId="0" borderId="54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50" xfId="101" applyNumberFormat="1" applyFont="1" applyFill="1" applyBorder="1">
      <alignment/>
      <protection/>
    </xf>
    <xf numFmtId="3" fontId="56" fillId="0" borderId="50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4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30" xfId="105" applyFont="1" applyFill="1" applyBorder="1" applyAlignment="1">
      <alignment horizontal="center" vertical="center"/>
      <protection/>
    </xf>
    <xf numFmtId="0" fontId="15" fillId="0" borderId="54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5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1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5" xfId="106" applyFont="1" applyFill="1" applyBorder="1" applyAlignment="1">
      <alignment horizontal="center" vertical="center" wrapText="1"/>
      <protection/>
    </xf>
    <xf numFmtId="0" fontId="1" fillId="0" borderId="43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34" xfId="106" applyFont="1" applyFill="1" applyBorder="1" applyAlignment="1" applyProtection="1">
      <alignment horizontal="left" vertical="center" wrapText="1" indent="1"/>
      <protection/>
    </xf>
    <xf numFmtId="0" fontId="1" fillId="0" borderId="34" xfId="106" applyFont="1" applyFill="1" applyBorder="1" applyAlignment="1" applyProtection="1">
      <alignment horizontal="left" vertical="center" wrapText="1" indent="8"/>
      <protection/>
    </xf>
    <xf numFmtId="0" fontId="15" fillId="0" borderId="20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30" xfId="106" applyFont="1" applyFill="1" applyBorder="1" applyAlignment="1">
      <alignment horizontal="center" vertical="center" wrapText="1"/>
      <protection/>
    </xf>
    <xf numFmtId="0" fontId="15" fillId="0" borderId="42" xfId="106" applyFont="1" applyFill="1" applyBorder="1" applyAlignment="1" applyProtection="1">
      <alignment vertical="center" wrapText="1"/>
      <protection locked="0"/>
    </xf>
    <xf numFmtId="180" fontId="15" fillId="0" borderId="42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6" xfId="106" applyFont="1" applyFill="1" applyBorder="1" applyAlignment="1" applyProtection="1">
      <alignment vertical="center" wrapText="1"/>
      <protection/>
    </xf>
    <xf numFmtId="180" fontId="26" fillId="0" borderId="56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7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8" xfId="105" applyFont="1" applyFill="1" applyBorder="1" applyAlignment="1" applyProtection="1">
      <alignment horizontal="center" vertical="center"/>
      <protection/>
    </xf>
    <xf numFmtId="182" fontId="49" fillId="0" borderId="25" xfId="68" applyNumberFormat="1" applyFont="1" applyFill="1" applyBorder="1" applyAlignment="1" applyProtection="1">
      <alignment/>
      <protection locked="0"/>
    </xf>
    <xf numFmtId="182" fontId="49" fillId="0" borderId="36" xfId="68" applyNumberFormat="1" applyFont="1" applyFill="1" applyBorder="1" applyAlignment="1" applyProtection="1">
      <alignment/>
      <protection locked="0"/>
    </xf>
    <xf numFmtId="0" fontId="48" fillId="0" borderId="59" xfId="105" applyFont="1" applyFill="1" applyBorder="1" applyAlignment="1" applyProtection="1">
      <alignment/>
      <protection/>
    </xf>
    <xf numFmtId="0" fontId="48" fillId="0" borderId="60" xfId="105" applyFont="1" applyFill="1" applyBorder="1" applyAlignment="1" applyProtection="1">
      <alignment/>
      <protection/>
    </xf>
    <xf numFmtId="182" fontId="49" fillId="0" borderId="22" xfId="68" applyNumberFormat="1" applyFont="1" applyFill="1" applyBorder="1" applyAlignment="1" applyProtection="1">
      <alignment/>
      <protection locked="0"/>
    </xf>
    <xf numFmtId="182" fontId="44" fillId="0" borderId="61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34" xfId="105" applyFont="1" applyFill="1" applyBorder="1" applyAlignment="1" applyProtection="1">
      <alignment horizontal="left"/>
      <protection/>
    </xf>
    <xf numFmtId="0" fontId="48" fillId="0" borderId="62" xfId="105" applyFont="1" applyFill="1" applyBorder="1" applyAlignment="1" applyProtection="1">
      <alignment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15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5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5" xfId="99" applyFont="1" applyBorder="1" applyAlignment="1">
      <alignment horizontal="left"/>
      <protection/>
    </xf>
    <xf numFmtId="0" fontId="39" fillId="0" borderId="25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3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3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70" fillId="25" borderId="42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42" xfId="68" applyNumberFormat="1" applyFont="1" applyFill="1" applyBorder="1" applyAlignment="1" applyProtection="1">
      <alignment vertical="center" wrapText="1"/>
      <protection/>
    </xf>
    <xf numFmtId="182" fontId="70" fillId="0" borderId="32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34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3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5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34" xfId="108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3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5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21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4" xfId="68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43" fillId="0" borderId="64" xfId="0" applyFont="1" applyBorder="1" applyAlignment="1">
      <alignment horizontal="center" wrapText="1"/>
    </xf>
    <xf numFmtId="3" fontId="28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3" xfId="0" applyNumberFormat="1" applyFont="1" applyBorder="1" applyAlignment="1">
      <alignment horizontal="right" wrapText="1"/>
    </xf>
    <xf numFmtId="0" fontId="31" fillId="0" borderId="31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3" xfId="0" applyFont="1" applyBorder="1" applyAlignment="1">
      <alignment horizontal="right" wrapText="1"/>
    </xf>
    <xf numFmtId="3" fontId="52" fillId="0" borderId="23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3" xfId="101" applyFont="1" applyFill="1" applyBorder="1" applyAlignment="1">
      <alignment horizontal="center" vertical="center" wrapText="1"/>
      <protection/>
    </xf>
    <xf numFmtId="3" fontId="34" fillId="0" borderId="65" xfId="101" applyNumberFormat="1" applyFont="1" applyFill="1" applyBorder="1">
      <alignment/>
      <protection/>
    </xf>
    <xf numFmtId="4" fontId="34" fillId="0" borderId="66" xfId="101" applyNumberFormat="1" applyFont="1" applyFill="1" applyBorder="1">
      <alignment/>
      <protection/>
    </xf>
    <xf numFmtId="3" fontId="34" fillId="0" borderId="66" xfId="101" applyNumberFormat="1" applyFont="1" applyFill="1" applyBorder="1">
      <alignment/>
      <protection/>
    </xf>
    <xf numFmtId="3" fontId="33" fillId="0" borderId="66" xfId="98" applyNumberFormat="1" applyFont="1" applyFill="1" applyBorder="1" applyAlignment="1">
      <alignment horizontal="center" vertical="center"/>
      <protection/>
    </xf>
    <xf numFmtId="3" fontId="33" fillId="0" borderId="66" xfId="98" applyNumberFormat="1" applyFont="1" applyFill="1" applyBorder="1" applyAlignment="1">
      <alignment vertical="center"/>
      <protection/>
    </xf>
    <xf numFmtId="3" fontId="34" fillId="0" borderId="66" xfId="98" applyNumberFormat="1" applyFont="1" applyFill="1" applyBorder="1" applyAlignment="1">
      <alignment vertical="center"/>
      <protection/>
    </xf>
    <xf numFmtId="167" fontId="33" fillId="0" borderId="66" xfId="101" applyNumberFormat="1" applyFont="1" applyFill="1" applyBorder="1">
      <alignment/>
      <protection/>
    </xf>
    <xf numFmtId="3" fontId="33" fillId="0" borderId="67" xfId="98" applyNumberFormat="1" applyFont="1" applyFill="1" applyBorder="1" applyAlignment="1">
      <alignment vertical="center"/>
      <protection/>
    </xf>
    <xf numFmtId="3" fontId="33" fillId="0" borderId="34" xfId="98" applyNumberFormat="1" applyFont="1" applyFill="1" applyBorder="1" applyAlignment="1">
      <alignment vertical="center"/>
      <protection/>
    </xf>
    <xf numFmtId="3" fontId="34" fillId="21" borderId="34" xfId="101" applyNumberFormat="1" applyFont="1" applyFill="1" applyBorder="1">
      <alignment/>
      <protection/>
    </xf>
    <xf numFmtId="3" fontId="34" fillId="0" borderId="43" xfId="101" applyNumberFormat="1" applyFont="1" applyFill="1" applyBorder="1">
      <alignment/>
      <protection/>
    </xf>
    <xf numFmtId="3" fontId="33" fillId="0" borderId="34" xfId="101" applyNumberFormat="1" applyFont="1" applyFill="1" applyBorder="1">
      <alignment/>
      <protection/>
    </xf>
    <xf numFmtId="167" fontId="33" fillId="0" borderId="68" xfId="98" applyNumberFormat="1" applyFont="1" applyBorder="1" applyAlignment="1">
      <alignment vertical="center"/>
      <protection/>
    </xf>
    <xf numFmtId="167" fontId="33" fillId="0" borderId="34" xfId="98" applyNumberFormat="1" applyFont="1" applyBorder="1" applyAlignment="1">
      <alignment vertical="center"/>
      <protection/>
    </xf>
    <xf numFmtId="4" fontId="33" fillId="0" borderId="46" xfId="101" applyNumberFormat="1" applyFont="1" applyFill="1" applyBorder="1">
      <alignment/>
      <protection/>
    </xf>
    <xf numFmtId="167" fontId="34" fillId="21" borderId="34" xfId="101" applyNumberFormat="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34" fillId="20" borderId="69" xfId="101" applyFont="1" applyFill="1" applyBorder="1" applyAlignment="1">
      <alignment horizontal="right" vertical="center" wrapText="1"/>
      <protection/>
    </xf>
    <xf numFmtId="0" fontId="34" fillId="20" borderId="70" xfId="101" applyFont="1" applyFill="1" applyBorder="1" applyAlignment="1">
      <alignment horizontal="center" vertical="center"/>
      <protection/>
    </xf>
    <xf numFmtId="0" fontId="34" fillId="20" borderId="71" xfId="101" applyFont="1" applyFill="1" applyBorder="1" applyAlignment="1">
      <alignment horizontal="center" vertical="center"/>
      <protection/>
    </xf>
    <xf numFmtId="0" fontId="38" fillId="0" borderId="72" xfId="98" applyFont="1" applyBorder="1" applyAlignment="1">
      <alignment vertical="center"/>
      <protection/>
    </xf>
    <xf numFmtId="3" fontId="34" fillId="0" borderId="73" xfId="101" applyNumberFormat="1" applyFont="1" applyFill="1" applyBorder="1">
      <alignment/>
      <protection/>
    </xf>
    <xf numFmtId="0" fontId="38" fillId="0" borderId="74" xfId="98" applyFont="1" applyBorder="1" applyAlignment="1">
      <alignment vertical="center"/>
      <protection/>
    </xf>
    <xf numFmtId="3" fontId="34" fillId="0" borderId="75" xfId="101" applyNumberFormat="1" applyFont="1" applyFill="1" applyBorder="1">
      <alignment/>
      <protection/>
    </xf>
    <xf numFmtId="3" fontId="41" fillId="0" borderId="75" xfId="101" applyNumberFormat="1" applyFont="1" applyFill="1" applyBorder="1">
      <alignment/>
      <protection/>
    </xf>
    <xf numFmtId="0" fontId="1" fillId="0" borderId="74" xfId="98" applyFont="1" applyBorder="1" applyAlignment="1">
      <alignment vertical="center"/>
      <protection/>
    </xf>
    <xf numFmtId="3" fontId="33" fillId="0" borderId="75" xfId="98" applyNumberFormat="1" applyFont="1" applyFill="1" applyBorder="1" applyAlignment="1">
      <alignment vertical="center"/>
      <protection/>
    </xf>
    <xf numFmtId="3" fontId="34" fillId="0" borderId="75" xfId="98" applyNumberFormat="1" applyFont="1" applyFill="1" applyBorder="1" applyAlignment="1">
      <alignment vertical="center"/>
      <protection/>
    </xf>
    <xf numFmtId="3" fontId="41" fillId="0" borderId="75" xfId="98" applyNumberFormat="1" applyFont="1" applyFill="1" applyBorder="1" applyAlignment="1">
      <alignment vertical="center"/>
      <protection/>
    </xf>
    <xf numFmtId="0" fontId="34" fillId="21" borderId="74" xfId="98" applyFont="1" applyFill="1" applyBorder="1" applyAlignment="1">
      <alignment vertical="center"/>
      <protection/>
    </xf>
    <xf numFmtId="3" fontId="34" fillId="21" borderId="75" xfId="101" applyNumberFormat="1" applyFont="1" applyFill="1" applyBorder="1">
      <alignment/>
      <protection/>
    </xf>
    <xf numFmtId="3" fontId="33" fillId="0" borderId="75" xfId="101" applyNumberFormat="1" applyFont="1" applyFill="1" applyBorder="1">
      <alignment/>
      <protection/>
    </xf>
    <xf numFmtId="0" fontId="1" fillId="0" borderId="74" xfId="98" applyFont="1" applyBorder="1" applyAlignment="1">
      <alignment vertical="center" wrapText="1"/>
      <protection/>
    </xf>
    <xf numFmtId="0" fontId="1" fillId="0" borderId="76" xfId="98" applyFont="1" applyBorder="1" applyAlignment="1">
      <alignment vertical="center"/>
      <protection/>
    </xf>
    <xf numFmtId="3" fontId="33" fillId="0" borderId="77" xfId="101" applyNumberFormat="1" applyFont="1" applyFill="1" applyBorder="1">
      <alignment/>
      <protection/>
    </xf>
    <xf numFmtId="0" fontId="1" fillId="0" borderId="11" xfId="98" applyFont="1" applyBorder="1" applyAlignment="1">
      <alignment vertical="center"/>
      <protection/>
    </xf>
    <xf numFmtId="3" fontId="33" fillId="0" borderId="23" xfId="101" applyNumberFormat="1" applyFont="1" applyFill="1" applyBorder="1">
      <alignment/>
      <protection/>
    </xf>
    <xf numFmtId="0" fontId="34" fillId="21" borderId="11" xfId="98" applyFont="1" applyFill="1" applyBorder="1" applyAlignment="1">
      <alignment vertical="center"/>
      <protection/>
    </xf>
    <xf numFmtId="3" fontId="34" fillId="21" borderId="23" xfId="101" applyNumberFormat="1" applyFont="1" applyFill="1" applyBorder="1">
      <alignment/>
      <protection/>
    </xf>
    <xf numFmtId="0" fontId="38" fillId="0" borderId="78" xfId="98" applyFont="1" applyBorder="1" applyAlignment="1">
      <alignment vertical="center"/>
      <protection/>
    </xf>
    <xf numFmtId="3" fontId="34" fillId="0" borderId="21" xfId="101" applyNumberFormat="1" applyFont="1" applyFill="1" applyBorder="1">
      <alignment/>
      <protection/>
    </xf>
    <xf numFmtId="3" fontId="33" fillId="0" borderId="79" xfId="98" applyNumberFormat="1" applyFont="1" applyFill="1" applyBorder="1" applyAlignment="1">
      <alignment vertical="center"/>
      <protection/>
    </xf>
    <xf numFmtId="0" fontId="1" fillId="0" borderId="24" xfId="98" applyFont="1" applyBorder="1" applyAlignment="1">
      <alignment vertical="center"/>
      <protection/>
    </xf>
    <xf numFmtId="3" fontId="33" fillId="0" borderId="23" xfId="98" applyNumberFormat="1" applyFont="1" applyFill="1" applyBorder="1" applyAlignment="1">
      <alignment vertical="center"/>
      <protection/>
    </xf>
    <xf numFmtId="3" fontId="34" fillId="21" borderId="23" xfId="98" applyNumberFormat="1" applyFont="1" applyFill="1" applyBorder="1" applyAlignment="1">
      <alignment vertical="center"/>
      <protection/>
    </xf>
    <xf numFmtId="0" fontId="59" fillId="20" borderId="31" xfId="101" applyFont="1" applyFill="1" applyBorder="1">
      <alignment/>
      <protection/>
    </xf>
    <xf numFmtId="3" fontId="59" fillId="20" borderId="42" xfId="101" applyNumberFormat="1" applyFont="1" applyFill="1" applyBorder="1">
      <alignment/>
      <protection/>
    </xf>
    <xf numFmtId="0" fontId="59" fillId="20" borderId="42" xfId="104" applyFont="1" applyFill="1" applyBorder="1">
      <alignment/>
      <protection/>
    </xf>
    <xf numFmtId="3" fontId="59" fillId="20" borderId="32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5" xfId="100" applyFont="1" applyBorder="1" applyAlignment="1">
      <alignment vertical="center" wrapText="1"/>
      <protection/>
    </xf>
    <xf numFmtId="0" fontId="26" fillId="0" borderId="80" xfId="100" applyFont="1" applyBorder="1" applyAlignment="1">
      <alignment horizontal="center" vertical="center" wrapText="1"/>
      <protection/>
    </xf>
    <xf numFmtId="0" fontId="26" fillId="0" borderId="81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4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4" xfId="100" applyFont="1" applyBorder="1">
      <alignment/>
      <protection/>
    </xf>
    <xf numFmtId="3" fontId="15" fillId="0" borderId="54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34" xfId="100" applyFont="1" applyBorder="1" applyAlignment="1">
      <alignment vertical="center" wrapText="1"/>
      <protection/>
    </xf>
    <xf numFmtId="0" fontId="15" fillId="0" borderId="46" xfId="100" applyFont="1" applyBorder="1">
      <alignment/>
      <protection/>
    </xf>
    <xf numFmtId="49" fontId="15" fillId="0" borderId="30" xfId="100" applyNumberFormat="1" applyFont="1" applyBorder="1" applyAlignment="1">
      <alignment horizontal="right"/>
      <protection/>
    </xf>
    <xf numFmtId="49" fontId="15" fillId="0" borderId="54" xfId="100" applyNumberFormat="1" applyFont="1" applyBorder="1" applyAlignment="1">
      <alignment horizontal="right"/>
      <protection/>
    </xf>
    <xf numFmtId="180" fontId="15" fillId="0" borderId="54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4" xfId="100" applyNumberFormat="1" applyFont="1" applyFill="1" applyBorder="1" applyAlignment="1" applyProtection="1">
      <alignment vertical="center" wrapText="1"/>
      <protection locked="0"/>
    </xf>
    <xf numFmtId="49" fontId="15" fillId="0" borderId="30" xfId="100" applyNumberFormat="1" applyBorder="1">
      <alignment/>
      <protection/>
    </xf>
    <xf numFmtId="49" fontId="15" fillId="0" borderId="54" xfId="100" applyNumberFormat="1" applyBorder="1">
      <alignment/>
      <protection/>
    </xf>
    <xf numFmtId="0" fontId="26" fillId="0" borderId="42" xfId="100" applyFont="1" applyBorder="1" applyAlignment="1">
      <alignment horizontal="left"/>
      <protection/>
    </xf>
    <xf numFmtId="3" fontId="26" fillId="0" borderId="42" xfId="100" applyNumberFormat="1" applyFont="1" applyBorder="1">
      <alignment/>
      <protection/>
    </xf>
    <xf numFmtId="0" fontId="26" fillId="0" borderId="35" xfId="100" applyFont="1" applyBorder="1" applyAlignment="1">
      <alignment horizontal="left"/>
      <protection/>
    </xf>
    <xf numFmtId="0" fontId="26" fillId="0" borderId="31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82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5" xfId="103" applyNumberFormat="1" applyFont="1" applyBorder="1" applyAlignment="1">
      <alignment horizontal="right"/>
      <protection/>
    </xf>
    <xf numFmtId="0" fontId="27" fillId="0" borderId="23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4" xfId="103" applyFont="1" applyBorder="1" applyAlignment="1">
      <alignment horizontal="left"/>
      <protection/>
    </xf>
    <xf numFmtId="0" fontId="24" fillId="0" borderId="46" xfId="103" applyFont="1" applyBorder="1" applyAlignment="1">
      <alignment horizontal="right"/>
      <protection/>
    </xf>
    <xf numFmtId="0" fontId="27" fillId="21" borderId="31" xfId="103" applyFont="1" applyFill="1" applyBorder="1" applyAlignment="1">
      <alignment horizontal="center"/>
      <protection/>
    </xf>
    <xf numFmtId="0" fontId="24" fillId="21" borderId="42" xfId="103" applyFont="1" applyFill="1" applyBorder="1" applyAlignment="1">
      <alignment horizontal="left"/>
      <protection/>
    </xf>
    <xf numFmtId="0" fontId="24" fillId="21" borderId="35" xfId="103" applyFont="1" applyFill="1" applyBorder="1" applyAlignment="1">
      <alignment horizontal="right"/>
      <protection/>
    </xf>
    <xf numFmtId="3" fontId="24" fillId="21" borderId="59" xfId="103" applyNumberFormat="1" applyFont="1" applyFill="1" applyBorder="1" applyAlignment="1">
      <alignment horizontal="right"/>
      <protection/>
    </xf>
    <xf numFmtId="0" fontId="27" fillId="21" borderId="32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30" xfId="0" applyFont="1" applyBorder="1" applyAlignment="1">
      <alignment wrapText="1"/>
    </xf>
    <xf numFmtId="0" fontId="15" fillId="0" borderId="54" xfId="100" applyFont="1" applyBorder="1" applyAlignment="1">
      <alignment horizontal="left" wrapText="1"/>
      <protection/>
    </xf>
    <xf numFmtId="3" fontId="34" fillId="0" borderId="83" xfId="98" applyNumberFormat="1" applyFont="1" applyFill="1" applyBorder="1" applyAlignment="1">
      <alignment vertical="center"/>
      <protection/>
    </xf>
    <xf numFmtId="3" fontId="34" fillId="0" borderId="84" xfId="98" applyNumberFormat="1" applyFont="1" applyFill="1" applyBorder="1" applyAlignment="1">
      <alignment vertical="center"/>
      <protection/>
    </xf>
    <xf numFmtId="0" fontId="43" fillId="0" borderId="85" xfId="0" applyFont="1" applyBorder="1" applyAlignment="1">
      <alignment horizontal="center" wrapText="1"/>
    </xf>
    <xf numFmtId="0" fontId="24" fillId="0" borderId="82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8" fillId="0" borderId="82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59" xfId="0" applyFont="1" applyBorder="1" applyAlignment="1">
      <alignment wrapText="1"/>
    </xf>
    <xf numFmtId="0" fontId="25" fillId="0" borderId="39" xfId="0" applyFont="1" applyBorder="1" applyAlignment="1">
      <alignment horizontal="center" wrapText="1"/>
    </xf>
    <xf numFmtId="0" fontId="25" fillId="0" borderId="86" xfId="0" applyFont="1" applyBorder="1" applyAlignment="1">
      <alignment horizontal="center" wrapText="1"/>
    </xf>
    <xf numFmtId="0" fontId="25" fillId="0" borderId="87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43" fillId="0" borderId="80" xfId="0" applyFont="1" applyBorder="1" applyAlignment="1">
      <alignment horizontal="center" wrapText="1"/>
    </xf>
    <xf numFmtId="0" fontId="43" fillId="0" borderId="88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24" fillId="0" borderId="23" xfId="0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42" xfId="0" applyNumberFormat="1" applyFont="1" applyBorder="1" applyAlignment="1">
      <alignment horizontal="right" wrapText="1"/>
    </xf>
    <xf numFmtId="0" fontId="34" fillId="0" borderId="25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6" fillId="0" borderId="89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52" fillId="0" borderId="31" xfId="0" applyNumberFormat="1" applyFont="1" applyBorder="1" applyAlignment="1">
      <alignment horizontal="right" wrapText="1"/>
    </xf>
    <xf numFmtId="3" fontId="52" fillId="0" borderId="42" xfId="0" applyNumberFormat="1" applyFont="1" applyBorder="1" applyAlignment="1">
      <alignment horizontal="right" wrapText="1"/>
    </xf>
    <xf numFmtId="3" fontId="52" fillId="0" borderId="32" xfId="0" applyNumberFormat="1" applyFont="1" applyBorder="1" applyAlignment="1">
      <alignment horizontal="right" wrapText="1"/>
    </xf>
    <xf numFmtId="0" fontId="78" fillId="0" borderId="70" xfId="0" applyFont="1" applyBorder="1" applyAlignment="1">
      <alignment/>
    </xf>
    <xf numFmtId="0" fontId="78" fillId="0" borderId="20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90" xfId="0" applyFont="1" applyBorder="1" applyAlignment="1">
      <alignment/>
    </xf>
    <xf numFmtId="0" fontId="78" fillId="0" borderId="24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91" xfId="0" applyFont="1" applyBorder="1" applyAlignment="1">
      <alignment/>
    </xf>
    <xf numFmtId="0" fontId="78" fillId="0" borderId="0" xfId="0" applyFont="1" applyAlignment="1">
      <alignment/>
    </xf>
    <xf numFmtId="0" fontId="42" fillId="0" borderId="0" xfId="108" applyFont="1" applyAlignment="1">
      <alignment horizontal="center"/>
      <protection/>
    </xf>
    <xf numFmtId="0" fontId="56" fillId="0" borderId="36" xfId="108" applyFont="1" applyBorder="1" applyAlignment="1">
      <alignment horizontal="left" vertical="center"/>
      <protection/>
    </xf>
    <xf numFmtId="0" fontId="56" fillId="0" borderId="34" xfId="108" applyFont="1" applyBorder="1" applyAlignment="1">
      <alignment horizontal="left" vertical="center"/>
      <protection/>
    </xf>
    <xf numFmtId="0" fontId="1" fillId="0" borderId="92" xfId="108" applyFont="1" applyBorder="1" applyAlignment="1">
      <alignment horizontal="right"/>
      <protection/>
    </xf>
    <xf numFmtId="0" fontId="34" fillId="0" borderId="41" xfId="108" applyFont="1" applyFill="1" applyBorder="1" applyAlignment="1">
      <alignment horizontal="left" vertical="center"/>
      <protection/>
    </xf>
    <xf numFmtId="0" fontId="34" fillId="0" borderId="36" xfId="108" applyFont="1" applyFill="1" applyBorder="1" applyAlignment="1">
      <alignment horizontal="left" vertical="center"/>
      <protection/>
    </xf>
    <xf numFmtId="0" fontId="34" fillId="0" borderId="93" xfId="108" applyFont="1" applyFill="1" applyBorder="1" applyAlignment="1">
      <alignment horizontal="left" vertical="center"/>
      <protection/>
    </xf>
    <xf numFmtId="0" fontId="42" fillId="20" borderId="31" xfId="108" applyFont="1" applyFill="1" applyBorder="1" applyAlignment="1">
      <alignment horizontal="left" vertical="center"/>
      <protection/>
    </xf>
    <xf numFmtId="0" fontId="42" fillId="20" borderId="42" xfId="108" applyFont="1" applyFill="1" applyBorder="1" applyAlignment="1">
      <alignment horizontal="left" vertical="center"/>
      <protection/>
    </xf>
    <xf numFmtId="0" fontId="58" fillId="20" borderId="41" xfId="108" applyFont="1" applyFill="1" applyBorder="1" applyAlignment="1">
      <alignment horizontal="left" vertical="center"/>
      <protection/>
    </xf>
    <xf numFmtId="0" fontId="58" fillId="20" borderId="34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34" fillId="0" borderId="34" xfId="108" applyFont="1" applyFill="1" applyBorder="1" applyAlignment="1">
      <alignment horizontal="left" vertical="center"/>
      <protection/>
    </xf>
    <xf numFmtId="0" fontId="56" fillId="0" borderId="41" xfId="108" applyFont="1" applyBorder="1" applyAlignment="1">
      <alignment horizontal="left" vertical="center"/>
      <protection/>
    </xf>
    <xf numFmtId="0" fontId="41" fillId="0" borderId="34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58" fillId="20" borderId="25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6" xfId="108" applyFont="1" applyBorder="1" applyAlignment="1">
      <alignment horizontal="left"/>
      <protection/>
    </xf>
    <xf numFmtId="0" fontId="56" fillId="0" borderId="34" xfId="108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94" xfId="0" applyFont="1" applyBorder="1" applyAlignment="1">
      <alignment horizontal="right" wrapText="1"/>
    </xf>
    <xf numFmtId="0" fontId="77" fillId="0" borderId="55" xfId="0" applyFont="1" applyBorder="1" applyAlignment="1">
      <alignment/>
    </xf>
    <xf numFmtId="0" fontId="77" fillId="0" borderId="95" xfId="0" applyFont="1" applyBorder="1" applyAlignment="1">
      <alignment/>
    </xf>
    <xf numFmtId="0" fontId="79" fillId="0" borderId="31" xfId="0" applyFont="1" applyBorder="1" applyAlignment="1">
      <alignment/>
    </xf>
    <xf numFmtId="0" fontId="79" fillId="0" borderId="59" xfId="0" applyFont="1" applyBorder="1" applyAlignment="1">
      <alignment/>
    </xf>
    <xf numFmtId="0" fontId="34" fillId="20" borderId="96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95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98" xfId="101" applyFont="1" applyFill="1" applyBorder="1" applyAlignment="1">
      <alignment horizontal="center" vertical="center"/>
      <protection/>
    </xf>
    <xf numFmtId="0" fontId="34" fillId="20" borderId="36" xfId="101" applyFont="1" applyFill="1" applyBorder="1" applyAlignment="1">
      <alignment horizontal="center" vertical="center"/>
      <protection/>
    </xf>
    <xf numFmtId="0" fontId="34" fillId="20" borderId="34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4" xfId="108" applyFont="1" applyBorder="1" applyAlignment="1">
      <alignment horizontal="right"/>
      <protection/>
    </xf>
    <xf numFmtId="180" fontId="48" fillId="0" borderId="99" xfId="106" applyNumberFormat="1" applyFont="1" applyFill="1" applyBorder="1" applyAlignment="1" applyProtection="1">
      <alignment horizontal="center" vertical="center" wrapText="1"/>
      <protection/>
    </xf>
    <xf numFmtId="180" fontId="48" fillId="0" borderId="100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40" xfId="106" applyNumberFormat="1" applyFont="1" applyFill="1" applyBorder="1" applyAlignment="1" applyProtection="1">
      <alignment horizontal="center" vertical="center" wrapText="1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0" fontId="1" fillId="0" borderId="44" xfId="108" applyFont="1" applyBorder="1" applyAlignment="1">
      <alignment horizontal="right"/>
      <protection/>
    </xf>
    <xf numFmtId="0" fontId="15" fillId="0" borderId="40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7" fillId="0" borderId="24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31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42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88" xfId="106" applyNumberFormat="1" applyFont="1" applyFill="1" applyBorder="1" applyAlignment="1" applyProtection="1">
      <alignment horizontal="center" vertical="center"/>
      <protection/>
    </xf>
    <xf numFmtId="180" fontId="48" fillId="0" borderId="23" xfId="106" applyNumberFormat="1" applyFont="1" applyFill="1" applyBorder="1" applyAlignment="1" applyProtection="1">
      <alignment horizontal="center" vertical="center"/>
      <protection/>
    </xf>
    <xf numFmtId="180" fontId="48" fillId="0" borderId="80" xfId="106" applyNumberFormat="1" applyFont="1" applyFill="1" applyBorder="1" applyAlignment="1" applyProtection="1">
      <alignment horizontal="center" vertical="center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80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92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3" xfId="68" applyNumberFormat="1" applyFont="1" applyFill="1" applyBorder="1" applyAlignment="1" applyProtection="1">
      <alignment horizontal="center"/>
      <protection locked="0"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23" xfId="105" applyFont="1" applyFill="1" applyBorder="1" applyAlignment="1" applyProtection="1">
      <alignment horizontal="center" vertical="center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0" xfId="105" applyFont="1" applyFill="1" applyBorder="1" applyAlignment="1" applyProtection="1">
      <alignment horizontal="center" vertical="center" wrapText="1"/>
      <protection/>
    </xf>
    <xf numFmtId="0" fontId="44" fillId="0" borderId="88" xfId="105" applyFont="1" applyFill="1" applyBorder="1" applyAlignment="1" applyProtection="1">
      <alignment horizontal="center" vertical="center" wrapText="1"/>
      <protection/>
    </xf>
    <xf numFmtId="0" fontId="44" fillId="0" borderId="29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4" fillId="0" borderId="42" xfId="105" applyFont="1" applyFill="1" applyBorder="1" applyAlignment="1" applyProtection="1">
      <alignment horizontal="center" vertical="center" wrapText="1"/>
      <protection/>
    </xf>
    <xf numFmtId="0" fontId="26" fillId="0" borderId="95" xfId="105" applyFont="1" applyFill="1" applyBorder="1" applyAlignment="1">
      <alignment horizontal="center" vertical="center" wrapText="1"/>
      <protection/>
    </xf>
    <xf numFmtId="0" fontId="26" fillId="0" borderId="97" xfId="105" applyFont="1" applyFill="1" applyBorder="1" applyAlignment="1">
      <alignment horizontal="center" vertical="center" wrapText="1"/>
      <protection/>
    </xf>
    <xf numFmtId="0" fontId="26" fillId="0" borderId="81" xfId="105" applyFont="1" applyFill="1" applyBorder="1" applyAlignment="1">
      <alignment horizontal="center" vertical="center" wrapText="1"/>
      <protection/>
    </xf>
    <xf numFmtId="0" fontId="26" fillId="0" borderId="80" xfId="105" applyFont="1" applyFill="1" applyBorder="1" applyAlignment="1" applyProtection="1">
      <alignment horizontal="center" vertical="center" wrapText="1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26" fillId="0" borderId="101" xfId="105" applyFont="1" applyFill="1" applyBorder="1" applyAlignment="1">
      <alignment horizontal="center" vertical="center" wrapText="1"/>
      <protection/>
    </xf>
    <xf numFmtId="0" fontId="26" fillId="0" borderId="80" xfId="105" applyFont="1" applyFill="1" applyBorder="1" applyAlignment="1">
      <alignment horizontal="center" vertical="center" wrapText="1"/>
      <protection/>
    </xf>
    <xf numFmtId="0" fontId="26" fillId="0" borderId="54" xfId="105" applyFont="1" applyFill="1" applyBorder="1" applyAlignment="1">
      <alignment horizontal="center" vertical="center" wrapText="1"/>
      <protection/>
    </xf>
    <xf numFmtId="182" fontId="44" fillId="0" borderId="42" xfId="68" applyNumberFormat="1" applyFont="1" applyFill="1" applyBorder="1" applyAlignment="1" applyProtection="1">
      <alignment horizontal="center"/>
      <protection/>
    </xf>
    <xf numFmtId="182" fontId="44" fillId="0" borderId="32" xfId="68" applyNumberFormat="1" applyFont="1" applyFill="1" applyBorder="1" applyAlignment="1" applyProtection="1">
      <alignment horizontal="center"/>
      <protection/>
    </xf>
    <xf numFmtId="0" fontId="49" fillId="0" borderId="40" xfId="105" applyFont="1" applyFill="1" applyBorder="1" applyAlignment="1">
      <alignment horizontal="center" vertical="center" wrapText="1"/>
      <protection/>
    </xf>
    <xf numFmtId="0" fontId="49" fillId="0" borderId="98" xfId="105" applyFont="1" applyFill="1" applyBorder="1" applyAlignment="1" applyProtection="1">
      <alignment horizontal="center" vertical="center"/>
      <protection/>
    </xf>
    <xf numFmtId="0" fontId="49" fillId="0" borderId="58" xfId="105" applyFont="1" applyFill="1" applyBorder="1" applyAlignment="1" applyProtection="1">
      <alignment horizontal="center" vertical="center"/>
      <protection/>
    </xf>
    <xf numFmtId="0" fontId="49" fillId="0" borderId="102" xfId="105" applyFont="1" applyFill="1" applyBorder="1" applyAlignment="1" applyProtection="1">
      <alignment horizontal="center" vertical="center"/>
      <protection/>
    </xf>
    <xf numFmtId="0" fontId="67" fillId="0" borderId="34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5" xfId="106" applyFont="1" applyBorder="1" applyAlignment="1">
      <alignment horizontal="left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36" xfId="106" applyFont="1" applyBorder="1" applyAlignment="1">
      <alignment horizontal="left" wrapText="1"/>
      <protection/>
    </xf>
    <xf numFmtId="0" fontId="26" fillId="0" borderId="55" xfId="105" applyFont="1" applyFill="1" applyBorder="1" applyAlignment="1">
      <alignment horizontal="center" vertical="center" wrapText="1"/>
      <protection/>
    </xf>
    <xf numFmtId="0" fontId="26" fillId="0" borderId="30" xfId="105" applyFont="1" applyFill="1" applyBorder="1" applyAlignment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99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  <xf numFmtId="0" fontId="24" fillId="24" borderId="100" xfId="103" applyFont="1" applyFill="1" applyBorder="1" applyAlignment="1">
      <alignment horizontal="center" vertical="center" wrapText="1"/>
      <protection/>
    </xf>
    <xf numFmtId="0" fontId="39" fillId="0" borderId="0" xfId="108" applyFont="1">
      <alignment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zoomScale="80" zoomScaleNormal="80" zoomScaleSheetLayoutView="100" zoomScalePageLayoutView="80" workbookViewId="0" topLeftCell="A1">
      <selection activeCell="J3" sqref="J3"/>
    </sheetView>
  </sheetViews>
  <sheetFormatPr defaultColWidth="9.140625" defaultRowHeight="12.75"/>
  <cols>
    <col min="1" max="1" width="4.57421875" style="84" customWidth="1"/>
    <col min="2" max="2" width="43.421875" style="84" customWidth="1"/>
    <col min="3" max="3" width="13.8515625" style="84" customWidth="1"/>
    <col min="4" max="4" width="14.8515625" style="84" customWidth="1"/>
    <col min="5" max="5" width="14.421875" style="84" customWidth="1"/>
    <col min="6" max="6" width="5.7109375" style="84" customWidth="1"/>
    <col min="7" max="7" width="43.00390625" style="84" customWidth="1"/>
    <col min="8" max="8" width="14.28125" style="84" customWidth="1"/>
    <col min="9" max="9" width="14.00390625" style="84" customWidth="1"/>
    <col min="10" max="10" width="15.28125" style="84" customWidth="1"/>
    <col min="11" max="16384" width="9.140625" style="84" customWidth="1"/>
  </cols>
  <sheetData>
    <row r="1" spans="1:10" ht="18.75">
      <c r="A1" s="529" t="s">
        <v>477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8.75">
      <c r="A2" s="529" t="s">
        <v>523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18.75">
      <c r="A3" s="323"/>
      <c r="B3" s="323"/>
      <c r="C3" s="323"/>
      <c r="D3" s="323"/>
      <c r="E3" s="323"/>
      <c r="F3" s="323"/>
      <c r="G3" s="323"/>
      <c r="H3" s="325"/>
      <c r="I3" s="324"/>
      <c r="J3" s="322"/>
    </row>
    <row r="4" spans="1:10" ht="16.5" thickBot="1">
      <c r="A4" s="634" t="s">
        <v>546</v>
      </c>
      <c r="H4" s="362"/>
      <c r="I4" s="532" t="s">
        <v>467</v>
      </c>
      <c r="J4" s="532"/>
    </row>
    <row r="5" spans="1:10" ht="74.25" customHeight="1">
      <c r="A5" s="138"/>
      <c r="B5" s="139" t="s">
        <v>308</v>
      </c>
      <c r="C5" s="140" t="s">
        <v>465</v>
      </c>
      <c r="D5" s="140" t="s">
        <v>522</v>
      </c>
      <c r="E5" s="141" t="s">
        <v>524</v>
      </c>
      <c r="F5" s="142"/>
      <c r="G5" s="139" t="s">
        <v>308</v>
      </c>
      <c r="H5" s="140" t="s">
        <v>465</v>
      </c>
      <c r="I5" s="140" t="s">
        <v>522</v>
      </c>
      <c r="J5" s="141" t="s">
        <v>524</v>
      </c>
    </row>
    <row r="6" spans="1:10" ht="15" customHeight="1">
      <c r="A6" s="533" t="s">
        <v>309</v>
      </c>
      <c r="B6" s="534"/>
      <c r="C6" s="534"/>
      <c r="D6" s="534"/>
      <c r="E6" s="535"/>
      <c r="F6" s="534" t="s">
        <v>310</v>
      </c>
      <c r="G6" s="534"/>
      <c r="H6" s="534"/>
      <c r="I6" s="534"/>
      <c r="J6" s="535"/>
    </row>
    <row r="7" spans="1:10" ht="15" customHeight="1">
      <c r="A7" s="143" t="s">
        <v>100</v>
      </c>
      <c r="B7" s="90" t="s">
        <v>311</v>
      </c>
      <c r="C7" s="91"/>
      <c r="D7" s="91"/>
      <c r="E7" s="119"/>
      <c r="F7" s="115" t="s">
        <v>100</v>
      </c>
      <c r="G7" s="92" t="s">
        <v>311</v>
      </c>
      <c r="H7" s="91"/>
      <c r="I7" s="91"/>
      <c r="J7" s="119"/>
    </row>
    <row r="8" spans="1:10" ht="15" customHeight="1">
      <c r="A8" s="143"/>
      <c r="B8" s="99" t="s">
        <v>312</v>
      </c>
      <c r="C8" s="108">
        <v>7926556</v>
      </c>
      <c r="D8" s="108">
        <v>9718361</v>
      </c>
      <c r="E8" s="120">
        <v>9253154</v>
      </c>
      <c r="F8" s="93"/>
      <c r="G8" s="99" t="s">
        <v>342</v>
      </c>
      <c r="H8" s="91">
        <v>2525000</v>
      </c>
      <c r="I8" s="91">
        <v>2617850</v>
      </c>
      <c r="J8" s="119">
        <v>3530000</v>
      </c>
    </row>
    <row r="9" spans="1:10" ht="35.25" customHeight="1">
      <c r="A9" s="143"/>
      <c r="B9" s="109" t="s">
        <v>313</v>
      </c>
      <c r="C9" s="98">
        <v>343000</v>
      </c>
      <c r="D9" s="98">
        <v>290529</v>
      </c>
      <c r="E9" s="121">
        <v>291000</v>
      </c>
      <c r="F9" s="115"/>
      <c r="G9" s="134" t="s">
        <v>343</v>
      </c>
      <c r="H9" s="91">
        <v>614000</v>
      </c>
      <c r="I9" s="91">
        <v>625885</v>
      </c>
      <c r="J9" s="119">
        <v>800000</v>
      </c>
    </row>
    <row r="10" spans="1:10" ht="15" customHeight="1">
      <c r="A10" s="143"/>
      <c r="B10" s="99" t="s">
        <v>314</v>
      </c>
      <c r="C10" s="98">
        <v>10000</v>
      </c>
      <c r="D10" s="98">
        <v>2355</v>
      </c>
      <c r="E10" s="121">
        <v>5000</v>
      </c>
      <c r="F10" s="115"/>
      <c r="G10" s="99" t="s">
        <v>344</v>
      </c>
      <c r="H10" s="91">
        <v>4448556</v>
      </c>
      <c r="I10" s="91">
        <v>3676842</v>
      </c>
      <c r="J10" s="119">
        <v>3334208</v>
      </c>
    </row>
    <row r="11" spans="1:10" ht="15" customHeight="1">
      <c r="A11" s="143"/>
      <c r="B11" s="99" t="s">
        <v>315</v>
      </c>
      <c r="C11" s="98">
        <v>0</v>
      </c>
      <c r="D11" s="98">
        <v>251400</v>
      </c>
      <c r="E11" s="121">
        <v>0</v>
      </c>
      <c r="F11" s="115"/>
      <c r="G11" s="99" t="s">
        <v>345</v>
      </c>
      <c r="H11" s="91">
        <v>200000</v>
      </c>
      <c r="I11" s="91">
        <v>193000</v>
      </c>
      <c r="J11" s="119">
        <v>269200</v>
      </c>
    </row>
    <row r="12" spans="1:10" ht="15" customHeight="1">
      <c r="A12" s="143"/>
      <c r="B12" s="111"/>
      <c r="C12" s="110"/>
      <c r="D12" s="110"/>
      <c r="E12" s="122"/>
      <c r="F12" s="115"/>
      <c r="G12" s="99" t="s">
        <v>346</v>
      </c>
      <c r="H12" s="91">
        <v>260000</v>
      </c>
      <c r="I12" s="91">
        <v>1601559</v>
      </c>
      <c r="J12" s="119">
        <v>650000</v>
      </c>
    </row>
    <row r="13" spans="1:10" ht="15" customHeight="1">
      <c r="A13" s="143"/>
      <c r="B13" s="97"/>
      <c r="C13" s="98"/>
      <c r="D13" s="98"/>
      <c r="E13" s="121"/>
      <c r="F13" s="115"/>
      <c r="G13" s="99" t="s">
        <v>316</v>
      </c>
      <c r="H13" s="91">
        <v>0</v>
      </c>
      <c r="I13" s="91">
        <v>0</v>
      </c>
      <c r="J13" s="119">
        <v>0</v>
      </c>
    </row>
    <row r="14" spans="1:10" ht="15" customHeight="1">
      <c r="A14" s="545" t="s">
        <v>317</v>
      </c>
      <c r="B14" s="531"/>
      <c r="C14" s="110">
        <f>SUM(C8:C13)</f>
        <v>8279556</v>
      </c>
      <c r="D14" s="110">
        <f>SUM(D8:D13)</f>
        <v>10262645</v>
      </c>
      <c r="E14" s="110">
        <f>SUM(E8:E13)</f>
        <v>9549154</v>
      </c>
      <c r="F14" s="550" t="s">
        <v>318</v>
      </c>
      <c r="G14" s="551"/>
      <c r="H14" s="114">
        <f>SUM(H8:H13)</f>
        <v>8047556</v>
      </c>
      <c r="I14" s="114">
        <f>SUM(I8:I13)</f>
        <v>8715136</v>
      </c>
      <c r="J14" s="114">
        <f>SUM(J8:J13)</f>
        <v>8583408</v>
      </c>
    </row>
    <row r="15" spans="1:10" ht="15" customHeight="1">
      <c r="A15" s="144"/>
      <c r="B15" s="101"/>
      <c r="C15" s="96"/>
      <c r="D15" s="96"/>
      <c r="E15" s="123"/>
      <c r="F15" s="116"/>
      <c r="G15" s="112"/>
      <c r="H15" s="100"/>
      <c r="I15" s="100"/>
      <c r="J15" s="126"/>
    </row>
    <row r="16" spans="1:10" ht="15" customHeight="1">
      <c r="A16" s="545" t="s">
        <v>337</v>
      </c>
      <c r="B16" s="531"/>
      <c r="C16" s="110">
        <v>0</v>
      </c>
      <c r="D16" s="110">
        <v>370126</v>
      </c>
      <c r="E16" s="122">
        <v>0</v>
      </c>
      <c r="F16" s="530" t="s">
        <v>341</v>
      </c>
      <c r="G16" s="531"/>
      <c r="H16" s="114">
        <v>317000</v>
      </c>
      <c r="I16" s="114">
        <v>317062</v>
      </c>
      <c r="J16" s="127">
        <v>370126</v>
      </c>
    </row>
    <row r="17" spans="1:10" ht="15" customHeight="1">
      <c r="A17" s="145"/>
      <c r="B17" s="97"/>
      <c r="C17" s="98"/>
      <c r="D17" s="98"/>
      <c r="E17" s="121"/>
      <c r="F17" s="117"/>
      <c r="G17" s="97"/>
      <c r="H17" s="100"/>
      <c r="I17" s="100"/>
      <c r="J17" s="126"/>
    </row>
    <row r="18" spans="1:10" ht="24.75" customHeight="1">
      <c r="A18" s="540" t="s">
        <v>319</v>
      </c>
      <c r="B18" s="541"/>
      <c r="C18" s="340">
        <f>C14+C16</f>
        <v>8279556</v>
      </c>
      <c r="D18" s="340">
        <f>D14+D16</f>
        <v>10632771</v>
      </c>
      <c r="E18" s="340">
        <f>E14+E16</f>
        <v>9549154</v>
      </c>
      <c r="F18" s="539" t="s">
        <v>320</v>
      </c>
      <c r="G18" s="541" t="s">
        <v>320</v>
      </c>
      <c r="H18" s="341">
        <f>H14+H16</f>
        <v>8364556</v>
      </c>
      <c r="I18" s="341">
        <f>I14+I16</f>
        <v>9032198</v>
      </c>
      <c r="J18" s="341">
        <f>J14+J16</f>
        <v>8953534</v>
      </c>
    </row>
    <row r="19" spans="1:10" ht="15" customHeight="1" hidden="1">
      <c r="A19" s="338"/>
      <c r="B19" s="339"/>
      <c r="C19" s="340"/>
      <c r="D19" s="340"/>
      <c r="E19" s="344"/>
      <c r="F19" s="337"/>
      <c r="G19" s="339"/>
      <c r="H19" s="341"/>
      <c r="I19" s="341"/>
      <c r="J19" s="342"/>
    </row>
    <row r="20" spans="1:10" ht="15" customHeight="1">
      <c r="A20" s="542" t="s">
        <v>321</v>
      </c>
      <c r="B20" s="549"/>
      <c r="C20" s="102"/>
      <c r="D20" s="102"/>
      <c r="E20" s="124"/>
      <c r="F20" s="544" t="s">
        <v>336</v>
      </c>
      <c r="G20" s="549"/>
      <c r="H20" s="103"/>
      <c r="I20" s="103"/>
      <c r="J20" s="146"/>
    </row>
    <row r="21" spans="1:10" ht="15" customHeight="1">
      <c r="A21" s="542" t="s">
        <v>322</v>
      </c>
      <c r="B21" s="543"/>
      <c r="C21" s="102"/>
      <c r="D21" s="102"/>
      <c r="E21" s="124"/>
      <c r="F21" s="544" t="s">
        <v>323</v>
      </c>
      <c r="G21" s="543"/>
      <c r="H21" s="103"/>
      <c r="I21" s="103"/>
      <c r="J21" s="146"/>
    </row>
    <row r="22" spans="1:10" ht="15" customHeight="1">
      <c r="A22" s="143" t="s">
        <v>100</v>
      </c>
      <c r="B22" s="104" t="s">
        <v>311</v>
      </c>
      <c r="C22" s="91"/>
      <c r="D22" s="91"/>
      <c r="E22" s="119"/>
      <c r="F22" s="118" t="s">
        <v>100</v>
      </c>
      <c r="G22" s="92" t="s">
        <v>311</v>
      </c>
      <c r="H22" s="91"/>
      <c r="I22" s="91"/>
      <c r="J22" s="119"/>
    </row>
    <row r="23" spans="1:10" ht="15" customHeight="1">
      <c r="A23" s="147"/>
      <c r="B23" s="95" t="s">
        <v>324</v>
      </c>
      <c r="C23" s="91">
        <v>0</v>
      </c>
      <c r="D23" s="91">
        <v>1500000</v>
      </c>
      <c r="E23" s="119">
        <v>0</v>
      </c>
      <c r="F23" s="118"/>
      <c r="G23" s="99" t="s">
        <v>540</v>
      </c>
      <c r="H23" s="91">
        <v>943000</v>
      </c>
      <c r="I23" s="91">
        <v>514889</v>
      </c>
      <c r="J23" s="119">
        <v>500000</v>
      </c>
    </row>
    <row r="24" spans="1:10" ht="15" customHeight="1">
      <c r="A24" s="147"/>
      <c r="B24" s="95" t="s">
        <v>325</v>
      </c>
      <c r="C24" s="91">
        <v>0</v>
      </c>
      <c r="D24" s="91">
        <v>0</v>
      </c>
      <c r="E24" s="119">
        <v>0</v>
      </c>
      <c r="F24" s="118"/>
      <c r="G24" s="105" t="s">
        <v>541</v>
      </c>
      <c r="H24" s="91">
        <v>0</v>
      </c>
      <c r="I24" s="91">
        <v>2709304</v>
      </c>
      <c r="J24" s="119">
        <v>1000000</v>
      </c>
    </row>
    <row r="25" spans="1:10" ht="15" customHeight="1">
      <c r="A25" s="147"/>
      <c r="B25" s="95" t="s">
        <v>326</v>
      </c>
      <c r="C25" s="91">
        <v>0</v>
      </c>
      <c r="D25" s="91">
        <v>0</v>
      </c>
      <c r="E25" s="119">
        <v>0</v>
      </c>
      <c r="F25" s="118"/>
      <c r="G25" s="105" t="s">
        <v>542</v>
      </c>
      <c r="H25" s="91">
        <v>0</v>
      </c>
      <c r="I25" s="91"/>
      <c r="J25" s="119"/>
    </row>
    <row r="26" spans="1:10" ht="15" customHeight="1">
      <c r="A26" s="147"/>
      <c r="B26" s="95" t="s">
        <v>327</v>
      </c>
      <c r="C26" s="91">
        <v>0</v>
      </c>
      <c r="D26" s="91">
        <v>0</v>
      </c>
      <c r="E26" s="119">
        <v>0</v>
      </c>
      <c r="F26" s="118"/>
      <c r="G26" s="99" t="s">
        <v>543</v>
      </c>
      <c r="H26" s="91">
        <v>0</v>
      </c>
      <c r="I26" s="91"/>
      <c r="J26" s="119"/>
    </row>
    <row r="27" spans="1:10" s="343" customFormat="1" ht="15" customHeight="1">
      <c r="A27" s="147"/>
      <c r="B27" s="113"/>
      <c r="C27" s="132"/>
      <c r="D27" s="132"/>
      <c r="E27" s="133"/>
      <c r="F27" s="118"/>
      <c r="G27" s="99" t="s">
        <v>544</v>
      </c>
      <c r="H27" s="91">
        <v>0</v>
      </c>
      <c r="I27" s="91"/>
      <c r="J27" s="119"/>
    </row>
    <row r="28" spans="1:10" s="343" customFormat="1" ht="15" customHeight="1">
      <c r="A28" s="148" t="s">
        <v>328</v>
      </c>
      <c r="B28" s="137"/>
      <c r="C28" s="110">
        <f>SUM(C23:C27)</f>
        <v>0</v>
      </c>
      <c r="D28" s="110">
        <f>SUM(D23:D27)</f>
        <v>1500000</v>
      </c>
      <c r="E28" s="110">
        <f>SUM(E23:E27)</f>
        <v>0</v>
      </c>
      <c r="F28" s="546" t="s">
        <v>329</v>
      </c>
      <c r="G28" s="547"/>
      <c r="H28" s="114">
        <f>SUM(H23:H27)</f>
        <v>943000</v>
      </c>
      <c r="I28" s="114">
        <f>SUM(I23:I27)</f>
        <v>3224193</v>
      </c>
      <c r="J28" s="114">
        <f>SUM(J23:J27)</f>
        <v>1500000</v>
      </c>
    </row>
    <row r="29" spans="1:10" ht="15" customHeight="1">
      <c r="A29" s="149"/>
      <c r="B29" s="106"/>
      <c r="C29" s="96"/>
      <c r="D29" s="96"/>
      <c r="E29" s="123"/>
      <c r="F29" s="88"/>
      <c r="G29" s="89"/>
      <c r="H29" s="100"/>
      <c r="I29" s="100"/>
      <c r="J29" s="126"/>
    </row>
    <row r="30" spans="1:10" ht="15" customHeight="1">
      <c r="A30" s="148" t="s">
        <v>338</v>
      </c>
      <c r="B30" s="106"/>
      <c r="C30" s="96"/>
      <c r="D30" s="96"/>
      <c r="E30" s="123"/>
      <c r="F30" s="534" t="s">
        <v>330</v>
      </c>
      <c r="G30" s="544"/>
      <c r="H30" s="100"/>
      <c r="I30" s="100"/>
      <c r="J30" s="126"/>
    </row>
    <row r="31" spans="1:10" ht="15" customHeight="1">
      <c r="A31" s="143" t="s">
        <v>100</v>
      </c>
      <c r="B31" s="104" t="s">
        <v>311</v>
      </c>
      <c r="C31" s="96"/>
      <c r="D31" s="96"/>
      <c r="E31" s="123"/>
      <c r="F31" s="143" t="s">
        <v>100</v>
      </c>
      <c r="G31" s="104" t="s">
        <v>311</v>
      </c>
      <c r="H31" s="91"/>
      <c r="I31" s="91"/>
      <c r="J31" s="119"/>
    </row>
    <row r="32" spans="1:10" ht="15" customHeight="1">
      <c r="A32" s="147"/>
      <c r="B32" s="128" t="s">
        <v>339</v>
      </c>
      <c r="C32" s="129">
        <v>1028000</v>
      </c>
      <c r="D32" s="129">
        <v>1028000</v>
      </c>
      <c r="E32" s="130">
        <v>904380</v>
      </c>
      <c r="F32" s="118"/>
      <c r="G32" s="99"/>
      <c r="H32" s="94"/>
      <c r="I32" s="94"/>
      <c r="J32" s="125"/>
    </row>
    <row r="33" spans="1:10" ht="36.75" customHeight="1">
      <c r="A33" s="143"/>
      <c r="B33" s="346" t="s">
        <v>471</v>
      </c>
      <c r="C33" s="91">
        <v>0</v>
      </c>
      <c r="D33" s="100">
        <v>0</v>
      </c>
      <c r="E33" s="126">
        <v>0</v>
      </c>
      <c r="F33" s="118"/>
      <c r="G33" s="346" t="s">
        <v>545</v>
      </c>
      <c r="H33" s="91">
        <v>0</v>
      </c>
      <c r="I33" s="94"/>
      <c r="J33" s="125"/>
    </row>
    <row r="34" spans="1:10" ht="15" customHeight="1">
      <c r="A34" s="147"/>
      <c r="B34" s="107"/>
      <c r="C34" s="98"/>
      <c r="D34" s="98"/>
      <c r="E34" s="121"/>
      <c r="F34" s="118"/>
      <c r="G34" s="97"/>
      <c r="H34" s="91"/>
      <c r="I34" s="91"/>
      <c r="J34" s="119"/>
    </row>
    <row r="35" spans="1:10" ht="15" customHeight="1">
      <c r="A35" s="545" t="s">
        <v>331</v>
      </c>
      <c r="B35" s="531"/>
      <c r="C35" s="110">
        <f>SUM(C32:C34)</f>
        <v>1028000</v>
      </c>
      <c r="D35" s="110">
        <f>SUM(D32:D34)</f>
        <v>1028000</v>
      </c>
      <c r="E35" s="110">
        <f>SUM(E32:E34)</f>
        <v>904380</v>
      </c>
      <c r="F35" s="545" t="s">
        <v>330</v>
      </c>
      <c r="G35" s="531"/>
      <c r="H35" s="114">
        <f>SUM(H33:H34)</f>
        <v>0</v>
      </c>
      <c r="I35" s="114">
        <f>SUM(I33:I34)</f>
        <v>0</v>
      </c>
      <c r="J35" s="114">
        <f>SUM(J33:J34)</f>
        <v>0</v>
      </c>
    </row>
    <row r="36" spans="1:10" ht="15" customHeight="1">
      <c r="A36" s="150"/>
      <c r="B36" s="118"/>
      <c r="C36" s="96"/>
      <c r="D36" s="96"/>
      <c r="E36" s="123"/>
      <c r="F36" s="131"/>
      <c r="G36" s="131"/>
      <c r="H36" s="100"/>
      <c r="I36" s="100"/>
      <c r="J36" s="126"/>
    </row>
    <row r="37" spans="1:10" s="85" customFormat="1" ht="17.25">
      <c r="A37" s="538" t="s">
        <v>332</v>
      </c>
      <c r="B37" s="539"/>
      <c r="C37" s="345">
        <f>C28+C35</f>
        <v>1028000</v>
      </c>
      <c r="D37" s="345">
        <f>D28+D35</f>
        <v>2528000</v>
      </c>
      <c r="E37" s="345">
        <f>E28+E35</f>
        <v>904380</v>
      </c>
      <c r="F37" s="548" t="s">
        <v>340</v>
      </c>
      <c r="G37" s="539"/>
      <c r="H37" s="341">
        <f>H28+H35</f>
        <v>943000</v>
      </c>
      <c r="I37" s="341">
        <f>I28+I35</f>
        <v>3224193</v>
      </c>
      <c r="J37" s="341">
        <f>J28+J35</f>
        <v>1500000</v>
      </c>
    </row>
    <row r="38" spans="1:10" s="85" customFormat="1" ht="15.75">
      <c r="A38" s="150"/>
      <c r="B38" s="118"/>
      <c r="C38" s="96"/>
      <c r="D38" s="96"/>
      <c r="E38" s="123"/>
      <c r="F38" s="131"/>
      <c r="G38" s="131"/>
      <c r="H38" s="100"/>
      <c r="I38" s="100"/>
      <c r="J38" s="126"/>
    </row>
    <row r="39" spans="1:10" s="85" customFormat="1" ht="19.5" thickBot="1">
      <c r="A39" s="536" t="s">
        <v>333</v>
      </c>
      <c r="B39" s="537"/>
      <c r="C39" s="152">
        <f>C18+C37</f>
        <v>9307556</v>
      </c>
      <c r="D39" s="152">
        <f>D18+D37</f>
        <v>13160771</v>
      </c>
      <c r="E39" s="152">
        <f>E18+E37</f>
        <v>10453534</v>
      </c>
      <c r="F39" s="153"/>
      <c r="G39" s="151" t="s">
        <v>334</v>
      </c>
      <c r="H39" s="152">
        <f>H18+H37</f>
        <v>9307556</v>
      </c>
      <c r="I39" s="152">
        <f>I18+I37</f>
        <v>12256391</v>
      </c>
      <c r="J39" s="152">
        <f>J18+J37</f>
        <v>10453534</v>
      </c>
    </row>
    <row r="40" spans="1:10" s="85" customFormat="1" ht="14.2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s="85" customFormat="1" ht="14.25">
      <c r="A41" s="135"/>
      <c r="B41" s="136"/>
      <c r="C41" s="135"/>
      <c r="D41" s="135"/>
      <c r="E41" s="135"/>
      <c r="F41" s="135"/>
      <c r="G41" s="135"/>
      <c r="H41" s="135"/>
      <c r="I41" s="135"/>
      <c r="J41" s="135"/>
    </row>
    <row r="42" spans="1:10" s="85" customFormat="1" ht="14.25">
      <c r="A42" s="86"/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1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</row>
    <row r="44" spans="1:10" ht="1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</row>
    <row r="45" spans="1:10" ht="1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ht="15" customHeight="1">
      <c r="A46" s="86"/>
      <c r="B46" s="86"/>
      <c r="C46" s="86"/>
      <c r="D46" s="86"/>
      <c r="E46" s="86"/>
      <c r="F46" s="86"/>
      <c r="G46" s="87"/>
      <c r="H46" s="86"/>
      <c r="I46" s="86"/>
      <c r="J46" s="86"/>
    </row>
    <row r="47" spans="1:10" ht="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</row>
    <row r="48" spans="1:10" ht="1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</row>
    <row r="52" spans="1:10" s="343" customFormat="1" ht="1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</row>
    <row r="53" spans="1:10" ht="1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</row>
    <row r="54" spans="1:10" s="343" customFormat="1" ht="1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</row>
    <row r="55" s="86" customFormat="1" ht="12.75"/>
    <row r="56" spans="1:256" ht="1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135"/>
      <c r="L56" s="135"/>
      <c r="M56" s="135"/>
      <c r="N56" s="135"/>
      <c r="O56" s="135"/>
      <c r="P56" s="135" t="s">
        <v>335</v>
      </c>
      <c r="Q56" s="135" t="s">
        <v>335</v>
      </c>
      <c r="R56" s="135" t="s">
        <v>335</v>
      </c>
      <c r="S56" s="135" t="s">
        <v>335</v>
      </c>
      <c r="T56" s="135" t="s">
        <v>335</v>
      </c>
      <c r="U56" s="135" t="s">
        <v>335</v>
      </c>
      <c r="V56" s="135" t="s">
        <v>335</v>
      </c>
      <c r="W56" s="135" t="s">
        <v>335</v>
      </c>
      <c r="X56" s="135" t="s">
        <v>335</v>
      </c>
      <c r="Y56" s="135" t="s">
        <v>335</v>
      </c>
      <c r="Z56" s="135" t="s">
        <v>335</v>
      </c>
      <c r="AA56" s="135" t="s">
        <v>335</v>
      </c>
      <c r="AB56" s="135" t="s">
        <v>335</v>
      </c>
      <c r="AC56" s="135" t="s">
        <v>335</v>
      </c>
      <c r="AD56" s="135" t="s">
        <v>335</v>
      </c>
      <c r="AE56" s="135" t="s">
        <v>335</v>
      </c>
      <c r="AF56" s="135" t="s">
        <v>335</v>
      </c>
      <c r="AG56" s="135" t="s">
        <v>335</v>
      </c>
      <c r="AH56" s="135" t="s">
        <v>335</v>
      </c>
      <c r="AI56" s="135" t="s">
        <v>335</v>
      </c>
      <c r="AJ56" s="135" t="s">
        <v>335</v>
      </c>
      <c r="AK56" s="135" t="s">
        <v>335</v>
      </c>
      <c r="AL56" s="135" t="s">
        <v>335</v>
      </c>
      <c r="AM56" s="135" t="s">
        <v>335</v>
      </c>
      <c r="AN56" s="135" t="s">
        <v>335</v>
      </c>
      <c r="AO56" s="135" t="s">
        <v>335</v>
      </c>
      <c r="AP56" s="135" t="s">
        <v>335</v>
      </c>
      <c r="AQ56" s="135" t="s">
        <v>335</v>
      </c>
      <c r="AR56" s="135" t="s">
        <v>335</v>
      </c>
      <c r="AS56" s="135" t="s">
        <v>335</v>
      </c>
      <c r="AT56" s="135" t="s">
        <v>335</v>
      </c>
      <c r="AU56" s="135" t="s">
        <v>335</v>
      </c>
      <c r="AV56" s="135" t="s">
        <v>335</v>
      </c>
      <c r="AW56" s="135" t="s">
        <v>335</v>
      </c>
      <c r="AX56" s="135" t="s">
        <v>335</v>
      </c>
      <c r="AY56" s="135" t="s">
        <v>335</v>
      </c>
      <c r="AZ56" s="135" t="s">
        <v>335</v>
      </c>
      <c r="BA56" s="135" t="s">
        <v>335</v>
      </c>
      <c r="BB56" s="135" t="s">
        <v>335</v>
      </c>
      <c r="BC56" s="135" t="s">
        <v>335</v>
      </c>
      <c r="BD56" s="135" t="s">
        <v>335</v>
      </c>
      <c r="BE56" s="135" t="s">
        <v>335</v>
      </c>
      <c r="BF56" s="135" t="s">
        <v>335</v>
      </c>
      <c r="BG56" s="135" t="s">
        <v>335</v>
      </c>
      <c r="BH56" s="135" t="s">
        <v>335</v>
      </c>
      <c r="BI56" s="135" t="s">
        <v>335</v>
      </c>
      <c r="BJ56" s="135" t="s">
        <v>335</v>
      </c>
      <c r="BK56" s="135" t="s">
        <v>335</v>
      </c>
      <c r="BL56" s="135" t="s">
        <v>335</v>
      </c>
      <c r="BM56" s="135" t="s">
        <v>335</v>
      </c>
      <c r="BN56" s="135" t="s">
        <v>335</v>
      </c>
      <c r="BO56" s="135" t="s">
        <v>335</v>
      </c>
      <c r="BP56" s="135" t="s">
        <v>335</v>
      </c>
      <c r="BQ56" s="135" t="s">
        <v>335</v>
      </c>
      <c r="BR56" s="135" t="s">
        <v>335</v>
      </c>
      <c r="BS56" s="135" t="s">
        <v>335</v>
      </c>
      <c r="BT56" s="135" t="s">
        <v>335</v>
      </c>
      <c r="BU56" s="135" t="s">
        <v>335</v>
      </c>
      <c r="BV56" s="135" t="s">
        <v>335</v>
      </c>
      <c r="BW56" s="135" t="s">
        <v>335</v>
      </c>
      <c r="BX56" s="135" t="s">
        <v>335</v>
      </c>
      <c r="BY56" s="135" t="s">
        <v>335</v>
      </c>
      <c r="BZ56" s="135" t="s">
        <v>335</v>
      </c>
      <c r="CA56" s="135" t="s">
        <v>335</v>
      </c>
      <c r="CB56" s="135" t="s">
        <v>335</v>
      </c>
      <c r="CC56" s="135" t="s">
        <v>335</v>
      </c>
      <c r="CD56" s="135" t="s">
        <v>335</v>
      </c>
      <c r="CE56" s="135" t="s">
        <v>335</v>
      </c>
      <c r="CF56" s="135" t="s">
        <v>335</v>
      </c>
      <c r="CG56" s="135" t="s">
        <v>335</v>
      </c>
      <c r="CH56" s="135" t="s">
        <v>335</v>
      </c>
      <c r="CI56" s="135" t="s">
        <v>335</v>
      </c>
      <c r="CJ56" s="135" t="s">
        <v>335</v>
      </c>
      <c r="CK56" s="135" t="s">
        <v>335</v>
      </c>
      <c r="CL56" s="135" t="s">
        <v>335</v>
      </c>
      <c r="CM56" s="135" t="s">
        <v>335</v>
      </c>
      <c r="CN56" s="135" t="s">
        <v>335</v>
      </c>
      <c r="CO56" s="135" t="s">
        <v>335</v>
      </c>
      <c r="CP56" s="135" t="s">
        <v>335</v>
      </c>
      <c r="CQ56" s="135" t="s">
        <v>335</v>
      </c>
      <c r="CR56" s="135" t="s">
        <v>335</v>
      </c>
      <c r="CS56" s="135" t="s">
        <v>335</v>
      </c>
      <c r="CT56" s="135" t="s">
        <v>335</v>
      </c>
      <c r="CU56" s="135" t="s">
        <v>335</v>
      </c>
      <c r="CV56" s="135" t="s">
        <v>335</v>
      </c>
      <c r="CW56" s="135" t="s">
        <v>335</v>
      </c>
      <c r="CX56" s="135" t="s">
        <v>335</v>
      </c>
      <c r="CY56" s="135" t="s">
        <v>335</v>
      </c>
      <c r="CZ56" s="135" t="s">
        <v>335</v>
      </c>
      <c r="DA56" s="135" t="s">
        <v>335</v>
      </c>
      <c r="DB56" s="135" t="s">
        <v>335</v>
      </c>
      <c r="DC56" s="135" t="s">
        <v>335</v>
      </c>
      <c r="DD56" s="135" t="s">
        <v>335</v>
      </c>
      <c r="DE56" s="135" t="s">
        <v>335</v>
      </c>
      <c r="DF56" s="135" t="s">
        <v>335</v>
      </c>
      <c r="DG56" s="135" t="s">
        <v>335</v>
      </c>
      <c r="DH56" s="135" t="s">
        <v>335</v>
      </c>
      <c r="DI56" s="135" t="s">
        <v>335</v>
      </c>
      <c r="DJ56" s="135" t="s">
        <v>335</v>
      </c>
      <c r="DK56" s="135" t="s">
        <v>335</v>
      </c>
      <c r="DL56" s="135" t="s">
        <v>335</v>
      </c>
      <c r="DM56" s="135" t="s">
        <v>335</v>
      </c>
      <c r="DN56" s="135" t="s">
        <v>335</v>
      </c>
      <c r="DO56" s="135" t="s">
        <v>335</v>
      </c>
      <c r="DP56" s="135" t="s">
        <v>335</v>
      </c>
      <c r="DQ56" s="135" t="s">
        <v>335</v>
      </c>
      <c r="DR56" s="135" t="s">
        <v>335</v>
      </c>
      <c r="DS56" s="135" t="s">
        <v>335</v>
      </c>
      <c r="DT56" s="135" t="s">
        <v>335</v>
      </c>
      <c r="DU56" s="135" t="s">
        <v>335</v>
      </c>
      <c r="DV56" s="135" t="s">
        <v>335</v>
      </c>
      <c r="DW56" s="135" t="s">
        <v>335</v>
      </c>
      <c r="DX56" s="135" t="s">
        <v>335</v>
      </c>
      <c r="DY56" s="135" t="s">
        <v>335</v>
      </c>
      <c r="DZ56" s="135" t="s">
        <v>335</v>
      </c>
      <c r="EA56" s="135" t="s">
        <v>335</v>
      </c>
      <c r="EB56" s="135" t="s">
        <v>335</v>
      </c>
      <c r="EC56" s="135" t="s">
        <v>335</v>
      </c>
      <c r="ED56" s="135" t="s">
        <v>335</v>
      </c>
      <c r="EE56" s="135" t="s">
        <v>335</v>
      </c>
      <c r="EF56" s="135" t="s">
        <v>335</v>
      </c>
      <c r="EG56" s="135" t="s">
        <v>335</v>
      </c>
      <c r="EH56" s="135" t="s">
        <v>335</v>
      </c>
      <c r="EI56" s="135" t="s">
        <v>335</v>
      </c>
      <c r="EJ56" s="135" t="s">
        <v>335</v>
      </c>
      <c r="EK56" s="135" t="s">
        <v>335</v>
      </c>
      <c r="EL56" s="135" t="s">
        <v>335</v>
      </c>
      <c r="EM56" s="135" t="s">
        <v>335</v>
      </c>
      <c r="EN56" s="135" t="s">
        <v>335</v>
      </c>
      <c r="EO56" s="135" t="s">
        <v>335</v>
      </c>
      <c r="EP56" s="135" t="s">
        <v>335</v>
      </c>
      <c r="EQ56" s="135" t="s">
        <v>335</v>
      </c>
      <c r="ER56" s="135" t="s">
        <v>335</v>
      </c>
      <c r="ES56" s="135" t="s">
        <v>335</v>
      </c>
      <c r="ET56" s="135" t="s">
        <v>335</v>
      </c>
      <c r="EU56" s="135" t="s">
        <v>335</v>
      </c>
      <c r="EV56" s="135" t="s">
        <v>335</v>
      </c>
      <c r="EW56" s="135" t="s">
        <v>335</v>
      </c>
      <c r="EX56" s="135" t="s">
        <v>335</v>
      </c>
      <c r="EY56" s="135" t="s">
        <v>335</v>
      </c>
      <c r="EZ56" s="135" t="s">
        <v>335</v>
      </c>
      <c r="FA56" s="135" t="s">
        <v>335</v>
      </c>
      <c r="FB56" s="135" t="s">
        <v>335</v>
      </c>
      <c r="FC56" s="135" t="s">
        <v>335</v>
      </c>
      <c r="FD56" s="135" t="s">
        <v>335</v>
      </c>
      <c r="FE56" s="135" t="s">
        <v>335</v>
      </c>
      <c r="FF56" s="135" t="s">
        <v>335</v>
      </c>
      <c r="FG56" s="135" t="s">
        <v>335</v>
      </c>
      <c r="FH56" s="135" t="s">
        <v>335</v>
      </c>
      <c r="FI56" s="135" t="s">
        <v>335</v>
      </c>
      <c r="FJ56" s="135" t="s">
        <v>335</v>
      </c>
      <c r="FK56" s="135" t="s">
        <v>335</v>
      </c>
      <c r="FL56" s="135" t="s">
        <v>335</v>
      </c>
      <c r="FM56" s="135" t="s">
        <v>335</v>
      </c>
      <c r="FN56" s="135" t="s">
        <v>335</v>
      </c>
      <c r="FO56" s="135" t="s">
        <v>335</v>
      </c>
      <c r="FP56" s="135" t="s">
        <v>335</v>
      </c>
      <c r="FQ56" s="135" t="s">
        <v>335</v>
      </c>
      <c r="FR56" s="135" t="s">
        <v>335</v>
      </c>
      <c r="FS56" s="135" t="s">
        <v>335</v>
      </c>
      <c r="FT56" s="135" t="s">
        <v>335</v>
      </c>
      <c r="FU56" s="135" t="s">
        <v>335</v>
      </c>
      <c r="FV56" s="135" t="s">
        <v>335</v>
      </c>
      <c r="FW56" s="135" t="s">
        <v>335</v>
      </c>
      <c r="FX56" s="135" t="s">
        <v>335</v>
      </c>
      <c r="FY56" s="135" t="s">
        <v>335</v>
      </c>
      <c r="FZ56" s="135" t="s">
        <v>335</v>
      </c>
      <c r="GA56" s="135" t="s">
        <v>335</v>
      </c>
      <c r="GB56" s="135" t="s">
        <v>335</v>
      </c>
      <c r="GC56" s="135" t="s">
        <v>335</v>
      </c>
      <c r="GD56" s="135" t="s">
        <v>335</v>
      </c>
      <c r="GE56" s="135" t="s">
        <v>335</v>
      </c>
      <c r="GF56" s="135" t="s">
        <v>335</v>
      </c>
      <c r="GG56" s="135" t="s">
        <v>335</v>
      </c>
      <c r="GH56" s="135" t="s">
        <v>335</v>
      </c>
      <c r="GI56" s="135" t="s">
        <v>335</v>
      </c>
      <c r="GJ56" s="135" t="s">
        <v>335</v>
      </c>
      <c r="GK56" s="135" t="s">
        <v>335</v>
      </c>
      <c r="GL56" s="135" t="s">
        <v>335</v>
      </c>
      <c r="GM56" s="135" t="s">
        <v>335</v>
      </c>
      <c r="GN56" s="135" t="s">
        <v>335</v>
      </c>
      <c r="GO56" s="135" t="s">
        <v>335</v>
      </c>
      <c r="GP56" s="135" t="s">
        <v>335</v>
      </c>
      <c r="GQ56" s="135" t="s">
        <v>335</v>
      </c>
      <c r="GR56" s="135" t="s">
        <v>335</v>
      </c>
      <c r="GS56" s="135" t="s">
        <v>335</v>
      </c>
      <c r="GT56" s="135" t="s">
        <v>335</v>
      </c>
      <c r="GU56" s="135" t="s">
        <v>335</v>
      </c>
      <c r="GV56" s="135" t="s">
        <v>335</v>
      </c>
      <c r="GW56" s="135" t="s">
        <v>335</v>
      </c>
      <c r="GX56" s="135" t="s">
        <v>335</v>
      </c>
      <c r="GY56" s="135" t="s">
        <v>335</v>
      </c>
      <c r="GZ56" s="135" t="s">
        <v>335</v>
      </c>
      <c r="HA56" s="135" t="s">
        <v>335</v>
      </c>
      <c r="HB56" s="135" t="s">
        <v>335</v>
      </c>
      <c r="HC56" s="135" t="s">
        <v>335</v>
      </c>
      <c r="HD56" s="135" t="s">
        <v>335</v>
      </c>
      <c r="HE56" s="135" t="s">
        <v>335</v>
      </c>
      <c r="HF56" s="135" t="s">
        <v>335</v>
      </c>
      <c r="HG56" s="135" t="s">
        <v>335</v>
      </c>
      <c r="HH56" s="135" t="s">
        <v>335</v>
      </c>
      <c r="HI56" s="135" t="s">
        <v>335</v>
      </c>
      <c r="HJ56" s="135" t="s">
        <v>335</v>
      </c>
      <c r="HK56" s="135" t="s">
        <v>335</v>
      </c>
      <c r="HL56" s="135" t="s">
        <v>335</v>
      </c>
      <c r="HM56" s="135" t="s">
        <v>335</v>
      </c>
      <c r="HN56" s="135" t="s">
        <v>335</v>
      </c>
      <c r="HO56" s="135" t="s">
        <v>335</v>
      </c>
      <c r="HP56" s="135" t="s">
        <v>335</v>
      </c>
      <c r="HQ56" s="135" t="s">
        <v>335</v>
      </c>
      <c r="HR56" s="135" t="s">
        <v>335</v>
      </c>
      <c r="HS56" s="135" t="s">
        <v>335</v>
      </c>
      <c r="HT56" s="135" t="s">
        <v>335</v>
      </c>
      <c r="HU56" s="135" t="s">
        <v>335</v>
      </c>
      <c r="HV56" s="135" t="s">
        <v>335</v>
      </c>
      <c r="HW56" s="135" t="s">
        <v>335</v>
      </c>
      <c r="HX56" s="135" t="s">
        <v>335</v>
      </c>
      <c r="HY56" s="135" t="s">
        <v>335</v>
      </c>
      <c r="HZ56" s="135" t="s">
        <v>335</v>
      </c>
      <c r="IA56" s="135" t="s">
        <v>335</v>
      </c>
      <c r="IB56" s="135" t="s">
        <v>335</v>
      </c>
      <c r="IC56" s="135" t="s">
        <v>335</v>
      </c>
      <c r="ID56" s="135" t="s">
        <v>335</v>
      </c>
      <c r="IE56" s="135" t="s">
        <v>335</v>
      </c>
      <c r="IF56" s="135" t="s">
        <v>335</v>
      </c>
      <c r="IG56" s="135" t="s">
        <v>335</v>
      </c>
      <c r="IH56" s="135" t="s">
        <v>335</v>
      </c>
      <c r="II56" s="135" t="s">
        <v>335</v>
      </c>
      <c r="IJ56" s="135" t="s">
        <v>335</v>
      </c>
      <c r="IK56" s="135" t="s">
        <v>335</v>
      </c>
      <c r="IL56" s="135" t="s">
        <v>335</v>
      </c>
      <c r="IM56" s="135" t="s">
        <v>335</v>
      </c>
      <c r="IN56" s="135" t="s">
        <v>335</v>
      </c>
      <c r="IO56" s="135" t="s">
        <v>335</v>
      </c>
      <c r="IP56" s="135" t="s">
        <v>335</v>
      </c>
      <c r="IQ56" s="135" t="s">
        <v>335</v>
      </c>
      <c r="IR56" s="135" t="s">
        <v>335</v>
      </c>
      <c r="IS56" s="135" t="s">
        <v>335</v>
      </c>
      <c r="IT56" s="135" t="s">
        <v>335</v>
      </c>
      <c r="IU56" s="135" t="s">
        <v>335</v>
      </c>
      <c r="IV56" s="135" t="s">
        <v>335</v>
      </c>
    </row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  <row r="68" s="86" customFormat="1" ht="12.75"/>
    <row r="69" s="86" customFormat="1" ht="12.75"/>
    <row r="70" s="86" customFormat="1" ht="12.75"/>
    <row r="71" s="86" customFormat="1" ht="12.75"/>
    <row r="72" s="86" customFormat="1" ht="12.75"/>
    <row r="73" s="86" customFormat="1" ht="12.75"/>
    <row r="74" s="86" customFormat="1" ht="12.75"/>
    <row r="75" s="86" customFormat="1" ht="12.75"/>
    <row r="76" s="86" customFormat="1" ht="12.75"/>
    <row r="77" s="86" customFormat="1" ht="12.75"/>
    <row r="78" s="86" customFormat="1" ht="12.75"/>
    <row r="79" s="86" customFormat="1" ht="12.75"/>
    <row r="80" s="86" customFormat="1" ht="12.75"/>
    <row r="81" s="86" customFormat="1" ht="12.75"/>
    <row r="82" s="86" customFormat="1" ht="12.75"/>
    <row r="83" s="86" customFormat="1" ht="12.75"/>
    <row r="84" s="86" customFormat="1" ht="12.75"/>
    <row r="85" s="86" customFormat="1" ht="12.75"/>
    <row r="86" s="86" customFormat="1" ht="12.75"/>
    <row r="87" s="86" customFormat="1" ht="12.75"/>
    <row r="88" s="86" customFormat="1" ht="12.75"/>
    <row r="89" s="86" customFormat="1" ht="12.75"/>
    <row r="90" s="86" customFormat="1" ht="12.75"/>
    <row r="91" s="86" customFormat="1" ht="12.75"/>
    <row r="92" s="86" customFormat="1" ht="12.75"/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  <row r="99" s="86" customFormat="1" ht="12.75"/>
    <row r="100" s="86" customFormat="1" ht="12.75"/>
    <row r="101" s="86" customFormat="1" ht="12.75"/>
    <row r="102" s="86" customFormat="1" ht="12.75"/>
    <row r="103" s="86" customFormat="1" ht="12.75"/>
    <row r="104" s="86" customFormat="1" ht="12.75"/>
    <row r="105" s="86" customFormat="1" ht="12.75"/>
    <row r="106" s="86" customFormat="1" ht="12.75"/>
    <row r="107" s="86" customFormat="1" ht="12.75"/>
    <row r="108" s="86" customFormat="1" ht="12.75"/>
    <row r="109" s="86" customFormat="1" ht="12.75"/>
    <row r="110" s="86" customFormat="1" ht="12.75"/>
    <row r="111" s="86" customFormat="1" ht="12.75"/>
    <row r="112" s="86" customFormat="1" ht="12.75"/>
    <row r="113" s="86" customFormat="1" ht="12.75"/>
    <row r="114" s="86" customFormat="1" ht="12.75"/>
    <row r="115" s="86" customFormat="1" ht="12.75"/>
    <row r="116" s="86" customFormat="1" ht="12.75"/>
    <row r="117" s="86" customFormat="1" ht="12.75"/>
    <row r="118" s="86" customFormat="1" ht="12.75"/>
    <row r="119" s="86" customFormat="1" ht="12.75"/>
    <row r="120" s="86" customFormat="1" ht="12.75"/>
    <row r="121" s="86" customFormat="1" ht="12.75"/>
    <row r="122" s="86" customFormat="1" ht="12.75"/>
    <row r="123" s="86" customFormat="1" ht="12.75"/>
    <row r="124" s="86" customFormat="1" ht="12.75"/>
    <row r="125" s="86" customFormat="1" ht="12.75"/>
    <row r="126" s="86" customFormat="1" ht="12.75"/>
    <row r="127" s="86" customFormat="1" ht="12.75"/>
    <row r="128" s="86" customFormat="1" ht="12.75"/>
    <row r="129" s="86" customFormat="1" ht="12.75"/>
    <row r="130" s="86" customFormat="1" ht="12.75"/>
    <row r="131" s="86" customFormat="1" ht="12.75"/>
    <row r="132" s="86" customFormat="1" ht="12.75"/>
    <row r="133" s="86" customFormat="1" ht="12.75"/>
    <row r="134" s="86" customFormat="1" ht="12.75"/>
    <row r="135" s="86" customFormat="1" ht="12.75"/>
    <row r="136" s="86" customFormat="1" ht="12.75"/>
    <row r="137" s="86" customFormat="1" ht="12.75"/>
    <row r="138" s="86" customFormat="1" ht="12.75"/>
    <row r="139" s="86" customFormat="1" ht="12.75"/>
    <row r="140" s="86" customFormat="1" ht="12.75"/>
    <row r="141" s="86" customFormat="1" ht="12.75"/>
    <row r="142" s="86" customFormat="1" ht="12.75"/>
    <row r="143" s="86" customFormat="1" ht="12.75"/>
    <row r="144" s="86" customFormat="1" ht="12.75"/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pans="1:10" s="86" customFormat="1" ht="12.75">
      <c r="A212" s="84"/>
      <c r="B212" s="84"/>
      <c r="C212" s="84"/>
      <c r="D212" s="84"/>
      <c r="E212" s="84"/>
      <c r="F212" s="84"/>
      <c r="G212" s="84"/>
      <c r="H212" s="84"/>
      <c r="I212" s="84"/>
      <c r="J212" s="84"/>
    </row>
    <row r="213" spans="1:10" s="86" customFormat="1" ht="12.75">
      <c r="A213" s="84"/>
      <c r="B213" s="84"/>
      <c r="C213" s="84"/>
      <c r="D213" s="84"/>
      <c r="E213" s="84"/>
      <c r="F213" s="84"/>
      <c r="G213" s="84"/>
      <c r="H213" s="84"/>
      <c r="I213" s="84"/>
      <c r="J213" s="84"/>
    </row>
    <row r="214" spans="1:10" s="86" customFormat="1" ht="12.75">
      <c r="A214" s="84"/>
      <c r="B214" s="84"/>
      <c r="C214" s="84"/>
      <c r="D214" s="84"/>
      <c r="E214" s="84"/>
      <c r="F214" s="84"/>
      <c r="G214" s="84"/>
      <c r="H214" s="84"/>
      <c r="I214" s="84"/>
      <c r="J214" s="84"/>
    </row>
    <row r="215" spans="1:10" s="86" customFormat="1" ht="12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</row>
    <row r="216" spans="1:10" s="86" customFormat="1" ht="12.75">
      <c r="A216" s="84"/>
      <c r="B216" s="84"/>
      <c r="C216" s="84"/>
      <c r="D216" s="84"/>
      <c r="E216" s="84"/>
      <c r="F216" s="84"/>
      <c r="G216" s="84"/>
      <c r="H216" s="84"/>
      <c r="I216" s="84"/>
      <c r="J216" s="84"/>
    </row>
    <row r="217" spans="1:10" s="86" customFormat="1" ht="12.75">
      <c r="A217" s="84"/>
      <c r="B217" s="84"/>
      <c r="C217" s="84"/>
      <c r="D217" s="84"/>
      <c r="E217" s="84"/>
      <c r="F217" s="84"/>
      <c r="G217" s="84"/>
      <c r="H217" s="84"/>
      <c r="I217" s="84"/>
      <c r="J217" s="84"/>
    </row>
    <row r="218" spans="1:10" s="86" customFormat="1" ht="12.75">
      <c r="A218" s="84"/>
      <c r="B218" s="84"/>
      <c r="C218" s="84"/>
      <c r="D218" s="84"/>
      <c r="E218" s="84"/>
      <c r="F218" s="84"/>
      <c r="G218" s="84"/>
      <c r="H218" s="84"/>
      <c r="I218" s="84"/>
      <c r="J218" s="84"/>
    </row>
    <row r="219" spans="1:10" s="86" customFormat="1" ht="12.75">
      <c r="A219" s="84"/>
      <c r="B219" s="84"/>
      <c r="C219" s="84"/>
      <c r="D219" s="84"/>
      <c r="E219" s="84"/>
      <c r="F219" s="84"/>
      <c r="G219" s="84"/>
      <c r="H219" s="84"/>
      <c r="I219" s="84"/>
      <c r="J219" s="84"/>
    </row>
    <row r="220" spans="1:10" s="86" customFormat="1" ht="12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</row>
    <row r="221" spans="1:10" s="86" customFormat="1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</row>
    <row r="222" spans="1:10" s="86" customFormat="1" ht="12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</row>
    <row r="223" spans="1:10" s="86" customFormat="1" ht="12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</row>
    <row r="224" spans="1:10" s="86" customFormat="1" ht="12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</row>
    <row r="225" spans="1:10" s="86" customFormat="1" ht="12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</row>
    <row r="226" spans="1:10" s="86" customFormat="1" ht="12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</row>
  </sheetData>
  <sheetProtection/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8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202" customWidth="1"/>
    <col min="2" max="2" width="30.57421875" style="202" customWidth="1"/>
    <col min="3" max="4" width="12.00390625" style="202" customWidth="1"/>
    <col min="5" max="5" width="12.57421875" style="202" customWidth="1"/>
    <col min="6" max="6" width="12.00390625" style="202" customWidth="1"/>
    <col min="7" max="16384" width="8.00390625" style="202" customWidth="1"/>
  </cols>
  <sheetData>
    <row r="1" spans="1:6" s="335" customFormat="1" ht="48.75" customHeight="1">
      <c r="A1" s="600" t="s">
        <v>531</v>
      </c>
      <c r="B1" s="600"/>
      <c r="C1" s="600"/>
      <c r="D1" s="600"/>
      <c r="E1" s="600"/>
      <c r="F1" s="600"/>
    </row>
    <row r="2" spans="1:9" s="227" customFormat="1" ht="15.75" customHeight="1">
      <c r="A2" s="234"/>
      <c r="B2" s="226"/>
      <c r="C2" s="578"/>
      <c r="D2" s="578"/>
      <c r="E2" s="592"/>
      <c r="F2" s="592"/>
      <c r="G2" s="333"/>
      <c r="I2" s="332"/>
    </row>
    <row r="3" spans="1:9" s="228" customFormat="1" ht="15.75" customHeight="1">
      <c r="A3" s="634" t="s">
        <v>555</v>
      </c>
      <c r="B3" s="235"/>
      <c r="C3" s="236"/>
      <c r="D3" s="331"/>
      <c r="E3" s="595" t="s">
        <v>481</v>
      </c>
      <c r="F3" s="595"/>
      <c r="G3" s="334"/>
      <c r="I3" s="331"/>
    </row>
    <row r="4" spans="1:7" ht="15.75" customHeight="1">
      <c r="A4" s="596" t="s">
        <v>532</v>
      </c>
      <c r="B4" s="596"/>
      <c r="C4" s="596"/>
      <c r="D4" s="596"/>
      <c r="E4" s="596"/>
      <c r="F4" s="205"/>
      <c r="G4" s="206"/>
    </row>
    <row r="5" spans="1:7" ht="15.75" customHeight="1" thickBot="1">
      <c r="A5" s="203"/>
      <c r="B5" s="203"/>
      <c r="C5" s="204"/>
      <c r="D5" s="204"/>
      <c r="E5" s="205"/>
      <c r="F5" s="205"/>
      <c r="G5" s="206"/>
    </row>
    <row r="6" spans="1:7" ht="22.5" customHeight="1">
      <c r="A6" s="219" t="s">
        <v>410</v>
      </c>
      <c r="B6" s="609" t="s">
        <v>425</v>
      </c>
      <c r="C6" s="609"/>
      <c r="D6" s="609"/>
      <c r="E6" s="601" t="s">
        <v>426</v>
      </c>
      <c r="F6" s="602"/>
      <c r="G6" s="206"/>
    </row>
    <row r="7" spans="1:7" ht="15.75" customHeight="1">
      <c r="A7" s="220" t="s">
        <v>100</v>
      </c>
      <c r="B7" s="598" t="s">
        <v>101</v>
      </c>
      <c r="C7" s="598"/>
      <c r="D7" s="598"/>
      <c r="E7" s="598" t="s">
        <v>102</v>
      </c>
      <c r="F7" s="599"/>
      <c r="G7" s="206"/>
    </row>
    <row r="8" spans="1:7" ht="15.75" customHeight="1">
      <c r="A8" s="220" t="s">
        <v>107</v>
      </c>
      <c r="B8" s="597"/>
      <c r="C8" s="597"/>
      <c r="D8" s="597"/>
      <c r="E8" s="593"/>
      <c r="F8" s="594"/>
      <c r="G8" s="206"/>
    </row>
    <row r="9" spans="1:7" ht="15.75" customHeight="1">
      <c r="A9" s="220" t="s">
        <v>108</v>
      </c>
      <c r="B9" s="597"/>
      <c r="C9" s="597"/>
      <c r="D9" s="597"/>
      <c r="E9" s="593"/>
      <c r="F9" s="594"/>
      <c r="G9" s="206"/>
    </row>
    <row r="10" spans="1:7" ht="15.75" customHeight="1">
      <c r="A10" s="220" t="s">
        <v>109</v>
      </c>
      <c r="B10" s="597"/>
      <c r="C10" s="597"/>
      <c r="D10" s="597"/>
      <c r="E10" s="593"/>
      <c r="F10" s="594"/>
      <c r="G10" s="206"/>
    </row>
    <row r="11" spans="1:7" ht="25.5" customHeight="1" thickBot="1">
      <c r="A11" s="230" t="s">
        <v>110</v>
      </c>
      <c r="B11" s="605" t="s">
        <v>427</v>
      </c>
      <c r="C11" s="605"/>
      <c r="D11" s="605"/>
      <c r="E11" s="614">
        <f>SUM(E8:E10)</f>
        <v>0</v>
      </c>
      <c r="F11" s="615"/>
      <c r="G11" s="206"/>
    </row>
    <row r="12" spans="1:7" ht="25.5" customHeight="1">
      <c r="A12" s="231"/>
      <c r="B12" s="232"/>
      <c r="C12" s="232"/>
      <c r="D12" s="232"/>
      <c r="E12" s="233"/>
      <c r="F12" s="233"/>
      <c r="G12" s="206"/>
    </row>
    <row r="13" spans="1:7" ht="15.75" customHeight="1">
      <c r="A13" s="596" t="s">
        <v>458</v>
      </c>
      <c r="B13" s="596"/>
      <c r="C13" s="596"/>
      <c r="D13" s="596"/>
      <c r="E13" s="596"/>
      <c r="F13" s="596"/>
      <c r="G13" s="206"/>
    </row>
    <row r="14" spans="1:7" ht="15.75" customHeight="1" thickBot="1">
      <c r="A14" s="203"/>
      <c r="B14" s="203"/>
      <c r="C14" s="204"/>
      <c r="D14" s="204"/>
      <c r="E14" s="205"/>
      <c r="F14" s="205"/>
      <c r="G14" s="206"/>
    </row>
    <row r="15" spans="1:6" ht="15" customHeight="1">
      <c r="A15" s="625" t="s">
        <v>410</v>
      </c>
      <c r="B15" s="612" t="s">
        <v>411</v>
      </c>
      <c r="C15" s="606" t="s">
        <v>412</v>
      </c>
      <c r="D15" s="607"/>
      <c r="E15" s="608"/>
      <c r="F15" s="610" t="s">
        <v>413</v>
      </c>
    </row>
    <row r="16" spans="1:6" ht="13.5" customHeight="1" thickBot="1">
      <c r="A16" s="626"/>
      <c r="B16" s="613"/>
      <c r="C16" s="207" t="s">
        <v>485</v>
      </c>
      <c r="D16" s="207" t="s">
        <v>486</v>
      </c>
      <c r="E16" s="207" t="s">
        <v>488</v>
      </c>
      <c r="F16" s="611"/>
    </row>
    <row r="17" spans="1:6" ht="15.75" thickBot="1">
      <c r="A17" s="208" t="s">
        <v>100</v>
      </c>
      <c r="B17" s="209" t="s">
        <v>101</v>
      </c>
      <c r="C17" s="209" t="s">
        <v>102</v>
      </c>
      <c r="D17" s="209" t="s">
        <v>103</v>
      </c>
      <c r="E17" s="209" t="s">
        <v>104</v>
      </c>
      <c r="F17" s="210" t="s">
        <v>414</v>
      </c>
    </row>
    <row r="18" spans="1:6" ht="15">
      <c r="A18" s="211" t="s">
        <v>107</v>
      </c>
      <c r="B18" s="360"/>
      <c r="C18" s="353"/>
      <c r="D18" s="353"/>
      <c r="E18" s="353"/>
      <c r="F18" s="354">
        <f>SUM(C18:E18)</f>
        <v>0</v>
      </c>
    </row>
    <row r="19" spans="1:6" ht="15">
      <c r="A19" s="212" t="s">
        <v>108</v>
      </c>
      <c r="B19" s="352"/>
      <c r="C19" s="353"/>
      <c r="D19" s="353"/>
      <c r="E19" s="353"/>
      <c r="F19" s="355">
        <f>SUM(C19:E19)</f>
        <v>0</v>
      </c>
    </row>
    <row r="20" spans="1:6" ht="15">
      <c r="A20" s="212" t="s">
        <v>109</v>
      </c>
      <c r="B20" s="213"/>
      <c r="C20" s="356"/>
      <c r="D20" s="356"/>
      <c r="E20" s="356"/>
      <c r="F20" s="355">
        <f>SUM(C20:E20)</f>
        <v>0</v>
      </c>
    </row>
    <row r="21" spans="1:6" ht="15">
      <c r="A21" s="212" t="s">
        <v>110</v>
      </c>
      <c r="B21" s="213"/>
      <c r="C21" s="356"/>
      <c r="D21" s="356"/>
      <c r="E21" s="356"/>
      <c r="F21" s="355">
        <f>SUM(C21:E21)</f>
        <v>0</v>
      </c>
    </row>
    <row r="22" spans="1:6" ht="15.75" thickBot="1">
      <c r="A22" s="214" t="s">
        <v>111</v>
      </c>
      <c r="B22" s="215"/>
      <c r="C22" s="357"/>
      <c r="D22" s="357"/>
      <c r="E22" s="357"/>
      <c r="F22" s="355">
        <f>SUM(C22:E22)</f>
        <v>0</v>
      </c>
    </row>
    <row r="23" spans="1:6" s="218" customFormat="1" ht="15" thickBot="1">
      <c r="A23" s="216" t="s">
        <v>112</v>
      </c>
      <c r="B23" s="217" t="s">
        <v>415</v>
      </c>
      <c r="C23" s="358">
        <f>SUM(C18:C22)</f>
        <v>0</v>
      </c>
      <c r="D23" s="358">
        <f>SUM(D18:D22)</f>
        <v>0</v>
      </c>
      <c r="E23" s="358">
        <f>SUM(E18:E22)</f>
        <v>0</v>
      </c>
      <c r="F23" s="359">
        <f>SUM(F18:F22)</f>
        <v>0</v>
      </c>
    </row>
    <row r="24" spans="1:6" s="218" customFormat="1" ht="14.25">
      <c r="A24" s="270"/>
      <c r="B24" s="271"/>
      <c r="C24" s="272"/>
      <c r="D24" s="272"/>
      <c r="E24" s="272"/>
      <c r="F24" s="272"/>
    </row>
    <row r="25" spans="1:6" s="273" customFormat="1" ht="30.75" customHeight="1">
      <c r="A25" s="623" t="s">
        <v>459</v>
      </c>
      <c r="B25" s="623"/>
      <c r="C25" s="623"/>
      <c r="D25" s="623"/>
      <c r="E25" s="623"/>
      <c r="F25" s="623"/>
    </row>
    <row r="26" ht="15.75" thickBot="1"/>
    <row r="27" spans="1:6" ht="32.25" thickBot="1">
      <c r="A27" s="262" t="s">
        <v>410</v>
      </c>
      <c r="B27" s="603" t="s">
        <v>416</v>
      </c>
      <c r="C27" s="604"/>
      <c r="D27" s="604"/>
      <c r="E27" s="604"/>
      <c r="F27" s="262" t="s">
        <v>533</v>
      </c>
    </row>
    <row r="28" spans="1:6" ht="15">
      <c r="A28" s="263" t="s">
        <v>100</v>
      </c>
      <c r="B28" s="617" t="s">
        <v>101</v>
      </c>
      <c r="C28" s="618"/>
      <c r="D28" s="618"/>
      <c r="E28" s="619"/>
      <c r="F28" s="263" t="s">
        <v>102</v>
      </c>
    </row>
    <row r="29" spans="1:6" ht="15">
      <c r="A29" s="276" t="s">
        <v>107</v>
      </c>
      <c r="B29" s="274" t="s">
        <v>417</v>
      </c>
      <c r="C29" s="264"/>
      <c r="D29" s="265"/>
      <c r="E29" s="265"/>
      <c r="F29" s="268">
        <v>220000</v>
      </c>
    </row>
    <row r="30" spans="1:6" ht="23.25" customHeight="1">
      <c r="A30" s="276" t="s">
        <v>108</v>
      </c>
      <c r="B30" s="620" t="s">
        <v>418</v>
      </c>
      <c r="C30" s="621"/>
      <c r="D30" s="621"/>
      <c r="E30" s="622"/>
      <c r="F30" s="268">
        <v>0</v>
      </c>
    </row>
    <row r="31" spans="1:6" ht="15">
      <c r="A31" s="276" t="s">
        <v>109</v>
      </c>
      <c r="B31" s="620" t="s">
        <v>419</v>
      </c>
      <c r="C31" s="621"/>
      <c r="D31" s="621"/>
      <c r="E31" s="622"/>
      <c r="F31" s="268">
        <v>0</v>
      </c>
    </row>
    <row r="32" spans="1:6" ht="30" customHeight="1">
      <c r="A32" s="276" t="s">
        <v>110</v>
      </c>
      <c r="B32" s="620" t="s">
        <v>420</v>
      </c>
      <c r="C32" s="621"/>
      <c r="D32" s="621"/>
      <c r="E32" s="622"/>
      <c r="F32" s="268">
        <v>0</v>
      </c>
    </row>
    <row r="33" spans="1:6" ht="15">
      <c r="A33" s="276" t="s">
        <v>111</v>
      </c>
      <c r="B33" s="620" t="s">
        <v>421</v>
      </c>
      <c r="C33" s="621"/>
      <c r="D33" s="621"/>
      <c r="E33" s="622"/>
      <c r="F33" s="268">
        <v>1000</v>
      </c>
    </row>
    <row r="34" spans="1:6" ht="17.25" customHeight="1" thickBot="1">
      <c r="A34" s="277" t="s">
        <v>112</v>
      </c>
      <c r="B34" s="624" t="s">
        <v>422</v>
      </c>
      <c r="C34" s="624"/>
      <c r="D34" s="624"/>
      <c r="E34" s="624"/>
      <c r="F34" s="268">
        <v>0</v>
      </c>
    </row>
    <row r="35" spans="1:6" ht="29.25" customHeight="1" thickBot="1">
      <c r="A35" s="275" t="s">
        <v>423</v>
      </c>
      <c r="B35" s="266"/>
      <c r="C35" s="267"/>
      <c r="D35" s="267"/>
      <c r="E35" s="267"/>
      <c r="F35" s="269">
        <f>SUM(F29:F34)</f>
        <v>221000</v>
      </c>
    </row>
    <row r="36" spans="1:5" ht="27" customHeight="1">
      <c r="A36" s="616" t="s">
        <v>424</v>
      </c>
      <c r="B36" s="616"/>
      <c r="C36" s="616"/>
      <c r="D36" s="616"/>
      <c r="E36" s="616"/>
    </row>
  </sheetData>
  <sheetProtection/>
  <mergeCells count="31">
    <mergeCell ref="B34:E34"/>
    <mergeCell ref="A15:A16"/>
    <mergeCell ref="B33:E33"/>
    <mergeCell ref="F15:F16"/>
    <mergeCell ref="E9:F9"/>
    <mergeCell ref="B15:B16"/>
    <mergeCell ref="E11:F11"/>
    <mergeCell ref="A36:E36"/>
    <mergeCell ref="B28:E28"/>
    <mergeCell ref="B30:E30"/>
    <mergeCell ref="B31:E31"/>
    <mergeCell ref="B32:E32"/>
    <mergeCell ref="A25:F25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E8:F8"/>
    <mergeCell ref="E3:F3"/>
    <mergeCell ref="E10:F10"/>
    <mergeCell ref="A4:E4"/>
    <mergeCell ref="B8:D8"/>
    <mergeCell ref="E7:F7"/>
    <mergeCell ref="B6:D6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F4" sqref="F4"/>
    </sheetView>
  </sheetViews>
  <sheetFormatPr defaultColWidth="8.00390625" defaultRowHeight="12.75"/>
  <cols>
    <col min="1" max="1" width="9.8515625" style="430" hidden="1" customWidth="1"/>
    <col min="2" max="2" width="3.28125" style="430" hidden="1" customWidth="1"/>
    <col min="3" max="3" width="54.28125" style="430" customWidth="1"/>
    <col min="4" max="4" width="13.57421875" style="430" customWidth="1"/>
    <col min="5" max="5" width="51.421875" style="430" customWidth="1"/>
    <col min="6" max="6" width="12.7109375" style="430" customWidth="1"/>
    <col min="7" max="16384" width="8.00390625" style="430" customWidth="1"/>
  </cols>
  <sheetData>
    <row r="1" spans="3:6" ht="30" customHeight="1">
      <c r="C1" s="627" t="s">
        <v>517</v>
      </c>
      <c r="D1" s="627"/>
      <c r="E1" s="627"/>
      <c r="F1" s="627"/>
    </row>
    <row r="2" spans="3:6" ht="30" customHeight="1">
      <c r="C2" s="627" t="s">
        <v>489</v>
      </c>
      <c r="D2" s="627"/>
      <c r="E2" s="627"/>
      <c r="F2" s="627"/>
    </row>
    <row r="3" spans="3:6" ht="17.25" customHeight="1">
      <c r="C3" s="627" t="s">
        <v>485</v>
      </c>
      <c r="D3" s="627"/>
      <c r="E3" s="627"/>
      <c r="F3" s="627"/>
    </row>
    <row r="4" spans="3:6" ht="17.25" customHeight="1">
      <c r="C4" s="431"/>
      <c r="D4" s="431"/>
      <c r="E4" s="431"/>
      <c r="F4" s="432"/>
    </row>
    <row r="5" spans="3:6" ht="19.5" customHeight="1" thickBot="1">
      <c r="C5" s="634" t="s">
        <v>556</v>
      </c>
      <c r="E5" s="433"/>
      <c r="F5" s="434" t="s">
        <v>490</v>
      </c>
    </row>
    <row r="6" spans="1:6" ht="42" customHeight="1">
      <c r="A6" s="435" t="s">
        <v>491</v>
      </c>
      <c r="B6" s="436" t="s">
        <v>492</v>
      </c>
      <c r="C6" s="436" t="s">
        <v>493</v>
      </c>
      <c r="D6" s="436" t="s">
        <v>524</v>
      </c>
      <c r="E6" s="437" t="s">
        <v>494</v>
      </c>
      <c r="F6" s="436" t="s">
        <v>524</v>
      </c>
    </row>
    <row r="7" spans="1:6" s="441" customFormat="1" ht="10.5">
      <c r="A7" s="438">
        <v>1</v>
      </c>
      <c r="B7" s="439">
        <v>2</v>
      </c>
      <c r="C7" s="439" t="s">
        <v>100</v>
      </c>
      <c r="D7" s="439" t="s">
        <v>101</v>
      </c>
      <c r="E7" s="440" t="s">
        <v>102</v>
      </c>
      <c r="F7" s="439" t="s">
        <v>103</v>
      </c>
    </row>
    <row r="8" spans="1:6" ht="33" customHeight="1">
      <c r="A8" s="442" t="s">
        <v>495</v>
      </c>
      <c r="B8" s="443" t="s">
        <v>496</v>
      </c>
      <c r="C8" s="483" t="s">
        <v>538</v>
      </c>
      <c r="D8" s="445">
        <v>500000</v>
      </c>
      <c r="E8" s="446"/>
      <c r="F8" s="445"/>
    </row>
    <row r="9" spans="1:6" ht="15" customHeight="1">
      <c r="A9" s="442" t="s">
        <v>495</v>
      </c>
      <c r="B9" s="443" t="s">
        <v>496</v>
      </c>
      <c r="C9" s="485" t="s">
        <v>525</v>
      </c>
      <c r="D9" s="447">
        <v>400000</v>
      </c>
      <c r="E9" s="446"/>
      <c r="F9" s="448"/>
    </row>
    <row r="10" spans="1:6" ht="12.75" customHeight="1">
      <c r="A10" s="442" t="s">
        <v>497</v>
      </c>
      <c r="B10" s="443" t="s">
        <v>498</v>
      </c>
      <c r="C10" s="449" t="s">
        <v>539</v>
      </c>
      <c r="D10" s="448">
        <v>600000</v>
      </c>
      <c r="E10" s="446"/>
      <c r="F10" s="448"/>
    </row>
    <row r="11" spans="1:6" ht="17.25" customHeight="1">
      <c r="A11" s="442" t="s">
        <v>499</v>
      </c>
      <c r="B11" s="443" t="s">
        <v>500</v>
      </c>
      <c r="C11" s="444"/>
      <c r="D11" s="448"/>
      <c r="E11" s="446"/>
      <c r="F11" s="448"/>
    </row>
    <row r="12" spans="1:6" ht="15" customHeight="1">
      <c r="A12" s="442" t="s">
        <v>495</v>
      </c>
      <c r="B12" s="443" t="s">
        <v>501</v>
      </c>
      <c r="C12" s="444"/>
      <c r="D12" s="448"/>
      <c r="E12" s="446"/>
      <c r="F12" s="448"/>
    </row>
    <row r="13" spans="1:6" ht="12.75">
      <c r="A13" s="442" t="s">
        <v>499</v>
      </c>
      <c r="B13" s="443" t="s">
        <v>500</v>
      </c>
      <c r="C13" s="449"/>
      <c r="D13" s="445"/>
      <c r="E13" s="446"/>
      <c r="F13" s="448"/>
    </row>
    <row r="14" spans="1:6" ht="16.5" customHeight="1">
      <c r="A14" s="450">
        <v>999000</v>
      </c>
      <c r="B14" s="443" t="s">
        <v>501</v>
      </c>
      <c r="C14" s="449"/>
      <c r="D14" s="445"/>
      <c r="E14" s="451"/>
      <c r="F14" s="448"/>
    </row>
    <row r="15" spans="1:6" ht="12.75">
      <c r="A15" s="442" t="s">
        <v>502</v>
      </c>
      <c r="B15" s="443" t="s">
        <v>503</v>
      </c>
      <c r="C15" s="449"/>
      <c r="D15" s="445"/>
      <c r="E15" s="446"/>
      <c r="F15" s="445"/>
    </row>
    <row r="16" spans="1:6" ht="12.75">
      <c r="A16" s="442" t="s">
        <v>504</v>
      </c>
      <c r="B16" s="443" t="s">
        <v>505</v>
      </c>
      <c r="C16" s="449"/>
      <c r="D16" s="445"/>
      <c r="E16" s="446"/>
      <c r="F16" s="445"/>
    </row>
    <row r="17" spans="1:6" ht="15" customHeight="1">
      <c r="A17" s="442" t="s">
        <v>495</v>
      </c>
      <c r="B17" s="443" t="s">
        <v>506</v>
      </c>
      <c r="C17" s="444"/>
      <c r="D17" s="448"/>
      <c r="E17" s="452"/>
      <c r="F17" s="445"/>
    </row>
    <row r="18" spans="1:6" ht="15" customHeight="1">
      <c r="A18" s="453"/>
      <c r="B18" s="454"/>
      <c r="C18" s="455"/>
      <c r="D18" s="456"/>
      <c r="E18" s="452"/>
      <c r="F18" s="447"/>
    </row>
    <row r="19" spans="1:6" ht="13.5" thickBot="1">
      <c r="A19" s="457"/>
      <c r="B19" s="458"/>
      <c r="C19" s="459"/>
      <c r="D19" s="460">
        <f>SUM(D8:D17)</f>
        <v>1500000</v>
      </c>
      <c r="E19" s="461"/>
      <c r="F19" s="460">
        <f>SUM(F8:F17)</f>
        <v>0</v>
      </c>
    </row>
    <row r="20" spans="1:2" ht="12.75">
      <c r="A20" s="457"/>
      <c r="B20" s="458"/>
    </row>
    <row r="21" spans="1:2" ht="12.75">
      <c r="A21" s="457"/>
      <c r="B21" s="458"/>
    </row>
    <row r="22" spans="1:2" ht="13.5" thickBot="1">
      <c r="A22" s="462" t="s">
        <v>507</v>
      </c>
      <c r="B22" s="459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D17" sqref="D17"/>
    </sheetView>
  </sheetViews>
  <sheetFormatPr defaultColWidth="9.140625" defaultRowHeight="12.75"/>
  <cols>
    <col min="1" max="1" width="8.421875" style="464" customWidth="1"/>
    <col min="2" max="2" width="44.421875" style="464" customWidth="1"/>
    <col min="3" max="3" width="5.57421875" style="464" hidden="1" customWidth="1"/>
    <col min="4" max="4" width="14.7109375" style="464" customWidth="1"/>
    <col min="5" max="5" width="21.140625" style="464" customWidth="1"/>
    <col min="6" max="16384" width="9.140625" style="464" customWidth="1"/>
  </cols>
  <sheetData>
    <row r="1" spans="1:5" ht="15.75">
      <c r="A1" s="628" t="s">
        <v>534</v>
      </c>
      <c r="B1" s="628"/>
      <c r="C1" s="628"/>
      <c r="D1" s="628"/>
      <c r="E1" s="628"/>
    </row>
    <row r="2" spans="1:5" ht="15.75">
      <c r="A2" s="463"/>
      <c r="B2" s="463"/>
      <c r="C2" s="463"/>
      <c r="D2" s="463"/>
      <c r="E2" s="463"/>
    </row>
    <row r="3" spans="1:5" ht="15.75">
      <c r="A3" s="463"/>
      <c r="B3" s="463"/>
      <c r="C3" s="463"/>
      <c r="D3" s="463"/>
      <c r="E3" s="463"/>
    </row>
    <row r="4" spans="1:5" ht="12.75" customHeight="1">
      <c r="A4" s="465"/>
      <c r="B4" s="465"/>
      <c r="C4" s="465"/>
      <c r="D4" s="465"/>
      <c r="E4" s="466" t="s">
        <v>508</v>
      </c>
    </row>
    <row r="5" spans="1:5" ht="15">
      <c r="A5" s="467"/>
      <c r="B5" s="467"/>
      <c r="C5" s="467"/>
      <c r="D5" s="467"/>
      <c r="E5" s="468" t="s">
        <v>467</v>
      </c>
    </row>
    <row r="6" spans="1:5" ht="15.75" thickBot="1">
      <c r="A6" s="467"/>
      <c r="B6" s="467"/>
      <c r="C6" s="467"/>
      <c r="D6" s="467"/>
      <c r="E6" s="467"/>
    </row>
    <row r="7" spans="1:5" ht="15.75" customHeight="1" thickBot="1">
      <c r="A7" s="629" t="s">
        <v>509</v>
      </c>
      <c r="B7" s="630" t="s">
        <v>510</v>
      </c>
      <c r="C7" s="630"/>
      <c r="D7" s="631" t="s">
        <v>535</v>
      </c>
      <c r="E7" s="630" t="s">
        <v>511</v>
      </c>
    </row>
    <row r="8" spans="1:5" ht="15.75" customHeight="1" thickBot="1">
      <c r="A8" s="629"/>
      <c r="B8" s="630"/>
      <c r="C8" s="630"/>
      <c r="D8" s="632"/>
      <c r="E8" s="630"/>
    </row>
    <row r="9" spans="1:5" ht="15.75" customHeight="1" thickBot="1">
      <c r="A9" s="629"/>
      <c r="B9" s="630"/>
      <c r="C9" s="630"/>
      <c r="D9" s="632"/>
      <c r="E9" s="630"/>
    </row>
    <row r="10" spans="1:5" ht="15.75" customHeight="1" thickBot="1">
      <c r="A10" s="629"/>
      <c r="B10" s="630"/>
      <c r="C10" s="630"/>
      <c r="D10" s="633"/>
      <c r="E10" s="630"/>
    </row>
    <row r="11" spans="1:5" s="474" customFormat="1" ht="27.75" customHeight="1">
      <c r="A11" s="469" t="s">
        <v>512</v>
      </c>
      <c r="B11" s="470" t="s">
        <v>513</v>
      </c>
      <c r="C11" s="471"/>
      <c r="D11" s="472">
        <v>0</v>
      </c>
      <c r="E11" s="473"/>
    </row>
    <row r="12" spans="1:5" s="474" customFormat="1" ht="27.75" customHeight="1">
      <c r="A12" s="469" t="s">
        <v>514</v>
      </c>
      <c r="B12" s="475" t="s">
        <v>515</v>
      </c>
      <c r="C12" s="476"/>
      <c r="D12" s="472">
        <v>0</v>
      </c>
      <c r="E12" s="473"/>
    </row>
    <row r="13" spans="1:5" ht="27.75" customHeight="1" thickBot="1">
      <c r="A13" s="477"/>
      <c r="B13" s="478" t="s">
        <v>516</v>
      </c>
      <c r="C13" s="479"/>
      <c r="D13" s="480">
        <f>D11+D12</f>
        <v>0</v>
      </c>
      <c r="E13" s="481"/>
    </row>
    <row r="14" spans="1:5" ht="16.5" customHeight="1">
      <c r="A14" s="482"/>
      <c r="B14" s="482"/>
      <c r="C14" s="482"/>
      <c r="D14" s="482"/>
      <c r="E14" s="482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7" width="7.00390625" style="0" customWidth="1"/>
  </cols>
  <sheetData>
    <row r="1" spans="1:5" ht="38.25" customHeight="1">
      <c r="A1" s="552" t="s">
        <v>478</v>
      </c>
      <c r="B1" s="552"/>
      <c r="C1" s="552"/>
      <c r="D1" s="552"/>
      <c r="E1" s="552"/>
    </row>
    <row r="2" spans="1:5" ht="18" customHeight="1">
      <c r="A2" s="553" t="s">
        <v>485</v>
      </c>
      <c r="B2" s="553"/>
      <c r="C2" s="553"/>
      <c r="D2" s="553"/>
      <c r="E2" s="553"/>
    </row>
    <row r="3" spans="1:5" ht="28.5" customHeight="1">
      <c r="A3" s="4"/>
      <c r="B3" s="2"/>
      <c r="C3" s="361"/>
      <c r="D3" s="554"/>
      <c r="E3" s="554"/>
    </row>
    <row r="4" spans="1:5" ht="16.5" thickBot="1">
      <c r="A4" s="634" t="s">
        <v>547</v>
      </c>
      <c r="B4" s="3"/>
      <c r="C4" s="374"/>
      <c r="D4" s="555" t="s">
        <v>467</v>
      </c>
      <c r="E4" s="555"/>
    </row>
    <row r="5" spans="1:5" ht="44.25" customHeight="1" thickBot="1" thickTop="1">
      <c r="A5" s="20" t="s">
        <v>0</v>
      </c>
      <c r="B5" s="21" t="s">
        <v>1</v>
      </c>
      <c r="C5" s="496" t="s">
        <v>529</v>
      </c>
      <c r="D5" s="497" t="s">
        <v>522</v>
      </c>
      <c r="E5" s="498" t="s">
        <v>521</v>
      </c>
    </row>
    <row r="6" spans="1:5" ht="12.75" customHeight="1" thickTop="1">
      <c r="A6" s="363" t="s">
        <v>100</v>
      </c>
      <c r="B6" s="488" t="s">
        <v>101</v>
      </c>
      <c r="C6" s="499" t="s">
        <v>102</v>
      </c>
      <c r="D6" s="500" t="s">
        <v>103</v>
      </c>
      <c r="E6" s="501" t="s">
        <v>104</v>
      </c>
    </row>
    <row r="7" spans="1:5" ht="21.75" customHeight="1">
      <c r="A7" s="19" t="s">
        <v>2</v>
      </c>
      <c r="B7" s="489" t="s">
        <v>3</v>
      </c>
      <c r="C7" s="502">
        <f>C8+C15</f>
        <v>7926556</v>
      </c>
      <c r="D7" s="11">
        <f>D8+D15</f>
        <v>9718361</v>
      </c>
      <c r="E7" s="367">
        <f>E8+E15</f>
        <v>9253154</v>
      </c>
    </row>
    <row r="8" spans="1:5" s="22" customFormat="1" ht="21.75" customHeight="1">
      <c r="A8" s="17" t="s">
        <v>4</v>
      </c>
      <c r="B8" s="490" t="s">
        <v>5</v>
      </c>
      <c r="C8" s="503">
        <v>7926556</v>
      </c>
      <c r="D8" s="12">
        <v>9718361</v>
      </c>
      <c r="E8" s="364">
        <v>9253154</v>
      </c>
    </row>
    <row r="9" spans="1:5" s="22" customFormat="1" ht="21.75" customHeight="1" hidden="1">
      <c r="A9" s="17" t="s">
        <v>125</v>
      </c>
      <c r="B9" s="490" t="s">
        <v>6</v>
      </c>
      <c r="C9" s="503"/>
      <c r="D9" s="12"/>
      <c r="E9" s="364"/>
    </row>
    <row r="10" spans="1:5" s="22" customFormat="1" ht="21.75" customHeight="1" hidden="1">
      <c r="A10" s="17" t="s">
        <v>126</v>
      </c>
      <c r="B10" s="490" t="s">
        <v>7</v>
      </c>
      <c r="C10" s="503"/>
      <c r="D10" s="12"/>
      <c r="E10" s="364"/>
    </row>
    <row r="11" spans="1:5" s="22" customFormat="1" ht="21.75" customHeight="1" hidden="1">
      <c r="A11" s="17" t="s">
        <v>127</v>
      </c>
      <c r="B11" s="490" t="s">
        <v>8</v>
      </c>
      <c r="C11" s="503"/>
      <c r="D11" s="12"/>
      <c r="E11" s="364"/>
    </row>
    <row r="12" spans="1:5" s="22" customFormat="1" ht="21.75" customHeight="1" hidden="1">
      <c r="A12" s="17" t="s">
        <v>128</v>
      </c>
      <c r="B12" s="490" t="s">
        <v>9</v>
      </c>
      <c r="C12" s="503"/>
      <c r="D12" s="12"/>
      <c r="E12" s="364"/>
    </row>
    <row r="13" spans="1:5" s="22" customFormat="1" ht="21.75" customHeight="1" hidden="1">
      <c r="A13" s="17" t="s">
        <v>129</v>
      </c>
      <c r="B13" s="491" t="s">
        <v>10</v>
      </c>
      <c r="C13" s="504"/>
      <c r="D13" s="12"/>
      <c r="E13" s="365"/>
    </row>
    <row r="14" spans="1:5" s="22" customFormat="1" ht="21.75" customHeight="1" hidden="1">
      <c r="A14" s="17" t="s">
        <v>130</v>
      </c>
      <c r="B14" s="491" t="s">
        <v>11</v>
      </c>
      <c r="C14" s="505"/>
      <c r="D14" s="12"/>
      <c r="E14" s="366"/>
    </row>
    <row r="15" spans="1:5" s="22" customFormat="1" ht="21.75" customHeight="1">
      <c r="A15" s="17" t="s">
        <v>12</v>
      </c>
      <c r="B15" s="490" t="s">
        <v>13</v>
      </c>
      <c r="C15" s="503">
        <v>0</v>
      </c>
      <c r="D15" s="12">
        <v>0</v>
      </c>
      <c r="E15" s="364">
        <v>0</v>
      </c>
    </row>
    <row r="16" spans="1:5" ht="21.75" customHeight="1">
      <c r="A16" s="16" t="s">
        <v>14</v>
      </c>
      <c r="B16" s="492" t="s">
        <v>15</v>
      </c>
      <c r="C16" s="502">
        <v>0</v>
      </c>
      <c r="D16" s="11">
        <v>1500000</v>
      </c>
      <c r="E16" s="367">
        <v>0</v>
      </c>
    </row>
    <row r="17" spans="1:5" ht="21.75" customHeight="1" hidden="1">
      <c r="A17" s="17" t="s">
        <v>159</v>
      </c>
      <c r="B17" s="491" t="s">
        <v>296</v>
      </c>
      <c r="C17" s="504">
        <v>0</v>
      </c>
      <c r="D17" s="12"/>
      <c r="E17" s="365"/>
    </row>
    <row r="18" spans="1:5" ht="21.75" customHeight="1" hidden="1">
      <c r="A18" s="17" t="s">
        <v>160</v>
      </c>
      <c r="B18" s="490" t="s">
        <v>188</v>
      </c>
      <c r="C18" s="503">
        <v>14220</v>
      </c>
      <c r="D18" s="12"/>
      <c r="E18" s="364"/>
    </row>
    <row r="19" spans="1:5" ht="21.75" customHeight="1">
      <c r="A19" s="16" t="s">
        <v>16</v>
      </c>
      <c r="B19" s="492" t="s">
        <v>17</v>
      </c>
      <c r="C19" s="502">
        <f>C21+C26+C20</f>
        <v>343000</v>
      </c>
      <c r="D19" s="11">
        <f>D21+D26+D20</f>
        <v>290529</v>
      </c>
      <c r="E19" s="367">
        <f>E21+E26+E20</f>
        <v>291000</v>
      </c>
    </row>
    <row r="20" spans="1:5" ht="21.75" customHeight="1">
      <c r="A20" s="17" t="s">
        <v>469</v>
      </c>
      <c r="B20" s="490" t="s">
        <v>468</v>
      </c>
      <c r="C20" s="503">
        <v>264000</v>
      </c>
      <c r="D20" s="12">
        <v>220000</v>
      </c>
      <c r="E20" s="364">
        <v>220000</v>
      </c>
    </row>
    <row r="21" spans="1:5" s="22" customFormat="1" ht="23.25" customHeight="1">
      <c r="A21" s="17" t="s">
        <v>18</v>
      </c>
      <c r="B21" s="490" t="s">
        <v>19</v>
      </c>
      <c r="C21" s="503">
        <v>76000</v>
      </c>
      <c r="D21" s="12">
        <v>69529</v>
      </c>
      <c r="E21" s="364">
        <v>70000</v>
      </c>
    </row>
    <row r="22" spans="1:5" s="22" customFormat="1" ht="21.75" customHeight="1" hidden="1">
      <c r="A22" s="17" t="s">
        <v>20</v>
      </c>
      <c r="B22" s="490" t="s">
        <v>21</v>
      </c>
      <c r="C22" s="503"/>
      <c r="D22" s="12"/>
      <c r="E22" s="364"/>
    </row>
    <row r="23" spans="1:5" s="22" customFormat="1" ht="21.75" customHeight="1" hidden="1">
      <c r="A23" s="17"/>
      <c r="B23" s="490" t="s">
        <v>22</v>
      </c>
      <c r="C23" s="503"/>
      <c r="D23" s="12"/>
      <c r="E23" s="364"/>
    </row>
    <row r="24" spans="1:5" s="22" customFormat="1" ht="21.75" customHeight="1" hidden="1">
      <c r="A24" s="17" t="s">
        <v>23</v>
      </c>
      <c r="B24" s="490" t="s">
        <v>24</v>
      </c>
      <c r="C24" s="503"/>
      <c r="D24" s="12"/>
      <c r="E24" s="364"/>
    </row>
    <row r="25" spans="1:5" s="22" customFormat="1" ht="21.75" customHeight="1" hidden="1">
      <c r="A25" s="17" t="s">
        <v>25</v>
      </c>
      <c r="B25" s="490" t="s">
        <v>26</v>
      </c>
      <c r="C25" s="503"/>
      <c r="D25" s="12"/>
      <c r="E25" s="364"/>
    </row>
    <row r="26" spans="1:5" s="22" customFormat="1" ht="21.75" customHeight="1">
      <c r="A26" s="17" t="s">
        <v>27</v>
      </c>
      <c r="B26" s="490" t="s">
        <v>28</v>
      </c>
      <c r="C26" s="503">
        <v>3000</v>
      </c>
      <c r="D26" s="12">
        <v>1000</v>
      </c>
      <c r="E26" s="364">
        <v>1000</v>
      </c>
    </row>
    <row r="27" spans="1:5" ht="21.75" customHeight="1">
      <c r="A27" s="16" t="s">
        <v>29</v>
      </c>
      <c r="B27" s="492" t="s">
        <v>30</v>
      </c>
      <c r="C27" s="502">
        <f>SUM(C28:C35)</f>
        <v>10000</v>
      </c>
      <c r="D27" s="11">
        <f>SUM(D28:D35)</f>
        <v>2355</v>
      </c>
      <c r="E27" s="367">
        <f>SUM(E28:E35)</f>
        <v>5000</v>
      </c>
    </row>
    <row r="28" spans="1:5" ht="21.75" customHeight="1">
      <c r="A28" s="17" t="s">
        <v>31</v>
      </c>
      <c r="B28" s="490" t="s">
        <v>120</v>
      </c>
      <c r="C28" s="503">
        <v>0</v>
      </c>
      <c r="D28" s="12">
        <v>0</v>
      </c>
      <c r="E28" s="364">
        <v>0</v>
      </c>
    </row>
    <row r="29" spans="1:5" ht="21.75" customHeight="1">
      <c r="A29" s="17" t="s">
        <v>297</v>
      </c>
      <c r="B29" s="490" t="s">
        <v>298</v>
      </c>
      <c r="C29" s="503">
        <v>0</v>
      </c>
      <c r="D29" s="12">
        <v>0</v>
      </c>
      <c r="E29" s="364">
        <v>0</v>
      </c>
    </row>
    <row r="30" spans="1:5" ht="21.75" customHeight="1">
      <c r="A30" s="17" t="s">
        <v>32</v>
      </c>
      <c r="B30" s="490" t="s">
        <v>33</v>
      </c>
      <c r="C30" s="503">
        <v>0</v>
      </c>
      <c r="D30" s="12">
        <v>0</v>
      </c>
      <c r="E30" s="364">
        <v>0</v>
      </c>
    </row>
    <row r="31" spans="1:5" ht="18.75" customHeight="1">
      <c r="A31" s="17" t="s">
        <v>34</v>
      </c>
      <c r="B31" s="490" t="s">
        <v>35</v>
      </c>
      <c r="C31" s="503">
        <v>0</v>
      </c>
      <c r="D31" s="12">
        <v>0</v>
      </c>
      <c r="E31" s="364">
        <v>0</v>
      </c>
    </row>
    <row r="32" spans="1:5" ht="24.75" customHeight="1">
      <c r="A32" s="17" t="s">
        <v>36</v>
      </c>
      <c r="B32" s="490" t="s">
        <v>37</v>
      </c>
      <c r="C32" s="503">
        <v>0</v>
      </c>
      <c r="D32" s="12">
        <v>0</v>
      </c>
      <c r="E32" s="364">
        <v>0</v>
      </c>
    </row>
    <row r="33" spans="1:5" ht="21.75" customHeight="1">
      <c r="A33" s="336" t="s">
        <v>38</v>
      </c>
      <c r="B33" s="493" t="s">
        <v>39</v>
      </c>
      <c r="C33" s="503">
        <v>0</v>
      </c>
      <c r="D33" s="12">
        <v>0</v>
      </c>
      <c r="E33" s="364">
        <v>0</v>
      </c>
    </row>
    <row r="34" spans="1:5" ht="21.75" customHeight="1">
      <c r="A34" s="17" t="s">
        <v>40</v>
      </c>
      <c r="B34" s="490" t="s">
        <v>41</v>
      </c>
      <c r="C34" s="503">
        <v>10000</v>
      </c>
      <c r="D34" s="12">
        <v>2354</v>
      </c>
      <c r="E34" s="375">
        <v>5000</v>
      </c>
    </row>
    <row r="35" spans="1:5" ht="21.75" customHeight="1">
      <c r="A35" s="17" t="s">
        <v>42</v>
      </c>
      <c r="B35" s="490" t="s">
        <v>43</v>
      </c>
      <c r="C35" s="17">
        <v>0</v>
      </c>
      <c r="D35" s="9">
        <v>1</v>
      </c>
      <c r="E35" s="368">
        <v>0</v>
      </c>
    </row>
    <row r="36" spans="1:5" ht="21.75" customHeight="1">
      <c r="A36" s="16" t="s">
        <v>44</v>
      </c>
      <c r="B36" s="492" t="s">
        <v>45</v>
      </c>
      <c r="C36" s="502">
        <v>0</v>
      </c>
      <c r="D36" s="14">
        <v>0</v>
      </c>
      <c r="E36" s="506">
        <v>0</v>
      </c>
    </row>
    <row r="37" spans="1:5" ht="21.75" customHeight="1" hidden="1">
      <c r="A37" s="17" t="s">
        <v>299</v>
      </c>
      <c r="B37" s="490" t="s">
        <v>300</v>
      </c>
      <c r="C37" s="17">
        <v>0</v>
      </c>
      <c r="D37" s="9"/>
      <c r="E37" s="368"/>
    </row>
    <row r="38" spans="1:5" ht="21.75" customHeight="1">
      <c r="A38" s="16" t="s">
        <v>46</v>
      </c>
      <c r="B38" s="492" t="s">
        <v>47</v>
      </c>
      <c r="C38" s="502">
        <v>0</v>
      </c>
      <c r="D38" s="11">
        <v>251400</v>
      </c>
      <c r="E38" s="367">
        <v>0</v>
      </c>
    </row>
    <row r="39" spans="1:5" ht="21.75" customHeight="1" hidden="1">
      <c r="A39" s="17" t="s">
        <v>121</v>
      </c>
      <c r="B39" s="490" t="s">
        <v>48</v>
      </c>
      <c r="C39" s="503"/>
      <c r="D39" s="12"/>
      <c r="E39" s="364"/>
    </row>
    <row r="40" spans="1:5" ht="21.75" customHeight="1" hidden="1">
      <c r="A40" s="17" t="s">
        <v>303</v>
      </c>
      <c r="B40" s="490" t="s">
        <v>304</v>
      </c>
      <c r="C40" s="503"/>
      <c r="D40" s="12"/>
      <c r="E40" s="364"/>
    </row>
    <row r="41" spans="1:5" ht="21.75" customHeight="1">
      <c r="A41" s="16" t="s">
        <v>49</v>
      </c>
      <c r="B41" s="492" t="s">
        <v>189</v>
      </c>
      <c r="C41" s="16">
        <v>0</v>
      </c>
      <c r="D41" s="10">
        <v>0</v>
      </c>
      <c r="E41" s="369">
        <v>0</v>
      </c>
    </row>
    <row r="42" spans="1:5" ht="21.75" customHeight="1" hidden="1">
      <c r="A42" s="17" t="s">
        <v>122</v>
      </c>
      <c r="B42" s="490" t="s">
        <v>123</v>
      </c>
      <c r="C42" s="17">
        <v>0</v>
      </c>
      <c r="D42" s="9"/>
      <c r="E42" s="368"/>
    </row>
    <row r="43" spans="1:5" ht="30" customHeight="1">
      <c r="A43" s="370" t="s">
        <v>186</v>
      </c>
      <c r="B43" s="494" t="s">
        <v>50</v>
      </c>
      <c r="C43" s="507">
        <f>C7+C16+C19+C27+C36+C38+C41</f>
        <v>8279556</v>
      </c>
      <c r="D43" s="15">
        <f>D7+D16+D19+D27+D36+D38+D41</f>
        <v>11762645</v>
      </c>
      <c r="E43" s="371">
        <f>E7+E16+E19+E27+E36+E38+E41</f>
        <v>9549154</v>
      </c>
    </row>
    <row r="44" spans="1:5" ht="21.75" customHeight="1">
      <c r="A44" s="16" t="s">
        <v>51</v>
      </c>
      <c r="B44" s="492" t="s">
        <v>52</v>
      </c>
      <c r="C44" s="502">
        <f>SUM(C45:C47)</f>
        <v>1028000</v>
      </c>
      <c r="D44" s="11">
        <f>SUM(D45:D47)</f>
        <v>1398126</v>
      </c>
      <c r="E44" s="367">
        <f>SUM(E45:E47)</f>
        <v>904380</v>
      </c>
    </row>
    <row r="45" spans="1:5" ht="24" customHeight="1">
      <c r="A45" s="17" t="s">
        <v>480</v>
      </c>
      <c r="B45" s="490" t="s">
        <v>472</v>
      </c>
      <c r="C45" s="503">
        <v>0</v>
      </c>
      <c r="D45" s="12">
        <v>0</v>
      </c>
      <c r="E45" s="364">
        <v>0</v>
      </c>
    </row>
    <row r="46" spans="1:5" ht="21.75" customHeight="1">
      <c r="A46" s="17" t="s">
        <v>53</v>
      </c>
      <c r="B46" s="490" t="s">
        <v>54</v>
      </c>
      <c r="C46" s="503">
        <v>1028000</v>
      </c>
      <c r="D46" s="12">
        <v>1028000</v>
      </c>
      <c r="E46" s="364">
        <v>904380</v>
      </c>
    </row>
    <row r="47" spans="1:5" ht="21.75" customHeight="1">
      <c r="A47" s="17" t="s">
        <v>301</v>
      </c>
      <c r="B47" s="490" t="s">
        <v>302</v>
      </c>
      <c r="C47" s="503"/>
      <c r="D47" s="12">
        <v>370126</v>
      </c>
      <c r="E47" s="364">
        <v>0</v>
      </c>
    </row>
    <row r="48" spans="1:5" s="5" customFormat="1" ht="37.5" customHeight="1" thickBot="1">
      <c r="A48" s="372" t="s">
        <v>124</v>
      </c>
      <c r="B48" s="495" t="s">
        <v>55</v>
      </c>
      <c r="C48" s="508">
        <f>C43+C44</f>
        <v>9307556</v>
      </c>
      <c r="D48" s="509">
        <f>D43+D44</f>
        <v>13160771</v>
      </c>
      <c r="E48" s="373">
        <f>E43+E44</f>
        <v>10453534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6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552" t="s">
        <v>479</v>
      </c>
      <c r="B1" s="552"/>
      <c r="C1" s="552"/>
      <c r="D1" s="552"/>
      <c r="E1" s="552"/>
    </row>
    <row r="2" spans="1:5" ht="18" customHeight="1">
      <c r="A2" s="553" t="s">
        <v>485</v>
      </c>
      <c r="B2" s="553"/>
      <c r="C2" s="553"/>
      <c r="D2" s="553"/>
      <c r="E2" s="553"/>
    </row>
    <row r="3" spans="1:5" ht="19.5" customHeight="1">
      <c r="A3" s="4"/>
      <c r="B3" s="2"/>
      <c r="C3" s="361"/>
      <c r="D3" s="554"/>
      <c r="E3" s="554"/>
    </row>
    <row r="4" spans="1:5" ht="16.5" thickBot="1">
      <c r="A4" s="634" t="s">
        <v>548</v>
      </c>
      <c r="B4" s="3"/>
      <c r="C4" s="374"/>
      <c r="D4" s="555" t="s">
        <v>467</v>
      </c>
      <c r="E4" s="555"/>
    </row>
    <row r="5" spans="1:5" ht="38.25" customHeight="1" thickBot="1" thickTop="1">
      <c r="A5" s="20" t="s">
        <v>0</v>
      </c>
      <c r="B5" s="21" t="s">
        <v>1</v>
      </c>
      <c r="C5" s="496" t="s">
        <v>529</v>
      </c>
      <c r="D5" s="497" t="s">
        <v>522</v>
      </c>
      <c r="E5" s="498" t="s">
        <v>521</v>
      </c>
    </row>
    <row r="6" spans="1:5" ht="12.75" customHeight="1" thickTop="1">
      <c r="A6" s="363" t="s">
        <v>100</v>
      </c>
      <c r="B6" s="488" t="s">
        <v>101</v>
      </c>
      <c r="C6" s="499" t="s">
        <v>102</v>
      </c>
      <c r="D6" s="500" t="s">
        <v>103</v>
      </c>
      <c r="E6" s="501" t="s">
        <v>104</v>
      </c>
    </row>
    <row r="7" spans="1:5" s="7" customFormat="1" ht="21.75" customHeight="1">
      <c r="A7" s="19" t="s">
        <v>56</v>
      </c>
      <c r="B7" s="489" t="s">
        <v>57</v>
      </c>
      <c r="C7" s="502">
        <f>C8+C16</f>
        <v>2525000</v>
      </c>
      <c r="D7" s="11">
        <f>D8+D16</f>
        <v>2617850</v>
      </c>
      <c r="E7" s="367">
        <f>E8+E16</f>
        <v>3530000</v>
      </c>
    </row>
    <row r="8" spans="1:5" s="6" customFormat="1" ht="21.75" customHeight="1">
      <c r="A8" s="17" t="s">
        <v>58</v>
      </c>
      <c r="B8" s="490" t="s">
        <v>59</v>
      </c>
      <c r="C8" s="503">
        <v>0</v>
      </c>
      <c r="D8" s="12">
        <v>0</v>
      </c>
      <c r="E8" s="364">
        <v>0</v>
      </c>
    </row>
    <row r="9" spans="1:5" s="6" customFormat="1" ht="22.5" customHeight="1" hidden="1">
      <c r="A9" s="17" t="s">
        <v>131</v>
      </c>
      <c r="B9" s="490" t="s">
        <v>60</v>
      </c>
      <c r="C9" s="503"/>
      <c r="D9" s="12"/>
      <c r="E9" s="364"/>
    </row>
    <row r="10" spans="1:5" s="6" customFormat="1" ht="22.5" customHeight="1" hidden="1">
      <c r="A10" s="17" t="s">
        <v>191</v>
      </c>
      <c r="B10" s="490" t="s">
        <v>192</v>
      </c>
      <c r="C10" s="503"/>
      <c r="D10" s="12"/>
      <c r="E10" s="364"/>
    </row>
    <row r="11" spans="1:5" s="6" customFormat="1" ht="22.5" customHeight="1" hidden="1">
      <c r="A11" s="17" t="s">
        <v>288</v>
      </c>
      <c r="B11" s="490" t="s">
        <v>289</v>
      </c>
      <c r="C11" s="503"/>
      <c r="D11" s="12"/>
      <c r="E11" s="364"/>
    </row>
    <row r="12" spans="1:5" s="6" customFormat="1" ht="21.75" customHeight="1" hidden="1">
      <c r="A12" s="17" t="s">
        <v>132</v>
      </c>
      <c r="B12" s="490" t="s">
        <v>61</v>
      </c>
      <c r="C12" s="503"/>
      <c r="D12" s="12"/>
      <c r="E12" s="364"/>
    </row>
    <row r="13" spans="1:5" s="6" customFormat="1" ht="21.75" customHeight="1" hidden="1">
      <c r="A13" s="17" t="s">
        <v>133</v>
      </c>
      <c r="B13" s="490" t="s">
        <v>62</v>
      </c>
      <c r="C13" s="504"/>
      <c r="D13" s="12"/>
      <c r="E13" s="365"/>
    </row>
    <row r="14" spans="1:5" s="6" customFormat="1" ht="21.75" customHeight="1" hidden="1">
      <c r="A14" s="17" t="s">
        <v>134</v>
      </c>
      <c r="B14" s="490" t="s">
        <v>63</v>
      </c>
      <c r="C14" s="505"/>
      <c r="D14" s="12"/>
      <c r="E14" s="366"/>
    </row>
    <row r="15" spans="1:5" s="6" customFormat="1" ht="21.75" customHeight="1" hidden="1">
      <c r="A15" s="17" t="s">
        <v>135</v>
      </c>
      <c r="B15" s="490" t="s">
        <v>64</v>
      </c>
      <c r="C15" s="505"/>
      <c r="D15" s="12"/>
      <c r="E15" s="366"/>
    </row>
    <row r="16" spans="1:5" s="6" customFormat="1" ht="21.75" customHeight="1">
      <c r="A16" s="17" t="s">
        <v>65</v>
      </c>
      <c r="B16" s="490" t="s">
        <v>66</v>
      </c>
      <c r="C16" s="503">
        <v>2525000</v>
      </c>
      <c r="D16" s="12">
        <v>2617850</v>
      </c>
      <c r="E16" s="364">
        <v>3530000</v>
      </c>
    </row>
    <row r="17" spans="1:5" s="6" customFormat="1" ht="21.75" customHeight="1" hidden="1">
      <c r="A17" s="17" t="s">
        <v>136</v>
      </c>
      <c r="B17" s="490" t="s">
        <v>67</v>
      </c>
      <c r="C17" s="503">
        <v>2800</v>
      </c>
      <c r="D17" s="12"/>
      <c r="E17" s="364"/>
    </row>
    <row r="18" spans="1:5" s="6" customFormat="1" ht="28.5" customHeight="1" hidden="1">
      <c r="A18" s="17" t="s">
        <v>137</v>
      </c>
      <c r="B18" s="490" t="s">
        <v>68</v>
      </c>
      <c r="C18" s="503">
        <v>2730</v>
      </c>
      <c r="D18" s="12"/>
      <c r="E18" s="364"/>
    </row>
    <row r="19" spans="1:5" s="6" customFormat="1" ht="21.75" customHeight="1" hidden="1">
      <c r="A19" s="17" t="s">
        <v>138</v>
      </c>
      <c r="B19" s="490" t="s">
        <v>69</v>
      </c>
      <c r="C19" s="503">
        <v>900</v>
      </c>
      <c r="D19" s="12"/>
      <c r="E19" s="364"/>
    </row>
    <row r="20" spans="1:5" s="7" customFormat="1" ht="34.5" customHeight="1">
      <c r="A20" s="16" t="s">
        <v>70</v>
      </c>
      <c r="B20" s="510" t="s">
        <v>157</v>
      </c>
      <c r="C20" s="502">
        <v>614000</v>
      </c>
      <c r="D20" s="11">
        <v>625885</v>
      </c>
      <c r="E20" s="367">
        <v>800000</v>
      </c>
    </row>
    <row r="21" spans="1:5" s="7" customFormat="1" ht="21.75" customHeight="1">
      <c r="A21" s="16" t="s">
        <v>71</v>
      </c>
      <c r="B21" s="492" t="s">
        <v>72</v>
      </c>
      <c r="C21" s="507">
        <f>C22+C25+C28+C34+C35</f>
        <v>4448556</v>
      </c>
      <c r="D21" s="15">
        <f>D22+D25+D28+D34+D35</f>
        <v>3676842</v>
      </c>
      <c r="E21" s="371">
        <f>E22+E25+E28+E34+E35</f>
        <v>3334208</v>
      </c>
    </row>
    <row r="22" spans="1:5" s="6" customFormat="1" ht="21.75" customHeight="1">
      <c r="A22" s="17" t="s">
        <v>73</v>
      </c>
      <c r="B22" s="490" t="s">
        <v>74</v>
      </c>
      <c r="C22" s="503">
        <v>270000</v>
      </c>
      <c r="D22" s="12">
        <v>182128</v>
      </c>
      <c r="E22" s="364">
        <v>220000</v>
      </c>
    </row>
    <row r="23" spans="1:5" s="6" customFormat="1" ht="21.75" customHeight="1" hidden="1">
      <c r="A23" s="17" t="s">
        <v>143</v>
      </c>
      <c r="B23" s="490" t="s">
        <v>145</v>
      </c>
      <c r="C23" s="503"/>
      <c r="D23" s="12"/>
      <c r="E23" s="364"/>
    </row>
    <row r="24" spans="1:5" s="6" customFormat="1" ht="21.75" customHeight="1" hidden="1">
      <c r="A24" s="17" t="s">
        <v>144</v>
      </c>
      <c r="B24" s="490" t="s">
        <v>146</v>
      </c>
      <c r="C24" s="503"/>
      <c r="D24" s="12"/>
      <c r="E24" s="364"/>
    </row>
    <row r="25" spans="1:5" s="6" customFormat="1" ht="21.75" customHeight="1">
      <c r="A25" s="17" t="s">
        <v>75</v>
      </c>
      <c r="B25" s="490" t="s">
        <v>76</v>
      </c>
      <c r="C25" s="503">
        <v>100000</v>
      </c>
      <c r="D25" s="12">
        <v>65669</v>
      </c>
      <c r="E25" s="364">
        <v>100000</v>
      </c>
    </row>
    <row r="26" spans="1:5" s="6" customFormat="1" ht="21.75" customHeight="1" hidden="1">
      <c r="A26" s="17" t="s">
        <v>139</v>
      </c>
      <c r="B26" s="490" t="s">
        <v>141</v>
      </c>
      <c r="C26" s="514"/>
      <c r="D26" s="13"/>
      <c r="E26" s="375"/>
    </row>
    <row r="27" spans="1:5" s="6" customFormat="1" ht="21.75" customHeight="1" hidden="1">
      <c r="A27" s="17" t="s">
        <v>140</v>
      </c>
      <c r="B27" s="490" t="s">
        <v>142</v>
      </c>
      <c r="C27" s="503"/>
      <c r="D27" s="12"/>
      <c r="E27" s="364"/>
    </row>
    <row r="28" spans="1:5" s="6" customFormat="1" ht="21.75" customHeight="1">
      <c r="A28" s="17" t="s">
        <v>77</v>
      </c>
      <c r="B28" s="490" t="s">
        <v>78</v>
      </c>
      <c r="C28" s="503">
        <v>2990000</v>
      </c>
      <c r="D28" s="12">
        <v>2586135</v>
      </c>
      <c r="E28" s="364">
        <v>2207000</v>
      </c>
    </row>
    <row r="29" spans="1:5" s="6" customFormat="1" ht="21.75" customHeight="1" hidden="1">
      <c r="A29" s="17" t="s">
        <v>147</v>
      </c>
      <c r="B29" s="491" t="s">
        <v>79</v>
      </c>
      <c r="C29" s="503"/>
      <c r="D29" s="12"/>
      <c r="E29" s="364"/>
    </row>
    <row r="30" spans="1:5" s="6" customFormat="1" ht="21.75" customHeight="1" hidden="1">
      <c r="A30" s="17" t="s">
        <v>148</v>
      </c>
      <c r="B30" s="491" t="s">
        <v>149</v>
      </c>
      <c r="C30" s="503"/>
      <c r="D30" s="12"/>
      <c r="E30" s="364"/>
    </row>
    <row r="31" spans="1:5" s="6" customFormat="1" ht="21.75" customHeight="1" hidden="1">
      <c r="A31" s="17" t="s">
        <v>150</v>
      </c>
      <c r="B31" s="490" t="s">
        <v>151</v>
      </c>
      <c r="C31" s="503"/>
      <c r="D31" s="12"/>
      <c r="E31" s="364"/>
    </row>
    <row r="32" spans="1:5" s="6" customFormat="1" ht="21.75" customHeight="1" hidden="1">
      <c r="A32" s="17" t="s">
        <v>152</v>
      </c>
      <c r="B32" s="490" t="s">
        <v>154</v>
      </c>
      <c r="C32" s="503"/>
      <c r="D32" s="12"/>
      <c r="E32" s="364"/>
    </row>
    <row r="33" spans="1:5" s="6" customFormat="1" ht="21.75" customHeight="1" hidden="1">
      <c r="A33" s="17" t="s">
        <v>153</v>
      </c>
      <c r="B33" s="490" t="s">
        <v>80</v>
      </c>
      <c r="C33" s="503"/>
      <c r="D33" s="12"/>
      <c r="E33" s="364"/>
    </row>
    <row r="34" spans="1:5" s="6" customFormat="1" ht="21.75" customHeight="1">
      <c r="A34" s="336" t="s">
        <v>81</v>
      </c>
      <c r="B34" s="493" t="s">
        <v>82</v>
      </c>
      <c r="C34" s="503">
        <v>0</v>
      </c>
      <c r="D34" s="12">
        <v>20000</v>
      </c>
      <c r="E34" s="364">
        <v>0</v>
      </c>
    </row>
    <row r="35" spans="1:5" s="6" customFormat="1" ht="21.75" customHeight="1">
      <c r="A35" s="17" t="s">
        <v>83</v>
      </c>
      <c r="B35" s="490" t="s">
        <v>84</v>
      </c>
      <c r="C35" s="503">
        <v>1088556</v>
      </c>
      <c r="D35" s="12">
        <v>822910</v>
      </c>
      <c r="E35" s="364">
        <v>807208</v>
      </c>
    </row>
    <row r="36" spans="1:5" s="6" customFormat="1" ht="21.75" customHeight="1" hidden="1">
      <c r="A36" s="17" t="s">
        <v>155</v>
      </c>
      <c r="B36" s="490" t="s">
        <v>85</v>
      </c>
      <c r="C36" s="17">
        <v>12112</v>
      </c>
      <c r="D36" s="9"/>
      <c r="E36" s="368"/>
    </row>
    <row r="37" spans="1:5" s="6" customFormat="1" ht="21.75" customHeight="1" hidden="1">
      <c r="A37" s="17" t="s">
        <v>290</v>
      </c>
      <c r="B37" s="490" t="s">
        <v>291</v>
      </c>
      <c r="C37" s="17">
        <v>0</v>
      </c>
      <c r="D37" s="9"/>
      <c r="E37" s="368"/>
    </row>
    <row r="38" spans="1:5" s="6" customFormat="1" ht="21.75" customHeight="1" hidden="1">
      <c r="A38" s="17" t="s">
        <v>292</v>
      </c>
      <c r="B38" s="490" t="s">
        <v>293</v>
      </c>
      <c r="C38" s="17">
        <v>0</v>
      </c>
      <c r="D38" s="9"/>
      <c r="E38" s="368"/>
    </row>
    <row r="39" spans="1:5" s="6" customFormat="1" ht="21.75" customHeight="1" hidden="1">
      <c r="A39" s="17" t="s">
        <v>156</v>
      </c>
      <c r="B39" s="490" t="s">
        <v>86</v>
      </c>
      <c r="C39" s="17">
        <v>1050</v>
      </c>
      <c r="D39" s="9"/>
      <c r="E39" s="368"/>
    </row>
    <row r="40" spans="1:5" s="7" customFormat="1" ht="21" customHeight="1">
      <c r="A40" s="16" t="s">
        <v>87</v>
      </c>
      <c r="B40" s="492" t="s">
        <v>88</v>
      </c>
      <c r="C40" s="502">
        <v>199938</v>
      </c>
      <c r="D40" s="11">
        <v>193000</v>
      </c>
      <c r="E40" s="367">
        <v>269200</v>
      </c>
    </row>
    <row r="41" spans="1:5" s="7" customFormat="1" ht="21.75" customHeight="1" hidden="1">
      <c r="A41" s="17" t="s">
        <v>158</v>
      </c>
      <c r="B41" s="490" t="s">
        <v>116</v>
      </c>
      <c r="C41" s="503">
        <v>100</v>
      </c>
      <c r="D41" s="12"/>
      <c r="E41" s="364"/>
    </row>
    <row r="42" spans="1:5" s="7" customFormat="1" ht="32.25" customHeight="1" hidden="1">
      <c r="A42" s="17" t="s">
        <v>161</v>
      </c>
      <c r="B42" s="490" t="s">
        <v>162</v>
      </c>
      <c r="C42" s="17">
        <v>1800</v>
      </c>
      <c r="D42" s="9"/>
      <c r="E42" s="368"/>
    </row>
    <row r="43" spans="1:5" s="7" customFormat="1" ht="20.25" customHeight="1" hidden="1">
      <c r="A43" s="17" t="s">
        <v>163</v>
      </c>
      <c r="B43" s="490" t="s">
        <v>117</v>
      </c>
      <c r="C43" s="17">
        <v>1600</v>
      </c>
      <c r="D43" s="9"/>
      <c r="E43" s="368"/>
    </row>
    <row r="44" spans="1:5" s="7" customFormat="1" ht="24" customHeight="1" hidden="1">
      <c r="A44" s="17" t="s">
        <v>164</v>
      </c>
      <c r="B44" s="490" t="s">
        <v>118</v>
      </c>
      <c r="C44" s="17">
        <v>3700</v>
      </c>
      <c r="D44" s="9"/>
      <c r="E44" s="368"/>
    </row>
    <row r="45" spans="1:5" s="7" customFormat="1" ht="21.75" customHeight="1">
      <c r="A45" s="16" t="s">
        <v>89</v>
      </c>
      <c r="B45" s="492" t="s">
        <v>119</v>
      </c>
      <c r="C45" s="507">
        <f>SUM(C46:C50)</f>
        <v>260000</v>
      </c>
      <c r="D45" s="15">
        <f>SUM(D46:D50)</f>
        <v>1601559</v>
      </c>
      <c r="E45" s="371">
        <f>SUM(E46:E50)</f>
        <v>650000</v>
      </c>
    </row>
    <row r="46" spans="1:5" s="7" customFormat="1" ht="21.75" customHeight="1">
      <c r="A46" s="17" t="s">
        <v>165</v>
      </c>
      <c r="B46" s="490" t="s">
        <v>166</v>
      </c>
      <c r="C46" s="503">
        <v>0</v>
      </c>
      <c r="D46" s="12">
        <v>581520</v>
      </c>
      <c r="E46" s="364">
        <v>0</v>
      </c>
    </row>
    <row r="47" spans="1:5" s="7" customFormat="1" ht="21.75" customHeight="1">
      <c r="A47" s="17" t="s">
        <v>167</v>
      </c>
      <c r="B47" s="490" t="s">
        <v>193</v>
      </c>
      <c r="C47" s="503">
        <v>160000</v>
      </c>
      <c r="D47" s="12">
        <v>256419</v>
      </c>
      <c r="E47" s="364">
        <v>600000</v>
      </c>
    </row>
    <row r="48" spans="1:5" s="7" customFormat="1" ht="30.75" customHeight="1">
      <c r="A48" s="17" t="s">
        <v>168</v>
      </c>
      <c r="B48" s="490" t="s">
        <v>170</v>
      </c>
      <c r="C48" s="503">
        <v>0</v>
      </c>
      <c r="D48" s="12">
        <v>0</v>
      </c>
      <c r="E48" s="364">
        <v>0</v>
      </c>
    </row>
    <row r="49" spans="1:5" s="7" customFormat="1" ht="21.75" customHeight="1">
      <c r="A49" s="17" t="s">
        <v>169</v>
      </c>
      <c r="B49" s="490" t="s">
        <v>171</v>
      </c>
      <c r="C49" s="503">
        <v>100000</v>
      </c>
      <c r="D49" s="12">
        <v>763620</v>
      </c>
      <c r="E49" s="364">
        <v>50000</v>
      </c>
    </row>
    <row r="50" spans="1:5" s="7" customFormat="1" ht="21.75" customHeight="1">
      <c r="A50" s="17" t="s">
        <v>284</v>
      </c>
      <c r="B50" s="490" t="s">
        <v>285</v>
      </c>
      <c r="C50" s="503">
        <v>0</v>
      </c>
      <c r="D50" s="12">
        <v>0</v>
      </c>
      <c r="E50" s="364"/>
    </row>
    <row r="51" spans="1:5" s="7" customFormat="1" ht="21.75" customHeight="1">
      <c r="A51" s="16" t="s">
        <v>90</v>
      </c>
      <c r="B51" s="492" t="s">
        <v>91</v>
      </c>
      <c r="C51" s="507">
        <v>943000</v>
      </c>
      <c r="D51" s="15">
        <v>514889</v>
      </c>
      <c r="E51" s="371">
        <v>500000</v>
      </c>
    </row>
    <row r="52" spans="1:5" s="7" customFormat="1" ht="21.75" customHeight="1" hidden="1">
      <c r="A52" s="17" t="s">
        <v>286</v>
      </c>
      <c r="B52" s="490" t="s">
        <v>287</v>
      </c>
      <c r="C52" s="503"/>
      <c r="D52" s="12"/>
      <c r="E52" s="364"/>
    </row>
    <row r="53" spans="1:5" s="7" customFormat="1" ht="21.75" customHeight="1" hidden="1">
      <c r="A53" s="17" t="s">
        <v>172</v>
      </c>
      <c r="B53" s="490" t="s">
        <v>175</v>
      </c>
      <c r="C53" s="503"/>
      <c r="D53" s="12"/>
      <c r="E53" s="364"/>
    </row>
    <row r="54" spans="1:5" s="6" customFormat="1" ht="21.75" customHeight="1" hidden="1">
      <c r="A54" s="17" t="s">
        <v>173</v>
      </c>
      <c r="B54" s="490" t="s">
        <v>176</v>
      </c>
      <c r="C54" s="503"/>
      <c r="D54" s="12"/>
      <c r="E54" s="364"/>
    </row>
    <row r="55" spans="1:5" s="7" customFormat="1" ht="21.75" customHeight="1" hidden="1">
      <c r="A55" s="17" t="s">
        <v>174</v>
      </c>
      <c r="B55" s="490" t="s">
        <v>177</v>
      </c>
      <c r="C55" s="503"/>
      <c r="D55" s="12"/>
      <c r="E55" s="364"/>
    </row>
    <row r="56" spans="1:5" s="7" customFormat="1" ht="21.75" customHeight="1">
      <c r="A56" s="16" t="s">
        <v>92</v>
      </c>
      <c r="B56" s="492" t="s">
        <v>93</v>
      </c>
      <c r="C56" s="507">
        <v>0</v>
      </c>
      <c r="D56" s="15">
        <v>2709304</v>
      </c>
      <c r="E56" s="371">
        <v>1000000</v>
      </c>
    </row>
    <row r="57" spans="1:5" s="7" customFormat="1" ht="21.75" customHeight="1" hidden="1">
      <c r="A57" s="17" t="s">
        <v>178</v>
      </c>
      <c r="B57" s="490" t="s">
        <v>180</v>
      </c>
      <c r="C57" s="503"/>
      <c r="D57" s="12"/>
      <c r="E57" s="364"/>
    </row>
    <row r="58" spans="1:5" s="7" customFormat="1" ht="21.75" customHeight="1" hidden="1">
      <c r="A58" s="17" t="s">
        <v>294</v>
      </c>
      <c r="B58" s="490" t="s">
        <v>295</v>
      </c>
      <c r="C58" s="503"/>
      <c r="D58" s="12"/>
      <c r="E58" s="364"/>
    </row>
    <row r="59" spans="1:5" s="7" customFormat="1" ht="21.75" customHeight="1" hidden="1">
      <c r="A59" s="17" t="s">
        <v>179</v>
      </c>
      <c r="B59" s="490" t="s">
        <v>181</v>
      </c>
      <c r="C59" s="503"/>
      <c r="D59" s="12"/>
      <c r="E59" s="364"/>
    </row>
    <row r="60" spans="1:5" s="7" customFormat="1" ht="21.75" customHeight="1">
      <c r="A60" s="16" t="s">
        <v>94</v>
      </c>
      <c r="B60" s="492" t="s">
        <v>183</v>
      </c>
      <c r="C60" s="502">
        <v>0</v>
      </c>
      <c r="D60" s="11">
        <v>0</v>
      </c>
      <c r="E60" s="367">
        <v>0</v>
      </c>
    </row>
    <row r="61" spans="1:5" s="8" customFormat="1" ht="36" customHeight="1">
      <c r="A61" s="18" t="s">
        <v>185</v>
      </c>
      <c r="B61" s="511" t="s">
        <v>95</v>
      </c>
      <c r="C61" s="515">
        <f>C7+C20+C21+C40+C45+C51+C56+C60</f>
        <v>8990494</v>
      </c>
      <c r="D61" s="516">
        <f>D7+D20+D21+D40+D45+D51+D56+D60</f>
        <v>11939329</v>
      </c>
      <c r="E61" s="376">
        <f>E7+E20+E21+E40+E45+E51+E56+E60</f>
        <v>10083408</v>
      </c>
    </row>
    <row r="62" spans="1:5" s="6" customFormat="1" ht="21.75" customHeight="1">
      <c r="A62" s="18" t="s">
        <v>96</v>
      </c>
      <c r="B62" s="511" t="s">
        <v>97</v>
      </c>
      <c r="C62" s="507">
        <f>SUM(C63:C65)</f>
        <v>317062</v>
      </c>
      <c r="D62" s="15">
        <f>SUM(D63:D65)</f>
        <v>317062</v>
      </c>
      <c r="E62" s="371">
        <f>SUM(E63:E65)</f>
        <v>370126</v>
      </c>
    </row>
    <row r="63" spans="1:5" s="6" customFormat="1" ht="27.75" customHeight="1">
      <c r="A63" s="17" t="s">
        <v>194</v>
      </c>
      <c r="B63" s="512" t="s">
        <v>473</v>
      </c>
      <c r="C63" s="517">
        <v>0</v>
      </c>
      <c r="D63" s="15"/>
      <c r="E63" s="371"/>
    </row>
    <row r="64" spans="1:5" s="6" customFormat="1" ht="21.75" customHeight="1">
      <c r="A64" s="17" t="s">
        <v>194</v>
      </c>
      <c r="B64" s="490" t="s">
        <v>195</v>
      </c>
      <c r="C64" s="503">
        <v>317062</v>
      </c>
      <c r="D64" s="12">
        <v>317062</v>
      </c>
      <c r="E64" s="364">
        <v>370126</v>
      </c>
    </row>
    <row r="65" spans="1:5" s="8" customFormat="1" ht="21.75" customHeight="1">
      <c r="A65" s="17" t="s">
        <v>182</v>
      </c>
      <c r="B65" s="490" t="s">
        <v>98</v>
      </c>
      <c r="C65" s="503">
        <v>0</v>
      </c>
      <c r="D65" s="12"/>
      <c r="E65" s="364"/>
    </row>
    <row r="66" spans="1:5" ht="30" thickBot="1">
      <c r="A66" s="484" t="s">
        <v>187</v>
      </c>
      <c r="B66" s="513" t="s">
        <v>99</v>
      </c>
      <c r="C66" s="518">
        <f>C61+C62</f>
        <v>9307556</v>
      </c>
      <c r="D66" s="519">
        <f>D61+D62</f>
        <v>12256391</v>
      </c>
      <c r="E66" s="520">
        <f>E61+E62</f>
        <v>10453534</v>
      </c>
    </row>
    <row r="67" spans="1:5" ht="14.25">
      <c r="A67" s="556" t="s">
        <v>518</v>
      </c>
      <c r="B67" s="557"/>
      <c r="C67" s="521">
        <v>5</v>
      </c>
      <c r="D67" s="522">
        <v>5</v>
      </c>
      <c r="E67" s="522">
        <v>5</v>
      </c>
    </row>
    <row r="68" spans="1:5" ht="14.25">
      <c r="A68" s="523"/>
      <c r="B68" s="524" t="s">
        <v>520</v>
      </c>
      <c r="C68" s="525">
        <v>2</v>
      </c>
      <c r="D68" s="526">
        <v>2</v>
      </c>
      <c r="E68" s="526">
        <v>2</v>
      </c>
    </row>
    <row r="69" spans="1:5" ht="15" thickBot="1">
      <c r="A69" s="558" t="s">
        <v>519</v>
      </c>
      <c r="B69" s="559"/>
      <c r="C69" s="527">
        <v>0</v>
      </c>
      <c r="D69" s="526">
        <v>0</v>
      </c>
      <c r="E69" s="526">
        <v>0</v>
      </c>
    </row>
    <row r="70" spans="1:5" ht="12.75">
      <c r="A70" s="528"/>
      <c r="B70" s="528"/>
      <c r="C70" s="528"/>
      <c r="D70" s="528"/>
      <c r="E70" s="528"/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7874015748031497" bottom="0.7874015748031497" header="0.5118110236220472" footer="0.5118110236220472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6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87.8515625" style="194" customWidth="1"/>
    <col min="2" max="2" width="9.28125" style="194" bestFit="1" customWidth="1"/>
    <col min="3" max="3" width="11.8515625" style="194" customWidth="1"/>
    <col min="4" max="4" width="13.28125" style="194" customWidth="1"/>
    <col min="5" max="5" width="10.7109375" style="194" customWidth="1"/>
    <col min="6" max="6" width="11.28125" style="194" customWidth="1"/>
    <col min="7" max="7" width="13.00390625" style="194" customWidth="1"/>
    <col min="8" max="16384" width="9.140625" style="154" customWidth="1"/>
  </cols>
  <sheetData>
    <row r="1" spans="1:7" ht="23.25" customHeight="1">
      <c r="A1" s="567" t="s">
        <v>528</v>
      </c>
      <c r="B1" s="567"/>
      <c r="C1" s="567"/>
      <c r="D1" s="567"/>
      <c r="E1" s="567"/>
      <c r="F1" s="567"/>
      <c r="G1" s="567"/>
    </row>
    <row r="2" spans="1:7" ht="12.75" customHeight="1">
      <c r="A2" s="325"/>
      <c r="B2" s="325"/>
      <c r="C2" s="325"/>
      <c r="D2" s="377"/>
      <c r="E2" s="325"/>
      <c r="F2" s="325"/>
      <c r="G2" s="326"/>
    </row>
    <row r="3" spans="1:7" ht="16.5" thickBot="1">
      <c r="A3" s="634" t="s">
        <v>549</v>
      </c>
      <c r="D3" s="378"/>
      <c r="F3" s="568" t="s">
        <v>467</v>
      </c>
      <c r="G3" s="568"/>
    </row>
    <row r="4" spans="1:7" ht="14.25">
      <c r="A4" s="560" t="s">
        <v>347</v>
      </c>
      <c r="B4" s="562" t="s">
        <v>466</v>
      </c>
      <c r="C4" s="563"/>
      <c r="D4" s="564"/>
      <c r="E4" s="565" t="s">
        <v>526</v>
      </c>
      <c r="F4" s="565"/>
      <c r="G4" s="566"/>
    </row>
    <row r="5" spans="1:7" s="155" customFormat="1" ht="28.5">
      <c r="A5" s="561"/>
      <c r="B5" s="157" t="s">
        <v>348</v>
      </c>
      <c r="C5" s="157" t="s">
        <v>349</v>
      </c>
      <c r="D5" s="397" t="s">
        <v>386</v>
      </c>
      <c r="E5" s="379" t="s">
        <v>348</v>
      </c>
      <c r="F5" s="157" t="s">
        <v>349</v>
      </c>
      <c r="G5" s="158" t="s">
        <v>386</v>
      </c>
    </row>
    <row r="6" spans="1:7" ht="14.25">
      <c r="A6" s="398"/>
      <c r="B6" s="159"/>
      <c r="C6" s="160" t="s">
        <v>350</v>
      </c>
      <c r="D6" s="399" t="s">
        <v>470</v>
      </c>
      <c r="E6" s="159"/>
      <c r="F6" s="160" t="s">
        <v>350</v>
      </c>
      <c r="G6" s="161" t="s">
        <v>470</v>
      </c>
    </row>
    <row r="7" spans="1:7" ht="14.25">
      <c r="A7" s="400" t="s">
        <v>373</v>
      </c>
      <c r="B7" s="162"/>
      <c r="C7" s="162"/>
      <c r="D7" s="401"/>
      <c r="E7" s="380"/>
      <c r="F7" s="162"/>
      <c r="G7" s="163"/>
    </row>
    <row r="8" spans="1:7" ht="14.25">
      <c r="A8" s="402" t="s">
        <v>365</v>
      </c>
      <c r="B8" s="164">
        <v>0</v>
      </c>
      <c r="C8" s="165">
        <v>0</v>
      </c>
      <c r="D8" s="403">
        <f>B8*C8</f>
        <v>0</v>
      </c>
      <c r="E8" s="381"/>
      <c r="F8" s="165"/>
      <c r="G8" s="166">
        <v>0</v>
      </c>
    </row>
    <row r="9" spans="1:7" ht="15.75">
      <c r="A9" s="402" t="s">
        <v>370</v>
      </c>
      <c r="B9" s="164"/>
      <c r="C9" s="165"/>
      <c r="D9" s="404">
        <v>0</v>
      </c>
      <c r="E9" s="381"/>
      <c r="F9" s="165"/>
      <c r="G9" s="195">
        <v>0</v>
      </c>
    </row>
    <row r="10" spans="1:7" ht="14.25">
      <c r="A10" s="402" t="s">
        <v>351</v>
      </c>
      <c r="B10" s="165"/>
      <c r="C10" s="165"/>
      <c r="D10" s="403">
        <v>1607070</v>
      </c>
      <c r="E10" s="382"/>
      <c r="F10" s="165"/>
      <c r="G10" s="166">
        <v>1694198</v>
      </c>
    </row>
    <row r="11" spans="1:7" ht="15.75">
      <c r="A11" s="402" t="s">
        <v>371</v>
      </c>
      <c r="B11" s="165"/>
      <c r="C11" s="165"/>
      <c r="D11" s="404">
        <v>0</v>
      </c>
      <c r="E11" s="382"/>
      <c r="F11" s="165"/>
      <c r="G11" s="195">
        <v>0</v>
      </c>
    </row>
    <row r="12" spans="1:7" ht="15">
      <c r="A12" s="405" t="s">
        <v>352</v>
      </c>
      <c r="B12" s="167"/>
      <c r="C12" s="168"/>
      <c r="D12" s="406">
        <v>816180</v>
      </c>
      <c r="E12" s="383"/>
      <c r="F12" s="168"/>
      <c r="G12" s="170">
        <v>816180</v>
      </c>
    </row>
    <row r="13" spans="1:7" ht="15">
      <c r="A13" s="405" t="s">
        <v>366</v>
      </c>
      <c r="B13" s="167"/>
      <c r="C13" s="168"/>
      <c r="D13" s="406">
        <v>0</v>
      </c>
      <c r="E13" s="383"/>
      <c r="F13" s="168"/>
      <c r="G13" s="170">
        <v>0</v>
      </c>
    </row>
    <row r="14" spans="1:7" ht="15">
      <c r="A14" s="405" t="s">
        <v>353</v>
      </c>
      <c r="B14" s="169"/>
      <c r="C14" s="169"/>
      <c r="D14" s="406">
        <v>448000</v>
      </c>
      <c r="E14" s="384"/>
      <c r="F14" s="169"/>
      <c r="G14" s="170">
        <v>448000</v>
      </c>
    </row>
    <row r="15" spans="1:7" ht="15">
      <c r="A15" s="405" t="s">
        <v>367</v>
      </c>
      <c r="B15" s="169"/>
      <c r="C15" s="169"/>
      <c r="D15" s="406">
        <v>0</v>
      </c>
      <c r="E15" s="384"/>
      <c r="F15" s="169"/>
      <c r="G15" s="170">
        <v>0</v>
      </c>
    </row>
    <row r="16" spans="1:7" ht="15">
      <c r="A16" s="405" t="s">
        <v>354</v>
      </c>
      <c r="B16" s="169"/>
      <c r="C16" s="169"/>
      <c r="D16" s="406">
        <v>100000</v>
      </c>
      <c r="E16" s="384"/>
      <c r="F16" s="169"/>
      <c r="G16" s="170">
        <v>187128</v>
      </c>
    </row>
    <row r="17" spans="1:7" ht="15">
      <c r="A17" s="405" t="s">
        <v>368</v>
      </c>
      <c r="B17" s="169"/>
      <c r="C17" s="169"/>
      <c r="D17" s="406">
        <v>0</v>
      </c>
      <c r="E17" s="384"/>
      <c r="F17" s="169"/>
      <c r="G17" s="170">
        <v>0</v>
      </c>
    </row>
    <row r="18" spans="1:7" ht="15">
      <c r="A18" s="405" t="s">
        <v>355</v>
      </c>
      <c r="B18" s="169"/>
      <c r="C18" s="169"/>
      <c r="D18" s="406">
        <v>242890</v>
      </c>
      <c r="E18" s="384"/>
      <c r="F18" s="169"/>
      <c r="G18" s="170">
        <v>242890</v>
      </c>
    </row>
    <row r="19" spans="1:7" ht="15">
      <c r="A19" s="405" t="s">
        <v>369</v>
      </c>
      <c r="B19" s="169"/>
      <c r="C19" s="169"/>
      <c r="D19" s="406">
        <v>0</v>
      </c>
      <c r="E19" s="384"/>
      <c r="F19" s="169"/>
      <c r="G19" s="170">
        <v>0</v>
      </c>
    </row>
    <row r="20" spans="1:7" ht="14.25">
      <c r="A20" s="402" t="s">
        <v>356</v>
      </c>
      <c r="B20" s="171"/>
      <c r="C20" s="171"/>
      <c r="D20" s="407">
        <v>5000000</v>
      </c>
      <c r="E20" s="385"/>
      <c r="F20" s="171"/>
      <c r="G20" s="172">
        <v>5000000</v>
      </c>
    </row>
    <row r="21" spans="1:7" ht="14.25" customHeight="1">
      <c r="A21" s="402" t="s">
        <v>372</v>
      </c>
      <c r="B21" s="171"/>
      <c r="C21" s="171"/>
      <c r="D21" s="408">
        <v>4992976</v>
      </c>
      <c r="E21" s="385"/>
      <c r="F21" s="171"/>
      <c r="G21" s="196">
        <v>5000000</v>
      </c>
    </row>
    <row r="22" spans="1:7" ht="14.25" customHeight="1">
      <c r="A22" s="402" t="s">
        <v>475</v>
      </c>
      <c r="B22" s="171"/>
      <c r="C22" s="171"/>
      <c r="D22" s="407">
        <v>0</v>
      </c>
      <c r="E22" s="385"/>
      <c r="F22" s="171"/>
      <c r="G22" s="196">
        <v>0</v>
      </c>
    </row>
    <row r="23" spans="1:7" ht="14.25" customHeight="1">
      <c r="A23" s="402" t="s">
        <v>476</v>
      </c>
      <c r="B23" s="171"/>
      <c r="C23" s="171"/>
      <c r="D23" s="408">
        <v>0</v>
      </c>
      <c r="E23" s="385"/>
      <c r="F23" s="171"/>
      <c r="G23" s="196">
        <v>0</v>
      </c>
    </row>
    <row r="24" spans="1:7" ht="14.25" customHeight="1">
      <c r="A24" s="402" t="s">
        <v>357</v>
      </c>
      <c r="B24" s="171"/>
      <c r="C24" s="171"/>
      <c r="D24" s="407">
        <v>0</v>
      </c>
      <c r="E24" s="385"/>
      <c r="F24" s="171"/>
      <c r="G24" s="172">
        <v>0</v>
      </c>
    </row>
    <row r="25" spans="1:7" ht="14.25" customHeight="1">
      <c r="A25" s="402" t="s">
        <v>358</v>
      </c>
      <c r="B25" s="171"/>
      <c r="C25" s="171"/>
      <c r="D25" s="407">
        <v>0</v>
      </c>
      <c r="E25" s="385"/>
      <c r="F25" s="171"/>
      <c r="G25" s="196">
        <v>0</v>
      </c>
    </row>
    <row r="26" spans="1:7" ht="14.25" customHeight="1">
      <c r="A26" s="402" t="s">
        <v>359</v>
      </c>
      <c r="B26" s="171"/>
      <c r="C26" s="171"/>
      <c r="D26" s="407">
        <v>7024</v>
      </c>
      <c r="E26" s="385"/>
      <c r="F26" s="171"/>
      <c r="G26" s="172">
        <v>0</v>
      </c>
    </row>
    <row r="27" spans="1:7" ht="14.25" customHeight="1">
      <c r="A27" s="402" t="s">
        <v>527</v>
      </c>
      <c r="B27" s="171"/>
      <c r="C27" s="171"/>
      <c r="D27" s="407">
        <v>0</v>
      </c>
      <c r="E27" s="486"/>
      <c r="F27" s="487"/>
      <c r="G27" s="487">
        <v>1204956</v>
      </c>
    </row>
    <row r="28" spans="1:7" ht="14.25">
      <c r="A28" s="409" t="s">
        <v>383</v>
      </c>
      <c r="B28" s="173"/>
      <c r="C28" s="173"/>
      <c r="D28" s="410">
        <f>D10+D21+D22</f>
        <v>6600046</v>
      </c>
      <c r="E28" s="410">
        <f>E10+E21+E22</f>
        <v>0</v>
      </c>
      <c r="F28" s="410">
        <f>F10+F21+F22</f>
        <v>0</v>
      </c>
      <c r="G28" s="410">
        <f>G10+G21+G22+G27</f>
        <v>7899154</v>
      </c>
    </row>
    <row r="29" spans="1:7" ht="14.25">
      <c r="A29" s="402" t="s">
        <v>360</v>
      </c>
      <c r="B29" s="165"/>
      <c r="C29" s="165"/>
      <c r="D29" s="403"/>
      <c r="E29" s="382"/>
      <c r="F29" s="165"/>
      <c r="G29" s="166"/>
    </row>
    <row r="30" spans="1:7" ht="15">
      <c r="A30" s="405" t="s">
        <v>374</v>
      </c>
      <c r="B30" s="174"/>
      <c r="C30" s="175"/>
      <c r="D30" s="411"/>
      <c r="E30" s="386"/>
      <c r="F30" s="175"/>
      <c r="G30" s="176"/>
    </row>
    <row r="31" spans="1:7" ht="15">
      <c r="A31" s="412" t="s">
        <v>375</v>
      </c>
      <c r="B31" s="169"/>
      <c r="C31" s="175"/>
      <c r="D31" s="411"/>
      <c r="E31" s="384"/>
      <c r="F31" s="175"/>
      <c r="G31" s="176"/>
    </row>
    <row r="32" spans="1:7" ht="15">
      <c r="A32" s="405" t="s">
        <v>376</v>
      </c>
      <c r="B32" s="174"/>
      <c r="C32" s="175"/>
      <c r="D32" s="411"/>
      <c r="E32" s="386"/>
      <c r="F32" s="175"/>
      <c r="G32" s="176"/>
    </row>
    <row r="33" spans="1:7" ht="15">
      <c r="A33" s="413" t="s">
        <v>361</v>
      </c>
      <c r="B33" s="177"/>
      <c r="C33" s="178"/>
      <c r="D33" s="414"/>
      <c r="E33" s="387"/>
      <c r="F33" s="177"/>
      <c r="G33" s="179"/>
    </row>
    <row r="34" spans="1:7" ht="15">
      <c r="A34" s="415" t="s">
        <v>377</v>
      </c>
      <c r="B34" s="188"/>
      <c r="C34" s="197"/>
      <c r="D34" s="416"/>
      <c r="E34" s="388"/>
      <c r="F34" s="188"/>
      <c r="G34" s="182"/>
    </row>
    <row r="35" spans="1:7" ht="15">
      <c r="A35" s="415" t="s">
        <v>378</v>
      </c>
      <c r="B35" s="188"/>
      <c r="C35" s="197"/>
      <c r="D35" s="416"/>
      <c r="E35" s="388"/>
      <c r="F35" s="188"/>
      <c r="G35" s="182"/>
    </row>
    <row r="36" spans="1:7" ht="14.25">
      <c r="A36" s="417" t="s">
        <v>382</v>
      </c>
      <c r="B36" s="180"/>
      <c r="C36" s="180"/>
      <c r="D36" s="418">
        <f>SUM(D30:D35)</f>
        <v>0</v>
      </c>
      <c r="E36" s="389"/>
      <c r="F36" s="180"/>
      <c r="G36" s="180">
        <f>SUM(G30:G35)</f>
        <v>0</v>
      </c>
    </row>
    <row r="37" spans="1:7" ht="14.25">
      <c r="A37" s="419" t="s">
        <v>362</v>
      </c>
      <c r="B37" s="181"/>
      <c r="C37" s="181"/>
      <c r="D37" s="420"/>
      <c r="E37" s="390"/>
      <c r="F37" s="181"/>
      <c r="G37" s="181"/>
    </row>
    <row r="38" spans="1:7" ht="15">
      <c r="A38" s="405" t="s">
        <v>363</v>
      </c>
      <c r="B38" s="182"/>
      <c r="C38" s="182"/>
      <c r="D38" s="416">
        <v>126510</v>
      </c>
      <c r="E38" s="391"/>
      <c r="F38" s="182"/>
      <c r="G38" s="182">
        <v>154000</v>
      </c>
    </row>
    <row r="39" spans="1:7" ht="15">
      <c r="A39" s="405" t="s">
        <v>379</v>
      </c>
      <c r="B39" s="183">
        <v>0</v>
      </c>
      <c r="C39" s="184">
        <v>0</v>
      </c>
      <c r="D39" s="421">
        <f>B39*C39</f>
        <v>0</v>
      </c>
      <c r="E39" s="392"/>
      <c r="F39" s="197"/>
      <c r="G39" s="349">
        <v>0</v>
      </c>
    </row>
    <row r="40" spans="1:7" ht="15">
      <c r="A40" s="422" t="s">
        <v>474</v>
      </c>
      <c r="B40" s="348">
        <v>0</v>
      </c>
      <c r="C40" s="197">
        <v>0</v>
      </c>
      <c r="D40" s="421">
        <f>B40*C40</f>
        <v>0</v>
      </c>
      <c r="E40" s="393"/>
      <c r="F40" s="347"/>
      <c r="G40" s="185">
        <v>0</v>
      </c>
    </row>
    <row r="41" spans="1:7" ht="15">
      <c r="A41" s="415" t="s">
        <v>380</v>
      </c>
      <c r="B41" s="187"/>
      <c r="C41" s="186"/>
      <c r="D41" s="421"/>
      <c r="E41" s="394"/>
      <c r="F41" s="186"/>
      <c r="G41" s="185"/>
    </row>
    <row r="42" spans="1:7" ht="15">
      <c r="A42" s="415" t="s">
        <v>381</v>
      </c>
      <c r="B42" s="187"/>
      <c r="C42" s="186"/>
      <c r="D42" s="423"/>
      <c r="E42" s="394"/>
      <c r="F42" s="186"/>
      <c r="G42" s="188"/>
    </row>
    <row r="43" spans="1:7" ht="14.25">
      <c r="A43" s="417" t="s">
        <v>384</v>
      </c>
      <c r="B43" s="189"/>
      <c r="C43" s="190"/>
      <c r="D43" s="424">
        <f>SUM(D38:D42)</f>
        <v>126510</v>
      </c>
      <c r="E43" s="395"/>
      <c r="F43" s="190"/>
      <c r="G43" s="191">
        <f>SUM(G38:G42)</f>
        <v>154000</v>
      </c>
    </row>
    <row r="44" spans="1:7" s="156" customFormat="1" ht="14.25">
      <c r="A44" s="417" t="s">
        <v>385</v>
      </c>
      <c r="B44" s="180"/>
      <c r="C44" s="190"/>
      <c r="D44" s="424">
        <v>1200000</v>
      </c>
      <c r="E44" s="389"/>
      <c r="F44" s="190"/>
      <c r="G44" s="191">
        <v>1200000</v>
      </c>
    </row>
    <row r="45" spans="1:7" ht="25.5" customHeight="1" thickBot="1">
      <c r="A45" s="425" t="s">
        <v>364</v>
      </c>
      <c r="B45" s="426"/>
      <c r="C45" s="427"/>
      <c r="D45" s="428">
        <f>D28+D36+D43+D44</f>
        <v>7926556</v>
      </c>
      <c r="E45" s="396"/>
      <c r="F45" s="198"/>
      <c r="G45" s="199">
        <f>G28+G36+G43+G44</f>
        <v>9253154</v>
      </c>
    </row>
    <row r="46" spans="1:2" ht="15">
      <c r="A46" s="192"/>
      <c r="B46" s="193"/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3" width="14.00390625" style="23" customWidth="1"/>
    <col min="4" max="4" width="47.28125" style="23" customWidth="1"/>
    <col min="5" max="5" width="14.00390625" style="23" customWidth="1"/>
    <col min="6" max="6" width="4.140625" style="23" customWidth="1"/>
    <col min="7" max="16384" width="8.00390625" style="23" customWidth="1"/>
  </cols>
  <sheetData>
    <row r="1" spans="2:6" ht="39.75" customHeight="1">
      <c r="B1" s="24" t="s">
        <v>196</v>
      </c>
      <c r="C1" s="25"/>
      <c r="D1" s="25"/>
      <c r="E1" s="25"/>
      <c r="F1" s="571"/>
    </row>
    <row r="2" spans="2:6" ht="19.5" customHeight="1">
      <c r="B2" s="24"/>
      <c r="C2" s="25"/>
      <c r="D2" s="25"/>
      <c r="E2" s="429"/>
      <c r="F2" s="571"/>
    </row>
    <row r="3" spans="1:6" ht="16.5" thickBot="1">
      <c r="A3" s="634" t="s">
        <v>550</v>
      </c>
      <c r="E3" s="327" t="s">
        <v>467</v>
      </c>
      <c r="F3" s="571"/>
    </row>
    <row r="4" spans="1:6" ht="18" customHeight="1" thickBot="1">
      <c r="A4" s="569" t="s">
        <v>197</v>
      </c>
      <c r="B4" s="27" t="s">
        <v>105</v>
      </c>
      <c r="C4" s="28"/>
      <c r="D4" s="27" t="s">
        <v>106</v>
      </c>
      <c r="E4" s="29"/>
      <c r="F4" s="571"/>
    </row>
    <row r="5" spans="1:6" s="33" customFormat="1" ht="35.25" customHeight="1" thickBot="1">
      <c r="A5" s="570"/>
      <c r="B5" s="30" t="s">
        <v>198</v>
      </c>
      <c r="C5" s="31" t="s">
        <v>530</v>
      </c>
      <c r="D5" s="30" t="s">
        <v>198</v>
      </c>
      <c r="E5" s="32" t="str">
        <f>+C5</f>
        <v>2017. évi előirányzat</v>
      </c>
      <c r="F5" s="571"/>
    </row>
    <row r="6" spans="1:6" s="38" customFormat="1" ht="12" customHeight="1" thickBot="1">
      <c r="A6" s="34" t="s">
        <v>100</v>
      </c>
      <c r="B6" s="35" t="s">
        <v>101</v>
      </c>
      <c r="C6" s="36" t="s">
        <v>102</v>
      </c>
      <c r="D6" s="35" t="s">
        <v>103</v>
      </c>
      <c r="E6" s="37" t="s">
        <v>104</v>
      </c>
      <c r="F6" s="571"/>
    </row>
    <row r="7" spans="1:6" ht="12.75" customHeight="1">
      <c r="A7" s="39" t="s">
        <v>107</v>
      </c>
      <c r="B7" s="40" t="s">
        <v>199</v>
      </c>
      <c r="C7" s="41">
        <v>9253154</v>
      </c>
      <c r="D7" s="40" t="s">
        <v>57</v>
      </c>
      <c r="E7" s="42">
        <v>3530000</v>
      </c>
      <c r="F7" s="571"/>
    </row>
    <row r="8" spans="1:6" ht="12.75" customHeight="1">
      <c r="A8" s="43" t="s">
        <v>108</v>
      </c>
      <c r="B8" s="44" t="s">
        <v>200</v>
      </c>
      <c r="C8" s="45"/>
      <c r="D8" s="44" t="s">
        <v>201</v>
      </c>
      <c r="E8" s="46">
        <v>800000</v>
      </c>
      <c r="F8" s="571"/>
    </row>
    <row r="9" spans="1:6" ht="12.75" customHeight="1">
      <c r="A9" s="43" t="s">
        <v>109</v>
      </c>
      <c r="B9" s="44" t="s">
        <v>202</v>
      </c>
      <c r="C9" s="45">
        <v>0</v>
      </c>
      <c r="D9" s="44" t="s">
        <v>203</v>
      </c>
      <c r="E9" s="46">
        <v>3334208</v>
      </c>
      <c r="F9" s="571"/>
    </row>
    <row r="10" spans="1:6" ht="12.75" customHeight="1">
      <c r="A10" s="43" t="s">
        <v>110</v>
      </c>
      <c r="B10" s="44" t="s">
        <v>17</v>
      </c>
      <c r="C10" s="45">
        <v>291000</v>
      </c>
      <c r="D10" s="44" t="s">
        <v>88</v>
      </c>
      <c r="E10" s="46">
        <v>269200</v>
      </c>
      <c r="F10" s="571"/>
    </row>
    <row r="11" spans="1:6" ht="12.75" customHeight="1">
      <c r="A11" s="43" t="s">
        <v>111</v>
      </c>
      <c r="B11" s="47" t="s">
        <v>30</v>
      </c>
      <c r="C11" s="45">
        <v>5000</v>
      </c>
      <c r="D11" s="44" t="s">
        <v>119</v>
      </c>
      <c r="E11" s="46">
        <v>650000</v>
      </c>
      <c r="F11" s="571"/>
    </row>
    <row r="12" spans="1:6" ht="12.75" customHeight="1">
      <c r="A12" s="43" t="s">
        <v>112</v>
      </c>
      <c r="B12" s="44" t="s">
        <v>47</v>
      </c>
      <c r="C12" s="48"/>
      <c r="D12" s="44" t="s">
        <v>204</v>
      </c>
      <c r="E12" s="46">
        <v>0</v>
      </c>
      <c r="F12" s="571"/>
    </row>
    <row r="13" spans="1:6" ht="12.75" customHeight="1">
      <c r="A13" s="43" t="s">
        <v>113</v>
      </c>
      <c r="B13" s="44" t="s">
        <v>205</v>
      </c>
      <c r="C13" s="45"/>
      <c r="D13" s="49"/>
      <c r="E13" s="46"/>
      <c r="F13" s="571"/>
    </row>
    <row r="14" spans="1:6" ht="12.75" customHeight="1" thickBot="1">
      <c r="A14" s="43" t="s">
        <v>114</v>
      </c>
      <c r="B14" s="49"/>
      <c r="C14" s="45"/>
      <c r="D14" s="49"/>
      <c r="E14" s="46"/>
      <c r="F14" s="571"/>
    </row>
    <row r="15" spans="1:6" ht="15.75" customHeight="1" thickBot="1">
      <c r="A15" s="43" t="s">
        <v>115</v>
      </c>
      <c r="B15" s="51" t="s">
        <v>210</v>
      </c>
      <c r="C15" s="52">
        <f>SUM(C7:C14)</f>
        <v>9549154</v>
      </c>
      <c r="D15" s="51" t="s">
        <v>211</v>
      </c>
      <c r="E15" s="53">
        <f>SUM(E7:E14)</f>
        <v>8583408</v>
      </c>
      <c r="F15" s="571"/>
    </row>
    <row r="16" spans="1:6" ht="12.75" customHeight="1">
      <c r="A16" s="43" t="s">
        <v>206</v>
      </c>
      <c r="B16" s="54" t="s">
        <v>213</v>
      </c>
      <c r="C16" s="55">
        <f>+C17+C18+C19+C20</f>
        <v>904380</v>
      </c>
      <c r="D16" s="56" t="s">
        <v>214</v>
      </c>
      <c r="E16" s="57"/>
      <c r="F16" s="571"/>
    </row>
    <row r="17" spans="1:6" ht="12.75" customHeight="1">
      <c r="A17" s="43" t="s">
        <v>207</v>
      </c>
      <c r="B17" s="56" t="s">
        <v>216</v>
      </c>
      <c r="C17" s="58">
        <v>904380</v>
      </c>
      <c r="D17" s="56" t="s">
        <v>217</v>
      </c>
      <c r="E17" s="59"/>
      <c r="F17" s="571"/>
    </row>
    <row r="18" spans="1:6" ht="12.75" customHeight="1">
      <c r="A18" s="43" t="s">
        <v>208</v>
      </c>
      <c r="B18" s="56" t="s">
        <v>219</v>
      </c>
      <c r="C18" s="58"/>
      <c r="D18" s="56" t="s">
        <v>220</v>
      </c>
      <c r="E18" s="59"/>
      <c r="F18" s="571"/>
    </row>
    <row r="19" spans="1:6" ht="12.75" customHeight="1">
      <c r="A19" s="43" t="s">
        <v>209</v>
      </c>
      <c r="B19" s="56" t="s">
        <v>222</v>
      </c>
      <c r="C19" s="58"/>
      <c r="D19" s="56" t="s">
        <v>223</v>
      </c>
      <c r="E19" s="59"/>
      <c r="F19" s="571"/>
    </row>
    <row r="20" spans="1:6" ht="12.75" customHeight="1">
      <c r="A20" s="43" t="s">
        <v>212</v>
      </c>
      <c r="B20" s="56" t="s">
        <v>225</v>
      </c>
      <c r="C20" s="58"/>
      <c r="D20" s="54" t="s">
        <v>226</v>
      </c>
      <c r="E20" s="59"/>
      <c r="F20" s="571"/>
    </row>
    <row r="21" spans="1:6" ht="12.75" customHeight="1">
      <c r="A21" s="43" t="s">
        <v>215</v>
      </c>
      <c r="B21" s="56" t="s">
        <v>228</v>
      </c>
      <c r="C21" s="60">
        <f>+C22+C23</f>
        <v>0</v>
      </c>
      <c r="D21" s="56" t="s">
        <v>229</v>
      </c>
      <c r="E21" s="59"/>
      <c r="F21" s="571"/>
    </row>
    <row r="22" spans="1:6" ht="12.75" customHeight="1">
      <c r="A22" s="43" t="s">
        <v>218</v>
      </c>
      <c r="B22" s="81" t="s">
        <v>231</v>
      </c>
      <c r="C22" s="61"/>
      <c r="D22" s="40" t="s">
        <v>232</v>
      </c>
      <c r="E22" s="57"/>
      <c r="F22" s="571"/>
    </row>
    <row r="23" spans="1:6" ht="12.75" customHeight="1">
      <c r="A23" s="43" t="s">
        <v>221</v>
      </c>
      <c r="B23" s="82" t="s">
        <v>234</v>
      </c>
      <c r="C23" s="58"/>
      <c r="D23" s="44" t="s">
        <v>235</v>
      </c>
      <c r="E23" s="59"/>
      <c r="F23" s="571"/>
    </row>
    <row r="24" spans="1:6" ht="12.75" customHeight="1">
      <c r="A24" s="43" t="s">
        <v>224</v>
      </c>
      <c r="B24" s="82" t="s">
        <v>237</v>
      </c>
      <c r="C24" s="59"/>
      <c r="D24" s="44" t="s">
        <v>238</v>
      </c>
      <c r="E24" s="59"/>
      <c r="F24" s="571"/>
    </row>
    <row r="25" spans="1:6" ht="12.75" customHeight="1">
      <c r="A25" s="43" t="s">
        <v>227</v>
      </c>
      <c r="B25" s="82" t="s">
        <v>240</v>
      </c>
      <c r="C25" s="59"/>
      <c r="D25" s="44" t="s">
        <v>306</v>
      </c>
      <c r="E25" s="59">
        <v>370126</v>
      </c>
      <c r="F25" s="571"/>
    </row>
    <row r="26" spans="1:6" ht="12.75" customHeight="1" thickBot="1">
      <c r="A26" s="43" t="s">
        <v>230</v>
      </c>
      <c r="B26" s="82" t="s">
        <v>240</v>
      </c>
      <c r="C26" s="59"/>
      <c r="D26" s="78" t="s">
        <v>184</v>
      </c>
      <c r="E26" s="79"/>
      <c r="F26" s="571"/>
    </row>
    <row r="27" spans="1:6" ht="15.75" customHeight="1" thickBot="1">
      <c r="A27" s="43" t="s">
        <v>233</v>
      </c>
      <c r="B27" s="83" t="s">
        <v>242</v>
      </c>
      <c r="C27" s="80">
        <f>+C16+C21+C24+C26</f>
        <v>904380</v>
      </c>
      <c r="D27" s="51" t="s">
        <v>243</v>
      </c>
      <c r="E27" s="53">
        <f>SUM(E16:E26)</f>
        <v>370126</v>
      </c>
      <c r="F27" s="571"/>
    </row>
    <row r="28" spans="1:6" ht="13.5" thickBot="1">
      <c r="A28" s="43" t="s">
        <v>236</v>
      </c>
      <c r="B28" s="62" t="s">
        <v>245</v>
      </c>
      <c r="C28" s="63">
        <f>+C15+C27</f>
        <v>10453534</v>
      </c>
      <c r="D28" s="62" t="s">
        <v>246</v>
      </c>
      <c r="E28" s="63">
        <f>+E15+E27</f>
        <v>8953534</v>
      </c>
      <c r="F28" s="571"/>
    </row>
    <row r="29" spans="1:6" ht="13.5" thickBot="1">
      <c r="A29" s="43" t="s">
        <v>239</v>
      </c>
      <c r="B29" s="62" t="s">
        <v>248</v>
      </c>
      <c r="C29" s="63" t="str">
        <f>IF(C15-E15&lt;0,E15-C15,"-")</f>
        <v>-</v>
      </c>
      <c r="D29" s="62" t="s">
        <v>249</v>
      </c>
      <c r="E29" s="63">
        <f>IF(C15-E15&gt;0,C15-E15,"-")</f>
        <v>965746</v>
      </c>
      <c r="F29" s="571"/>
    </row>
    <row r="30" spans="1:6" ht="13.5" thickBot="1">
      <c r="A30" s="43" t="s">
        <v>241</v>
      </c>
      <c r="B30" s="62" t="s">
        <v>251</v>
      </c>
      <c r="C30" s="63" t="str">
        <f>IF(C15+C27-E28&lt;0,E28-(C15+C27),"-")</f>
        <v>-</v>
      </c>
      <c r="D30" s="62" t="s">
        <v>252</v>
      </c>
      <c r="E30" s="63">
        <f>IF(C15+C27-E28&gt;0,C15+C27-E28,"-")</f>
        <v>1500000</v>
      </c>
      <c r="F30" s="571"/>
    </row>
    <row r="31" spans="2:4" ht="18.75">
      <c r="B31" s="572"/>
      <c r="C31" s="572"/>
      <c r="D31" s="572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23" customWidth="1"/>
    <col min="2" max="2" width="47.28125" style="26" customWidth="1"/>
    <col min="3" max="3" width="14.00390625" style="23" customWidth="1"/>
    <col min="4" max="4" width="47.28125" style="23" customWidth="1"/>
    <col min="5" max="5" width="14.00390625" style="23" customWidth="1"/>
    <col min="6" max="6" width="4.140625" style="23" customWidth="1"/>
    <col min="7" max="16384" width="8.00390625" style="23" customWidth="1"/>
  </cols>
  <sheetData>
    <row r="1" spans="2:6" ht="31.5">
      <c r="B1" s="24" t="s">
        <v>253</v>
      </c>
      <c r="C1" s="25"/>
      <c r="D1" s="25"/>
      <c r="E1" s="25"/>
      <c r="F1" s="571"/>
    </row>
    <row r="2" spans="2:6" ht="19.5" customHeight="1">
      <c r="B2" s="24"/>
      <c r="C2" s="25"/>
      <c r="D2" s="25"/>
      <c r="E2" s="429"/>
      <c r="F2" s="571"/>
    </row>
    <row r="3" spans="1:6" ht="16.5" thickBot="1">
      <c r="A3" s="634" t="s">
        <v>551</v>
      </c>
      <c r="E3" s="327" t="s">
        <v>467</v>
      </c>
      <c r="F3" s="571"/>
    </row>
    <row r="4" spans="1:6" ht="13.5" thickBot="1">
      <c r="A4" s="573" t="s">
        <v>197</v>
      </c>
      <c r="B4" s="27" t="s">
        <v>105</v>
      </c>
      <c r="C4" s="28"/>
      <c r="D4" s="27" t="s">
        <v>106</v>
      </c>
      <c r="E4" s="29"/>
      <c r="F4" s="571"/>
    </row>
    <row r="5" spans="1:6" s="33" customFormat="1" ht="24.75" thickBot="1">
      <c r="A5" s="574"/>
      <c r="B5" s="30" t="s">
        <v>198</v>
      </c>
      <c r="C5" s="31" t="str">
        <f>+'4,a Műk. mérleg'!C5</f>
        <v>2017. évi előirányzat</v>
      </c>
      <c r="D5" s="30" t="s">
        <v>198</v>
      </c>
      <c r="E5" s="31" t="str">
        <f>+'4,a Műk. mérleg'!C5</f>
        <v>2017. évi előirányzat</v>
      </c>
      <c r="F5" s="571"/>
    </row>
    <row r="6" spans="1:6" s="33" customFormat="1" ht="13.5" thickBot="1">
      <c r="A6" s="34" t="s">
        <v>100</v>
      </c>
      <c r="B6" s="35" t="s">
        <v>101</v>
      </c>
      <c r="C6" s="36" t="s">
        <v>102</v>
      </c>
      <c r="D6" s="35" t="s">
        <v>103</v>
      </c>
      <c r="E6" s="37" t="s">
        <v>104</v>
      </c>
      <c r="F6" s="571"/>
    </row>
    <row r="7" spans="1:6" ht="12.75" customHeight="1">
      <c r="A7" s="39" t="s">
        <v>107</v>
      </c>
      <c r="B7" s="40" t="s">
        <v>254</v>
      </c>
      <c r="C7" s="41"/>
      <c r="D7" s="40" t="s">
        <v>91</v>
      </c>
      <c r="E7" s="42">
        <v>500000</v>
      </c>
      <c r="F7" s="571"/>
    </row>
    <row r="8" spans="1:6" ht="12.75">
      <c r="A8" s="43" t="s">
        <v>108</v>
      </c>
      <c r="B8" s="44" t="s">
        <v>255</v>
      </c>
      <c r="C8" s="45"/>
      <c r="D8" s="44" t="s">
        <v>256</v>
      </c>
      <c r="E8" s="46"/>
      <c r="F8" s="571"/>
    </row>
    <row r="9" spans="1:6" ht="12.75" customHeight="1">
      <c r="A9" s="43" t="s">
        <v>109</v>
      </c>
      <c r="B9" s="44" t="s">
        <v>45</v>
      </c>
      <c r="C9" s="45">
        <v>0</v>
      </c>
      <c r="D9" s="44" t="s">
        <v>93</v>
      </c>
      <c r="E9" s="46">
        <v>1000000</v>
      </c>
      <c r="F9" s="571"/>
    </row>
    <row r="10" spans="1:6" ht="12.75" customHeight="1">
      <c r="A10" s="43" t="s">
        <v>110</v>
      </c>
      <c r="B10" s="44" t="s">
        <v>257</v>
      </c>
      <c r="C10" s="45">
        <v>0</v>
      </c>
      <c r="D10" s="44" t="s">
        <v>258</v>
      </c>
      <c r="E10" s="46"/>
      <c r="F10" s="571"/>
    </row>
    <row r="11" spans="1:6" ht="12.75" customHeight="1">
      <c r="A11" s="43" t="s">
        <v>111</v>
      </c>
      <c r="B11" s="44" t="s">
        <v>259</v>
      </c>
      <c r="C11" s="45"/>
      <c r="D11" s="44" t="s">
        <v>260</v>
      </c>
      <c r="E11" s="46"/>
      <c r="F11" s="571"/>
    </row>
    <row r="12" spans="1:6" ht="12.75" customHeight="1">
      <c r="A12" s="43" t="s">
        <v>112</v>
      </c>
      <c r="B12" s="44" t="s">
        <v>261</v>
      </c>
      <c r="C12" s="48"/>
      <c r="D12" s="65" t="s">
        <v>204</v>
      </c>
      <c r="E12" s="66"/>
      <c r="F12" s="571"/>
    </row>
    <row r="13" spans="1:6" ht="13.5" thickBot="1">
      <c r="A13" s="43" t="s">
        <v>206</v>
      </c>
      <c r="B13" s="49"/>
      <c r="C13" s="48"/>
      <c r="D13" s="64"/>
      <c r="E13" s="46"/>
      <c r="F13" s="571"/>
    </row>
    <row r="14" spans="1:6" ht="15.75" customHeight="1" thickBot="1">
      <c r="A14" s="50" t="s">
        <v>208</v>
      </c>
      <c r="B14" s="51" t="s">
        <v>262</v>
      </c>
      <c r="C14" s="52">
        <f>+C7+C9+C10+C12+C13</f>
        <v>0</v>
      </c>
      <c r="D14" s="51" t="s">
        <v>263</v>
      </c>
      <c r="E14" s="53">
        <f>+E7+E9+E11+E12+E13</f>
        <v>1500000</v>
      </c>
      <c r="F14" s="571"/>
    </row>
    <row r="15" spans="1:6" ht="12.75" customHeight="1">
      <c r="A15" s="39" t="s">
        <v>209</v>
      </c>
      <c r="B15" s="67" t="s">
        <v>264</v>
      </c>
      <c r="C15" s="68">
        <f>+C16+C17+C18+C19+C20</f>
        <v>0</v>
      </c>
      <c r="D15" s="56" t="s">
        <v>214</v>
      </c>
      <c r="E15" s="69"/>
      <c r="F15" s="571"/>
    </row>
    <row r="16" spans="1:6" ht="12.75" customHeight="1">
      <c r="A16" s="43" t="s">
        <v>212</v>
      </c>
      <c r="B16" s="70" t="s">
        <v>265</v>
      </c>
      <c r="C16" s="58"/>
      <c r="D16" s="56" t="s">
        <v>266</v>
      </c>
      <c r="E16" s="59"/>
      <c r="F16" s="571"/>
    </row>
    <row r="17" spans="1:6" ht="12.75" customHeight="1">
      <c r="A17" s="39" t="s">
        <v>215</v>
      </c>
      <c r="B17" s="70" t="s">
        <v>267</v>
      </c>
      <c r="C17" s="58"/>
      <c r="D17" s="56" t="s">
        <v>220</v>
      </c>
      <c r="E17" s="59"/>
      <c r="F17" s="571"/>
    </row>
    <row r="18" spans="1:6" ht="12.75" customHeight="1">
      <c r="A18" s="43" t="s">
        <v>218</v>
      </c>
      <c r="B18" s="70" t="s">
        <v>268</v>
      </c>
      <c r="C18" s="58"/>
      <c r="D18" s="56" t="s">
        <v>223</v>
      </c>
      <c r="E18" s="59"/>
      <c r="F18" s="571"/>
    </row>
    <row r="19" spans="1:6" ht="12.75" customHeight="1">
      <c r="A19" s="39" t="s">
        <v>221</v>
      </c>
      <c r="B19" s="70" t="s">
        <v>269</v>
      </c>
      <c r="C19" s="58"/>
      <c r="D19" s="54" t="s">
        <v>226</v>
      </c>
      <c r="E19" s="59"/>
      <c r="F19" s="571"/>
    </row>
    <row r="20" spans="1:6" ht="12.75" customHeight="1">
      <c r="A20" s="43" t="s">
        <v>224</v>
      </c>
      <c r="B20" s="71" t="s">
        <v>270</v>
      </c>
      <c r="C20" s="58"/>
      <c r="D20" s="56" t="s">
        <v>271</v>
      </c>
      <c r="E20" s="59"/>
      <c r="F20" s="571"/>
    </row>
    <row r="21" spans="1:6" ht="12.75" customHeight="1">
      <c r="A21" s="39" t="s">
        <v>227</v>
      </c>
      <c r="B21" s="72" t="s">
        <v>272</v>
      </c>
      <c r="C21" s="60">
        <f>+C22+C23+C24+C25+C26</f>
        <v>0</v>
      </c>
      <c r="D21" s="73" t="s">
        <v>273</v>
      </c>
      <c r="E21" s="59"/>
      <c r="F21" s="571"/>
    </row>
    <row r="22" spans="1:6" ht="12.75" customHeight="1">
      <c r="A22" s="43" t="s">
        <v>230</v>
      </c>
      <c r="B22" s="71" t="s">
        <v>274</v>
      </c>
      <c r="C22" s="58"/>
      <c r="D22" s="73" t="s">
        <v>275</v>
      </c>
      <c r="E22" s="59"/>
      <c r="F22" s="571"/>
    </row>
    <row r="23" spans="1:6" ht="12.75" customHeight="1">
      <c r="A23" s="39" t="s">
        <v>233</v>
      </c>
      <c r="B23" s="71" t="s">
        <v>276</v>
      </c>
      <c r="C23" s="58"/>
      <c r="D23" s="74"/>
      <c r="E23" s="59"/>
      <c r="F23" s="571"/>
    </row>
    <row r="24" spans="1:6" ht="12.75" customHeight="1">
      <c r="A24" s="43" t="s">
        <v>236</v>
      </c>
      <c r="B24" s="70" t="s">
        <v>190</v>
      </c>
      <c r="C24" s="58"/>
      <c r="D24" s="75"/>
      <c r="E24" s="59"/>
      <c r="F24" s="571"/>
    </row>
    <row r="25" spans="1:6" ht="12.75" customHeight="1">
      <c r="A25" s="39" t="s">
        <v>239</v>
      </c>
      <c r="B25" s="76" t="s">
        <v>277</v>
      </c>
      <c r="C25" s="58"/>
      <c r="D25" s="49"/>
      <c r="E25" s="59"/>
      <c r="F25" s="571"/>
    </row>
    <row r="26" spans="1:6" ht="12.75" customHeight="1" thickBot="1">
      <c r="A26" s="43" t="s">
        <v>241</v>
      </c>
      <c r="B26" s="77" t="s">
        <v>278</v>
      </c>
      <c r="C26" s="58"/>
      <c r="D26" s="75"/>
      <c r="E26" s="59"/>
      <c r="F26" s="571"/>
    </row>
    <row r="27" spans="1:6" ht="21.75" customHeight="1" thickBot="1">
      <c r="A27" s="50" t="s">
        <v>244</v>
      </c>
      <c r="B27" s="51" t="s">
        <v>279</v>
      </c>
      <c r="C27" s="52">
        <f>+C15+C21</f>
        <v>0</v>
      </c>
      <c r="D27" s="51" t="s">
        <v>280</v>
      </c>
      <c r="E27" s="53">
        <f>SUM(E15:E26)</f>
        <v>0</v>
      </c>
      <c r="F27" s="571"/>
    </row>
    <row r="28" spans="1:6" ht="13.5" thickBot="1">
      <c r="A28" s="50" t="s">
        <v>247</v>
      </c>
      <c r="B28" s="62" t="s">
        <v>281</v>
      </c>
      <c r="C28" s="63">
        <f>+C14+C27</f>
        <v>0</v>
      </c>
      <c r="D28" s="62" t="s">
        <v>282</v>
      </c>
      <c r="E28" s="63">
        <f>+E14+E27</f>
        <v>1500000</v>
      </c>
      <c r="F28" s="571"/>
    </row>
    <row r="29" spans="1:6" ht="13.5" thickBot="1">
      <c r="A29" s="50" t="s">
        <v>250</v>
      </c>
      <c r="B29" s="62" t="s">
        <v>248</v>
      </c>
      <c r="C29" s="63">
        <f>IF(C14-E14&lt;0,E14-C14,"-")</f>
        <v>1500000</v>
      </c>
      <c r="D29" s="62" t="s">
        <v>249</v>
      </c>
      <c r="E29" s="63" t="str">
        <f>IF(C14-E14&gt;0,C14-E14,"-")</f>
        <v>-</v>
      </c>
      <c r="F29" s="571"/>
    </row>
    <row r="30" spans="1:6" ht="13.5" thickBot="1">
      <c r="A30" s="50" t="s">
        <v>283</v>
      </c>
      <c r="B30" s="62" t="s">
        <v>251</v>
      </c>
      <c r="C30" s="63">
        <f>C29-C27</f>
        <v>1500000</v>
      </c>
      <c r="D30" s="62" t="s">
        <v>252</v>
      </c>
      <c r="E30" s="63" t="s">
        <v>307</v>
      </c>
      <c r="F30" s="571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O2" sqref="O2"/>
    </sheetView>
  </sheetViews>
  <sheetFormatPr defaultColWidth="9.140625" defaultRowHeight="12.75"/>
  <cols>
    <col min="1" max="1" width="3.00390625" style="200" customWidth="1"/>
    <col min="2" max="2" width="33.57421875" style="200" customWidth="1"/>
    <col min="3" max="3" width="10.57421875" style="200" customWidth="1"/>
    <col min="4" max="4" width="10.421875" style="200" customWidth="1"/>
    <col min="5" max="5" width="11.421875" style="200" customWidth="1"/>
    <col min="6" max="6" width="10.00390625" style="200" customWidth="1"/>
    <col min="7" max="7" width="10.421875" style="200" customWidth="1"/>
    <col min="8" max="8" width="10.28125" style="200" customWidth="1"/>
    <col min="9" max="9" width="9.8515625" style="200" customWidth="1"/>
    <col min="10" max="10" width="9.7109375" style="200" customWidth="1"/>
    <col min="11" max="11" width="10.28125" style="200" customWidth="1"/>
    <col min="12" max="12" width="10.57421875" style="200" customWidth="1"/>
    <col min="13" max="13" width="10.421875" style="200" customWidth="1"/>
    <col min="14" max="14" width="11.28125" style="200" customWidth="1"/>
    <col min="15" max="15" width="14.00390625" style="200" customWidth="1"/>
    <col min="16" max="16384" width="9.140625" style="200" customWidth="1"/>
  </cols>
  <sheetData>
    <row r="1" spans="1:20" s="321" customFormat="1" ht="15.75">
      <c r="A1" s="567" t="s">
        <v>537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329"/>
      <c r="Q1" s="329"/>
      <c r="R1" s="329"/>
      <c r="S1" s="329"/>
      <c r="T1" s="329"/>
    </row>
    <row r="2" spans="3:15" s="321" customFormat="1" ht="14.25">
      <c r="C2" s="328"/>
      <c r="D2" s="328"/>
      <c r="O2" s="330"/>
    </row>
    <row r="3" spans="1:15" s="321" customFormat="1" ht="15.75">
      <c r="A3" s="634" t="s">
        <v>552</v>
      </c>
      <c r="C3" s="328"/>
      <c r="D3" s="328"/>
      <c r="N3" s="575" t="s">
        <v>467</v>
      </c>
      <c r="O3" s="575"/>
    </row>
    <row r="4" spans="1:15" ht="27.75" customHeight="1">
      <c r="A4" s="281" t="s">
        <v>389</v>
      </c>
      <c r="B4" s="282" t="s">
        <v>198</v>
      </c>
      <c r="C4" s="282" t="s">
        <v>390</v>
      </c>
      <c r="D4" s="282" t="s">
        <v>391</v>
      </c>
      <c r="E4" s="282" t="s">
        <v>392</v>
      </c>
      <c r="F4" s="282" t="s">
        <v>393</v>
      </c>
      <c r="G4" s="282" t="s">
        <v>394</v>
      </c>
      <c r="H4" s="282" t="s">
        <v>395</v>
      </c>
      <c r="I4" s="282" t="s">
        <v>396</v>
      </c>
      <c r="J4" s="282" t="s">
        <v>397</v>
      </c>
      <c r="K4" s="282" t="s">
        <v>398</v>
      </c>
      <c r="L4" s="282" t="s">
        <v>399</v>
      </c>
      <c r="M4" s="282" t="s">
        <v>400</v>
      </c>
      <c r="N4" s="282" t="s">
        <v>401</v>
      </c>
      <c r="O4" s="282" t="s">
        <v>387</v>
      </c>
    </row>
    <row r="5" spans="1:15" ht="27.75" customHeight="1">
      <c r="A5" s="283"/>
      <c r="B5" s="284" t="s">
        <v>402</v>
      </c>
      <c r="C5" s="285"/>
      <c r="D5" s="286">
        <f>C24</f>
        <v>670054</v>
      </c>
      <c r="E5" s="286">
        <f aca="true" t="shared" si="0" ref="E5:N5">D24</f>
        <v>667054</v>
      </c>
      <c r="F5" s="286">
        <f t="shared" si="0"/>
        <v>839054</v>
      </c>
      <c r="G5" s="286">
        <f t="shared" si="0"/>
        <v>906054</v>
      </c>
      <c r="H5" s="286">
        <f t="shared" si="0"/>
        <v>793054</v>
      </c>
      <c r="I5" s="286">
        <f t="shared" si="0"/>
        <v>660054</v>
      </c>
      <c r="J5" s="286">
        <f t="shared" si="0"/>
        <v>747054</v>
      </c>
      <c r="K5" s="286">
        <f t="shared" si="0"/>
        <v>786054</v>
      </c>
      <c r="L5" s="286">
        <f t="shared" si="0"/>
        <v>548054</v>
      </c>
      <c r="M5" s="286">
        <f t="shared" si="0"/>
        <v>36054</v>
      </c>
      <c r="N5" s="286">
        <f t="shared" si="0"/>
        <v>88846</v>
      </c>
      <c r="O5" s="285"/>
    </row>
    <row r="6" spans="1:15" ht="22.5" customHeight="1">
      <c r="A6" s="287" t="s">
        <v>107</v>
      </c>
      <c r="B6" s="288" t="s">
        <v>30</v>
      </c>
      <c r="C6" s="289">
        <v>0</v>
      </c>
      <c r="D6" s="289">
        <v>0</v>
      </c>
      <c r="E6" s="289">
        <v>0</v>
      </c>
      <c r="F6" s="289">
        <v>0</v>
      </c>
      <c r="G6" s="289">
        <v>0</v>
      </c>
      <c r="H6" s="289">
        <v>0</v>
      </c>
      <c r="I6" s="289">
        <v>0</v>
      </c>
      <c r="J6" s="289">
        <v>0</v>
      </c>
      <c r="K6" s="289">
        <v>0</v>
      </c>
      <c r="L6" s="289">
        <v>0</v>
      </c>
      <c r="M6" s="289">
        <v>0</v>
      </c>
      <c r="N6" s="289">
        <v>5000</v>
      </c>
      <c r="O6" s="290">
        <f aca="true" t="shared" si="1" ref="O6:O12">SUM(C6:N6)</f>
        <v>5000</v>
      </c>
    </row>
    <row r="7" spans="1:15" ht="21.75" customHeight="1">
      <c r="A7" s="287" t="s">
        <v>108</v>
      </c>
      <c r="B7" s="288" t="s">
        <v>17</v>
      </c>
      <c r="C7" s="289">
        <v>20000</v>
      </c>
      <c r="D7" s="289">
        <v>20000</v>
      </c>
      <c r="E7" s="289">
        <v>95000</v>
      </c>
      <c r="F7" s="289">
        <v>0</v>
      </c>
      <c r="G7" s="289">
        <v>20000</v>
      </c>
      <c r="H7" s="289">
        <v>0</v>
      </c>
      <c r="I7" s="289">
        <v>20000</v>
      </c>
      <c r="J7" s="289">
        <v>0</v>
      </c>
      <c r="K7" s="289">
        <v>95000</v>
      </c>
      <c r="L7" s="289">
        <v>21000</v>
      </c>
      <c r="M7" s="289">
        <v>0</v>
      </c>
      <c r="N7" s="289">
        <v>0</v>
      </c>
      <c r="O7" s="290">
        <f t="shared" si="1"/>
        <v>291000</v>
      </c>
    </row>
    <row r="8" spans="1:15" ht="34.5" customHeight="1">
      <c r="A8" s="287" t="s">
        <v>109</v>
      </c>
      <c r="B8" s="288" t="s">
        <v>461</v>
      </c>
      <c r="C8" s="289">
        <v>771000</v>
      </c>
      <c r="D8" s="289">
        <v>771000</v>
      </c>
      <c r="E8" s="289">
        <v>771000</v>
      </c>
      <c r="F8" s="289">
        <v>771000</v>
      </c>
      <c r="G8" s="289">
        <v>771000</v>
      </c>
      <c r="H8" s="289">
        <v>771000</v>
      </c>
      <c r="I8" s="289">
        <v>771000</v>
      </c>
      <c r="J8" s="289">
        <v>771000</v>
      </c>
      <c r="K8" s="289">
        <v>771000</v>
      </c>
      <c r="L8" s="289">
        <v>771000</v>
      </c>
      <c r="M8" s="289">
        <v>771000</v>
      </c>
      <c r="N8" s="289">
        <v>772154</v>
      </c>
      <c r="O8" s="290">
        <f t="shared" si="1"/>
        <v>9253154</v>
      </c>
    </row>
    <row r="9" spans="1:15" ht="27.75" customHeight="1">
      <c r="A9" s="287" t="s">
        <v>110</v>
      </c>
      <c r="B9" s="291" t="s">
        <v>463</v>
      </c>
      <c r="C9" s="289">
        <v>0</v>
      </c>
      <c r="D9" s="289">
        <v>0</v>
      </c>
      <c r="E9" s="289">
        <v>0</v>
      </c>
      <c r="F9" s="289">
        <v>0</v>
      </c>
      <c r="G9" s="289">
        <v>0</v>
      </c>
      <c r="H9" s="289">
        <v>0</v>
      </c>
      <c r="I9" s="289">
        <v>0</v>
      </c>
      <c r="J9" s="289">
        <v>0</v>
      </c>
      <c r="K9" s="289">
        <v>0</v>
      </c>
      <c r="L9" s="289">
        <v>0</v>
      </c>
      <c r="M9" s="289">
        <v>0</v>
      </c>
      <c r="N9" s="289">
        <v>0</v>
      </c>
      <c r="O9" s="290">
        <f t="shared" si="1"/>
        <v>0</v>
      </c>
    </row>
    <row r="10" spans="1:15" ht="33.75" customHeight="1">
      <c r="A10" s="287" t="s">
        <v>111</v>
      </c>
      <c r="B10" s="291" t="s">
        <v>460</v>
      </c>
      <c r="C10" s="289">
        <v>0</v>
      </c>
      <c r="D10" s="289">
        <v>0</v>
      </c>
      <c r="E10" s="289">
        <v>0</v>
      </c>
      <c r="F10" s="289">
        <v>0</v>
      </c>
      <c r="G10" s="289">
        <v>0</v>
      </c>
      <c r="H10" s="289">
        <v>0</v>
      </c>
      <c r="I10" s="289">
        <v>0</v>
      </c>
      <c r="J10" s="289">
        <v>0</v>
      </c>
      <c r="K10" s="289">
        <v>0</v>
      </c>
      <c r="L10" s="289">
        <v>0</v>
      </c>
      <c r="M10" s="289">
        <v>0</v>
      </c>
      <c r="N10" s="289">
        <v>0</v>
      </c>
      <c r="O10" s="290">
        <f t="shared" si="1"/>
        <v>0</v>
      </c>
    </row>
    <row r="11" spans="1:15" ht="33.75" customHeight="1">
      <c r="A11" s="287" t="s">
        <v>112</v>
      </c>
      <c r="B11" s="291" t="s">
        <v>464</v>
      </c>
      <c r="C11" s="289">
        <v>0</v>
      </c>
      <c r="D11" s="2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89">
        <v>0</v>
      </c>
      <c r="L11" s="289">
        <v>0</v>
      </c>
      <c r="M11" s="289">
        <v>0</v>
      </c>
      <c r="N11" s="289">
        <v>0</v>
      </c>
      <c r="O11" s="290">
        <f>SUM(C11:N11)</f>
        <v>0</v>
      </c>
    </row>
    <row r="12" spans="1:15" ht="27.75" customHeight="1">
      <c r="A12" s="287" t="s">
        <v>113</v>
      </c>
      <c r="B12" s="291" t="s">
        <v>403</v>
      </c>
      <c r="C12" s="289">
        <v>904380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90">
        <f t="shared" si="1"/>
        <v>904380</v>
      </c>
    </row>
    <row r="13" spans="1:15" s="319" customFormat="1" ht="27.75" customHeight="1">
      <c r="A13" s="315"/>
      <c r="B13" s="316" t="s">
        <v>404</v>
      </c>
      <c r="C13" s="317">
        <f aca="true" t="shared" si="2" ref="C13:O13">SUM(C6:C12)</f>
        <v>1695380</v>
      </c>
      <c r="D13" s="317">
        <f t="shared" si="2"/>
        <v>791000</v>
      </c>
      <c r="E13" s="317">
        <f t="shared" si="2"/>
        <v>866000</v>
      </c>
      <c r="F13" s="317">
        <f t="shared" si="2"/>
        <v>771000</v>
      </c>
      <c r="G13" s="317">
        <f t="shared" si="2"/>
        <v>791000</v>
      </c>
      <c r="H13" s="317">
        <f t="shared" si="2"/>
        <v>771000</v>
      </c>
      <c r="I13" s="317">
        <f t="shared" si="2"/>
        <v>791000</v>
      </c>
      <c r="J13" s="317">
        <f t="shared" si="2"/>
        <v>771000</v>
      </c>
      <c r="K13" s="317">
        <f t="shared" si="2"/>
        <v>866000</v>
      </c>
      <c r="L13" s="317">
        <f t="shared" si="2"/>
        <v>792000</v>
      </c>
      <c r="M13" s="317">
        <f t="shared" si="2"/>
        <v>771000</v>
      </c>
      <c r="N13" s="317">
        <f t="shared" si="2"/>
        <v>777154</v>
      </c>
      <c r="O13" s="318">
        <f t="shared" si="2"/>
        <v>10453534</v>
      </c>
    </row>
    <row r="14" spans="1:15" ht="27.75" customHeight="1">
      <c r="A14" s="283"/>
      <c r="B14" s="284" t="s">
        <v>106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85"/>
    </row>
    <row r="15" spans="1:15" ht="27.75" customHeight="1">
      <c r="A15" s="287" t="s">
        <v>114</v>
      </c>
      <c r="B15" s="293" t="s">
        <v>57</v>
      </c>
      <c r="C15" s="289">
        <v>206000</v>
      </c>
      <c r="D15" s="289">
        <v>302000</v>
      </c>
      <c r="E15" s="289">
        <v>302000</v>
      </c>
      <c r="F15" s="289">
        <v>302000</v>
      </c>
      <c r="G15" s="289">
        <v>302000</v>
      </c>
      <c r="H15" s="289">
        <v>302000</v>
      </c>
      <c r="I15" s="289">
        <v>302000</v>
      </c>
      <c r="J15" s="289">
        <v>302000</v>
      </c>
      <c r="K15" s="289">
        <v>302000</v>
      </c>
      <c r="L15" s="289">
        <v>302000</v>
      </c>
      <c r="M15" s="289">
        <v>302000</v>
      </c>
      <c r="N15" s="289">
        <v>304000</v>
      </c>
      <c r="O15" s="290">
        <f aca="true" t="shared" si="3" ref="O15:O21">SUM(C15:N15)</f>
        <v>3530000</v>
      </c>
    </row>
    <row r="16" spans="1:15" ht="27.75" customHeight="1">
      <c r="A16" s="287" t="s">
        <v>115</v>
      </c>
      <c r="B16" s="293" t="s">
        <v>405</v>
      </c>
      <c r="C16" s="289">
        <v>49000</v>
      </c>
      <c r="D16" s="289">
        <v>68000</v>
      </c>
      <c r="E16" s="289">
        <v>68000</v>
      </c>
      <c r="F16" s="289">
        <v>68000</v>
      </c>
      <c r="G16" s="289">
        <v>68000</v>
      </c>
      <c r="H16" s="289">
        <v>68000</v>
      </c>
      <c r="I16" s="289">
        <v>68000</v>
      </c>
      <c r="J16" s="289">
        <v>68000</v>
      </c>
      <c r="K16" s="289">
        <v>68000</v>
      </c>
      <c r="L16" s="289">
        <v>68000</v>
      </c>
      <c r="M16" s="289">
        <v>68000</v>
      </c>
      <c r="N16" s="289">
        <v>71000</v>
      </c>
      <c r="O16" s="290">
        <f t="shared" si="3"/>
        <v>800000</v>
      </c>
    </row>
    <row r="17" spans="1:15" ht="27.75" customHeight="1">
      <c r="A17" s="287" t="s">
        <v>206</v>
      </c>
      <c r="B17" s="294" t="s">
        <v>72</v>
      </c>
      <c r="C17" s="289">
        <v>270000</v>
      </c>
      <c r="D17" s="289">
        <v>270000</v>
      </c>
      <c r="E17" s="289">
        <v>270000</v>
      </c>
      <c r="F17" s="289">
        <v>280000</v>
      </c>
      <c r="G17" s="289">
        <v>280000</v>
      </c>
      <c r="H17" s="289">
        <v>280000</v>
      </c>
      <c r="I17" s="289">
        <v>280000</v>
      </c>
      <c r="J17" s="289">
        <v>280000</v>
      </c>
      <c r="K17" s="289">
        <v>280000</v>
      </c>
      <c r="L17" s="289">
        <v>280000</v>
      </c>
      <c r="M17" s="289">
        <v>294208</v>
      </c>
      <c r="N17" s="289">
        <v>270000</v>
      </c>
      <c r="O17" s="290">
        <f t="shared" si="3"/>
        <v>3334208</v>
      </c>
    </row>
    <row r="18" spans="1:15" ht="27.75" customHeight="1">
      <c r="A18" s="287" t="s">
        <v>207</v>
      </c>
      <c r="B18" s="295" t="s">
        <v>88</v>
      </c>
      <c r="C18" s="289">
        <v>76200</v>
      </c>
      <c r="D18" s="289">
        <v>0</v>
      </c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28000</v>
      </c>
      <c r="K18" s="289">
        <v>0</v>
      </c>
      <c r="L18" s="289">
        <v>0</v>
      </c>
      <c r="M18" s="289">
        <v>0</v>
      </c>
      <c r="N18" s="289">
        <v>165000</v>
      </c>
      <c r="O18" s="290">
        <f t="shared" si="3"/>
        <v>269200</v>
      </c>
    </row>
    <row r="19" spans="1:15" ht="30" customHeight="1">
      <c r="A19" s="287" t="s">
        <v>208</v>
      </c>
      <c r="B19" s="295" t="s">
        <v>305</v>
      </c>
      <c r="C19" s="289">
        <v>54000</v>
      </c>
      <c r="D19" s="289">
        <v>54000</v>
      </c>
      <c r="E19" s="289">
        <v>54000</v>
      </c>
      <c r="F19" s="289">
        <v>54000</v>
      </c>
      <c r="G19" s="289">
        <v>54000</v>
      </c>
      <c r="H19" s="289">
        <v>54000</v>
      </c>
      <c r="I19" s="289">
        <v>54000</v>
      </c>
      <c r="J19" s="289">
        <v>54000</v>
      </c>
      <c r="K19" s="289">
        <v>54000</v>
      </c>
      <c r="L19" s="289">
        <v>54000</v>
      </c>
      <c r="M19" s="289">
        <v>54000</v>
      </c>
      <c r="N19" s="289">
        <v>56000</v>
      </c>
      <c r="O19" s="290">
        <f t="shared" si="3"/>
        <v>650000</v>
      </c>
    </row>
    <row r="20" spans="1:15" ht="27.75" customHeight="1">
      <c r="A20" s="287" t="s">
        <v>209</v>
      </c>
      <c r="B20" s="294" t="s">
        <v>406</v>
      </c>
      <c r="C20" s="289">
        <v>0</v>
      </c>
      <c r="D20" s="289">
        <v>0</v>
      </c>
      <c r="E20" s="289">
        <v>0</v>
      </c>
      <c r="F20" s="289">
        <v>0</v>
      </c>
      <c r="G20" s="289">
        <v>0</v>
      </c>
      <c r="H20" s="289">
        <v>0</v>
      </c>
      <c r="I20" s="289">
        <v>0</v>
      </c>
      <c r="J20" s="289">
        <v>0</v>
      </c>
      <c r="K20" s="289">
        <v>400000</v>
      </c>
      <c r="L20" s="289">
        <v>600000</v>
      </c>
      <c r="M20" s="289">
        <v>0</v>
      </c>
      <c r="N20" s="289">
        <v>0</v>
      </c>
      <c r="O20" s="290">
        <f t="shared" si="3"/>
        <v>1000000</v>
      </c>
    </row>
    <row r="21" spans="1:15" ht="27.75" customHeight="1">
      <c r="A21" s="287" t="s">
        <v>212</v>
      </c>
      <c r="B21" s="294" t="s">
        <v>407</v>
      </c>
      <c r="C21" s="289">
        <v>0</v>
      </c>
      <c r="D21" s="289">
        <v>100000</v>
      </c>
      <c r="E21" s="289">
        <v>0</v>
      </c>
      <c r="F21" s="289"/>
      <c r="G21" s="289">
        <v>200000</v>
      </c>
      <c r="H21" s="289">
        <v>200000</v>
      </c>
      <c r="I21" s="289"/>
      <c r="J21" s="289">
        <v>0</v>
      </c>
      <c r="K21" s="289">
        <v>0</v>
      </c>
      <c r="L21" s="289"/>
      <c r="M21" s="289">
        <v>0</v>
      </c>
      <c r="N21" s="289"/>
      <c r="O21" s="290">
        <f t="shared" si="3"/>
        <v>500000</v>
      </c>
    </row>
    <row r="22" spans="1:15" ht="27.75" customHeight="1">
      <c r="A22" s="287" t="s">
        <v>215</v>
      </c>
      <c r="B22" s="351" t="s">
        <v>487</v>
      </c>
      <c r="C22" s="289">
        <v>370126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89">
        <v>0</v>
      </c>
      <c r="O22" s="290">
        <f>SUM(C22:N22)</f>
        <v>370126</v>
      </c>
    </row>
    <row r="23" spans="1:15" s="319" customFormat="1" ht="27.75" customHeight="1">
      <c r="A23" s="315"/>
      <c r="B23" s="316" t="s">
        <v>408</v>
      </c>
      <c r="C23" s="317">
        <f aca="true" t="shared" si="4" ref="C23:O23">SUM(C15:C22)</f>
        <v>1025326</v>
      </c>
      <c r="D23" s="317">
        <f t="shared" si="4"/>
        <v>794000</v>
      </c>
      <c r="E23" s="317">
        <f t="shared" si="4"/>
        <v>694000</v>
      </c>
      <c r="F23" s="317">
        <f t="shared" si="4"/>
        <v>704000</v>
      </c>
      <c r="G23" s="317">
        <f t="shared" si="4"/>
        <v>904000</v>
      </c>
      <c r="H23" s="317">
        <f t="shared" si="4"/>
        <v>904000</v>
      </c>
      <c r="I23" s="317">
        <f t="shared" si="4"/>
        <v>704000</v>
      </c>
      <c r="J23" s="317">
        <f t="shared" si="4"/>
        <v>732000</v>
      </c>
      <c r="K23" s="317">
        <f t="shared" si="4"/>
        <v>1104000</v>
      </c>
      <c r="L23" s="317">
        <f t="shared" si="4"/>
        <v>1304000</v>
      </c>
      <c r="M23" s="317">
        <f t="shared" si="4"/>
        <v>718208</v>
      </c>
      <c r="N23" s="317">
        <f t="shared" si="4"/>
        <v>866000</v>
      </c>
      <c r="O23" s="318">
        <f t="shared" si="4"/>
        <v>10453534</v>
      </c>
    </row>
    <row r="24" spans="1:15" ht="15.75">
      <c r="A24" s="283"/>
      <c r="B24" s="284" t="s">
        <v>409</v>
      </c>
      <c r="C24" s="296">
        <f>C13-C23</f>
        <v>670054</v>
      </c>
      <c r="D24" s="296">
        <f aca="true" t="shared" si="5" ref="D24:N24">D5+D13-D23</f>
        <v>667054</v>
      </c>
      <c r="E24" s="296">
        <f t="shared" si="5"/>
        <v>839054</v>
      </c>
      <c r="F24" s="296">
        <f t="shared" si="5"/>
        <v>906054</v>
      </c>
      <c r="G24" s="296">
        <f t="shared" si="5"/>
        <v>793054</v>
      </c>
      <c r="H24" s="296">
        <f t="shared" si="5"/>
        <v>660054</v>
      </c>
      <c r="I24" s="296">
        <f t="shared" si="5"/>
        <v>747054</v>
      </c>
      <c r="J24" s="296">
        <f t="shared" si="5"/>
        <v>786054</v>
      </c>
      <c r="K24" s="296">
        <f t="shared" si="5"/>
        <v>548054</v>
      </c>
      <c r="L24" s="296">
        <f t="shared" si="5"/>
        <v>36054</v>
      </c>
      <c r="M24" s="296">
        <f t="shared" si="5"/>
        <v>88846</v>
      </c>
      <c r="N24" s="296">
        <f t="shared" si="5"/>
        <v>0</v>
      </c>
      <c r="O24" s="283"/>
    </row>
    <row r="26" spans="3:14" ht="12.75">
      <c r="C26" s="320"/>
      <c r="E26" s="320"/>
      <c r="F26" s="320"/>
      <c r="I26" s="320"/>
      <c r="J26" s="320"/>
      <c r="K26" s="320"/>
      <c r="N26" s="320"/>
    </row>
    <row r="27" spans="5:13" ht="12.75">
      <c r="E27" s="320"/>
      <c r="F27" s="320"/>
      <c r="G27" s="320"/>
      <c r="H27" s="320"/>
      <c r="I27" s="320"/>
      <c r="K27" s="320"/>
      <c r="M27" s="320"/>
    </row>
    <row r="28" ht="22.5" customHeight="1">
      <c r="B28" s="20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C2" sqref="C2:D2"/>
    </sheetView>
  </sheetViews>
  <sheetFormatPr defaultColWidth="8.00390625" defaultRowHeight="12.75"/>
  <cols>
    <col min="1" max="1" width="5.00390625" style="225" customWidth="1"/>
    <col min="2" max="2" width="54.140625" style="227" customWidth="1"/>
    <col min="3" max="4" width="15.140625" style="227" customWidth="1"/>
    <col min="5" max="16384" width="8.00390625" style="227" customWidth="1"/>
  </cols>
  <sheetData>
    <row r="1" spans="1:4" ht="40.5" customHeight="1">
      <c r="A1" s="234"/>
      <c r="B1" s="577" t="s">
        <v>483</v>
      </c>
      <c r="C1" s="577"/>
      <c r="D1" s="577"/>
    </row>
    <row r="2" spans="1:4" ht="15.75" customHeight="1">
      <c r="A2" s="234"/>
      <c r="B2" s="226"/>
      <c r="C2" s="578"/>
      <c r="D2" s="578"/>
    </row>
    <row r="3" spans="1:7" s="228" customFormat="1" ht="16.5" thickBot="1">
      <c r="A3" s="634" t="s">
        <v>553</v>
      </c>
      <c r="B3" s="235"/>
      <c r="C3" s="236"/>
      <c r="D3" s="350" t="s">
        <v>481</v>
      </c>
      <c r="G3" s="228" t="s">
        <v>482</v>
      </c>
    </row>
    <row r="4" spans="1:4" s="229" customFormat="1" ht="48" customHeight="1" thickBot="1">
      <c r="A4" s="237" t="s">
        <v>410</v>
      </c>
      <c r="B4" s="238" t="s">
        <v>438</v>
      </c>
      <c r="C4" s="238" t="s">
        <v>439</v>
      </c>
      <c r="D4" s="239" t="s">
        <v>440</v>
      </c>
    </row>
    <row r="5" spans="1:4" s="229" customFormat="1" ht="13.5" customHeight="1" thickBot="1">
      <c r="A5" s="237" t="s">
        <v>100</v>
      </c>
      <c r="B5" s="238" t="s">
        <v>101</v>
      </c>
      <c r="C5" s="238" t="s">
        <v>102</v>
      </c>
      <c r="D5" s="239" t="s">
        <v>103</v>
      </c>
    </row>
    <row r="6" spans="1:4" ht="18" customHeight="1">
      <c r="A6" s="240" t="s">
        <v>107</v>
      </c>
      <c r="B6" s="241" t="s">
        <v>441</v>
      </c>
      <c r="C6" s="279">
        <v>0</v>
      </c>
      <c r="D6" s="278">
        <v>0</v>
      </c>
    </row>
    <row r="7" spans="1:4" ht="18" customHeight="1">
      <c r="A7" s="242" t="s">
        <v>108</v>
      </c>
      <c r="B7" s="243" t="s">
        <v>442</v>
      </c>
      <c r="C7" s="279">
        <v>0</v>
      </c>
      <c r="D7" s="280">
        <v>0</v>
      </c>
    </row>
    <row r="8" spans="1:4" ht="18" customHeight="1">
      <c r="A8" s="242" t="s">
        <v>109</v>
      </c>
      <c r="B8" s="243" t="s">
        <v>443</v>
      </c>
      <c r="C8" s="279">
        <v>0</v>
      </c>
      <c r="D8" s="280">
        <v>0</v>
      </c>
    </row>
    <row r="9" spans="1:4" ht="18" customHeight="1">
      <c r="A9" s="242" t="s">
        <v>110</v>
      </c>
      <c r="B9" s="243" t="s">
        <v>444</v>
      </c>
      <c r="C9" s="279">
        <v>0</v>
      </c>
      <c r="D9" s="280">
        <v>0</v>
      </c>
    </row>
    <row r="10" spans="1:4" ht="18" customHeight="1">
      <c r="A10" s="242" t="s">
        <v>111</v>
      </c>
      <c r="B10" s="243" t="s">
        <v>445</v>
      </c>
      <c r="C10" s="279">
        <v>220000</v>
      </c>
      <c r="D10" s="280">
        <v>0</v>
      </c>
    </row>
    <row r="11" spans="1:4" ht="18" customHeight="1">
      <c r="A11" s="242" t="s">
        <v>112</v>
      </c>
      <c r="B11" s="243" t="s">
        <v>446</v>
      </c>
      <c r="C11" s="279">
        <v>0</v>
      </c>
      <c r="D11" s="280">
        <v>0</v>
      </c>
    </row>
    <row r="12" spans="1:4" ht="18" customHeight="1">
      <c r="A12" s="242" t="s">
        <v>113</v>
      </c>
      <c r="B12" s="244" t="s">
        <v>447</v>
      </c>
      <c r="C12" s="279">
        <v>0</v>
      </c>
      <c r="D12" s="280">
        <v>0</v>
      </c>
    </row>
    <row r="13" spans="1:4" ht="18" customHeight="1">
      <c r="A13" s="242" t="s">
        <v>115</v>
      </c>
      <c r="B13" s="244" t="s">
        <v>448</v>
      </c>
      <c r="C13" s="279">
        <v>220000</v>
      </c>
      <c r="D13" s="280">
        <v>0</v>
      </c>
    </row>
    <row r="14" spans="1:4" ht="18" customHeight="1">
      <c r="A14" s="242" t="s">
        <v>206</v>
      </c>
      <c r="B14" s="244" t="s">
        <v>449</v>
      </c>
      <c r="C14" s="279">
        <v>0</v>
      </c>
      <c r="D14" s="280">
        <v>0</v>
      </c>
    </row>
    <row r="15" spans="1:4" ht="18" customHeight="1">
      <c r="A15" s="242" t="s">
        <v>207</v>
      </c>
      <c r="B15" s="244" t="s">
        <v>450</v>
      </c>
      <c r="C15" s="279">
        <v>0</v>
      </c>
      <c r="D15" s="280">
        <v>0</v>
      </c>
    </row>
    <row r="16" spans="1:4" ht="22.5" customHeight="1">
      <c r="A16" s="242" t="s">
        <v>208</v>
      </c>
      <c r="B16" s="244" t="s">
        <v>451</v>
      </c>
      <c r="C16" s="279">
        <v>0</v>
      </c>
      <c r="D16" s="280">
        <v>0</v>
      </c>
    </row>
    <row r="17" spans="1:4" ht="18" customHeight="1">
      <c r="A17" s="242" t="s">
        <v>209</v>
      </c>
      <c r="B17" s="243" t="s">
        <v>452</v>
      </c>
      <c r="C17" s="279">
        <v>70000</v>
      </c>
      <c r="D17" s="280">
        <v>0</v>
      </c>
    </row>
    <row r="18" spans="1:4" ht="18" customHeight="1">
      <c r="A18" s="242" t="s">
        <v>212</v>
      </c>
      <c r="B18" s="243" t="s">
        <v>453</v>
      </c>
      <c r="C18" s="279">
        <v>0</v>
      </c>
      <c r="D18" s="280">
        <v>0</v>
      </c>
    </row>
    <row r="19" spans="1:4" ht="18" customHeight="1">
      <c r="A19" s="242" t="s">
        <v>215</v>
      </c>
      <c r="B19" s="243" t="s">
        <v>454</v>
      </c>
      <c r="C19" s="279">
        <v>0</v>
      </c>
      <c r="D19" s="280">
        <v>0</v>
      </c>
    </row>
    <row r="20" spans="1:4" ht="18" customHeight="1">
      <c r="A20" s="242" t="s">
        <v>218</v>
      </c>
      <c r="B20" s="243" t="s">
        <v>455</v>
      </c>
      <c r="C20" s="279">
        <v>0</v>
      </c>
      <c r="D20" s="280">
        <v>0</v>
      </c>
    </row>
    <row r="21" spans="1:4" ht="18" customHeight="1">
      <c r="A21" s="242" t="s">
        <v>221</v>
      </c>
      <c r="B21" s="243" t="s">
        <v>456</v>
      </c>
      <c r="C21" s="279">
        <v>0</v>
      </c>
      <c r="D21" s="280">
        <v>0</v>
      </c>
    </row>
    <row r="22" spans="1:4" ht="18" customHeight="1">
      <c r="A22" s="242" t="s">
        <v>224</v>
      </c>
      <c r="B22" s="245"/>
      <c r="C22" s="246"/>
      <c r="D22" s="247"/>
    </row>
    <row r="23" spans="1:4" ht="18" customHeight="1">
      <c r="A23" s="242" t="s">
        <v>227</v>
      </c>
      <c r="B23" s="248"/>
      <c r="C23" s="246"/>
      <c r="D23" s="247"/>
    </row>
    <row r="24" spans="1:4" ht="18" customHeight="1">
      <c r="A24" s="242" t="s">
        <v>230</v>
      </c>
      <c r="B24" s="248"/>
      <c r="C24" s="246"/>
      <c r="D24" s="247"/>
    </row>
    <row r="25" spans="1:4" ht="18" customHeight="1">
      <c r="A25" s="242" t="s">
        <v>233</v>
      </c>
      <c r="B25" s="248"/>
      <c r="C25" s="246"/>
      <c r="D25" s="247"/>
    </row>
    <row r="26" spans="1:4" ht="18" customHeight="1">
      <c r="A26" s="242" t="s">
        <v>236</v>
      </c>
      <c r="B26" s="248"/>
      <c r="C26" s="246"/>
      <c r="D26" s="247"/>
    </row>
    <row r="27" spans="1:4" ht="18" customHeight="1">
      <c r="A27" s="242" t="s">
        <v>239</v>
      </c>
      <c r="B27" s="248"/>
      <c r="C27" s="246"/>
      <c r="D27" s="247"/>
    </row>
    <row r="28" spans="1:4" ht="18" customHeight="1">
      <c r="A28" s="242" t="s">
        <v>241</v>
      </c>
      <c r="B28" s="248"/>
      <c r="C28" s="246"/>
      <c r="D28" s="247"/>
    </row>
    <row r="29" spans="1:4" ht="18" customHeight="1">
      <c r="A29" s="242" t="s">
        <v>244</v>
      </c>
      <c r="B29" s="248"/>
      <c r="C29" s="246"/>
      <c r="D29" s="247"/>
    </row>
    <row r="30" spans="1:4" ht="18" customHeight="1" thickBot="1">
      <c r="A30" s="249" t="s">
        <v>247</v>
      </c>
      <c r="B30" s="250"/>
      <c r="C30" s="251"/>
      <c r="D30" s="252"/>
    </row>
    <row r="31" spans="1:4" ht="18" customHeight="1" thickBot="1">
      <c r="A31" s="253" t="s">
        <v>250</v>
      </c>
      <c r="B31" s="254" t="s">
        <v>388</v>
      </c>
      <c r="C31" s="255">
        <f>+C6+C7+C8+C9+C10+C17+C18+C19+C20+C21+C22+C23+C24+C25+C26+C27+C28+C29+C30</f>
        <v>290000</v>
      </c>
      <c r="D31" s="258">
        <f>SUM(D6:D21)</f>
        <v>0</v>
      </c>
    </row>
    <row r="32" spans="1:4" ht="8.25" customHeight="1">
      <c r="A32" s="256"/>
      <c r="B32" s="576"/>
      <c r="C32" s="576"/>
      <c r="D32" s="576"/>
    </row>
    <row r="33" spans="1:4" ht="12.75">
      <c r="A33" s="234"/>
      <c r="B33" s="257"/>
      <c r="C33" s="257"/>
      <c r="D33" s="257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G3" sqref="G3:H3"/>
    </sheetView>
  </sheetViews>
  <sheetFormatPr defaultColWidth="8.00390625" defaultRowHeight="12.75"/>
  <cols>
    <col min="1" max="1" width="5.8515625" style="26" customWidth="1"/>
    <col min="2" max="2" width="42.57421875" style="23" customWidth="1"/>
    <col min="3" max="7" width="11.00390625" style="23" customWidth="1"/>
    <col min="8" max="8" width="12.28125" style="23" customWidth="1"/>
    <col min="9" max="9" width="2.8515625" style="23" customWidth="1"/>
    <col min="10" max="16384" width="8.00390625" style="23" customWidth="1"/>
  </cols>
  <sheetData>
    <row r="2" spans="1:8" ht="39.75" customHeight="1">
      <c r="A2" s="580" t="s">
        <v>484</v>
      </c>
      <c r="B2" s="580"/>
      <c r="C2" s="580"/>
      <c r="D2" s="580"/>
      <c r="E2" s="580"/>
      <c r="F2" s="580"/>
      <c r="G2" s="580"/>
      <c r="H2" s="580"/>
    </row>
    <row r="3" spans="1:9" s="227" customFormat="1" ht="15.75" customHeight="1">
      <c r="A3" s="234"/>
      <c r="B3" s="226"/>
      <c r="C3" s="578"/>
      <c r="D3" s="578"/>
      <c r="G3" s="592"/>
      <c r="H3" s="592"/>
      <c r="I3" s="332"/>
    </row>
    <row r="4" spans="1:9" s="228" customFormat="1" ht="16.5" thickBot="1">
      <c r="A4" s="634" t="s">
        <v>554</v>
      </c>
      <c r="B4" s="235"/>
      <c r="C4" s="236"/>
      <c r="D4" s="331"/>
      <c r="G4" s="591" t="s">
        <v>481</v>
      </c>
      <c r="H4" s="591"/>
      <c r="I4" s="331"/>
    </row>
    <row r="5" spans="1:8" s="221" customFormat="1" ht="26.25" customHeight="1">
      <c r="A5" s="586" t="s">
        <v>197</v>
      </c>
      <c r="B5" s="585" t="s">
        <v>428</v>
      </c>
      <c r="C5" s="589" t="s">
        <v>429</v>
      </c>
      <c r="D5" s="589" t="s">
        <v>536</v>
      </c>
      <c r="E5" s="585" t="s">
        <v>430</v>
      </c>
      <c r="F5" s="585"/>
      <c r="G5" s="585"/>
      <c r="H5" s="583" t="s">
        <v>387</v>
      </c>
    </row>
    <row r="6" spans="1:8" s="222" customFormat="1" ht="32.25" customHeight="1">
      <c r="A6" s="587"/>
      <c r="B6" s="588"/>
      <c r="C6" s="588"/>
      <c r="D6" s="590"/>
      <c r="E6" s="297" t="s">
        <v>485</v>
      </c>
      <c r="F6" s="297" t="s">
        <v>486</v>
      </c>
      <c r="G6" s="297" t="s">
        <v>488</v>
      </c>
      <c r="H6" s="584"/>
    </row>
    <row r="7" spans="1:8" s="223" customFormat="1" ht="12.75" customHeight="1">
      <c r="A7" s="224" t="s">
        <v>100</v>
      </c>
      <c r="B7" s="298" t="s">
        <v>101</v>
      </c>
      <c r="C7" s="298" t="s">
        <v>102</v>
      </c>
      <c r="D7" s="298" t="s">
        <v>103</v>
      </c>
      <c r="E7" s="298" t="s">
        <v>104</v>
      </c>
      <c r="F7" s="298" t="s">
        <v>414</v>
      </c>
      <c r="G7" s="298" t="s">
        <v>431</v>
      </c>
      <c r="H7" s="299" t="s">
        <v>462</v>
      </c>
    </row>
    <row r="8" spans="1:8" ht="24.75" customHeight="1">
      <c r="A8" s="224" t="s">
        <v>107</v>
      </c>
      <c r="B8" s="300" t="s">
        <v>432</v>
      </c>
      <c r="C8" s="301"/>
      <c r="D8" s="302">
        <v>0</v>
      </c>
      <c r="E8" s="302">
        <v>0</v>
      </c>
      <c r="F8" s="302">
        <v>0</v>
      </c>
      <c r="G8" s="302">
        <v>0</v>
      </c>
      <c r="H8" s="303">
        <v>0</v>
      </c>
    </row>
    <row r="9" spans="1:9" ht="25.5" customHeight="1">
      <c r="A9" s="224" t="s">
        <v>108</v>
      </c>
      <c r="B9" s="300" t="s">
        <v>433</v>
      </c>
      <c r="C9" s="260"/>
      <c r="D9" s="302">
        <v>0</v>
      </c>
      <c r="E9" s="302">
        <v>0</v>
      </c>
      <c r="F9" s="302">
        <v>0</v>
      </c>
      <c r="G9" s="302">
        <v>0</v>
      </c>
      <c r="H9" s="303">
        <v>0</v>
      </c>
      <c r="I9" s="579"/>
    </row>
    <row r="10" spans="1:9" ht="19.5" customHeight="1">
      <c r="A10" s="224" t="s">
        <v>109</v>
      </c>
      <c r="B10" s="300" t="s">
        <v>434</v>
      </c>
      <c r="C10" s="304" t="s">
        <v>485</v>
      </c>
      <c r="D10" s="305">
        <f>+D11</f>
        <v>0</v>
      </c>
      <c r="E10" s="305">
        <v>500000</v>
      </c>
      <c r="F10" s="305">
        <f>+F11</f>
        <v>0</v>
      </c>
      <c r="G10" s="305">
        <f>+G11</f>
        <v>0</v>
      </c>
      <c r="H10" s="306">
        <f>SUM(D10:G10)</f>
        <v>500000</v>
      </c>
      <c r="I10" s="579"/>
    </row>
    <row r="11" spans="1:9" ht="19.5" customHeight="1">
      <c r="A11" s="224" t="s">
        <v>110</v>
      </c>
      <c r="B11" s="307"/>
      <c r="C11" s="260"/>
      <c r="D11" s="261"/>
      <c r="E11" s="261"/>
      <c r="F11" s="261"/>
      <c r="G11" s="261"/>
      <c r="H11" s="303">
        <f>SUM(D11:G11)</f>
        <v>0</v>
      </c>
      <c r="I11" s="579"/>
    </row>
    <row r="12" spans="1:9" ht="19.5" customHeight="1">
      <c r="A12" s="224" t="s">
        <v>111</v>
      </c>
      <c r="B12" s="300" t="s">
        <v>435</v>
      </c>
      <c r="C12" s="304" t="s">
        <v>485</v>
      </c>
      <c r="D12" s="305">
        <f>+D13</f>
        <v>0</v>
      </c>
      <c r="E12" s="305">
        <v>1000000</v>
      </c>
      <c r="F12" s="305">
        <f>+F13</f>
        <v>0</v>
      </c>
      <c r="G12" s="305">
        <f>+G13</f>
        <v>0</v>
      </c>
      <c r="H12" s="306">
        <f>SUM(D12:G12)</f>
        <v>1000000</v>
      </c>
      <c r="I12" s="579"/>
    </row>
    <row r="13" spans="1:9" ht="19.5" customHeight="1">
      <c r="A13" s="224" t="s">
        <v>112</v>
      </c>
      <c r="B13" s="307"/>
      <c r="C13" s="260"/>
      <c r="D13" s="261"/>
      <c r="E13" s="261"/>
      <c r="F13" s="261"/>
      <c r="G13" s="261"/>
      <c r="H13" s="303">
        <f>SUM(D13:G13)</f>
        <v>0</v>
      </c>
      <c r="I13" s="579"/>
    </row>
    <row r="14" spans="1:9" ht="19.5" customHeight="1">
      <c r="A14" s="224" t="s">
        <v>113</v>
      </c>
      <c r="B14" s="308" t="s">
        <v>436</v>
      </c>
      <c r="C14" s="304" t="s">
        <v>485</v>
      </c>
      <c r="D14" s="305">
        <f>SUM(D15:D16)</f>
        <v>0</v>
      </c>
      <c r="E14" s="305">
        <f>+E16+E15</f>
        <v>370126</v>
      </c>
      <c r="F14" s="305">
        <f>+F16+F15</f>
        <v>0</v>
      </c>
      <c r="G14" s="305">
        <f>+G16+G15</f>
        <v>0</v>
      </c>
      <c r="H14" s="306">
        <f>H15+H16</f>
        <v>370126</v>
      </c>
      <c r="I14" s="579"/>
    </row>
    <row r="15" spans="1:9" ht="19.5" customHeight="1">
      <c r="A15" s="224" t="s">
        <v>114</v>
      </c>
      <c r="B15" s="308"/>
      <c r="C15" s="309"/>
      <c r="D15" s="310"/>
      <c r="E15" s="310"/>
      <c r="F15" s="310"/>
      <c r="G15" s="310"/>
      <c r="H15" s="311">
        <f>SUM(D15:G15)</f>
        <v>0</v>
      </c>
      <c r="I15" s="579"/>
    </row>
    <row r="16" spans="1:9" ht="19.5" customHeight="1">
      <c r="A16" s="224" t="s">
        <v>115</v>
      </c>
      <c r="B16" s="307" t="s">
        <v>457</v>
      </c>
      <c r="C16" s="309" t="s">
        <v>485</v>
      </c>
      <c r="D16" s="310">
        <v>0</v>
      </c>
      <c r="E16" s="261">
        <v>370126</v>
      </c>
      <c r="F16" s="261"/>
      <c r="G16" s="261"/>
      <c r="H16" s="303">
        <f>SUM(D16:G16)</f>
        <v>370126</v>
      </c>
      <c r="I16" s="579"/>
    </row>
    <row r="17" spans="1:9" s="259" customFormat="1" ht="19.5" customHeight="1" thickBot="1">
      <c r="A17" s="581" t="s">
        <v>437</v>
      </c>
      <c r="B17" s="582"/>
      <c r="C17" s="312"/>
      <c r="D17" s="313">
        <f>+D8+D9+D10+D12+D14</f>
        <v>0</v>
      </c>
      <c r="E17" s="313">
        <f>+E8+E9+E10+E12+E14</f>
        <v>1870126</v>
      </c>
      <c r="F17" s="313">
        <f>+F8+F9+F10+F12+F14</f>
        <v>0</v>
      </c>
      <c r="G17" s="313">
        <f>+G8+G9+G10+G12+G14</f>
        <v>0</v>
      </c>
      <c r="H17" s="314">
        <f>+H8+H9+H10+H12+H14</f>
        <v>1870126</v>
      </c>
      <c r="I17" s="579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2017-03-13T14:11:51Z</cp:lastPrinted>
  <dcterms:created xsi:type="dcterms:W3CDTF">2014-10-28T13:28:45Z</dcterms:created>
  <dcterms:modified xsi:type="dcterms:W3CDTF">2017-03-13T14:12:18Z</dcterms:modified>
  <cp:category/>
  <cp:version/>
  <cp:contentType/>
  <cp:contentStatus/>
</cp:coreProperties>
</file>