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firstSheet="3" activeTab="8"/>
  </bookViews>
  <sheets>
    <sheet name="1.sz.Összevont mérleg" sheetId="1" r:id="rId1"/>
    <sheet name="2.működési bev kiad" sheetId="2" r:id="rId2"/>
    <sheet name="3. felh bev és kiad" sheetId="3" r:id="rId3"/>
    <sheet name="4 köh bev" sheetId="4" r:id="rId4"/>
    <sheet name="5 köh kiad" sheetId="5" r:id="rId5"/>
    <sheet name="6.sz.Támogatások" sheetId="6" r:id="rId6"/>
    <sheet name="7.sz.cofog" sheetId="7" r:id="rId7"/>
    <sheet name="8 beruházás" sheetId="8" r:id="rId8"/>
    <sheet name="9 felújítás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<sst xmlns="http://schemas.openxmlformats.org/spreadsheetml/2006/main" count="584" uniqueCount="439">
  <si>
    <t>Felújítások</t>
  </si>
  <si>
    <t>I. Működési költségvetés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</si>
  <si>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</si>
  <si>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</si>
  <si>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</si>
  <si>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</si>
  <si>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</si>
  <si>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</si>
  <si>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</si>
  <si>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</si>
  <si>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</si>
  <si>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</si>
  <si>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</si>
  <si>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</si>
  <si>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</si>
  <si>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</si>
  <si>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</si>
  <si>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ezer Ft-ban</t>
  </si>
  <si>
    <t>Sor-szám</t>
  </si>
  <si>
    <t>Megnevezés</t>
  </si>
  <si>
    <t>Dologi kiadás</t>
  </si>
  <si>
    <t>Működési tartalék</t>
  </si>
  <si>
    <t>A</t>
  </si>
  <si>
    <t>B</t>
  </si>
  <si>
    <t>Beruházások</t>
  </si>
  <si>
    <t>Sorszám</t>
  </si>
  <si>
    <t>Működési célú költségvetési tám. és kieg.tám</t>
  </si>
  <si>
    <t>Működési bevétel</t>
  </si>
  <si>
    <t>Készletértékesítés</t>
  </si>
  <si>
    <t>Szolgáltatás ellenértéke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</si>
  <si>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</si>
  <si>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</si>
  <si>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</si>
  <si>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</si>
  <si>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</si>
  <si>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</si>
  <si>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</si>
  <si>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</si>
  <si>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</si>
  <si>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</si>
  <si>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</si>
  <si>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</si>
  <si>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</si>
  <si>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</si>
  <si>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</si>
  <si>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</si>
  <si>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</si>
  <si>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</si>
  <si>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</si>
  <si>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</si>
  <si>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</si>
  <si>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</si>
  <si>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</si>
  <si>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</si>
  <si>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</si>
  <si>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</si>
  <si>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</si>
  <si>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</si>
  <si>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</si>
  <si>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</si>
  <si>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</si>
  <si>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</si>
  <si>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</si>
  <si>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</si>
  <si>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</si>
  <si>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</si>
  <si>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</si>
  <si>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</si>
  <si>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</si>
  <si>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</si>
  <si>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</si>
  <si>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</si>
  <si>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</si>
  <si>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</si>
  <si>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</si>
  <si>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</si>
  <si>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</si>
  <si>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</si>
  <si>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</si>
  <si>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</si>
  <si>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</si>
  <si>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</si>
  <si>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</si>
  <si>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</si>
  <si>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</si>
  <si>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</si>
  <si>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</si>
  <si>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</si>
  <si>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E</t>
  </si>
  <si>
    <t>2016. évi tervezett módosítás 2016.12.31.</t>
  </si>
  <si>
    <t>2016. évi várható teljesítés</t>
  </si>
  <si>
    <t>2017/2016.  évi módoított ei/ tervezett ei %-a</t>
  </si>
  <si>
    <t>törvény szerinti illetmény</t>
  </si>
  <si>
    <t>szabadság megváltás</t>
  </si>
  <si>
    <t>cafetéria</t>
  </si>
  <si>
    <t>közlekedési költség</t>
  </si>
  <si>
    <t>jubileumi jutalom</t>
  </si>
  <si>
    <t>jutalom</t>
  </si>
  <si>
    <t>foglalkoztatott egyéb szem.jutt. (pl szemüveg biztosítás, betegszabadság, helyettesítés, valamint 4/2013. Korm.rend. 15. mellékelete szerint)</t>
  </si>
  <si>
    <t>külső személyi juttatás</t>
  </si>
  <si>
    <t>készletbeszerzés</t>
  </si>
  <si>
    <t>kommunikációs szolgáltatás</t>
  </si>
  <si>
    <t>szolgáltatatás kiadás</t>
  </si>
  <si>
    <t>különféle befizetés , egyéb dolodi kiadás (ÁFA)</t>
  </si>
  <si>
    <t>Közvetített szolgáltatások bevételei</t>
  </si>
  <si>
    <t xml:space="preserve"> Egyéb felhalmozási célú központi támogatás</t>
  </si>
  <si>
    <t>KÖH  maradványa</t>
  </si>
  <si>
    <t>készenlét, helyettesítés</t>
  </si>
  <si>
    <t xml:space="preserve">                                                                                              </t>
  </si>
  <si>
    <t xml:space="preserve">Böhönye Község Önkormányzatának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</si>
  <si>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</si>
  <si>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</si>
  <si>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</si>
  <si>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</si>
  <si>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</si>
  <si>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</si>
  <si>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</si>
  <si>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</si>
  <si>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</si>
  <si>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</si>
  <si>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</si>
  <si>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</si>
  <si>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</si>
  <si>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</si>
  <si>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</si>
  <si>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</si>
  <si>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</si>
  <si>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</si>
  <si>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</si>
  <si>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</si>
  <si>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</si>
  <si>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</si>
  <si>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</si>
  <si>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</si>
  <si>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</si>
  <si>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</si>
  <si>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</si>
  <si>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</si>
  <si>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</si>
  <si>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</si>
  <si>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</si>
  <si>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</si>
  <si>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</si>
  <si>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</si>
  <si>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</si>
  <si>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</si>
  <si>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</si>
  <si>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</si>
  <si>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</si>
  <si>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</si>
  <si>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</si>
  <si>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</si>
  <si>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</si>
  <si>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</si>
  <si>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</si>
  <si>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</si>
  <si>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</si>
  <si>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</si>
  <si>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</si>
  <si>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</si>
  <si>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</si>
  <si>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</si>
  <si>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</si>
  <si>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</si>
  <si>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</si>
  <si>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</si>
  <si>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</si>
  <si>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</si>
  <si>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</si>
  <si>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</si>
  <si>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</si>
  <si>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</si>
  <si>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</si>
  <si>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</si>
  <si>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</si>
  <si>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</si>
  <si>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</si>
  <si>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</si>
  <si>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</si>
  <si>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</si>
  <si>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</si>
  <si>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</si>
  <si>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</si>
  <si>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</si>
  <si>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</si>
  <si>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</si>
  <si>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</si>
  <si>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</si>
  <si>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</si>
  <si>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</si>
  <si>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</si>
  <si>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</si>
  <si>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</si>
  <si>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</si>
  <si>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</si>
  <si>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</si>
  <si>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</si>
  <si>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</si>
  <si>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</si>
  <si>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6. Vízi közmű fejl önerő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</si>
  <si>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</si>
  <si>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</si>
  <si>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</si>
  <si>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</si>
  <si>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III. Böhönyei Közös Önkormányzati Hivatal intézményfinanszírozása</t>
  </si>
  <si>
    <t>Működési kiadások összesen</t>
  </si>
  <si>
    <t>42583-7378-17096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</si>
  <si>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</si>
  <si>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</si>
  <si>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</si>
  <si>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</si>
  <si>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</si>
  <si>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</si>
  <si>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</si>
  <si>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</si>
  <si>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</si>
  <si>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</si>
  <si>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</si>
  <si>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</si>
  <si>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</si>
  <si>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</si>
  <si>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</si>
  <si>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</si>
  <si>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</si>
  <si>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</si>
  <si>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</si>
  <si>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</si>
  <si>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</si>
  <si>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</si>
  <si>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</si>
  <si>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</si>
  <si>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</si>
  <si>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</si>
  <si>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</si>
  <si>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</si>
  <si>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</si>
  <si>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</si>
  <si>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</si>
  <si>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</si>
  <si>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</si>
  <si>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</si>
  <si>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</si>
  <si>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>Böhönye Község Önkormányzatának összevont bevételei  és kiadásai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</si>
  <si>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</si>
  <si>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</si>
  <si>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</si>
  <si>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</si>
  <si>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</si>
  <si>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</si>
  <si>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</si>
  <si>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</si>
  <si>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</si>
  <si>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</si>
  <si>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</si>
  <si>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</si>
  <si>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</si>
  <si>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</si>
  <si>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</si>
  <si>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</si>
  <si>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</si>
  <si>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</si>
  <si>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</si>
  <si>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</si>
  <si>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</si>
  <si>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</si>
  <si>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</si>
  <si>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</si>
  <si>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</si>
  <si>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</si>
  <si>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</si>
  <si>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</si>
  <si>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</si>
  <si>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>5.6 Vizi közmű fejl.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</si>
  <si>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</si>
  <si>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</si>
  <si>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</si>
  <si>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</si>
  <si>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</si>
  <si>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</si>
  <si>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</si>
  <si>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</si>
  <si>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</si>
  <si>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</si>
  <si>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 xml:space="preserve">Böhönye Község Önkormányzata </t>
  </si>
  <si>
    <t>Működési célú támogatások, pénzeszközátadások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</si>
  <si>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</si>
  <si>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</si>
  <si>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</si>
  <si>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</si>
  <si>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</si>
  <si>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</si>
  <si>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</si>
  <si>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</si>
  <si>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</si>
  <si>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</si>
  <si>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Böhönye és Környéke Önkormányzati Társulása</t>
  </si>
  <si>
    <t>Marcali Többcélú Kistérségi Társulás</t>
  </si>
  <si>
    <t>Kaposmenti Társulás, Katasztrófa véd.</t>
  </si>
  <si>
    <t>DRV ZRT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</si>
  <si>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</si>
  <si>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</si>
  <si>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</si>
  <si>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</si>
  <si>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</si>
  <si>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</si>
  <si>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</si>
  <si>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</si>
  <si>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</si>
  <si>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</si>
  <si>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</si>
  <si>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</si>
  <si>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</si>
  <si>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</si>
  <si>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</si>
  <si>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</si>
  <si>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</si>
  <si>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</si>
  <si>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</si>
  <si>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</si>
  <si>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</si>
  <si>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</si>
  <si>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</si>
  <si>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</si>
  <si>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</si>
  <si>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</si>
  <si>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</si>
  <si>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</si>
  <si>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</si>
  <si>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</si>
  <si>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</si>
  <si>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</si>
  <si>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</si>
  <si>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</si>
  <si>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</si>
  <si>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</si>
  <si>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</si>
  <si>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</si>
  <si>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</si>
  <si>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</si>
  <si>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</si>
  <si>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</si>
  <si>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</si>
  <si>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</si>
  <si>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</si>
  <si>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</si>
  <si>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</si>
  <si>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</si>
  <si>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</si>
  <si>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</si>
  <si>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</si>
  <si>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</si>
  <si>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</si>
  <si>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</si>
  <si>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</si>
  <si>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</si>
  <si>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</si>
  <si>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</si>
  <si>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>Egyéb beruházások</t>
  </si>
  <si>
    <t>IV. Államháztartáson belüli megelőlegezések visszafizetése</t>
  </si>
  <si>
    <t>Óvodai nevelés, ellátás</t>
  </si>
  <si>
    <t>Engedélyezett létszámkeret (fő)</t>
  </si>
  <si>
    <t>2.5. Műk c pé állami pénzalaptól</t>
  </si>
  <si>
    <t>Iskolai Alapítvány tám</t>
  </si>
  <si>
    <t xml:space="preserve">Egyéb civil szervezti tám. </t>
  </si>
  <si>
    <t>Felújítási cél megnevezés</t>
  </si>
  <si>
    <t>Komplex környezetvéd program</t>
  </si>
  <si>
    <t>Gyermekétkezteté köznev int</t>
  </si>
  <si>
    <t>Gyermekvédelmi ell.</t>
  </si>
  <si>
    <t>III. Államháztartáson belüli megelőlegezés</t>
  </si>
  <si>
    <t>III. Böhönyei Közös Önkormányzati Hivatal ( tájékoztató adat)</t>
  </si>
  <si>
    <t>munkavégzésre irányuló egyéb jogv.nem saját dolgozónak</t>
  </si>
  <si>
    <t>Egyéb működési célú támogatások bevételei</t>
  </si>
  <si>
    <t>Egyéb külső személyi juttatás</t>
  </si>
  <si>
    <t>Kossuth u 6. lakások szigetelése</t>
  </si>
  <si>
    <t>Hivatal felújítása 152/2017. (VIII.17.) határozat alapján</t>
  </si>
  <si>
    <t>Kamerarendszer kiépítése 196/2017.  (IX.21.) határozat alapján</t>
  </si>
  <si>
    <t>Buszforduló tetőszerkezet felújítás</t>
  </si>
  <si>
    <t>Emlékfal felújítás</t>
  </si>
  <si>
    <t>Utak felújítása</t>
  </si>
  <si>
    <t>Egyéb felújítások</t>
  </si>
  <si>
    <t>2 db. szivattyú beszerzés</t>
  </si>
  <si>
    <t>II.1 Európa Uniós támogatásból megvalósuló beruházások</t>
  </si>
  <si>
    <t>II.2 Hazai támogatásból megvalósuló beruházások</t>
  </si>
  <si>
    <t>II.3 Saját forrásból megvalósítandó beruházások</t>
  </si>
  <si>
    <t xml:space="preserve">Böhönyéért Egyesület </t>
  </si>
  <si>
    <t>Vakok és Gyengénlátók Egyesülete</t>
  </si>
  <si>
    <t>könyvtár kisértékű tárgyi eszközök</t>
  </si>
  <si>
    <t>Piac kialakítása</t>
  </si>
  <si>
    <t xml:space="preserve">kis értékű tárgyi eszköz </t>
  </si>
  <si>
    <t>Önkormányzat épületének energetikai felújítása</t>
  </si>
  <si>
    <t>Civilek Háza felújítása</t>
  </si>
  <si>
    <t>Bölcsöde épületének felújítása</t>
  </si>
  <si>
    <t>Kamererendszer kiépítése</t>
  </si>
  <si>
    <t>Buszforduló tetőszerkezet felújítása</t>
  </si>
  <si>
    <t>Az önkormányzat 2019.  évi költségvetésének felújításai</t>
  </si>
  <si>
    <t>III. Böhönyei Közös Önkormányzati Hivatal  (tájékoztató adat)</t>
  </si>
  <si>
    <t>26.</t>
  </si>
  <si>
    <t>27.</t>
  </si>
  <si>
    <t>28.</t>
  </si>
  <si>
    <t>Böhönye Község Önkormányzatának 2019. évi összevont bevételei és kiadásai</t>
  </si>
  <si>
    <t>2019. évi eredeti előirányzat</t>
  </si>
  <si>
    <t>2019. évi működési bevételei és kiadásai</t>
  </si>
  <si>
    <t>2019. évi tervezett módosítás 2019.12.31.</t>
  </si>
  <si>
    <t>2019. évi felhalmozási bevételei és kiadásai</t>
  </si>
  <si>
    <t>BÖHÖNYEI KÖZÖS  ÖNKORMÁNYZAT HIVATAL 2019. ÉVI BEVÉTELEINEK ALAKULÁSA</t>
  </si>
  <si>
    <t>2019. év eredeti előirányzat</t>
  </si>
  <si>
    <t>BÖHÖNYEI KÖZÖS ÖNKORMÁNYZATI HIVATAL 2019. ÉVI KIADÁSAINAK ALAKULÁSA</t>
  </si>
  <si>
    <t>2019. évi működési célú támogatásainak, pénzeszközátadásainak alakulása</t>
  </si>
  <si>
    <t>Óvodai Alapítvány tám</t>
  </si>
  <si>
    <t>REKI továbbutalás</t>
  </si>
  <si>
    <t>2019. évi eredeti ei</t>
  </si>
  <si>
    <t>2019. évi tervezett mód.ei.2019.12.31.</t>
  </si>
  <si>
    <t>Az önkormányzat 2019. évi  beruházási céljainak meghatározása</t>
  </si>
  <si>
    <t>egyéb beruházás közfog.(fűnyírók)</t>
  </si>
  <si>
    <t>Nissan Navara</t>
  </si>
  <si>
    <t>Traktor beszerzés</t>
  </si>
  <si>
    <t xml:space="preserve">Ford Transit </t>
  </si>
  <si>
    <t>Szivattyú, tolózár, közkifolyó, csatorna</t>
  </si>
  <si>
    <t>"C" tipusú sportpark</t>
  </si>
  <si>
    <t>Műfűves pálya</t>
  </si>
  <si>
    <t>2019. évi tervezett módosított ei 2019.12.31.</t>
  </si>
  <si>
    <t>Kossuth u.12. fűtészerelés</t>
  </si>
  <si>
    <t>Emlékfal ( márványtábla)</t>
  </si>
  <si>
    <t>Utak felújítása Kölcsey és Forbáth áteresz</t>
  </si>
  <si>
    <t>Szennyvíz hálózat korszerűsítése</t>
  </si>
  <si>
    <t>Kút  villám védelme, aknában infiltráció</t>
  </si>
  <si>
    <t>Önkormányzati bérlakás tetőjavítása</t>
  </si>
  <si>
    <t>Árpád utca aszfaltozása</t>
  </si>
  <si>
    <t>Zártkerti utak pályázat</t>
  </si>
  <si>
    <t>Böhönye Község Önkormányzatának 2019. évi kiadásainak kormányzati funkció szeinti megbontása</t>
  </si>
  <si>
    <t>1.melléklet a   6/2020. (VII.17.) önkormányzati rendelethez</t>
  </si>
  <si>
    <t>2.melléklet a    6/2020. (VII.17.) önkormányzati rendelethez</t>
  </si>
  <si>
    <t>3.melléklet a   6/2020. (VII.17.) önkormányzati rendelethez</t>
  </si>
  <si>
    <t>4. melléklet a   6/2020. (VII.17.) önkormányzati rendelethez</t>
  </si>
  <si>
    <t>5. melléklet    6/2020. (VII.17.) önkormányzati rendelethez</t>
  </si>
  <si>
    <t>6. melléklet a   6/2020. (VII.17.) önkormányzati rendelethez</t>
  </si>
  <si>
    <t>7. melléklet a   6/2020. (VII.17.) önkormányzati rendelethez</t>
  </si>
  <si>
    <t>8. melléklet a   6/2020. (VII.17.) önkormányzati rendelethez</t>
  </si>
  <si>
    <t>9. melléklet a   6/2020. (VII.17.)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</si>
</sst>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0"/>
    <numFmt numFmtId="168" formatCode="#,###__;\-#,###__"/>
    <numFmt numFmtId="169" formatCode="#,###__"/>
    <numFmt numFmtId="170" formatCode="#,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mmm\ d/"/>
    <numFmt numFmtId="176" formatCode="yyyy\-mm\-dd"/>
    <numFmt numFmtId="177" formatCode="#,##0\ &quot;Ft&quot;"/>
    <numFmt numFmtId="178" formatCode="#,##0\ _F_t"/>
    <numFmt numFmtId="179" formatCode="#,##0_ ;\-#,##0\ 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6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1" fillId="33" borderId="0" xfId="0" applyFont="1" applyFill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vertical="center" indent="1"/>
    </xf>
    <xf numFmtId="3" fontId="20" fillId="0" borderId="1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4" xfId="0" applyFont="1" applyFill="1" applyBorder="1" applyAlignment="1">
      <alignment horizontal="left" vertical="center" indent="2"/>
    </xf>
    <xf numFmtId="3" fontId="23" fillId="0" borderId="1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14" xfId="0" applyFont="1" applyFill="1" applyBorder="1" applyAlignment="1">
      <alignment horizontal="left" vertical="center" indent="4"/>
    </xf>
    <xf numFmtId="3" fontId="11" fillId="0" borderId="1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 indent="7"/>
    </xf>
    <xf numFmtId="3" fontId="11" fillId="0" borderId="14" xfId="58" applyNumberFormat="1" applyFont="1" applyBorder="1" applyAlignment="1">
      <alignment wrapText="1"/>
      <protection/>
    </xf>
    <xf numFmtId="0" fontId="23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 wrapText="1" indent="2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0" fillId="0" borderId="14" xfId="0" applyFont="1" applyFill="1" applyBorder="1" applyAlignment="1">
      <alignment horizontal="left" vertical="center" wrapText="1" indent="1"/>
    </xf>
    <xf numFmtId="1" fontId="21" fillId="0" borderId="0" xfId="0" applyNumberFormat="1" applyFont="1" applyAlignment="1">
      <alignment/>
    </xf>
    <xf numFmtId="0" fontId="11" fillId="0" borderId="14" xfId="0" applyFont="1" applyFill="1" applyBorder="1" applyAlignment="1">
      <alignment horizontal="left" vertical="center" wrapText="1" indent="2"/>
    </xf>
    <xf numFmtId="3" fontId="19" fillId="0" borderId="0" xfId="0" applyNumberFormat="1" applyFont="1" applyAlignment="1">
      <alignment/>
    </xf>
    <xf numFmtId="175" fontId="11" fillId="0" borderId="14" xfId="0" applyNumberFormat="1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2"/>
    </xf>
    <xf numFmtId="2" fontId="19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left" vertical="center" indent="2"/>
    </xf>
    <xf numFmtId="0" fontId="11" fillId="0" borderId="14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indent="1"/>
    </xf>
    <xf numFmtId="3" fontId="17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1" fillId="33" borderId="0" xfId="0" applyFont="1" applyFill="1" applyAlignment="1">
      <alignment horizontal="right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indent="1"/>
    </xf>
    <xf numFmtId="0" fontId="11" fillId="0" borderId="14" xfId="60" applyFont="1" applyFill="1" applyBorder="1" applyAlignment="1">
      <alignment horizontal="left" vertical="center" indent="1"/>
      <protection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2"/>
    </xf>
    <xf numFmtId="0" fontId="5" fillId="0" borderId="21" xfId="0" applyFont="1" applyFill="1" applyBorder="1" applyAlignment="1">
      <alignment horizontal="left" vertical="center" indent="2"/>
    </xf>
    <xf numFmtId="49" fontId="5" fillId="0" borderId="14" xfId="60" applyNumberFormat="1" applyFont="1" applyFill="1" applyBorder="1" applyAlignment="1">
      <alignment horizontal="left" vertical="center" indent="2"/>
      <protection/>
    </xf>
    <xf numFmtId="49" fontId="5" fillId="0" borderId="21" xfId="60" applyNumberFormat="1" applyFont="1" applyFill="1" applyBorder="1" applyAlignment="1">
      <alignment horizontal="left" vertical="center" indent="2"/>
      <protection/>
    </xf>
    <xf numFmtId="0" fontId="11" fillId="0" borderId="14" xfId="0" applyFont="1" applyFill="1" applyBorder="1" applyAlignment="1">
      <alignment horizontal="left" vertical="center" indent="3"/>
    </xf>
    <xf numFmtId="3" fontId="5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indent="2"/>
    </xf>
    <xf numFmtId="176" fontId="11" fillId="0" borderId="14" xfId="0" applyNumberFormat="1" applyFont="1" applyBorder="1" applyAlignment="1">
      <alignment horizontal="left" indent="2"/>
    </xf>
    <xf numFmtId="3" fontId="11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11" fillId="0" borderId="23" xfId="0" applyFont="1" applyBorder="1" applyAlignment="1">
      <alignment/>
    </xf>
    <xf numFmtId="3" fontId="17" fillId="0" borderId="23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/>
    </xf>
    <xf numFmtId="0" fontId="11" fillId="0" borderId="23" xfId="0" applyFont="1" applyFill="1" applyBorder="1" applyAlignment="1">
      <alignment horizontal="left" vertical="center" indent="3"/>
    </xf>
    <xf numFmtId="3" fontId="11" fillId="0" borderId="2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1" fillId="0" borderId="19" xfId="0" applyFont="1" applyFill="1" applyBorder="1" applyAlignment="1">
      <alignment horizontal="left" vertical="center" indent="2"/>
    </xf>
    <xf numFmtId="3" fontId="11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21" xfId="60" applyFont="1" applyFill="1" applyBorder="1" applyAlignment="1">
      <alignment horizontal="left" vertical="center" indent="4"/>
      <protection/>
    </xf>
    <xf numFmtId="3" fontId="11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left" indent="2"/>
    </xf>
    <xf numFmtId="3" fontId="11" fillId="0" borderId="26" xfId="0" applyNumberFormat="1" applyFont="1" applyFill="1" applyBorder="1" applyAlignment="1">
      <alignment horizontal="right" vertical="center"/>
    </xf>
    <xf numFmtId="176" fontId="11" fillId="0" borderId="25" xfId="0" applyNumberFormat="1" applyFont="1" applyBorder="1" applyAlignment="1">
      <alignment horizontal="left" indent="2"/>
    </xf>
    <xf numFmtId="0" fontId="5" fillId="0" borderId="25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left" indent="1"/>
    </xf>
    <xf numFmtId="0" fontId="5" fillId="0" borderId="27" xfId="0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6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11" fillId="33" borderId="0" xfId="0" applyFont="1" applyFill="1" applyAlignment="1">
      <alignment horizontal="center"/>
    </xf>
    <xf numFmtId="0" fontId="4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right" vertical="center" wrapText="1"/>
    </xf>
    <xf numFmtId="1" fontId="6" fillId="0" borderId="29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7" fillId="0" borderId="29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31" xfId="0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0" borderId="0" xfId="0" applyFont="1" applyAlignment="1">
      <alignment/>
    </xf>
    <xf numFmtId="0" fontId="11" fillId="0" borderId="32" xfId="0" applyFont="1" applyBorder="1" applyAlignment="1">
      <alignment/>
    </xf>
    <xf numFmtId="0" fontId="27" fillId="0" borderId="12" xfId="56" applyFont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" fontId="4" fillId="0" borderId="29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3" fontId="11" fillId="0" borderId="14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0" fontId="11" fillId="35" borderId="33" xfId="0" applyFont="1" applyFill="1" applyBorder="1" applyAlignment="1">
      <alignment horizontal="right"/>
    </xf>
    <xf numFmtId="0" fontId="5" fillId="35" borderId="14" xfId="0" applyFont="1" applyFill="1" applyBorder="1" applyAlignment="1">
      <alignment horizontal="lef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/>
    </xf>
    <xf numFmtId="11" fontId="4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0" fillId="0" borderId="14" xfId="5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10" xfId="4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79" fontId="4" fillId="0" borderId="34" xfId="4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left" vertical="center" wrapText="1"/>
    </xf>
    <xf numFmtId="10" fontId="6" fillId="0" borderId="14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vertical="center"/>
    </xf>
    <xf numFmtId="3" fontId="65" fillId="0" borderId="10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35" borderId="14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/>
    </xf>
    <xf numFmtId="1" fontId="4" fillId="0" borderId="30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79" fontId="11" fillId="0" borderId="10" xfId="40" applyNumberFormat="1" applyFont="1" applyBorder="1" applyAlignment="1">
      <alignment horizontal="right"/>
    </xf>
    <xf numFmtId="179" fontId="11" fillId="0" borderId="34" xfId="40" applyNumberFormat="1" applyFont="1" applyBorder="1" applyAlignment="1">
      <alignment horizontal="right"/>
    </xf>
    <xf numFmtId="179" fontId="11" fillId="0" borderId="37" xfId="4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179" fontId="5" fillId="0" borderId="10" xfId="4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11" fillId="0" borderId="38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9" xfId="0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52.57421875" style="216" customWidth="1"/>
    <col min="2" max="2" width="14.140625" style="216" customWidth="1"/>
    <col min="3" max="3" width="15.28125" style="216" customWidth="1"/>
    <col min="4" max="4" width="0.2890625" style="216" hidden="1" customWidth="1"/>
    <col min="5" max="5" width="8.7109375" style="216" hidden="1" customWidth="1"/>
    <col min="6" max="6" width="7.57421875" style="216" hidden="1" customWidth="1"/>
    <col min="7" max="7" width="6.8515625" style="216" hidden="1" customWidth="1"/>
    <col min="8" max="9" width="9.140625" style="214" hidden="1" customWidth="1"/>
    <col min="10" max="16384" width="9.140625" style="214" customWidth="1"/>
  </cols>
  <sheetData>
    <row r="1" spans="1:9" ht="24" customHeight="1">
      <c r="A1" s="276" t="s">
        <v>430</v>
      </c>
      <c r="B1" s="276"/>
      <c r="C1" s="276"/>
      <c r="D1" s="276"/>
      <c r="E1" s="276"/>
      <c r="F1" s="276"/>
      <c r="G1" s="276"/>
      <c r="H1" s="276"/>
      <c r="I1" s="276"/>
    </row>
    <row r="2" spans="1:9" ht="24" customHeight="1">
      <c r="A2" s="276"/>
      <c r="B2" s="276"/>
      <c r="C2" s="276"/>
      <c r="D2" s="233"/>
      <c r="E2" s="233"/>
      <c r="F2" s="233"/>
      <c r="G2" s="233"/>
      <c r="H2" s="233"/>
      <c r="I2" s="233"/>
    </row>
    <row r="3" spans="1:9" ht="17.25" customHeight="1">
      <c r="A3" s="275" t="s">
        <v>399</v>
      </c>
      <c r="B3" s="275"/>
      <c r="C3" s="275"/>
      <c r="D3" s="275"/>
      <c r="E3" s="275"/>
      <c r="F3" s="275"/>
      <c r="G3" s="275"/>
      <c r="H3" s="275"/>
      <c r="I3" s="275"/>
    </row>
    <row r="4" spans="1:9" ht="11.25">
      <c r="A4" s="174"/>
      <c r="B4" s="174"/>
      <c r="C4" s="174"/>
      <c r="D4" s="4"/>
      <c r="E4" s="4"/>
      <c r="F4" s="4"/>
      <c r="G4" s="4"/>
      <c r="H4" s="4"/>
      <c r="I4" s="4"/>
    </row>
    <row r="5" spans="1:9" ht="75.75" customHeight="1">
      <c r="A5" s="175" t="s">
        <v>242</v>
      </c>
      <c r="B5" s="198" t="s">
        <v>400</v>
      </c>
      <c r="C5" s="198" t="s">
        <v>402</v>
      </c>
      <c r="D5" s="4"/>
      <c r="E5" s="4"/>
      <c r="F5" s="4"/>
      <c r="G5" s="4"/>
      <c r="H5" s="4"/>
      <c r="I5" s="4"/>
    </row>
    <row r="6" spans="1:9" ht="11.25">
      <c r="A6" s="176" t="s">
        <v>243</v>
      </c>
      <c r="B6" s="177"/>
      <c r="C6" s="177"/>
      <c r="D6" s="4"/>
      <c r="E6" s="4"/>
      <c r="F6" s="4"/>
      <c r="G6" s="4"/>
      <c r="H6" s="4"/>
      <c r="I6" s="4"/>
    </row>
    <row r="7" spans="1:9" s="215" customFormat="1" ht="21" customHeight="1">
      <c r="A7" s="178" t="s">
        <v>244</v>
      </c>
      <c r="B7" s="245">
        <f>SUM(B8:B11)</f>
        <v>402707</v>
      </c>
      <c r="C7" s="245">
        <f>SUM(C8:C11)</f>
        <v>467502</v>
      </c>
      <c r="D7" s="4"/>
      <c r="E7" s="4"/>
      <c r="F7" s="4"/>
      <c r="G7" s="4"/>
      <c r="H7" s="4"/>
      <c r="I7" s="4"/>
    </row>
    <row r="8" spans="1:9" s="215" customFormat="1" ht="27" customHeight="1">
      <c r="A8" s="180" t="s">
        <v>245</v>
      </c>
      <c r="B8" s="246">
        <v>309922</v>
      </c>
      <c r="C8" s="211">
        <v>359941</v>
      </c>
      <c r="D8" s="4"/>
      <c r="E8" s="4"/>
      <c r="F8" s="4"/>
      <c r="G8" s="4"/>
      <c r="H8" s="4"/>
      <c r="I8" s="4"/>
    </row>
    <row r="9" spans="1:9" ht="12.75">
      <c r="A9" s="180" t="s">
        <v>246</v>
      </c>
      <c r="B9" s="247">
        <v>62200</v>
      </c>
      <c r="C9" s="181">
        <v>62200</v>
      </c>
      <c r="D9" s="4"/>
      <c r="E9" s="4"/>
      <c r="F9" s="4"/>
      <c r="G9" s="4"/>
      <c r="H9" s="4"/>
      <c r="I9" s="4"/>
    </row>
    <row r="10" spans="1:9" ht="12.75">
      <c r="A10" s="180" t="s">
        <v>247</v>
      </c>
      <c r="B10" s="247">
        <v>30185</v>
      </c>
      <c r="C10" s="181">
        <v>35372</v>
      </c>
      <c r="D10" s="4"/>
      <c r="E10" s="4"/>
      <c r="F10" s="4"/>
      <c r="G10" s="4"/>
      <c r="H10" s="4"/>
      <c r="I10" s="4"/>
    </row>
    <row r="11" spans="1:9" ht="12.75">
      <c r="A11" s="180" t="s">
        <v>248</v>
      </c>
      <c r="B11" s="247">
        <v>400</v>
      </c>
      <c r="C11" s="181">
        <v>9989</v>
      </c>
      <c r="D11" s="4"/>
      <c r="E11" s="4"/>
      <c r="F11" s="4"/>
      <c r="G11" s="4"/>
      <c r="H11" s="4"/>
      <c r="I11" s="4"/>
    </row>
    <row r="12" spans="1:9" ht="12.75">
      <c r="A12" s="178" t="s">
        <v>249</v>
      </c>
      <c r="B12" s="229">
        <v>61155</v>
      </c>
      <c r="C12" s="179">
        <v>71383</v>
      </c>
      <c r="D12" s="4"/>
      <c r="E12" s="4"/>
      <c r="F12" s="4"/>
      <c r="G12" s="4"/>
      <c r="H12" s="4"/>
      <c r="I12" s="4"/>
    </row>
    <row r="13" spans="1:9" ht="12.75">
      <c r="A13" s="180" t="s">
        <v>250</v>
      </c>
      <c r="B13" s="247">
        <v>61155</v>
      </c>
      <c r="C13" s="181">
        <v>71383</v>
      </c>
      <c r="D13" s="4"/>
      <c r="E13" s="4"/>
      <c r="F13" s="4"/>
      <c r="G13" s="4"/>
      <c r="H13" s="4"/>
      <c r="I13" s="4"/>
    </row>
    <row r="14" spans="1:9" ht="12.75">
      <c r="A14" s="180" t="s">
        <v>251</v>
      </c>
      <c r="B14" s="247"/>
      <c r="C14" s="181"/>
      <c r="D14" s="4"/>
      <c r="E14" s="4"/>
      <c r="F14" s="4"/>
      <c r="G14" s="4"/>
      <c r="H14" s="4"/>
      <c r="I14" s="4"/>
    </row>
    <row r="15" spans="1:9" ht="12.75">
      <c r="A15" s="180" t="s">
        <v>252</v>
      </c>
      <c r="B15" s="247"/>
      <c r="C15" s="181"/>
      <c r="D15" s="4"/>
      <c r="E15" s="4"/>
      <c r="F15" s="4"/>
      <c r="G15" s="4"/>
      <c r="H15" s="4"/>
      <c r="I15" s="4"/>
    </row>
    <row r="16" spans="1:9" ht="12.75">
      <c r="A16" s="182" t="s">
        <v>169</v>
      </c>
      <c r="B16" s="229">
        <v>402165</v>
      </c>
      <c r="C16" s="179">
        <v>402165</v>
      </c>
      <c r="D16" s="4"/>
      <c r="E16" s="4"/>
      <c r="F16" s="4"/>
      <c r="G16" s="4"/>
      <c r="H16" s="4"/>
      <c r="I16" s="4"/>
    </row>
    <row r="17" spans="1:9" ht="12.75">
      <c r="A17" s="178" t="s">
        <v>170</v>
      </c>
      <c r="B17" s="229">
        <v>402165</v>
      </c>
      <c r="C17" s="179">
        <v>402165</v>
      </c>
      <c r="D17" s="4"/>
      <c r="E17" s="4"/>
      <c r="F17" s="4"/>
      <c r="G17" s="4"/>
      <c r="H17" s="4"/>
      <c r="I17" s="4"/>
    </row>
    <row r="18" spans="1:9" ht="12.75">
      <c r="A18" s="180" t="s">
        <v>253</v>
      </c>
      <c r="B18" s="247">
        <f>SUM(B19:B20)</f>
        <v>402165</v>
      </c>
      <c r="C18" s="181">
        <v>402165</v>
      </c>
      <c r="D18" s="4"/>
      <c r="E18" s="4"/>
      <c r="F18" s="4"/>
      <c r="G18" s="4"/>
      <c r="H18" s="4"/>
      <c r="I18" s="4"/>
    </row>
    <row r="19" spans="1:9" ht="12.75">
      <c r="A19" s="183" t="s">
        <v>254</v>
      </c>
      <c r="B19" s="247">
        <v>169881</v>
      </c>
      <c r="C19" s="181">
        <v>169881</v>
      </c>
      <c r="D19" s="4"/>
      <c r="E19" s="4"/>
      <c r="F19" s="4"/>
      <c r="G19" s="4"/>
      <c r="H19" s="4"/>
      <c r="I19" s="4"/>
    </row>
    <row r="20" spans="1:9" ht="12.75">
      <c r="A20" s="183" t="s">
        <v>255</v>
      </c>
      <c r="B20" s="123">
        <v>232284</v>
      </c>
      <c r="C20" s="181">
        <v>232284</v>
      </c>
      <c r="D20" s="4"/>
      <c r="E20" s="4"/>
      <c r="F20" s="4"/>
      <c r="G20" s="4"/>
      <c r="H20" s="4"/>
      <c r="I20" s="4"/>
    </row>
    <row r="21" spans="1:9" ht="12.75">
      <c r="A21" s="180" t="s">
        <v>256</v>
      </c>
      <c r="B21" s="247"/>
      <c r="C21" s="181"/>
      <c r="D21" s="4"/>
      <c r="E21" s="4"/>
      <c r="F21" s="4"/>
      <c r="G21" s="4"/>
      <c r="H21" s="4"/>
      <c r="I21" s="4"/>
    </row>
    <row r="22" spans="1:9" ht="12.75">
      <c r="A22" s="183" t="s">
        <v>257</v>
      </c>
      <c r="B22" s="247"/>
      <c r="C22" s="181"/>
      <c r="D22" s="4"/>
      <c r="E22" s="4"/>
      <c r="F22" s="4"/>
      <c r="G22" s="4"/>
      <c r="H22" s="4"/>
      <c r="I22" s="4"/>
    </row>
    <row r="23" spans="1:9" ht="12.75">
      <c r="A23" s="183" t="s">
        <v>258</v>
      </c>
      <c r="B23" s="247"/>
      <c r="C23" s="181"/>
      <c r="D23" s="4"/>
      <c r="E23" s="4"/>
      <c r="F23" s="4"/>
      <c r="G23" s="4"/>
      <c r="H23" s="4"/>
      <c r="I23" s="4"/>
    </row>
    <row r="24" spans="1:9" ht="12.75">
      <c r="A24" s="178" t="s">
        <v>173</v>
      </c>
      <c r="B24" s="229"/>
      <c r="C24" s="179"/>
      <c r="D24" s="4"/>
      <c r="E24" s="4"/>
      <c r="F24" s="4"/>
      <c r="G24" s="4"/>
      <c r="H24" s="4"/>
      <c r="I24" s="4"/>
    </row>
    <row r="25" spans="1:9" ht="12.75">
      <c r="A25" s="240" t="s">
        <v>395</v>
      </c>
      <c r="B25" s="229"/>
      <c r="C25" s="248"/>
      <c r="D25" s="4"/>
      <c r="E25" s="4"/>
      <c r="F25" s="4"/>
      <c r="G25" s="4"/>
      <c r="H25" s="4"/>
      <c r="I25" s="4"/>
    </row>
    <row r="26" spans="1:9" ht="12.75">
      <c r="A26" s="241" t="s">
        <v>358</v>
      </c>
      <c r="B26" s="229"/>
      <c r="C26" s="229">
        <v>63783</v>
      </c>
      <c r="D26" s="4"/>
      <c r="E26" s="4"/>
      <c r="F26" s="4"/>
      <c r="G26" s="4"/>
      <c r="H26" s="4"/>
      <c r="I26" s="4"/>
    </row>
    <row r="27" spans="1:9" ht="12.75">
      <c r="A27" s="242" t="s">
        <v>259</v>
      </c>
      <c r="B27" s="229">
        <v>866027</v>
      </c>
      <c r="C27" s="229">
        <v>1004833</v>
      </c>
      <c r="D27" s="4"/>
      <c r="E27" s="4"/>
      <c r="F27" s="4"/>
      <c r="G27" s="4"/>
      <c r="H27" s="4"/>
      <c r="I27" s="4"/>
    </row>
    <row r="28" spans="1:9" ht="12.75">
      <c r="A28" s="176" t="s">
        <v>260</v>
      </c>
      <c r="B28" s="229"/>
      <c r="C28" s="229"/>
      <c r="D28" s="4"/>
      <c r="E28" s="4"/>
      <c r="F28" s="4"/>
      <c r="G28" s="4"/>
      <c r="H28" s="4"/>
      <c r="I28" s="4"/>
    </row>
    <row r="29" spans="1:9" ht="17.25" customHeight="1">
      <c r="A29" s="178" t="s">
        <v>261</v>
      </c>
      <c r="B29" s="228">
        <f>SUM(B30:B34)</f>
        <v>572588</v>
      </c>
      <c r="C29" s="228">
        <f>SUM(C30:C34)</f>
        <v>624672</v>
      </c>
      <c r="D29" s="4"/>
      <c r="E29" s="4"/>
      <c r="F29" s="4"/>
      <c r="G29" s="4"/>
      <c r="H29" s="4"/>
      <c r="I29" s="4"/>
    </row>
    <row r="30" spans="1:9" ht="12.75">
      <c r="A30" s="184" t="s">
        <v>262</v>
      </c>
      <c r="B30" s="229">
        <v>126658</v>
      </c>
      <c r="C30" s="179">
        <v>140394</v>
      </c>
      <c r="D30" s="4"/>
      <c r="E30" s="4"/>
      <c r="F30" s="4"/>
      <c r="G30" s="4"/>
      <c r="H30" s="4"/>
      <c r="I30" s="4"/>
    </row>
    <row r="31" spans="1:9" ht="21">
      <c r="A31" s="185" t="s">
        <v>263</v>
      </c>
      <c r="B31" s="229">
        <v>25404</v>
      </c>
      <c r="C31" s="179">
        <v>25388</v>
      </c>
      <c r="D31" s="4"/>
      <c r="E31" s="4"/>
      <c r="F31" s="4"/>
      <c r="G31" s="4"/>
      <c r="H31" s="4"/>
      <c r="I31" s="4"/>
    </row>
    <row r="32" spans="1:9" ht="12.75">
      <c r="A32" s="185" t="s">
        <v>264</v>
      </c>
      <c r="B32" s="229">
        <v>65125</v>
      </c>
      <c r="C32" s="179">
        <v>71789</v>
      </c>
      <c r="D32" s="4"/>
      <c r="E32" s="4"/>
      <c r="F32" s="4"/>
      <c r="G32" s="4"/>
      <c r="H32" s="4"/>
      <c r="I32" s="4"/>
    </row>
    <row r="33" spans="1:9" ht="12.75">
      <c r="A33" s="185" t="s">
        <v>265</v>
      </c>
      <c r="B33" s="229">
        <v>28276</v>
      </c>
      <c r="C33" s="179">
        <v>41456</v>
      </c>
      <c r="D33" s="4"/>
      <c r="E33" s="4"/>
      <c r="F33" s="4"/>
      <c r="G33" s="4"/>
      <c r="H33" s="4"/>
      <c r="I33" s="4"/>
    </row>
    <row r="34" spans="1:9" ht="12.75">
      <c r="A34" s="185" t="s">
        <v>266</v>
      </c>
      <c r="B34" s="229">
        <f>SUM(B35:B40)</f>
        <v>327125</v>
      </c>
      <c r="C34" s="229">
        <f>SUM(C35:C40)</f>
        <v>345645</v>
      </c>
      <c r="D34" s="4"/>
      <c r="E34" s="4"/>
      <c r="F34" s="4"/>
      <c r="G34" s="4"/>
      <c r="H34" s="4"/>
      <c r="I34" s="4"/>
    </row>
    <row r="35" spans="1:9" s="217" customFormat="1" ht="12.75">
      <c r="A35" s="186" t="s">
        <v>267</v>
      </c>
      <c r="B35" s="247">
        <v>178490</v>
      </c>
      <c r="C35" s="181">
        <v>203464</v>
      </c>
      <c r="D35" s="4"/>
      <c r="E35" s="4"/>
      <c r="F35" s="4"/>
      <c r="G35" s="4"/>
      <c r="H35" s="4"/>
      <c r="I35" s="4"/>
    </row>
    <row r="36" spans="1:9" s="217" customFormat="1" ht="12.75">
      <c r="A36" s="186" t="s">
        <v>268</v>
      </c>
      <c r="B36" s="247"/>
      <c r="C36" s="181">
        <v>12785</v>
      </c>
      <c r="D36" s="4"/>
      <c r="E36" s="4"/>
      <c r="F36" s="4"/>
      <c r="G36" s="4"/>
      <c r="H36" s="4"/>
      <c r="I36" s="4"/>
    </row>
    <row r="37" spans="1:9" s="217" customFormat="1" ht="12.75">
      <c r="A37" s="186" t="s">
        <v>269</v>
      </c>
      <c r="B37" s="247"/>
      <c r="C37" s="181"/>
      <c r="D37" s="4"/>
      <c r="E37" s="4"/>
      <c r="F37" s="4"/>
      <c r="G37" s="4"/>
      <c r="H37" s="4"/>
      <c r="I37" s="4"/>
    </row>
    <row r="38" spans="1:9" ht="12.75">
      <c r="A38" s="186" t="s">
        <v>270</v>
      </c>
      <c r="B38" s="249">
        <v>10000</v>
      </c>
      <c r="C38" s="181">
        <v>4341</v>
      </c>
      <c r="D38" s="4"/>
      <c r="E38" s="4"/>
      <c r="F38" s="4"/>
      <c r="G38" s="4"/>
      <c r="H38" s="4"/>
      <c r="I38" s="4"/>
    </row>
    <row r="39" spans="1:9" ht="12.75">
      <c r="A39" s="186" t="s">
        <v>271</v>
      </c>
      <c r="B39" s="72">
        <v>35080</v>
      </c>
      <c r="C39" s="181">
        <v>21500</v>
      </c>
      <c r="D39" s="4"/>
      <c r="E39" s="4"/>
      <c r="F39" s="4"/>
      <c r="G39" s="4"/>
      <c r="H39" s="4"/>
      <c r="I39" s="4"/>
    </row>
    <row r="40" spans="1:9" ht="12.75">
      <c r="A40" s="186" t="s">
        <v>272</v>
      </c>
      <c r="B40" s="72">
        <v>103555</v>
      </c>
      <c r="C40" s="181">
        <v>103555</v>
      </c>
      <c r="D40" s="4"/>
      <c r="E40" s="4"/>
      <c r="F40" s="4"/>
      <c r="G40" s="4"/>
      <c r="H40" s="4"/>
      <c r="I40" s="4"/>
    </row>
    <row r="41" spans="1:9" ht="12.75">
      <c r="A41" s="178" t="s">
        <v>273</v>
      </c>
      <c r="B41" s="229">
        <f>SUM(B42:B43)</f>
        <v>293439</v>
      </c>
      <c r="C41" s="229">
        <f>SUM(C42:C43)</f>
        <v>307174</v>
      </c>
      <c r="D41" s="4"/>
      <c r="E41" s="4"/>
      <c r="F41" s="4"/>
      <c r="G41" s="4"/>
      <c r="H41" s="4"/>
      <c r="I41" s="4"/>
    </row>
    <row r="42" spans="1:9" s="215" customFormat="1" ht="24.75" customHeight="1">
      <c r="A42" s="180" t="s">
        <v>274</v>
      </c>
      <c r="B42" s="250">
        <v>59240</v>
      </c>
      <c r="C42" s="211">
        <v>74155</v>
      </c>
      <c r="D42" s="4"/>
      <c r="E42" s="4"/>
      <c r="F42" s="4"/>
      <c r="G42" s="4"/>
      <c r="H42" s="4"/>
      <c r="I42" s="4"/>
    </row>
    <row r="43" spans="1:9" s="215" customFormat="1" ht="27" customHeight="1">
      <c r="A43" s="180" t="s">
        <v>275</v>
      </c>
      <c r="B43" s="250">
        <v>234199</v>
      </c>
      <c r="C43" s="211">
        <v>233019</v>
      </c>
      <c r="D43" s="4"/>
      <c r="E43" s="4"/>
      <c r="F43" s="4"/>
      <c r="G43" s="4"/>
      <c r="H43" s="4"/>
      <c r="I43" s="4"/>
    </row>
    <row r="44" spans="1:9" ht="12.75">
      <c r="A44" s="180" t="s">
        <v>276</v>
      </c>
      <c r="B44" s="250"/>
      <c r="C44" s="211"/>
      <c r="D44" s="4"/>
      <c r="E44" s="4"/>
      <c r="F44" s="4"/>
      <c r="G44" s="4"/>
      <c r="H44" s="4"/>
      <c r="I44" s="4"/>
    </row>
    <row r="45" spans="1:9" ht="12.75">
      <c r="A45" s="186" t="s">
        <v>277</v>
      </c>
      <c r="B45" s="247"/>
      <c r="C45" s="181"/>
      <c r="D45" s="4"/>
      <c r="E45" s="6"/>
      <c r="F45" s="6"/>
      <c r="G45" s="6"/>
      <c r="H45" s="6"/>
      <c r="I45" s="6"/>
    </row>
    <row r="46" spans="1:9" ht="22.5">
      <c r="A46" s="187" t="s">
        <v>278</v>
      </c>
      <c r="B46" s="247"/>
      <c r="C46" s="181"/>
      <c r="D46" s="4"/>
      <c r="E46" s="4"/>
      <c r="F46" s="4"/>
      <c r="G46" s="4"/>
      <c r="H46" s="4"/>
      <c r="I46" s="4"/>
    </row>
    <row r="47" spans="1:9" ht="12.75">
      <c r="A47" s="186" t="s">
        <v>279</v>
      </c>
      <c r="B47" s="247"/>
      <c r="C47" s="181"/>
      <c r="D47" s="4"/>
      <c r="E47" s="4"/>
      <c r="F47" s="4"/>
      <c r="G47" s="4"/>
      <c r="H47" s="4"/>
      <c r="I47" s="4"/>
    </row>
    <row r="48" spans="1:9" ht="12.75">
      <c r="A48" s="182" t="s">
        <v>239</v>
      </c>
      <c r="B48" s="247"/>
      <c r="C48" s="179"/>
      <c r="D48" s="4"/>
      <c r="E48" s="4"/>
      <c r="F48" s="4"/>
      <c r="G48" s="4"/>
      <c r="H48" s="4"/>
      <c r="I48" s="4"/>
    </row>
    <row r="49" spans="1:9" ht="12.75">
      <c r="A49" s="178" t="s">
        <v>280</v>
      </c>
      <c r="B49" s="229"/>
      <c r="C49" s="179"/>
      <c r="D49" s="4"/>
      <c r="E49" s="4"/>
      <c r="F49" s="4"/>
      <c r="G49" s="4"/>
      <c r="H49" s="4"/>
      <c r="I49" s="4"/>
    </row>
    <row r="50" spans="1:9" ht="12.75">
      <c r="A50" s="188" t="s">
        <v>281</v>
      </c>
      <c r="B50" s="229"/>
      <c r="C50" s="179"/>
      <c r="D50" s="4"/>
      <c r="E50" s="4"/>
      <c r="F50" s="4"/>
      <c r="G50" s="4"/>
      <c r="H50" s="4"/>
      <c r="I50" s="4"/>
    </row>
    <row r="51" spans="1:9" ht="12.75">
      <c r="A51" s="183" t="s">
        <v>254</v>
      </c>
      <c r="B51" s="229"/>
      <c r="C51" s="179"/>
      <c r="D51" s="4"/>
      <c r="E51" s="4"/>
      <c r="F51" s="4"/>
      <c r="G51" s="4"/>
      <c r="H51" s="4"/>
      <c r="I51" s="4"/>
    </row>
    <row r="52" spans="1:9" ht="12.75">
      <c r="A52" s="183" t="s">
        <v>255</v>
      </c>
      <c r="B52" s="229"/>
      <c r="C52" s="179"/>
      <c r="D52" s="4"/>
      <c r="E52" s="4"/>
      <c r="F52" s="4"/>
      <c r="G52" s="4"/>
      <c r="H52" s="4"/>
      <c r="I52" s="4"/>
    </row>
    <row r="53" spans="1:9" ht="12.75">
      <c r="A53" s="178" t="s">
        <v>203</v>
      </c>
      <c r="B53" s="229"/>
      <c r="C53" s="179"/>
      <c r="D53" s="4"/>
      <c r="E53" s="4"/>
      <c r="F53" s="4"/>
      <c r="G53" s="4"/>
      <c r="H53" s="4"/>
      <c r="I53" s="4"/>
    </row>
    <row r="54" spans="1:4" s="4" customFormat="1" ht="32.25" customHeight="1">
      <c r="A54" s="243" t="s">
        <v>369</v>
      </c>
      <c r="B54" s="229"/>
      <c r="C54" s="210">
        <v>63783</v>
      </c>
      <c r="D54" s="244" t="e">
        <f>#REF!/C54</f>
        <v>#REF!</v>
      </c>
    </row>
    <row r="55" spans="1:4" s="6" customFormat="1" ht="20.25" customHeight="1">
      <c r="A55" s="241" t="s">
        <v>358</v>
      </c>
      <c r="B55" s="251"/>
      <c r="C55" s="210">
        <v>9204</v>
      </c>
      <c r="D55" s="244" t="e">
        <f>#REF!/#REF!</f>
        <v>#REF!</v>
      </c>
    </row>
    <row r="56" spans="1:9" ht="19.5" customHeight="1">
      <c r="A56" s="242" t="s">
        <v>282</v>
      </c>
      <c r="B56" s="251">
        <v>866027</v>
      </c>
      <c r="C56" s="251">
        <v>1004833</v>
      </c>
      <c r="D56" s="4"/>
      <c r="E56" s="4"/>
      <c r="F56" s="4"/>
      <c r="G56" s="4"/>
      <c r="H56" s="4"/>
      <c r="I56" s="4"/>
    </row>
    <row r="57" spans="1:3" ht="12.75">
      <c r="A57" s="218"/>
      <c r="B57" s="252"/>
      <c r="C57" s="252"/>
    </row>
    <row r="58" ht="11.25">
      <c r="A58" s="218"/>
    </row>
    <row r="59" ht="11.25">
      <c r="A59" s="218"/>
    </row>
    <row r="60" ht="11.25">
      <c r="A60" s="218"/>
    </row>
    <row r="61" ht="11.25">
      <c r="A61" s="218"/>
    </row>
    <row r="62" ht="11.25">
      <c r="A62" s="218"/>
    </row>
    <row r="63" ht="11.25">
      <c r="A63" s="218"/>
    </row>
    <row r="64" ht="11.25">
      <c r="A64" s="218"/>
    </row>
    <row r="65" ht="11.25">
      <c r="A65" s="218"/>
    </row>
  </sheetData>
  <sheetProtection/>
  <mergeCells count="3">
    <mergeCell ref="A3:I3"/>
    <mergeCell ref="A1:I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9.57421875" style="0" customWidth="1"/>
    <col min="2" max="2" width="0" style="51" hidden="1" customWidth="1"/>
    <col min="3" max="3" width="15.140625" style="0" customWidth="1"/>
    <col min="4" max="4" width="12.8515625" style="0" customWidth="1"/>
    <col min="5" max="5" width="0.13671875" style="0" hidden="1" customWidth="1"/>
    <col min="6" max="11" width="9.140625" style="0" hidden="1" customWidth="1"/>
  </cols>
  <sheetData>
    <row r="1" spans="1:8" s="214" customFormat="1" ht="20.25" customHeight="1">
      <c r="A1" s="276" t="s">
        <v>431</v>
      </c>
      <c r="B1" s="276"/>
      <c r="C1" s="276"/>
      <c r="D1" s="276"/>
      <c r="E1" s="276"/>
      <c r="F1" s="276"/>
      <c r="G1" s="276"/>
      <c r="H1" s="276"/>
    </row>
    <row r="2" spans="1:8" s="214" customFormat="1" ht="18" customHeight="1">
      <c r="A2" s="276"/>
      <c r="B2" s="276"/>
      <c r="C2" s="276"/>
      <c r="D2" s="280"/>
      <c r="E2" s="233"/>
      <c r="F2" s="233"/>
      <c r="G2" s="233"/>
      <c r="H2" s="233"/>
    </row>
    <row r="3" ht="6" customHeight="1" hidden="1">
      <c r="A3" s="50" t="s">
        <v>108</v>
      </c>
    </row>
    <row r="4" spans="1:3" ht="19.5" customHeight="1">
      <c r="A4" s="277" t="s">
        <v>109</v>
      </c>
      <c r="B4" s="277"/>
      <c r="C4" s="277"/>
    </row>
    <row r="5" spans="1:3" ht="19.5" customHeight="1">
      <c r="A5" s="277" t="s">
        <v>401</v>
      </c>
      <c r="B5" s="277"/>
      <c r="C5" s="277"/>
    </row>
    <row r="6" spans="1:4" ht="21" customHeight="1">
      <c r="A6" s="52"/>
      <c r="C6" s="278" t="s">
        <v>17</v>
      </c>
      <c r="D6" s="279"/>
    </row>
    <row r="7" spans="1:5" ht="54.75" customHeight="1">
      <c r="A7" s="53" t="s">
        <v>110</v>
      </c>
      <c r="B7" s="53" t="s">
        <v>111</v>
      </c>
      <c r="C7" s="20" t="s">
        <v>400</v>
      </c>
      <c r="D7" s="20" t="s">
        <v>402</v>
      </c>
      <c r="E7" s="54"/>
    </row>
    <row r="8" spans="1:9" ht="13.5" customHeight="1">
      <c r="A8" s="55" t="s">
        <v>113</v>
      </c>
      <c r="B8" s="56" t="e">
        <f>B9+B33+B48+B59</f>
        <v>#REF!</v>
      </c>
      <c r="C8" s="56"/>
      <c r="D8" s="56"/>
      <c r="E8" s="57"/>
      <c r="F8" s="58"/>
      <c r="G8" s="58"/>
      <c r="H8" s="58"/>
      <c r="I8" s="58"/>
    </row>
    <row r="9" spans="1:9" ht="13.5" customHeight="1">
      <c r="A9" s="59" t="s">
        <v>114</v>
      </c>
      <c r="B9" s="56" t="e">
        <f>B10+B27</f>
        <v>#REF!</v>
      </c>
      <c r="C9" s="56">
        <f>SUM(C10+C27)</f>
        <v>309922</v>
      </c>
      <c r="D9" s="56">
        <f>SUM(D10+D27)</f>
        <v>357733</v>
      </c>
      <c r="E9" s="60" t="s">
        <v>115</v>
      </c>
      <c r="F9" s="58"/>
      <c r="G9" s="58"/>
      <c r="H9" s="58"/>
      <c r="I9" s="58"/>
    </row>
    <row r="10" spans="1:9" s="65" customFormat="1" ht="13.5" customHeight="1">
      <c r="A10" s="61" t="s">
        <v>116</v>
      </c>
      <c r="B10" s="62" t="e">
        <f>B11+B22+B23+B24+B25+#REF!</f>
        <v>#REF!</v>
      </c>
      <c r="C10" s="62">
        <f>SUM(C24+C23+C22+C11)</f>
        <v>253871</v>
      </c>
      <c r="D10" s="62">
        <f>SUM(D11:D26)</f>
        <v>292696</v>
      </c>
      <c r="E10" s="63" t="s">
        <v>117</v>
      </c>
      <c r="F10" s="64"/>
      <c r="G10" s="64"/>
      <c r="H10" s="64"/>
      <c r="I10" s="64"/>
    </row>
    <row r="11" spans="1:9" s="70" customFormat="1" ht="13.5" customHeight="1">
      <c r="A11" s="66" t="s">
        <v>118</v>
      </c>
      <c r="B11" s="67">
        <f>B12+B13+B18+B19+B20+B21</f>
        <v>290009</v>
      </c>
      <c r="C11" s="67">
        <v>66461</v>
      </c>
      <c r="D11" s="67">
        <v>66461</v>
      </c>
      <c r="E11" s="68"/>
      <c r="F11" s="69"/>
      <c r="G11" s="69"/>
      <c r="H11" s="69"/>
      <c r="I11" s="69"/>
    </row>
    <row r="12" spans="1:9" ht="13.5" customHeight="1">
      <c r="A12" s="71" t="s">
        <v>119</v>
      </c>
      <c r="B12" s="72">
        <v>62425</v>
      </c>
      <c r="C12" s="72">
        <v>39388</v>
      </c>
      <c r="D12" s="72"/>
      <c r="E12" s="73"/>
      <c r="F12" s="58"/>
      <c r="G12" s="58"/>
      <c r="H12" s="58"/>
      <c r="I12" s="58"/>
    </row>
    <row r="13" spans="1:9" ht="13.5" customHeight="1">
      <c r="A13" s="71" t="s">
        <v>120</v>
      </c>
      <c r="B13" s="72">
        <f>SUM(B14:B17)</f>
        <v>68541</v>
      </c>
      <c r="C13" s="72"/>
      <c r="D13" s="72"/>
      <c r="E13" s="74"/>
      <c r="F13" s="58"/>
      <c r="G13" s="58"/>
      <c r="H13" s="58"/>
      <c r="I13" s="58"/>
    </row>
    <row r="14" spans="1:9" ht="13.5" customHeight="1">
      <c r="A14" s="75" t="s">
        <v>121</v>
      </c>
      <c r="B14" s="72">
        <v>14937</v>
      </c>
      <c r="C14" s="72">
        <v>7397</v>
      </c>
      <c r="D14" s="72"/>
      <c r="E14" s="73"/>
      <c r="F14" s="58"/>
      <c r="G14" s="58"/>
      <c r="H14" s="58"/>
      <c r="I14" s="58"/>
    </row>
    <row r="15" spans="1:9" ht="13.5" customHeight="1">
      <c r="A15" s="75" t="s">
        <v>122</v>
      </c>
      <c r="B15" s="72">
        <v>35072</v>
      </c>
      <c r="C15" s="72">
        <v>8160</v>
      </c>
      <c r="D15" s="72"/>
      <c r="E15" s="73"/>
      <c r="F15" s="58"/>
      <c r="G15" s="58"/>
      <c r="H15" s="58"/>
      <c r="I15" s="58"/>
    </row>
    <row r="16" spans="1:9" ht="13.5" customHeight="1">
      <c r="A16" s="75" t="s">
        <v>123</v>
      </c>
      <c r="B16" s="72">
        <v>100</v>
      </c>
      <c r="C16" s="72">
        <v>1999</v>
      </c>
      <c r="D16" s="72"/>
      <c r="E16" s="73"/>
      <c r="F16" s="58"/>
      <c r="G16" s="58"/>
      <c r="H16" s="58"/>
      <c r="I16" s="58"/>
    </row>
    <row r="17" spans="1:9" ht="13.5" customHeight="1">
      <c r="A17" s="75" t="s">
        <v>124</v>
      </c>
      <c r="B17" s="72">
        <v>18432</v>
      </c>
      <c r="C17" s="72">
        <v>3196</v>
      </c>
      <c r="D17" s="72"/>
      <c r="E17" s="73"/>
      <c r="F17" s="58"/>
      <c r="G17" s="58"/>
      <c r="H17" s="58"/>
      <c r="I17" s="58"/>
    </row>
    <row r="18" spans="1:9" ht="13.5" customHeight="1">
      <c r="A18" s="71" t="s">
        <v>125</v>
      </c>
      <c r="B18" s="72">
        <v>7223</v>
      </c>
      <c r="C18" s="72">
        <v>5078</v>
      </c>
      <c r="D18" s="72"/>
      <c r="E18" s="73"/>
      <c r="F18" s="58"/>
      <c r="G18" s="58"/>
      <c r="H18" s="58"/>
      <c r="I18" s="58"/>
    </row>
    <row r="19" spans="1:9" ht="13.5" customHeight="1">
      <c r="A19" s="71" t="s">
        <v>126</v>
      </c>
      <c r="B19" s="76">
        <v>173076</v>
      </c>
      <c r="C19" s="76"/>
      <c r="D19" s="76"/>
      <c r="E19" s="73"/>
      <c r="F19" s="58"/>
      <c r="G19" s="58"/>
      <c r="H19" s="58"/>
      <c r="I19" s="58"/>
    </row>
    <row r="20" spans="1:9" ht="13.5" customHeight="1">
      <c r="A20" s="71" t="s">
        <v>127</v>
      </c>
      <c r="B20" s="72">
        <v>161</v>
      </c>
      <c r="C20" s="72">
        <v>270</v>
      </c>
      <c r="D20" s="72"/>
      <c r="E20" s="73"/>
      <c r="F20" s="58"/>
      <c r="G20" s="58"/>
      <c r="H20" s="58"/>
      <c r="I20" s="58"/>
    </row>
    <row r="21" spans="1:9" ht="13.5" customHeight="1">
      <c r="A21" s="77" t="s">
        <v>128</v>
      </c>
      <c r="B21" s="67">
        <v>-21417</v>
      </c>
      <c r="C21" s="72">
        <v>973</v>
      </c>
      <c r="D21" s="67"/>
      <c r="E21" s="73"/>
      <c r="F21" s="58"/>
      <c r="G21" s="58"/>
      <c r="H21" s="58"/>
      <c r="I21" s="58"/>
    </row>
    <row r="22" spans="1:9" s="70" customFormat="1" ht="13.5" customHeight="1">
      <c r="A22" s="78" t="s">
        <v>129</v>
      </c>
      <c r="B22" s="67">
        <v>45148</v>
      </c>
      <c r="C22" s="67">
        <v>68782</v>
      </c>
      <c r="D22" s="67">
        <v>68782</v>
      </c>
      <c r="E22" s="79"/>
      <c r="F22" s="69"/>
      <c r="G22" s="69"/>
      <c r="H22" s="69"/>
      <c r="I22" s="69"/>
    </row>
    <row r="23" spans="1:9" s="70" customFormat="1" ht="25.5" customHeight="1">
      <c r="A23" s="78" t="s">
        <v>130</v>
      </c>
      <c r="B23" s="67">
        <v>22868</v>
      </c>
      <c r="C23" s="67">
        <v>115824</v>
      </c>
      <c r="D23" s="67">
        <v>117129</v>
      </c>
      <c r="E23" s="79"/>
      <c r="F23" s="69"/>
      <c r="G23" s="69"/>
      <c r="H23" s="69"/>
      <c r="I23" s="69"/>
    </row>
    <row r="24" spans="1:9" s="70" customFormat="1" ht="13.5" customHeight="1">
      <c r="A24" s="78" t="s">
        <v>131</v>
      </c>
      <c r="B24" s="67">
        <v>3049</v>
      </c>
      <c r="C24" s="67">
        <v>2804</v>
      </c>
      <c r="D24" s="67">
        <v>2804</v>
      </c>
      <c r="E24" s="80"/>
      <c r="F24" s="69"/>
      <c r="G24" s="69"/>
      <c r="H24" s="69"/>
      <c r="I24" s="69"/>
    </row>
    <row r="25" spans="1:9" s="70" customFormat="1" ht="13.5" customHeight="1">
      <c r="A25" s="78" t="s">
        <v>132</v>
      </c>
      <c r="B25" s="67"/>
      <c r="C25" s="67"/>
      <c r="D25" s="67">
        <v>37520</v>
      </c>
      <c r="E25" s="69" t="s">
        <v>117</v>
      </c>
      <c r="F25" s="69"/>
      <c r="G25" s="69"/>
      <c r="H25" s="69"/>
      <c r="I25" s="69"/>
    </row>
    <row r="26" spans="1:9" s="70" customFormat="1" ht="13.5" customHeight="1">
      <c r="A26" s="78" t="s">
        <v>133</v>
      </c>
      <c r="B26" s="67"/>
      <c r="C26" s="67"/>
      <c r="D26" s="67"/>
      <c r="E26" s="69"/>
      <c r="F26" s="69"/>
      <c r="G26" s="69"/>
      <c r="H26" s="69"/>
      <c r="I26" s="69"/>
    </row>
    <row r="27" spans="1:9" s="65" customFormat="1" ht="13.5" customHeight="1">
      <c r="A27" s="81" t="s">
        <v>134</v>
      </c>
      <c r="B27" s="62">
        <f>SUM(B28:B31)</f>
        <v>12326</v>
      </c>
      <c r="C27" s="62">
        <f>SUM(C28:C31)</f>
        <v>56051</v>
      </c>
      <c r="D27" s="62">
        <f>SUM(D28:D32)</f>
        <v>65037</v>
      </c>
      <c r="E27" s="82">
        <v>26389</v>
      </c>
      <c r="F27" s="64"/>
      <c r="G27" s="64"/>
      <c r="H27" s="64"/>
      <c r="I27" s="64"/>
    </row>
    <row r="28" spans="1:9" ht="13.5" customHeight="1">
      <c r="A28" s="83" t="s">
        <v>135</v>
      </c>
      <c r="B28" s="72">
        <v>6600</v>
      </c>
      <c r="C28" s="72"/>
      <c r="D28" s="72"/>
      <c r="E28" s="84"/>
      <c r="F28" s="58"/>
      <c r="G28" s="58"/>
      <c r="H28" s="58"/>
      <c r="I28" s="58"/>
    </row>
    <row r="29" spans="1:9" ht="13.5" customHeight="1">
      <c r="A29" s="83" t="s">
        <v>136</v>
      </c>
      <c r="B29" s="72"/>
      <c r="C29" s="72">
        <v>3260</v>
      </c>
      <c r="D29" s="72">
        <v>1807</v>
      </c>
      <c r="E29" s="84"/>
      <c r="F29" s="58"/>
      <c r="G29" s="58"/>
      <c r="H29" s="58"/>
      <c r="I29" s="58"/>
    </row>
    <row r="30" spans="1:9" ht="13.5" customHeight="1">
      <c r="A30" s="83" t="s">
        <v>137</v>
      </c>
      <c r="B30" s="72">
        <v>2000</v>
      </c>
      <c r="C30" s="72">
        <v>0</v>
      </c>
      <c r="D30" s="72">
        <v>1667</v>
      </c>
      <c r="E30" s="84"/>
      <c r="F30" s="58"/>
      <c r="G30" s="58"/>
      <c r="H30" s="58"/>
      <c r="I30" s="58"/>
    </row>
    <row r="31" spans="1:9" ht="13.5" customHeight="1">
      <c r="A31" s="85" t="s">
        <v>138</v>
      </c>
      <c r="B31" s="72">
        <v>3726</v>
      </c>
      <c r="C31" s="72">
        <v>52791</v>
      </c>
      <c r="D31" s="72">
        <v>61563</v>
      </c>
      <c r="E31" s="84"/>
      <c r="F31" s="58"/>
      <c r="G31" s="58"/>
      <c r="H31" s="58"/>
      <c r="I31" s="58"/>
    </row>
    <row r="32" spans="1:9" ht="13.5" customHeight="1">
      <c r="A32" s="85" t="s">
        <v>361</v>
      </c>
      <c r="B32" s="72"/>
      <c r="C32" s="72"/>
      <c r="D32" s="72"/>
      <c r="E32" s="84"/>
      <c r="F32" s="58"/>
      <c r="G32" s="58"/>
      <c r="H32" s="58"/>
      <c r="I32" s="58"/>
    </row>
    <row r="33" spans="1:9" ht="13.5" customHeight="1">
      <c r="A33" s="86" t="s">
        <v>139</v>
      </c>
      <c r="B33" s="87">
        <f>B34+B38+B40+B41+B43</f>
        <v>407350</v>
      </c>
      <c r="C33" s="253">
        <f>SUM(C43+C41+C40+C38+C34)</f>
        <v>62200</v>
      </c>
      <c r="D33" s="253">
        <f>SUM(D43+D41+D40+D38+D34)</f>
        <v>62200</v>
      </c>
      <c r="E33" s="88"/>
      <c r="F33" s="88"/>
      <c r="G33" s="88"/>
      <c r="H33" s="88"/>
      <c r="I33" s="58"/>
    </row>
    <row r="34" spans="1:9" ht="13.5" customHeight="1">
      <c r="A34" s="89" t="s">
        <v>140</v>
      </c>
      <c r="B34" s="72">
        <f>SUM(B35:B37)</f>
        <v>228800</v>
      </c>
      <c r="C34" s="254">
        <f>SUM(C35:C37)</f>
        <v>6400</v>
      </c>
      <c r="D34" s="254">
        <f>SUM(D35:D37)</f>
        <v>6400</v>
      </c>
      <c r="E34" s="58"/>
      <c r="F34" s="58"/>
      <c r="G34" s="58"/>
      <c r="H34" s="58"/>
      <c r="I34" s="58"/>
    </row>
    <row r="35" spans="1:9" ht="13.5" customHeight="1">
      <c r="A35" s="90" t="s">
        <v>141</v>
      </c>
      <c r="B35" s="72">
        <v>225000</v>
      </c>
      <c r="C35" s="72">
        <v>1400</v>
      </c>
      <c r="D35" s="72">
        <v>1400</v>
      </c>
      <c r="E35" s="58"/>
      <c r="F35" s="58"/>
      <c r="G35" s="58"/>
      <c r="H35" s="58"/>
      <c r="I35" s="58"/>
    </row>
    <row r="36" spans="1:9" ht="13.5" customHeight="1">
      <c r="A36" s="90" t="s">
        <v>142</v>
      </c>
      <c r="B36" s="72">
        <v>1300</v>
      </c>
      <c r="C36" s="72">
        <v>4500</v>
      </c>
      <c r="D36" s="72">
        <v>4500</v>
      </c>
      <c r="E36" s="58"/>
      <c r="F36" s="58"/>
      <c r="G36" s="58"/>
      <c r="H36" s="58"/>
      <c r="I36" s="58"/>
    </row>
    <row r="37" spans="1:9" ht="13.5" customHeight="1">
      <c r="A37" s="90" t="s">
        <v>143</v>
      </c>
      <c r="B37" s="72">
        <v>2500</v>
      </c>
      <c r="C37" s="72">
        <v>500</v>
      </c>
      <c r="D37" s="72">
        <v>500</v>
      </c>
      <c r="E37" s="91"/>
      <c r="F37" s="58"/>
      <c r="G37" s="58"/>
      <c r="H37" s="58"/>
      <c r="I37" s="58"/>
    </row>
    <row r="38" spans="1:9" ht="13.5" customHeight="1">
      <c r="A38" s="89" t="s">
        <v>144</v>
      </c>
      <c r="B38" s="72">
        <v>65000</v>
      </c>
      <c r="C38" s="72">
        <v>50000</v>
      </c>
      <c r="D38" s="72">
        <v>50000</v>
      </c>
      <c r="E38" s="58"/>
      <c r="F38" s="58"/>
      <c r="G38" s="58"/>
      <c r="H38" s="58"/>
      <c r="I38" s="58"/>
    </row>
    <row r="39" spans="1:9" ht="13.5" customHeight="1">
      <c r="A39" s="90" t="s">
        <v>145</v>
      </c>
      <c r="B39" s="72">
        <v>65000</v>
      </c>
      <c r="C39" s="72">
        <v>50000</v>
      </c>
      <c r="D39" s="72">
        <v>50000</v>
      </c>
      <c r="E39" s="58"/>
      <c r="F39" s="58"/>
      <c r="G39" s="58"/>
      <c r="H39" s="58"/>
      <c r="I39" s="58"/>
    </row>
    <row r="40" spans="1:9" ht="13.5" customHeight="1">
      <c r="A40" s="89" t="s">
        <v>146</v>
      </c>
      <c r="B40" s="72">
        <v>11200</v>
      </c>
      <c r="C40" s="72">
        <v>4200</v>
      </c>
      <c r="D40" s="72">
        <v>4200</v>
      </c>
      <c r="E40" s="58"/>
      <c r="F40" s="58"/>
      <c r="G40" s="58"/>
      <c r="H40" s="58"/>
      <c r="I40" s="58"/>
    </row>
    <row r="41" spans="1:9" ht="13.5" customHeight="1">
      <c r="A41" s="89" t="s">
        <v>147</v>
      </c>
      <c r="B41" s="72">
        <v>100000</v>
      </c>
      <c r="C41" s="72">
        <v>1500</v>
      </c>
      <c r="D41" s="72">
        <v>1500</v>
      </c>
      <c r="E41" s="58"/>
      <c r="F41" s="58"/>
      <c r="G41" s="58"/>
      <c r="H41" s="58"/>
      <c r="I41" s="58"/>
    </row>
    <row r="42" spans="1:9" ht="13.5" customHeight="1">
      <c r="A42" s="90" t="s">
        <v>148</v>
      </c>
      <c r="B42" s="72">
        <v>100000</v>
      </c>
      <c r="C42" s="72">
        <v>1500</v>
      </c>
      <c r="D42" s="72">
        <v>1500</v>
      </c>
      <c r="E42" s="58"/>
      <c r="F42" s="58"/>
      <c r="G42" s="58"/>
      <c r="H42" s="58"/>
      <c r="I42" s="58"/>
    </row>
    <row r="43" spans="1:9" ht="13.5" customHeight="1">
      <c r="A43" s="89" t="s">
        <v>149</v>
      </c>
      <c r="B43" s="72">
        <f>SUM(B44:B46)</f>
        <v>2350</v>
      </c>
      <c r="C43" s="72">
        <v>100</v>
      </c>
      <c r="D43" s="72">
        <v>100</v>
      </c>
      <c r="E43" s="92"/>
      <c r="F43" s="92"/>
      <c r="G43" s="92"/>
      <c r="H43" s="92"/>
      <c r="I43" s="58"/>
    </row>
    <row r="44" spans="1:9" ht="13.5" customHeight="1">
      <c r="A44" s="93" t="s">
        <v>150</v>
      </c>
      <c r="B44" s="72">
        <v>2000</v>
      </c>
      <c r="C44" s="72">
        <v>100</v>
      </c>
      <c r="D44" s="72">
        <v>100</v>
      </c>
      <c r="E44" s="58"/>
      <c r="F44" s="58"/>
      <c r="G44" s="58"/>
      <c r="H44" s="58"/>
      <c r="I44" s="58"/>
    </row>
    <row r="45" spans="1:9" ht="13.5" customHeight="1">
      <c r="A45" s="93" t="s">
        <v>151</v>
      </c>
      <c r="B45" s="72">
        <v>200</v>
      </c>
      <c r="C45" s="72"/>
      <c r="D45" s="72"/>
      <c r="E45" s="58"/>
      <c r="F45" s="58"/>
      <c r="G45" s="58"/>
      <c r="H45" s="58"/>
      <c r="I45" s="58"/>
    </row>
    <row r="46" spans="1:9" ht="13.5" customHeight="1">
      <c r="A46" s="93" t="s">
        <v>152</v>
      </c>
      <c r="B46" s="72">
        <v>150</v>
      </c>
      <c r="C46" s="72"/>
      <c r="D46" s="72"/>
      <c r="E46" s="58"/>
      <c r="F46" s="58"/>
      <c r="G46" s="58"/>
      <c r="H46" s="58"/>
      <c r="I46" s="58"/>
    </row>
    <row r="47" spans="1:9" ht="13.5" customHeight="1">
      <c r="A47" s="93" t="s">
        <v>153</v>
      </c>
      <c r="B47" s="72"/>
      <c r="C47" s="72"/>
      <c r="D47" s="72"/>
      <c r="E47" s="58"/>
      <c r="F47" s="58"/>
      <c r="G47" s="58"/>
      <c r="H47" s="58"/>
      <c r="I47" s="58"/>
    </row>
    <row r="48" spans="1:9" ht="15.75" customHeight="1">
      <c r="A48" s="59" t="s">
        <v>154</v>
      </c>
      <c r="B48" s="87">
        <f>SUM(B49:B58)</f>
        <v>87792</v>
      </c>
      <c r="C48" s="87">
        <v>30000</v>
      </c>
      <c r="D48" s="87">
        <v>35187</v>
      </c>
      <c r="E48" s="88"/>
      <c r="F48" s="88"/>
      <c r="G48" s="88"/>
      <c r="H48" s="88"/>
      <c r="I48" s="88"/>
    </row>
    <row r="49" spans="1:9" ht="14.25" customHeight="1" hidden="1">
      <c r="A49" s="94" t="s">
        <v>155</v>
      </c>
      <c r="B49" s="72">
        <v>760</v>
      </c>
      <c r="C49" s="72"/>
      <c r="D49" s="72"/>
      <c r="E49" s="58"/>
      <c r="F49" s="58"/>
      <c r="G49" s="58"/>
      <c r="H49" s="58"/>
      <c r="I49" s="58"/>
    </row>
    <row r="50" spans="1:9" ht="7.5" customHeight="1" hidden="1">
      <c r="A50" s="94" t="s">
        <v>156</v>
      </c>
      <c r="B50" s="72">
        <v>61999</v>
      </c>
      <c r="C50" s="72"/>
      <c r="D50" s="72"/>
      <c r="E50" s="58"/>
      <c r="F50" s="58"/>
      <c r="G50" s="58"/>
      <c r="H50" s="58"/>
      <c r="I50" s="58"/>
    </row>
    <row r="51" spans="1:10" s="42" customFormat="1" ht="7.5" customHeight="1" hidden="1">
      <c r="A51" s="94" t="s">
        <v>157</v>
      </c>
      <c r="B51" s="72"/>
      <c r="C51" s="72"/>
      <c r="D51" s="72"/>
      <c r="E51" s="95"/>
      <c r="F51" s="95"/>
      <c r="G51" s="95"/>
      <c r="H51" s="95"/>
      <c r="I51" s="95"/>
      <c r="J51"/>
    </row>
    <row r="52" spans="1:9" ht="7.5" customHeight="1" hidden="1">
      <c r="A52" s="94" t="s">
        <v>158</v>
      </c>
      <c r="B52" s="72"/>
      <c r="C52" s="72"/>
      <c r="D52" s="72"/>
      <c r="E52" s="58"/>
      <c r="F52" s="58"/>
      <c r="G52" s="58"/>
      <c r="H52" s="58"/>
      <c r="I52" s="58"/>
    </row>
    <row r="53" spans="1:9" ht="7.5" customHeight="1" hidden="1">
      <c r="A53" s="94" t="s">
        <v>159</v>
      </c>
      <c r="B53" s="72">
        <v>18754</v>
      </c>
      <c r="C53" s="72"/>
      <c r="D53" s="72"/>
      <c r="E53" s="58"/>
      <c r="F53" s="58"/>
      <c r="G53" s="58"/>
      <c r="H53" s="58"/>
      <c r="I53" s="58"/>
    </row>
    <row r="54" spans="1:9" ht="15.75" customHeight="1" hidden="1">
      <c r="A54" s="94" t="s">
        <v>160</v>
      </c>
      <c r="B54" s="72">
        <v>5739</v>
      </c>
      <c r="C54" s="72"/>
      <c r="D54" s="72"/>
      <c r="E54" s="58"/>
      <c r="F54" s="58"/>
      <c r="G54" s="58"/>
      <c r="H54" s="58"/>
      <c r="I54" s="58"/>
    </row>
    <row r="55" spans="1:9" ht="7.5" customHeight="1" hidden="1">
      <c r="A55" s="94" t="s">
        <v>161</v>
      </c>
      <c r="B55" s="72"/>
      <c r="C55" s="72"/>
      <c r="D55" s="72"/>
      <c r="E55" s="58"/>
      <c r="F55" s="58"/>
      <c r="G55" s="58"/>
      <c r="H55" s="58"/>
      <c r="I55" s="58"/>
    </row>
    <row r="56" spans="1:9" ht="7.5" customHeight="1" hidden="1">
      <c r="A56" s="94" t="s">
        <v>162</v>
      </c>
      <c r="B56" s="72"/>
      <c r="C56" s="72"/>
      <c r="D56" s="72"/>
      <c r="E56" s="58"/>
      <c r="F56" s="58"/>
      <c r="G56" s="58"/>
      <c r="H56" s="58"/>
      <c r="I56" s="58"/>
    </row>
    <row r="57" spans="1:9" ht="7.5" customHeight="1" hidden="1">
      <c r="A57" s="94" t="s">
        <v>163</v>
      </c>
      <c r="B57" s="72"/>
      <c r="C57" s="72"/>
      <c r="D57" s="72"/>
      <c r="E57" s="58"/>
      <c r="F57" s="58"/>
      <c r="G57" s="58"/>
      <c r="H57" s="58"/>
      <c r="I57" s="58"/>
    </row>
    <row r="58" spans="1:9" ht="7.5" customHeight="1" hidden="1">
      <c r="A58" s="94" t="s">
        <v>164</v>
      </c>
      <c r="B58" s="72">
        <v>540</v>
      </c>
      <c r="C58" s="72"/>
      <c r="D58" s="72"/>
      <c r="E58" s="58"/>
      <c r="F58" s="58"/>
      <c r="G58" s="58"/>
      <c r="H58" s="58"/>
      <c r="I58" s="58"/>
    </row>
    <row r="59" spans="1:9" ht="13.5" customHeight="1">
      <c r="A59" s="59" t="s">
        <v>165</v>
      </c>
      <c r="B59" s="87">
        <f>SUM(B60:B62)</f>
        <v>737</v>
      </c>
      <c r="C59" s="87">
        <v>400</v>
      </c>
      <c r="D59" s="87">
        <v>9989</v>
      </c>
      <c r="E59" s="58"/>
      <c r="F59" s="58"/>
      <c r="G59" s="58"/>
      <c r="H59" s="58"/>
      <c r="I59" s="58"/>
    </row>
    <row r="60" spans="1:9" ht="13.5" customHeight="1">
      <c r="A60" s="94" t="s">
        <v>166</v>
      </c>
      <c r="B60" s="72"/>
      <c r="C60" s="72"/>
      <c r="D60" s="72"/>
      <c r="E60" s="58"/>
      <c r="F60" s="58"/>
      <c r="G60" s="58"/>
      <c r="H60" s="58"/>
      <c r="I60" s="58"/>
    </row>
    <row r="61" spans="1:9" ht="13.5" customHeight="1">
      <c r="A61" s="94" t="s">
        <v>167</v>
      </c>
      <c r="B61" s="72"/>
      <c r="C61" s="72"/>
      <c r="D61" s="72"/>
      <c r="E61" s="58"/>
      <c r="F61" s="58"/>
      <c r="G61" s="58"/>
      <c r="H61" s="58"/>
      <c r="I61" s="58"/>
    </row>
    <row r="62" spans="1:9" ht="13.5" customHeight="1">
      <c r="A62" s="94" t="s">
        <v>168</v>
      </c>
      <c r="B62" s="72">
        <v>737</v>
      </c>
      <c r="C62" s="72"/>
      <c r="D62" s="72"/>
      <c r="E62" s="58"/>
      <c r="F62" s="58"/>
      <c r="G62" s="58"/>
      <c r="H62" s="58"/>
      <c r="I62" s="58"/>
    </row>
    <row r="63" spans="1:9" ht="13.5" customHeight="1">
      <c r="A63" s="83"/>
      <c r="B63" s="72"/>
      <c r="C63" s="72"/>
      <c r="D63" s="72"/>
      <c r="E63" s="58"/>
      <c r="F63" s="58"/>
      <c r="G63" s="58"/>
      <c r="H63" s="58"/>
      <c r="I63" s="58"/>
    </row>
    <row r="64" spans="1:9" ht="18.75" customHeight="1">
      <c r="A64" s="96" t="s">
        <v>169</v>
      </c>
      <c r="B64" s="56">
        <f>B65+B68</f>
        <v>317118</v>
      </c>
      <c r="C64" s="56"/>
      <c r="D64" s="56"/>
      <c r="E64" s="58"/>
      <c r="F64" s="58"/>
      <c r="G64" s="58"/>
      <c r="H64" s="58"/>
      <c r="I64" s="58"/>
    </row>
    <row r="65" spans="1:9" ht="18.75" customHeight="1">
      <c r="A65" s="97" t="s">
        <v>170</v>
      </c>
      <c r="B65" s="56">
        <f>SUM(B66:B66)</f>
        <v>317118</v>
      </c>
      <c r="C65" s="56">
        <v>169030</v>
      </c>
      <c r="D65" s="56">
        <v>169030</v>
      </c>
      <c r="E65" s="58"/>
      <c r="F65" s="58"/>
      <c r="G65" s="58"/>
      <c r="H65" s="58"/>
      <c r="I65" s="58"/>
    </row>
    <row r="66" spans="1:9" ht="13.5" customHeight="1">
      <c r="A66" s="89" t="s">
        <v>171</v>
      </c>
      <c r="B66" s="98">
        <v>317118</v>
      </c>
      <c r="C66" s="98">
        <v>169030</v>
      </c>
      <c r="D66" s="98">
        <v>169030</v>
      </c>
      <c r="E66" s="58"/>
      <c r="F66" s="58"/>
      <c r="G66" s="58"/>
      <c r="H66" s="58"/>
      <c r="I66" s="58"/>
    </row>
    <row r="67" spans="1:9" ht="13.5" customHeight="1">
      <c r="A67" s="94" t="s">
        <v>172</v>
      </c>
      <c r="B67" s="98"/>
      <c r="C67" s="98"/>
      <c r="D67" s="98"/>
      <c r="E67" s="58"/>
      <c r="F67" s="58"/>
      <c r="G67" s="58"/>
      <c r="H67" s="58"/>
      <c r="I67" s="58"/>
    </row>
    <row r="68" spans="1:9" ht="18.75" customHeight="1">
      <c r="A68" s="97" t="s">
        <v>173</v>
      </c>
      <c r="B68" s="56">
        <v>0</v>
      </c>
      <c r="C68" s="56"/>
      <c r="D68" s="56"/>
      <c r="E68" s="58"/>
      <c r="F68" s="58"/>
      <c r="G68" s="58"/>
      <c r="H68" s="58"/>
      <c r="I68" s="58"/>
    </row>
    <row r="69" spans="1:9" ht="18.75" customHeight="1">
      <c r="A69" s="97" t="s">
        <v>368</v>
      </c>
      <c r="B69" s="56"/>
      <c r="C69" s="56">
        <v>0</v>
      </c>
      <c r="D69" s="56">
        <v>0</v>
      </c>
      <c r="E69" s="58"/>
      <c r="F69" s="58"/>
      <c r="G69" s="58"/>
      <c r="H69" s="58"/>
      <c r="I69" s="58"/>
    </row>
    <row r="70" spans="1:9" ht="13.5" customHeight="1">
      <c r="A70" s="99" t="s">
        <v>174</v>
      </c>
      <c r="B70" s="56" t="e">
        <f>B8+B64</f>
        <v>#REF!</v>
      </c>
      <c r="C70" s="56">
        <f>SUM(C9+C33+C48+C59+C65)</f>
        <v>571552</v>
      </c>
      <c r="D70" s="56">
        <f>SUM(D9+D33+D48+D59+D65)</f>
        <v>634139</v>
      </c>
      <c r="E70" s="58"/>
      <c r="F70" s="58"/>
      <c r="G70" s="58"/>
      <c r="H70" s="58"/>
      <c r="I70" s="58"/>
    </row>
    <row r="71" spans="1:9" ht="16.5" customHeight="1">
      <c r="A71" s="55" t="s">
        <v>175</v>
      </c>
      <c r="B71" s="56">
        <f>B72+B82+B83+B88+B89</f>
        <v>766639</v>
      </c>
      <c r="C71" s="56"/>
      <c r="D71" s="56"/>
      <c r="E71" s="58"/>
      <c r="F71" s="58"/>
      <c r="G71" s="58"/>
      <c r="H71" s="58"/>
      <c r="I71" s="58"/>
    </row>
    <row r="72" spans="1:9" ht="16.5" customHeight="1">
      <c r="A72" s="86" t="s">
        <v>176</v>
      </c>
      <c r="B72" s="72">
        <v>301856</v>
      </c>
      <c r="C72" s="87">
        <f>SUM(C73:C81)</f>
        <v>81945</v>
      </c>
      <c r="D72" s="87">
        <f>SUM(D73:D81)</f>
        <v>91597</v>
      </c>
      <c r="E72" s="58">
        <v>19366</v>
      </c>
      <c r="F72" s="58"/>
      <c r="G72" s="58"/>
      <c r="H72" s="58"/>
      <c r="I72" s="58"/>
    </row>
    <row r="73" spans="1:9" ht="16.5" customHeight="1">
      <c r="A73" s="100" t="s">
        <v>177</v>
      </c>
      <c r="B73" s="72"/>
      <c r="C73" s="72">
        <v>68432</v>
      </c>
      <c r="D73" s="72">
        <v>75201</v>
      </c>
      <c r="E73" s="58"/>
      <c r="F73" s="58"/>
      <c r="G73" s="58"/>
      <c r="H73" s="58"/>
      <c r="I73" s="58"/>
    </row>
    <row r="74" spans="1:9" ht="16.5" customHeight="1">
      <c r="A74" s="100" t="s">
        <v>178</v>
      </c>
      <c r="B74" s="72"/>
      <c r="C74" s="72">
        <v>0</v>
      </c>
      <c r="D74" s="72">
        <v>1100</v>
      </c>
      <c r="E74" s="58"/>
      <c r="F74" s="58"/>
      <c r="G74" s="58"/>
      <c r="H74" s="58"/>
      <c r="I74" s="58"/>
    </row>
    <row r="75" spans="1:9" ht="16.5" customHeight="1">
      <c r="A75" s="100" t="s">
        <v>179</v>
      </c>
      <c r="B75" s="72"/>
      <c r="C75" s="72">
        <v>968</v>
      </c>
      <c r="D75" s="72">
        <v>168</v>
      </c>
      <c r="E75" s="58"/>
      <c r="F75" s="58"/>
      <c r="G75" s="58"/>
      <c r="H75" s="58"/>
      <c r="I75" s="58"/>
    </row>
    <row r="76" spans="1:9" ht="16.5" customHeight="1">
      <c r="A76" s="100" t="s">
        <v>180</v>
      </c>
      <c r="B76" s="72"/>
      <c r="C76" s="72">
        <v>150</v>
      </c>
      <c r="D76" s="72">
        <v>256</v>
      </c>
      <c r="E76" s="58"/>
      <c r="F76" s="58"/>
      <c r="G76" s="58"/>
      <c r="H76" s="58"/>
      <c r="I76" s="58"/>
    </row>
    <row r="77" spans="1:9" ht="16.5" customHeight="1">
      <c r="A77" s="100" t="s">
        <v>181</v>
      </c>
      <c r="B77" s="72"/>
      <c r="C77" s="72">
        <v>0</v>
      </c>
      <c r="D77" s="72">
        <v>0</v>
      </c>
      <c r="E77" s="58"/>
      <c r="F77" s="58"/>
      <c r="G77" s="58"/>
      <c r="H77" s="58"/>
      <c r="I77" s="58"/>
    </row>
    <row r="78" spans="1:9" ht="16.5" customHeight="1">
      <c r="A78" s="100" t="s">
        <v>182</v>
      </c>
      <c r="B78" s="72"/>
      <c r="C78" s="72">
        <v>1250</v>
      </c>
      <c r="D78" s="72">
        <v>1696</v>
      </c>
      <c r="E78" s="58"/>
      <c r="F78" s="58"/>
      <c r="G78" s="58"/>
      <c r="H78" s="58"/>
      <c r="I78" s="58"/>
    </row>
    <row r="79" spans="1:9" ht="16.5" customHeight="1">
      <c r="A79" s="100" t="s">
        <v>183</v>
      </c>
      <c r="B79" s="72"/>
      <c r="C79" s="72">
        <v>10298</v>
      </c>
      <c r="D79" s="72">
        <v>11327</v>
      </c>
      <c r="E79" s="58"/>
      <c r="F79" s="58"/>
      <c r="G79" s="58"/>
      <c r="H79" s="58"/>
      <c r="I79" s="58"/>
    </row>
    <row r="80" spans="1:9" ht="16.5" customHeight="1">
      <c r="A80" s="100" t="s">
        <v>184</v>
      </c>
      <c r="B80" s="72"/>
      <c r="C80" s="72">
        <v>500</v>
      </c>
      <c r="D80" s="72">
        <v>500</v>
      </c>
      <c r="E80" s="58"/>
      <c r="F80" s="58"/>
      <c r="G80" s="58"/>
      <c r="H80" s="58"/>
      <c r="I80" s="58"/>
    </row>
    <row r="81" spans="1:9" ht="16.5" customHeight="1">
      <c r="A81" s="100" t="s">
        <v>372</v>
      </c>
      <c r="B81" s="72"/>
      <c r="C81" s="72">
        <v>347</v>
      </c>
      <c r="D81" s="72">
        <v>1349</v>
      </c>
      <c r="E81" s="58"/>
      <c r="F81" s="58"/>
      <c r="G81" s="58"/>
      <c r="H81" s="58"/>
      <c r="I81" s="58"/>
    </row>
    <row r="82" spans="1:9" ht="13.5" customHeight="1">
      <c r="A82" s="86" t="s">
        <v>185</v>
      </c>
      <c r="B82" s="72">
        <v>80868</v>
      </c>
      <c r="C82" s="87">
        <v>15979</v>
      </c>
      <c r="D82" s="87">
        <v>15963</v>
      </c>
      <c r="E82" s="58">
        <v>2614</v>
      </c>
      <c r="F82" s="58"/>
      <c r="G82" s="58"/>
      <c r="H82" s="58"/>
      <c r="I82" s="58"/>
    </row>
    <row r="83" spans="1:9" ht="14.25" customHeight="1">
      <c r="A83" s="86" t="s">
        <v>186</v>
      </c>
      <c r="B83" s="72">
        <v>339134</v>
      </c>
      <c r="C83" s="87">
        <f>SUM(C84:C87)</f>
        <v>57000</v>
      </c>
      <c r="D83" s="87">
        <f>SUM(D84:D87)</f>
        <v>62994</v>
      </c>
      <c r="E83" s="58">
        <v>4409</v>
      </c>
      <c r="F83" s="58"/>
      <c r="G83" s="58"/>
      <c r="H83" s="58"/>
      <c r="I83" s="58"/>
    </row>
    <row r="84" spans="1:9" ht="14.25" customHeight="1">
      <c r="A84" s="100" t="s">
        <v>187</v>
      </c>
      <c r="B84" s="72"/>
      <c r="C84" s="72">
        <v>15000</v>
      </c>
      <c r="D84" s="72">
        <v>11392</v>
      </c>
      <c r="E84" s="58"/>
      <c r="F84" s="58"/>
      <c r="G84" s="58"/>
      <c r="H84" s="58"/>
      <c r="I84" s="58"/>
    </row>
    <row r="85" spans="1:9" ht="14.25" customHeight="1">
      <c r="A85" s="100" t="s">
        <v>188</v>
      </c>
      <c r="B85" s="72"/>
      <c r="C85" s="72">
        <v>2500</v>
      </c>
      <c r="D85" s="72">
        <v>2550</v>
      </c>
      <c r="E85" s="58"/>
      <c r="F85" s="58"/>
      <c r="G85" s="58"/>
      <c r="H85" s="58"/>
      <c r="I85" s="58"/>
    </row>
    <row r="86" spans="1:9" ht="14.25" customHeight="1">
      <c r="A86" s="100" t="s">
        <v>189</v>
      </c>
      <c r="B86" s="72"/>
      <c r="C86" s="72">
        <v>27500</v>
      </c>
      <c r="D86" s="72">
        <v>34330</v>
      </c>
      <c r="E86" s="58"/>
      <c r="F86" s="58"/>
      <c r="G86" s="58"/>
      <c r="H86" s="58"/>
      <c r="I86" s="58"/>
    </row>
    <row r="87" spans="1:9" ht="14.25" customHeight="1">
      <c r="A87" s="100" t="s">
        <v>190</v>
      </c>
      <c r="B87" s="72"/>
      <c r="C87" s="72">
        <v>12000</v>
      </c>
      <c r="D87" s="72">
        <v>14722</v>
      </c>
      <c r="E87" s="58"/>
      <c r="F87" s="58"/>
      <c r="G87" s="58"/>
      <c r="H87" s="58"/>
      <c r="I87" s="58"/>
    </row>
    <row r="88" spans="1:9" ht="15" customHeight="1">
      <c r="A88" s="86" t="s">
        <v>191</v>
      </c>
      <c r="B88" s="72">
        <v>10683</v>
      </c>
      <c r="C88" s="87">
        <v>28276</v>
      </c>
      <c r="D88" s="87">
        <v>41456</v>
      </c>
      <c r="E88" s="58"/>
      <c r="F88" s="58"/>
      <c r="G88" s="58"/>
      <c r="H88" s="58"/>
      <c r="I88" s="58"/>
    </row>
    <row r="89" spans="1:9" ht="14.25" customHeight="1">
      <c r="A89" s="86" t="s">
        <v>192</v>
      </c>
      <c r="B89" s="72">
        <f>SUM(B90:B93)</f>
        <v>34098</v>
      </c>
      <c r="C89" s="87">
        <f>SUM(C90:C95)</f>
        <v>327125</v>
      </c>
      <c r="D89" s="229">
        <f>SUM(D90:D95)</f>
        <v>345636</v>
      </c>
      <c r="E89" s="58" t="s">
        <v>193</v>
      </c>
      <c r="F89" s="58"/>
      <c r="G89" s="58"/>
      <c r="H89" s="58"/>
      <c r="I89" s="58"/>
    </row>
    <row r="90" spans="1:9" ht="13.5" customHeight="1">
      <c r="A90" s="101" t="s">
        <v>194</v>
      </c>
      <c r="B90" s="72">
        <v>14643</v>
      </c>
      <c r="C90" s="72">
        <v>178490</v>
      </c>
      <c r="D90" s="181">
        <v>203464</v>
      </c>
      <c r="E90" s="58"/>
      <c r="F90" s="58"/>
      <c r="G90" s="58"/>
      <c r="H90" s="58"/>
      <c r="I90" s="58"/>
    </row>
    <row r="91" spans="1:9" ht="13.5" customHeight="1">
      <c r="A91" s="94" t="s">
        <v>195</v>
      </c>
      <c r="B91" s="72">
        <v>4455</v>
      </c>
      <c r="C91" s="72">
        <v>0</v>
      </c>
      <c r="D91" s="181">
        <v>12775</v>
      </c>
      <c r="E91" s="58"/>
      <c r="F91" s="58"/>
      <c r="G91" s="58"/>
      <c r="H91" s="58"/>
      <c r="I91" s="58"/>
    </row>
    <row r="92" spans="1:9" ht="13.5" customHeight="1">
      <c r="A92" s="94" t="s">
        <v>196</v>
      </c>
      <c r="B92" s="72">
        <v>15000</v>
      </c>
      <c r="C92" s="72"/>
      <c r="D92" s="181"/>
      <c r="E92" s="58"/>
      <c r="F92" s="58"/>
      <c r="G92" s="58"/>
      <c r="H92" s="58"/>
      <c r="I92" s="58"/>
    </row>
    <row r="93" spans="1:9" ht="13.5" customHeight="1">
      <c r="A93" s="94" t="s">
        <v>197</v>
      </c>
      <c r="B93" s="72"/>
      <c r="C93" s="249">
        <v>10000</v>
      </c>
      <c r="D93" s="181">
        <v>25096</v>
      </c>
      <c r="E93" s="58">
        <v>17096</v>
      </c>
      <c r="F93" s="58"/>
      <c r="G93" s="58"/>
      <c r="H93" s="58"/>
      <c r="I93" s="58"/>
    </row>
    <row r="94" spans="1:9" ht="13.5" customHeight="1">
      <c r="A94" s="94" t="s">
        <v>198</v>
      </c>
      <c r="B94" s="72"/>
      <c r="C94" s="72">
        <v>35080</v>
      </c>
      <c r="D94" s="181">
        <v>35080</v>
      </c>
      <c r="E94" s="58">
        <v>7378</v>
      </c>
      <c r="F94" s="58"/>
      <c r="G94" s="58"/>
      <c r="H94" s="58"/>
      <c r="I94" s="58"/>
    </row>
    <row r="95" spans="1:9" ht="13.5" customHeight="1">
      <c r="A95" s="94" t="s">
        <v>199</v>
      </c>
      <c r="B95" s="72"/>
      <c r="C95" s="72">
        <v>103555</v>
      </c>
      <c r="D95" s="181">
        <v>69221</v>
      </c>
      <c r="E95" s="58"/>
      <c r="F95" s="58"/>
      <c r="G95" s="58"/>
      <c r="H95" s="58"/>
      <c r="I95" s="58"/>
    </row>
    <row r="96" spans="1:9" ht="16.5" customHeight="1">
      <c r="A96" s="96" t="s">
        <v>200</v>
      </c>
      <c r="B96" s="102">
        <f>SUM(B97:B99)</f>
        <v>0</v>
      </c>
      <c r="C96" s="102"/>
      <c r="D96" s="204"/>
      <c r="E96" s="58"/>
      <c r="F96" s="58"/>
      <c r="G96" s="58"/>
      <c r="H96" s="58"/>
      <c r="I96" s="58"/>
    </row>
    <row r="97" spans="1:9" ht="16.5" customHeight="1">
      <c r="A97" s="97" t="s">
        <v>201</v>
      </c>
      <c r="B97" s="102">
        <v>0</v>
      </c>
      <c r="C97" s="102"/>
      <c r="D97" s="102"/>
      <c r="E97" s="58"/>
      <c r="F97" s="58"/>
      <c r="G97" s="58"/>
      <c r="H97" s="58"/>
      <c r="I97" s="58"/>
    </row>
    <row r="98" spans="1:9" ht="14.25" customHeight="1">
      <c r="A98" s="103" t="s">
        <v>202</v>
      </c>
      <c r="B98" s="102"/>
      <c r="C98" s="102"/>
      <c r="D98" s="102"/>
      <c r="E98" s="58"/>
      <c r="F98" s="58"/>
      <c r="G98" s="58"/>
      <c r="H98" s="58"/>
      <c r="I98" s="58"/>
    </row>
    <row r="99" spans="1:9" ht="16.5" customHeight="1">
      <c r="A99" s="97" t="s">
        <v>203</v>
      </c>
      <c r="B99" s="102">
        <v>0</v>
      </c>
      <c r="C99" s="102"/>
      <c r="D99" s="102"/>
      <c r="E99" s="58"/>
      <c r="F99" s="58"/>
      <c r="G99" s="58"/>
      <c r="H99" s="58"/>
      <c r="I99" s="58"/>
    </row>
    <row r="100" spans="1:9" ht="16.5" customHeight="1">
      <c r="A100" s="202" t="s">
        <v>204</v>
      </c>
      <c r="B100" s="203"/>
      <c r="C100" s="255">
        <v>61227</v>
      </c>
      <c r="D100" s="204">
        <v>63783</v>
      </c>
      <c r="E100" s="58"/>
      <c r="F100" s="58"/>
      <c r="G100" s="58"/>
      <c r="H100" s="58"/>
      <c r="I100" s="58"/>
    </row>
    <row r="101" spans="1:4" s="207" customFormat="1" ht="20.25" customHeight="1">
      <c r="A101" s="205" t="s">
        <v>358</v>
      </c>
      <c r="B101" s="206"/>
      <c r="C101" s="256"/>
      <c r="D101" s="204">
        <v>9204</v>
      </c>
    </row>
    <row r="102" spans="1:9" ht="18.75" customHeight="1">
      <c r="A102" s="99" t="s">
        <v>205</v>
      </c>
      <c r="B102" s="56">
        <f>B71+B96</f>
        <v>766639</v>
      </c>
      <c r="C102" s="56">
        <f>SUM(C72+C82+C83+C88+C89+C100)</f>
        <v>571552</v>
      </c>
      <c r="D102" s="56">
        <f>SUM(D72+D82+D83+D88+D89+D96+D100+D101)</f>
        <v>630633</v>
      </c>
      <c r="E102" s="58" t="s">
        <v>206</v>
      </c>
      <c r="F102" s="58"/>
      <c r="G102" s="58"/>
      <c r="H102" s="58"/>
      <c r="I102" s="58"/>
    </row>
    <row r="103" spans="1:5" ht="13.5" customHeight="1">
      <c r="A103" s="13"/>
      <c r="B103" s="104"/>
      <c r="E103">
        <v>449386</v>
      </c>
    </row>
    <row r="104" spans="1:3" ht="13.5" customHeight="1">
      <c r="A104" s="105"/>
      <c r="B104" s="106"/>
      <c r="C104" s="107"/>
    </row>
    <row r="105" spans="1:2" ht="13.5" customHeight="1">
      <c r="A105" s="13"/>
      <c r="B105" s="104"/>
    </row>
    <row r="106" spans="1:2" ht="13.5" customHeight="1">
      <c r="A106" s="13"/>
      <c r="B106" s="104"/>
    </row>
    <row r="107" spans="1:2" ht="13.5" customHeight="1">
      <c r="A107" s="13"/>
      <c r="B107" s="104"/>
    </row>
    <row r="108" spans="1:2" ht="13.5" customHeight="1">
      <c r="A108" s="13"/>
      <c r="B108" s="104"/>
    </row>
    <row r="109" spans="1:2" ht="13.5" customHeight="1">
      <c r="A109" s="13"/>
      <c r="B109" s="104"/>
    </row>
    <row r="110" spans="1:2" ht="13.5" customHeight="1">
      <c r="A110" s="13"/>
      <c r="B110" s="104"/>
    </row>
    <row r="111" spans="1:2" ht="13.5" customHeight="1">
      <c r="A111" s="13"/>
      <c r="B111" s="104"/>
    </row>
    <row r="112" spans="1:2" ht="12.75">
      <c r="A112" s="13"/>
      <c r="B112" s="104"/>
    </row>
    <row r="113" spans="1:2" ht="12.75">
      <c r="A113" s="13"/>
      <c r="B113" s="104"/>
    </row>
    <row r="114" spans="1:2" ht="12.75">
      <c r="A114" s="13"/>
      <c r="B114" s="104"/>
    </row>
    <row r="115" spans="1:2" ht="12.75">
      <c r="A115" s="13"/>
      <c r="B115" s="104"/>
    </row>
  </sheetData>
  <sheetProtection/>
  <mergeCells count="5">
    <mergeCell ref="A5:C5"/>
    <mergeCell ref="C6:D6"/>
    <mergeCell ref="A4:C4"/>
    <mergeCell ref="A1:H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67.8515625" style="0" customWidth="1"/>
    <col min="2" max="2" width="12.00390625" style="108" customWidth="1"/>
    <col min="3" max="3" width="9.28125" style="108" customWidth="1"/>
    <col min="4" max="4" width="0.2890625" style="0" customWidth="1"/>
    <col min="5" max="10" width="9.140625" style="0" hidden="1" customWidth="1"/>
  </cols>
  <sheetData>
    <row r="2" spans="1:10" s="51" customFormat="1" ht="12.75">
      <c r="A2" s="281" t="s">
        <v>432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s="51" customFormat="1" ht="12.75">
      <c r="A3" s="281"/>
      <c r="B3" s="282"/>
      <c r="C3" s="282"/>
      <c r="D3" s="282"/>
      <c r="E3" s="282"/>
      <c r="F3" s="282"/>
      <c r="G3" s="282"/>
      <c r="H3" s="282"/>
      <c r="I3" s="282"/>
      <c r="J3" s="282"/>
    </row>
    <row r="4" spans="1:3" ht="24.75" customHeight="1">
      <c r="A4" s="277" t="s">
        <v>109</v>
      </c>
      <c r="B4" s="277"/>
      <c r="C4" s="283"/>
    </row>
    <row r="5" spans="1:3" ht="44.25" customHeight="1">
      <c r="A5" s="277" t="s">
        <v>403</v>
      </c>
      <c r="B5" s="277"/>
      <c r="C5" s="283"/>
    </row>
    <row r="6" spans="1:3" ht="12.75">
      <c r="A6" s="50"/>
      <c r="C6" s="109"/>
    </row>
    <row r="7" spans="1:5" ht="52.5" customHeight="1">
      <c r="A7" s="110" t="s">
        <v>207</v>
      </c>
      <c r="B7" s="20" t="s">
        <v>400</v>
      </c>
      <c r="C7" s="20" t="s">
        <v>402</v>
      </c>
      <c r="D7" s="111"/>
      <c r="E7" s="112"/>
    </row>
    <row r="8" spans="1:5" ht="16.5" customHeight="1">
      <c r="A8" s="55" t="s">
        <v>208</v>
      </c>
      <c r="B8" s="113">
        <f>SUM(B23+B9)</f>
        <v>293439</v>
      </c>
      <c r="C8" s="113">
        <f>SUM(C23+C9)</f>
        <v>303667</v>
      </c>
      <c r="D8" s="114"/>
      <c r="E8" s="115"/>
    </row>
    <row r="9" spans="1:5" ht="16.5" customHeight="1">
      <c r="A9" s="97" t="s">
        <v>209</v>
      </c>
      <c r="B9" s="116">
        <v>61155</v>
      </c>
      <c r="C9" s="117">
        <v>71383</v>
      </c>
      <c r="D9" s="118"/>
      <c r="E9" s="119"/>
    </row>
    <row r="10" spans="1:5" ht="13.5" customHeight="1">
      <c r="A10" s="89" t="s">
        <v>210</v>
      </c>
      <c r="B10" s="122">
        <v>50845</v>
      </c>
      <c r="C10" s="123">
        <v>50845</v>
      </c>
      <c r="D10" s="118"/>
      <c r="E10" s="119"/>
    </row>
    <row r="11" spans="1:5" ht="13.5" customHeight="1">
      <c r="A11" s="121" t="s">
        <v>211</v>
      </c>
      <c r="B11" s="123">
        <v>10310</v>
      </c>
      <c r="C11" s="123">
        <v>20538</v>
      </c>
      <c r="D11" s="118"/>
      <c r="E11" s="124"/>
    </row>
    <row r="12" spans="1:5" ht="16.5" customHeight="1">
      <c r="A12" s="125" t="s">
        <v>212</v>
      </c>
      <c r="B12" s="117"/>
      <c r="C12" s="117"/>
      <c r="D12" s="126"/>
      <c r="E12" s="119"/>
    </row>
    <row r="13" spans="1:5" ht="13.5" customHeight="1">
      <c r="A13" s="94" t="s">
        <v>213</v>
      </c>
      <c r="B13" s="117"/>
      <c r="C13" s="117"/>
      <c r="D13" s="127"/>
      <c r="E13" s="119"/>
    </row>
    <row r="14" spans="1:5" ht="13.5" customHeight="1">
      <c r="A14" s="94" t="s">
        <v>214</v>
      </c>
      <c r="B14" s="123"/>
      <c r="C14" s="123"/>
      <c r="D14" s="127"/>
      <c r="E14" s="124"/>
    </row>
    <row r="15" spans="1:5" ht="13.5" customHeight="1">
      <c r="A15" s="94" t="s">
        <v>215</v>
      </c>
      <c r="B15" s="123"/>
      <c r="C15" s="123"/>
      <c r="D15" s="127"/>
      <c r="E15" s="124"/>
    </row>
    <row r="16" spans="1:5" ht="13.5" customHeight="1">
      <c r="A16" s="94" t="s">
        <v>216</v>
      </c>
      <c r="B16" s="123"/>
      <c r="C16" s="123"/>
      <c r="D16" s="127"/>
      <c r="E16" s="124"/>
    </row>
    <row r="17" spans="1:5" ht="13.5" customHeight="1">
      <c r="A17" s="94" t="s">
        <v>217</v>
      </c>
      <c r="B17" s="123"/>
      <c r="C17" s="123"/>
      <c r="D17" s="127"/>
      <c r="E17" s="124"/>
    </row>
    <row r="18" spans="1:5" ht="16.5" customHeight="1">
      <c r="A18" s="125" t="s">
        <v>218</v>
      </c>
      <c r="B18" s="123"/>
      <c r="C18" s="117"/>
      <c r="D18" s="126"/>
      <c r="E18" s="119"/>
    </row>
    <row r="19" spans="1:5" ht="13.5" customHeight="1">
      <c r="A19" s="94" t="s">
        <v>219</v>
      </c>
      <c r="B19" s="117"/>
      <c r="C19" s="123"/>
      <c r="D19" s="127"/>
      <c r="E19" s="124"/>
    </row>
    <row r="20" spans="1:5" ht="13.5" customHeight="1">
      <c r="A20" s="94" t="s">
        <v>220</v>
      </c>
      <c r="B20" s="123"/>
      <c r="C20" s="123"/>
      <c r="D20" s="127"/>
      <c r="E20" s="124"/>
    </row>
    <row r="21" spans="1:5" ht="14.25" customHeight="1">
      <c r="A21" s="94" t="s">
        <v>221</v>
      </c>
      <c r="B21" s="123"/>
      <c r="C21" s="123"/>
      <c r="D21" s="127"/>
      <c r="E21" s="124"/>
    </row>
    <row r="22" spans="1:5" ht="16.5" customHeight="1">
      <c r="A22" s="96" t="s">
        <v>169</v>
      </c>
      <c r="B22" s="123"/>
      <c r="C22" s="116"/>
      <c r="D22" s="128"/>
      <c r="E22" s="119"/>
    </row>
    <row r="23" spans="1:5" ht="16.5" customHeight="1">
      <c r="A23" s="97" t="s">
        <v>170</v>
      </c>
      <c r="B23" s="117">
        <v>232284</v>
      </c>
      <c r="C23" s="116">
        <v>232284</v>
      </c>
      <c r="D23" s="118"/>
      <c r="E23" s="119"/>
    </row>
    <row r="24" spans="1:5" ht="16.5" customHeight="1">
      <c r="A24" s="89" t="s">
        <v>222</v>
      </c>
      <c r="B24" s="117">
        <v>232284</v>
      </c>
      <c r="C24" s="116">
        <v>232284</v>
      </c>
      <c r="D24" s="120"/>
      <c r="E24" s="119"/>
    </row>
    <row r="25" spans="1:5" ht="16.5" customHeight="1">
      <c r="A25" s="94" t="s">
        <v>223</v>
      </c>
      <c r="B25" s="123"/>
      <c r="C25" s="117"/>
      <c r="D25" s="127"/>
      <c r="E25" s="119"/>
    </row>
    <row r="26" spans="1:5" ht="16.5" customHeight="1">
      <c r="A26" s="97" t="s">
        <v>173</v>
      </c>
      <c r="B26" s="117"/>
      <c r="C26" s="117"/>
      <c r="D26" s="118"/>
      <c r="E26" s="119"/>
    </row>
    <row r="27" spans="1:5" ht="16.5" customHeight="1">
      <c r="A27" s="99" t="s">
        <v>224</v>
      </c>
      <c r="B27" s="117"/>
      <c r="C27" s="117"/>
      <c r="D27" s="129"/>
      <c r="E27" s="119"/>
    </row>
    <row r="28" spans="1:5" ht="16.5" customHeight="1">
      <c r="A28" s="55" t="s">
        <v>225</v>
      </c>
      <c r="B28" s="117">
        <v>293439</v>
      </c>
      <c r="C28" s="117">
        <v>307174</v>
      </c>
      <c r="D28" s="130"/>
      <c r="E28" s="119"/>
    </row>
    <row r="29" spans="1:5" ht="16.5" customHeight="1">
      <c r="A29" s="97" t="s">
        <v>226</v>
      </c>
      <c r="B29" s="117"/>
      <c r="C29" s="117"/>
      <c r="D29" s="118"/>
      <c r="E29" s="119"/>
    </row>
    <row r="30" spans="1:5" ht="16.5" customHeight="1">
      <c r="A30" s="131" t="s">
        <v>227</v>
      </c>
      <c r="B30" s="117">
        <v>59240</v>
      </c>
      <c r="C30" s="117">
        <v>74155</v>
      </c>
      <c r="D30" s="132"/>
      <c r="E30" s="119"/>
    </row>
    <row r="31" spans="1:5" ht="13.5" customHeight="1">
      <c r="A31" s="133" t="s">
        <v>228</v>
      </c>
      <c r="B31" s="117">
        <v>59240</v>
      </c>
      <c r="C31" s="117">
        <v>74155</v>
      </c>
      <c r="D31" s="134"/>
      <c r="E31" s="119"/>
    </row>
    <row r="32" spans="1:5" ht="13.5" customHeight="1">
      <c r="A32" s="135" t="s">
        <v>229</v>
      </c>
      <c r="B32" s="117">
        <v>48730</v>
      </c>
      <c r="C32" s="117"/>
      <c r="D32" s="136"/>
      <c r="E32" s="119"/>
    </row>
    <row r="33" spans="1:8" ht="13.5" customHeight="1">
      <c r="A33" s="133" t="s">
        <v>230</v>
      </c>
      <c r="B33" s="117">
        <v>10310</v>
      </c>
      <c r="C33" s="117"/>
      <c r="D33" s="134"/>
      <c r="E33" s="119"/>
      <c r="G33" s="2"/>
      <c r="H33" s="2"/>
    </row>
    <row r="34" spans="1:3" ht="13.5" customHeight="1">
      <c r="A34" s="131" t="s">
        <v>231</v>
      </c>
      <c r="B34" s="117">
        <v>200</v>
      </c>
      <c r="C34" s="117"/>
    </row>
    <row r="35" spans="1:3" ht="13.5" customHeight="1">
      <c r="A35" s="137" t="s">
        <v>232</v>
      </c>
      <c r="B35" s="117"/>
      <c r="C35" s="123"/>
    </row>
    <row r="36" spans="1:3" ht="13.5" customHeight="1">
      <c r="A36" s="137"/>
      <c r="B36" s="123"/>
      <c r="C36" s="123"/>
    </row>
    <row r="37" spans="1:3" ht="13.5" customHeight="1">
      <c r="A37" s="137"/>
      <c r="B37" s="123"/>
      <c r="C37" s="123"/>
    </row>
    <row r="38" spans="1:3" ht="13.5" customHeight="1">
      <c r="A38" s="97" t="s">
        <v>233</v>
      </c>
      <c r="B38" s="123"/>
      <c r="C38" s="117"/>
    </row>
    <row r="39" spans="1:3" ht="13.5" customHeight="1">
      <c r="A39" s="131" t="s">
        <v>234</v>
      </c>
      <c r="B39" s="117">
        <v>234199</v>
      </c>
      <c r="C39" s="116">
        <v>233019</v>
      </c>
    </row>
    <row r="40" spans="1:3" s="231" customFormat="1" ht="13.5" customHeight="1">
      <c r="A40" s="89" t="s">
        <v>373</v>
      </c>
      <c r="B40" s="117"/>
      <c r="C40" s="122"/>
    </row>
    <row r="41" spans="1:3" s="231" customFormat="1" ht="13.5" customHeight="1">
      <c r="A41" s="89" t="s">
        <v>374</v>
      </c>
      <c r="B41" s="123"/>
      <c r="C41" s="122"/>
    </row>
    <row r="42" spans="1:3" s="231" customFormat="1" ht="13.5" customHeight="1">
      <c r="A42" s="89" t="s">
        <v>375</v>
      </c>
      <c r="B42" s="123"/>
      <c r="C42" s="122"/>
    </row>
    <row r="43" spans="1:3" s="231" customFormat="1" ht="13.5" customHeight="1">
      <c r="A43" s="89" t="s">
        <v>376</v>
      </c>
      <c r="B43" s="257"/>
      <c r="C43" s="122"/>
    </row>
    <row r="44" spans="1:3" s="231" customFormat="1" ht="13.5" customHeight="1">
      <c r="A44" s="89" t="s">
        <v>377</v>
      </c>
      <c r="B44" s="257"/>
      <c r="C44" s="122"/>
    </row>
    <row r="45" spans="1:3" s="231" customFormat="1" ht="13.5" customHeight="1">
      <c r="A45" s="89" t="s">
        <v>378</v>
      </c>
      <c r="B45" s="257"/>
      <c r="C45" s="122"/>
    </row>
    <row r="46" spans="1:3" s="231" customFormat="1" ht="13.5" customHeight="1">
      <c r="A46" s="89" t="s">
        <v>379</v>
      </c>
      <c r="B46" s="257"/>
      <c r="C46" s="123"/>
    </row>
    <row r="47" spans="1:3" s="231" customFormat="1" ht="13.5" customHeight="1">
      <c r="A47" s="89" t="s">
        <v>380</v>
      </c>
      <c r="B47" s="257"/>
      <c r="C47" s="123"/>
    </row>
    <row r="48" spans="1:3" s="231" customFormat="1" ht="13.5" customHeight="1">
      <c r="A48" s="97" t="s">
        <v>381</v>
      </c>
      <c r="B48" s="117">
        <v>234199</v>
      </c>
      <c r="C48" s="117">
        <v>233019</v>
      </c>
    </row>
    <row r="49" spans="1:3" s="231" customFormat="1" ht="13.5" customHeight="1">
      <c r="A49" s="97" t="s">
        <v>382</v>
      </c>
      <c r="B49" s="117"/>
      <c r="C49" s="117"/>
    </row>
    <row r="50" spans="1:3" s="231" customFormat="1" ht="13.5" customHeight="1">
      <c r="A50" s="97" t="s">
        <v>383</v>
      </c>
      <c r="B50" s="117"/>
      <c r="C50" s="117"/>
    </row>
    <row r="51" spans="1:3" ht="13.5" customHeight="1">
      <c r="A51" s="131" t="s">
        <v>235</v>
      </c>
      <c r="B51" s="138"/>
      <c r="C51" s="138"/>
    </row>
    <row r="52" spans="1:3" ht="13.5" customHeight="1">
      <c r="A52" s="97" t="s">
        <v>236</v>
      </c>
      <c r="B52" s="138"/>
      <c r="C52" s="138"/>
    </row>
    <row r="53" spans="1:3" ht="13.5" customHeight="1">
      <c r="A53" s="131" t="s">
        <v>237</v>
      </c>
      <c r="B53" s="138"/>
      <c r="C53" s="138"/>
    </row>
    <row r="54" spans="1:3" ht="13.5" customHeight="1">
      <c r="A54" s="131" t="s">
        <v>238</v>
      </c>
      <c r="B54" s="138"/>
      <c r="C54" s="138"/>
    </row>
    <row r="55" spans="1:3" ht="13.5" customHeight="1">
      <c r="A55" s="139"/>
      <c r="B55" s="123"/>
      <c r="C55" s="123"/>
    </row>
    <row r="56" spans="1:3" ht="13.5" customHeight="1">
      <c r="A56" s="139"/>
      <c r="B56" s="123"/>
      <c r="C56" s="123"/>
    </row>
    <row r="57" spans="1:3" ht="13.5" customHeight="1">
      <c r="A57" s="140"/>
      <c r="B57" s="123"/>
      <c r="C57" s="123"/>
    </row>
    <row r="58" spans="1:3" ht="13.5" customHeight="1">
      <c r="A58" s="96" t="s">
        <v>239</v>
      </c>
      <c r="B58" s="138"/>
      <c r="C58" s="138"/>
    </row>
    <row r="59" spans="1:3" ht="13.5" customHeight="1">
      <c r="A59" s="97" t="s">
        <v>201</v>
      </c>
      <c r="B59" s="138"/>
      <c r="C59" s="138"/>
    </row>
    <row r="60" spans="1:3" ht="13.5" customHeight="1">
      <c r="A60" s="103" t="s">
        <v>240</v>
      </c>
      <c r="B60" s="141"/>
      <c r="C60" s="141"/>
    </row>
    <row r="61" spans="1:3" ht="13.5" customHeight="1">
      <c r="A61" s="97" t="s">
        <v>203</v>
      </c>
      <c r="B61" s="138"/>
      <c r="C61" s="138"/>
    </row>
    <row r="62" spans="1:3" ht="13.5" customHeight="1">
      <c r="A62" s="99" t="s">
        <v>241</v>
      </c>
      <c r="B62" s="142">
        <f>SUM(B30+B39)</f>
        <v>293439</v>
      </c>
      <c r="C62" s="142">
        <f>SUM(C39+C30)</f>
        <v>307174</v>
      </c>
    </row>
    <row r="63" spans="1:5" ht="13.5" customHeight="1">
      <c r="A63" s="143"/>
      <c r="B63" s="144"/>
      <c r="C63" s="143"/>
      <c r="D63" s="132"/>
      <c r="E63" s="119"/>
    </row>
    <row r="64" spans="1:5" ht="13.5" customHeight="1">
      <c r="A64" s="145"/>
      <c r="B64" s="146"/>
      <c r="C64" s="145"/>
      <c r="D64" s="147"/>
      <c r="E64" s="148"/>
    </row>
    <row r="65" spans="1:5" s="1" customFormat="1" ht="13.5" customHeight="1">
      <c r="A65" s="149"/>
      <c r="B65" s="146"/>
      <c r="C65" s="149"/>
      <c r="D65" s="150"/>
      <c r="E65" s="107"/>
    </row>
    <row r="66" spans="1:5" s="1" customFormat="1" ht="13.5" customHeight="1">
      <c r="A66" s="149"/>
      <c r="B66" s="146"/>
      <c r="C66" s="149"/>
      <c r="D66" s="150"/>
      <c r="E66" s="107"/>
    </row>
    <row r="67" spans="1:5" s="1" customFormat="1" ht="16.5" customHeight="1">
      <c r="A67" s="149"/>
      <c r="B67" s="146"/>
      <c r="C67" s="149"/>
      <c r="D67" s="151"/>
      <c r="E67" s="106"/>
    </row>
    <row r="68" spans="2:5" s="1" customFormat="1" ht="16.5" customHeight="1">
      <c r="B68" s="152"/>
      <c r="C68" s="152"/>
      <c r="D68" s="153"/>
      <c r="E68" s="106"/>
    </row>
    <row r="69" spans="1:5" s="155" customFormat="1" ht="13.5" customHeight="1">
      <c r="A69" s="1"/>
      <c r="B69" s="152"/>
      <c r="C69" s="152"/>
      <c r="D69" s="154"/>
      <c r="E69" s="107"/>
    </row>
    <row r="70" spans="1:8" s="158" customFormat="1" ht="13.5" customHeight="1">
      <c r="A70"/>
      <c r="B70" s="108"/>
      <c r="C70" s="108"/>
      <c r="D70" s="156"/>
      <c r="E70" s="157"/>
      <c r="H70" s="155"/>
    </row>
    <row r="71" spans="1:7" s="158" customFormat="1" ht="13.5" customHeight="1">
      <c r="A71"/>
      <c r="B71" s="108"/>
      <c r="C71" s="108"/>
      <c r="D71" s="159"/>
      <c r="E71" s="160"/>
      <c r="G71" s="155"/>
    </row>
    <row r="72" spans="1:7" s="158" customFormat="1" ht="13.5" customHeight="1">
      <c r="A72"/>
      <c r="B72" s="108"/>
      <c r="C72" s="108"/>
      <c r="D72" s="159"/>
      <c r="E72" s="160"/>
      <c r="G72" s="155"/>
    </row>
    <row r="73" spans="1:7" s="158" customFormat="1" ht="13.5" customHeight="1">
      <c r="A73"/>
      <c r="B73" s="108"/>
      <c r="C73" s="108"/>
      <c r="D73" s="132"/>
      <c r="E73" s="161"/>
      <c r="G73" s="155"/>
    </row>
    <row r="74" spans="1:5" s="158" customFormat="1" ht="13.5" customHeight="1">
      <c r="A74"/>
      <c r="B74" s="108"/>
      <c r="C74" s="108"/>
      <c r="D74" s="118"/>
      <c r="E74" s="119"/>
    </row>
    <row r="75" spans="1:5" s="158" customFormat="1" ht="13.5" customHeight="1">
      <c r="A75"/>
      <c r="B75" s="108"/>
      <c r="C75" s="108"/>
      <c r="D75" s="132"/>
      <c r="E75" s="124"/>
    </row>
    <row r="76" spans="1:5" s="158" customFormat="1" ht="13.5" customHeight="1">
      <c r="A76"/>
      <c r="B76" s="108"/>
      <c r="C76" s="108"/>
      <c r="D76" s="132"/>
      <c r="E76" s="119"/>
    </row>
    <row r="77" spans="4:5" ht="13.5" customHeight="1">
      <c r="D77" s="162"/>
      <c r="E77" s="163"/>
    </row>
    <row r="78" spans="4:5" ht="13.5" customHeight="1">
      <c r="D78" s="162"/>
      <c r="E78" s="163"/>
    </row>
    <row r="79" spans="4:5" ht="13.5" customHeight="1">
      <c r="D79" s="164"/>
      <c r="E79" s="163"/>
    </row>
    <row r="80" spans="4:5" ht="16.5" customHeight="1">
      <c r="D80" s="165"/>
      <c r="E80" s="166"/>
    </row>
    <row r="81" spans="4:5" ht="13.5" customHeight="1">
      <c r="D81" s="118"/>
      <c r="E81" s="167"/>
    </row>
    <row r="82" spans="4:5" ht="13.5" customHeight="1">
      <c r="D82" s="168"/>
      <c r="E82" s="167"/>
    </row>
    <row r="83" spans="4:5" ht="13.5" customHeight="1">
      <c r="D83" s="118"/>
      <c r="E83" s="167"/>
    </row>
    <row r="84" spans="4:5" ht="18" customHeight="1">
      <c r="D84" s="169"/>
      <c r="E84" s="170"/>
    </row>
    <row r="85" spans="4:5" ht="12.75">
      <c r="D85" s="13"/>
      <c r="E85" s="171"/>
    </row>
    <row r="86" spans="4:5" ht="12.75">
      <c r="D86" s="145"/>
      <c r="E86" s="172"/>
    </row>
    <row r="87" spans="4:5" ht="12.75">
      <c r="D87" s="173"/>
      <c r="E87" s="172"/>
    </row>
    <row r="88" spans="4:5" ht="12.75">
      <c r="D88" s="173"/>
      <c r="E88" s="172"/>
    </row>
    <row r="89" spans="4:5" ht="12.75">
      <c r="D89" s="173"/>
      <c r="E89" s="172"/>
    </row>
  </sheetData>
  <sheetProtection/>
  <mergeCells count="4">
    <mergeCell ref="A2:J2"/>
    <mergeCell ref="A3:J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0.8515625" style="0" customWidth="1"/>
    <col min="4" max="4" width="10.57421875" style="0" customWidth="1"/>
    <col min="5" max="5" width="3.8515625" style="0" customWidth="1"/>
    <col min="6" max="10" width="9.140625" style="0" hidden="1" customWidth="1"/>
  </cols>
  <sheetData>
    <row r="1" spans="1:10" ht="12.75">
      <c r="A1" s="281" t="s">
        <v>433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2.75">
      <c r="A2" s="281"/>
      <c r="B2" s="282"/>
      <c r="C2" s="282"/>
      <c r="D2" s="282"/>
      <c r="E2" s="282"/>
      <c r="F2" s="282"/>
      <c r="G2" s="282"/>
      <c r="H2" s="282"/>
      <c r="I2" s="282"/>
      <c r="J2" s="282"/>
    </row>
    <row r="3" spans="1:4" ht="24.75" customHeight="1">
      <c r="A3" s="284" t="s">
        <v>404</v>
      </c>
      <c r="B3" s="284"/>
      <c r="C3" s="284"/>
      <c r="D3" s="284"/>
    </row>
    <row r="4" spans="1:4" ht="12.75">
      <c r="A4" s="21"/>
      <c r="B4" s="12"/>
      <c r="C4" s="44"/>
      <c r="D4" s="44"/>
    </row>
    <row r="5" spans="1:4" ht="12.75">
      <c r="A5" s="7"/>
      <c r="B5" s="16" t="s">
        <v>22</v>
      </c>
      <c r="C5" s="3" t="s">
        <v>23</v>
      </c>
      <c r="D5" s="7" t="s">
        <v>88</v>
      </c>
    </row>
    <row r="6" spans="1:4" ht="44.25" customHeight="1">
      <c r="A6" s="10" t="s">
        <v>18</v>
      </c>
      <c r="B6" s="9" t="s">
        <v>19</v>
      </c>
      <c r="C6" s="11" t="s">
        <v>400</v>
      </c>
      <c r="D6" s="20" t="s">
        <v>402</v>
      </c>
    </row>
    <row r="7" spans="1:4" ht="15" customHeight="1">
      <c r="A7" s="7">
        <v>1</v>
      </c>
      <c r="B7" s="30" t="s">
        <v>2</v>
      </c>
      <c r="C7" s="29"/>
      <c r="D7" s="29"/>
    </row>
    <row r="8" spans="1:4" ht="15" customHeight="1">
      <c r="A8" s="7">
        <f aca="true" t="shared" si="0" ref="A8:A30">A7+1</f>
        <v>2</v>
      </c>
      <c r="B8" s="31" t="s">
        <v>48</v>
      </c>
      <c r="C8" s="32"/>
      <c r="D8" s="32"/>
    </row>
    <row r="9" spans="1:4" ht="15" customHeight="1">
      <c r="A9" s="7">
        <f t="shared" si="0"/>
        <v>3</v>
      </c>
      <c r="B9" s="31" t="s">
        <v>49</v>
      </c>
      <c r="C9" s="32"/>
      <c r="D9" s="32"/>
    </row>
    <row r="10" spans="1:4" ht="15" customHeight="1">
      <c r="A10" s="7">
        <f t="shared" si="0"/>
        <v>4</v>
      </c>
      <c r="B10" s="31" t="s">
        <v>50</v>
      </c>
      <c r="C10" s="32"/>
      <c r="D10" s="32"/>
    </row>
    <row r="11" spans="1:4" ht="15" customHeight="1">
      <c r="A11" s="7">
        <f t="shared" si="0"/>
        <v>5</v>
      </c>
      <c r="B11" s="31" t="s">
        <v>51</v>
      </c>
      <c r="C11" s="32"/>
      <c r="D11" s="32"/>
    </row>
    <row r="12" spans="1:4" ht="15" customHeight="1">
      <c r="A12" s="7">
        <f t="shared" si="0"/>
        <v>6</v>
      </c>
      <c r="B12" s="31" t="s">
        <v>52</v>
      </c>
      <c r="C12" s="32"/>
      <c r="D12" s="32"/>
    </row>
    <row r="13" spans="1:4" ht="15" customHeight="1">
      <c r="A13" s="7">
        <f t="shared" si="0"/>
        <v>7</v>
      </c>
      <c r="B13" s="31" t="s">
        <v>53</v>
      </c>
      <c r="C13" s="32"/>
      <c r="D13" s="32"/>
    </row>
    <row r="14" spans="1:4" ht="15" customHeight="1">
      <c r="A14" s="7">
        <f t="shared" si="0"/>
        <v>8</v>
      </c>
      <c r="B14" s="31" t="s">
        <v>54</v>
      </c>
      <c r="C14" s="32"/>
      <c r="D14" s="32"/>
    </row>
    <row r="15" spans="1:4" ht="15" customHeight="1">
      <c r="A15" s="7">
        <f t="shared" si="0"/>
        <v>9</v>
      </c>
      <c r="B15" s="31" t="s">
        <v>55</v>
      </c>
      <c r="C15" s="32"/>
      <c r="D15" s="32"/>
    </row>
    <row r="16" spans="1:4" ht="15" customHeight="1">
      <c r="A16" s="7">
        <f t="shared" si="0"/>
        <v>10</v>
      </c>
      <c r="B16" s="31" t="s">
        <v>56</v>
      </c>
      <c r="C16" s="32"/>
      <c r="D16" s="32"/>
    </row>
    <row r="17" spans="1:4" ht="15" customHeight="1">
      <c r="A17" s="7">
        <f t="shared" si="0"/>
        <v>11</v>
      </c>
      <c r="B17" s="31" t="s">
        <v>57</v>
      </c>
      <c r="C17" s="32"/>
      <c r="D17" s="32"/>
    </row>
    <row r="18" spans="1:4" ht="15" customHeight="1">
      <c r="A18" s="7">
        <f t="shared" si="0"/>
        <v>12</v>
      </c>
      <c r="B18" s="31" t="s">
        <v>58</v>
      </c>
      <c r="C18" s="32"/>
      <c r="D18" s="32"/>
    </row>
    <row r="19" spans="1:4" ht="15" customHeight="1">
      <c r="A19" s="7">
        <f t="shared" si="0"/>
        <v>13</v>
      </c>
      <c r="B19" s="31" t="s">
        <v>59</v>
      </c>
      <c r="C19" s="32"/>
      <c r="D19" s="32"/>
    </row>
    <row r="20" spans="1:4" ht="15" customHeight="1">
      <c r="A20" s="7">
        <f t="shared" si="0"/>
        <v>14</v>
      </c>
      <c r="B20" s="30" t="s">
        <v>27</v>
      </c>
      <c r="C20" s="29">
        <f>SUM(C21:C30)</f>
        <v>185</v>
      </c>
      <c r="D20" s="29">
        <f>SUM(D21:D30)</f>
        <v>185</v>
      </c>
    </row>
    <row r="21" spans="1:4" ht="15" customHeight="1">
      <c r="A21" s="7">
        <f t="shared" si="0"/>
        <v>15</v>
      </c>
      <c r="B21" s="31" t="s">
        <v>28</v>
      </c>
      <c r="C21" s="32"/>
      <c r="D21" s="32"/>
    </row>
    <row r="22" spans="1:4" ht="15" customHeight="1">
      <c r="A22" s="7">
        <f t="shared" si="0"/>
        <v>16</v>
      </c>
      <c r="B22" s="31" t="s">
        <v>35</v>
      </c>
      <c r="C22" s="32"/>
      <c r="D22" s="32"/>
    </row>
    <row r="23" spans="1:4" ht="15" customHeight="1">
      <c r="A23" s="7">
        <f t="shared" si="0"/>
        <v>17</v>
      </c>
      <c r="B23" s="31" t="s">
        <v>29</v>
      </c>
      <c r="C23" s="28">
        <v>50</v>
      </c>
      <c r="D23" s="32">
        <v>50</v>
      </c>
    </row>
    <row r="24" spans="1:4" ht="15" customHeight="1">
      <c r="A24" s="7">
        <f t="shared" si="0"/>
        <v>18</v>
      </c>
      <c r="B24" s="31" t="s">
        <v>65</v>
      </c>
      <c r="C24" s="32"/>
      <c r="D24" s="32"/>
    </row>
    <row r="25" spans="1:4" ht="15" customHeight="1">
      <c r="A25" s="7">
        <f t="shared" si="0"/>
        <v>19</v>
      </c>
      <c r="B25" s="31" t="s">
        <v>104</v>
      </c>
      <c r="C25" s="32">
        <v>135</v>
      </c>
      <c r="D25" s="32">
        <v>135</v>
      </c>
    </row>
    <row r="26" spans="1:4" ht="15" customHeight="1">
      <c r="A26" s="7">
        <f t="shared" si="0"/>
        <v>20</v>
      </c>
      <c r="B26" s="31" t="s">
        <v>30</v>
      </c>
      <c r="C26" s="32"/>
      <c r="D26" s="32"/>
    </row>
    <row r="27" spans="1:4" ht="15" customHeight="1">
      <c r="A27" s="7">
        <f t="shared" si="0"/>
        <v>21</v>
      </c>
      <c r="B27" s="31" t="s">
        <v>31</v>
      </c>
      <c r="C27" s="32">
        <v>0</v>
      </c>
      <c r="D27" s="32">
        <v>0</v>
      </c>
    </row>
    <row r="28" spans="1:4" ht="15" customHeight="1">
      <c r="A28" s="7">
        <f t="shared" si="0"/>
        <v>22</v>
      </c>
      <c r="B28" s="31" t="s">
        <v>32</v>
      </c>
      <c r="C28" s="32"/>
      <c r="D28" s="32"/>
    </row>
    <row r="29" spans="1:4" ht="15" customHeight="1">
      <c r="A29" s="7">
        <f t="shared" si="0"/>
        <v>23</v>
      </c>
      <c r="B29" s="31" t="s">
        <v>34</v>
      </c>
      <c r="C29" s="32">
        <v>0</v>
      </c>
      <c r="D29" s="32">
        <v>0</v>
      </c>
    </row>
    <row r="30" spans="1:4" ht="15" customHeight="1">
      <c r="A30" s="7">
        <f t="shared" si="0"/>
        <v>24</v>
      </c>
      <c r="B30" s="25" t="s">
        <v>33</v>
      </c>
      <c r="C30" s="32"/>
      <c r="D30" s="32"/>
    </row>
    <row r="31" spans="1:4" ht="29.25" customHeight="1">
      <c r="A31" s="10">
        <f>A30+1</f>
        <v>25</v>
      </c>
      <c r="B31" s="33" t="s">
        <v>36</v>
      </c>
      <c r="C31" s="29"/>
      <c r="D31" s="29"/>
    </row>
    <row r="32" spans="1:4" ht="15" customHeight="1">
      <c r="A32" s="10">
        <v>30</v>
      </c>
      <c r="B32" s="34" t="s">
        <v>37</v>
      </c>
      <c r="C32" s="32"/>
      <c r="D32" s="32"/>
    </row>
    <row r="33" spans="1:4" ht="15" customHeight="1">
      <c r="A33" s="10">
        <v>31</v>
      </c>
      <c r="B33" s="34" t="s">
        <v>38</v>
      </c>
      <c r="C33" s="32"/>
      <c r="D33" s="32"/>
    </row>
    <row r="34" spans="1:4" ht="15" customHeight="1">
      <c r="A34" s="10">
        <v>32</v>
      </c>
      <c r="B34" s="34" t="s">
        <v>39</v>
      </c>
      <c r="C34" s="32"/>
      <c r="D34" s="32"/>
    </row>
    <row r="35" spans="1:4" ht="15" customHeight="1">
      <c r="A35" s="10">
        <v>33</v>
      </c>
      <c r="B35" s="34" t="s">
        <v>40</v>
      </c>
      <c r="C35" s="32"/>
      <c r="D35" s="32"/>
    </row>
    <row r="36" spans="1:4" ht="15" customHeight="1">
      <c r="A36" s="10">
        <v>34</v>
      </c>
      <c r="B36" s="34" t="s">
        <v>41</v>
      </c>
      <c r="C36" s="32"/>
      <c r="D36" s="32"/>
    </row>
    <row r="37" spans="1:4" ht="15" customHeight="1">
      <c r="A37" s="10">
        <v>35</v>
      </c>
      <c r="B37" s="35" t="s">
        <v>3</v>
      </c>
      <c r="C37" s="29"/>
      <c r="D37" s="36"/>
    </row>
    <row r="38" spans="1:4" ht="15" customHeight="1">
      <c r="A38" s="10">
        <v>36</v>
      </c>
      <c r="B38" s="35"/>
      <c r="C38" s="29"/>
      <c r="D38" s="32"/>
    </row>
    <row r="39" spans="1:4" ht="15" customHeight="1">
      <c r="A39" s="10">
        <v>37</v>
      </c>
      <c r="B39" s="37" t="s">
        <v>4</v>
      </c>
      <c r="C39" s="29"/>
      <c r="D39" s="29"/>
    </row>
    <row r="40" spans="1:4" ht="15" customHeight="1">
      <c r="A40" s="10">
        <v>38</v>
      </c>
      <c r="B40" s="38"/>
      <c r="C40" s="36"/>
      <c r="D40" s="36"/>
    </row>
    <row r="41" spans="1:4" ht="21" customHeight="1">
      <c r="A41" s="10">
        <v>39</v>
      </c>
      <c r="B41" s="30" t="s">
        <v>5</v>
      </c>
      <c r="C41" s="32">
        <v>0</v>
      </c>
      <c r="D41" s="32">
        <v>2208</v>
      </c>
    </row>
    <row r="42" spans="1:4" ht="21.75" customHeight="1">
      <c r="A42" s="10">
        <v>40</v>
      </c>
      <c r="B42" s="31" t="s">
        <v>60</v>
      </c>
      <c r="C42" s="32"/>
      <c r="D42" s="32"/>
    </row>
    <row r="43" spans="1:4" ht="28.5" customHeight="1">
      <c r="A43" s="10">
        <v>41</v>
      </c>
      <c r="B43" s="31" t="s">
        <v>61</v>
      </c>
      <c r="C43" s="32"/>
      <c r="D43" s="32"/>
    </row>
    <row r="44" spans="1:4" ht="31.5" customHeight="1">
      <c r="A44" s="10">
        <v>42</v>
      </c>
      <c r="B44" s="31" t="s">
        <v>62</v>
      </c>
      <c r="C44" s="32"/>
      <c r="D44" s="32"/>
    </row>
    <row r="45" spans="1:4" ht="15" customHeight="1">
      <c r="A45" s="10">
        <v>43</v>
      </c>
      <c r="B45" s="31" t="s">
        <v>63</v>
      </c>
      <c r="C45" s="32"/>
      <c r="D45" s="32"/>
    </row>
    <row r="46" spans="1:4" ht="15" customHeight="1">
      <c r="A46" s="10">
        <v>44</v>
      </c>
      <c r="B46" s="31" t="s">
        <v>26</v>
      </c>
      <c r="C46" s="32"/>
      <c r="D46" s="32"/>
    </row>
    <row r="47" spans="1:4" ht="15" customHeight="1">
      <c r="A47" s="10">
        <v>45</v>
      </c>
      <c r="B47" s="31" t="s">
        <v>105</v>
      </c>
      <c r="C47" s="32"/>
      <c r="D47" s="32"/>
    </row>
    <row r="48" spans="1:4" ht="15" customHeight="1">
      <c r="A48" s="10">
        <v>46</v>
      </c>
      <c r="B48" s="230" t="s">
        <v>371</v>
      </c>
      <c r="C48" s="32">
        <v>0</v>
      </c>
      <c r="D48" s="32">
        <v>2208</v>
      </c>
    </row>
    <row r="49" spans="1:4" s="1" customFormat="1" ht="15" customHeight="1">
      <c r="A49" s="45"/>
      <c r="B49" s="46"/>
      <c r="C49" s="47"/>
      <c r="D49" s="47"/>
    </row>
    <row r="50" spans="1:4" ht="15" customHeight="1">
      <c r="A50" s="7"/>
      <c r="B50" s="16" t="s">
        <v>22</v>
      </c>
      <c r="C50" s="3" t="s">
        <v>23</v>
      </c>
      <c r="D50" s="7" t="s">
        <v>88</v>
      </c>
    </row>
    <row r="51" spans="1:4" ht="36.75" customHeight="1">
      <c r="A51" s="10" t="s">
        <v>18</v>
      </c>
      <c r="B51" s="9" t="s">
        <v>19</v>
      </c>
      <c r="C51" s="11" t="s">
        <v>405</v>
      </c>
      <c r="D51" s="20" t="s">
        <v>402</v>
      </c>
    </row>
    <row r="52" spans="1:4" ht="31.5" customHeight="1">
      <c r="A52" s="16">
        <v>47</v>
      </c>
      <c r="B52" s="30" t="s">
        <v>6</v>
      </c>
      <c r="C52" s="29"/>
      <c r="D52" s="29"/>
    </row>
    <row r="53" spans="1:4" ht="15" customHeight="1">
      <c r="A53" s="10">
        <v>48</v>
      </c>
      <c r="B53" s="31" t="s">
        <v>42</v>
      </c>
      <c r="C53" s="32"/>
      <c r="D53" s="32"/>
    </row>
    <row r="54" spans="1:4" ht="15" customHeight="1">
      <c r="A54" s="16">
        <v>49</v>
      </c>
      <c r="B54" s="30" t="s">
        <v>43</v>
      </c>
      <c r="C54" s="29"/>
      <c r="D54" s="29"/>
    </row>
    <row r="55" spans="1:4" ht="23.25" customHeight="1">
      <c r="A55" s="10">
        <v>50</v>
      </c>
      <c r="B55" s="31" t="s">
        <v>44</v>
      </c>
      <c r="C55" s="32"/>
      <c r="D55" s="32"/>
    </row>
    <row r="56" spans="1:4" ht="15" customHeight="1">
      <c r="A56" s="16">
        <v>51</v>
      </c>
      <c r="B56" s="31" t="s">
        <v>45</v>
      </c>
      <c r="C56" s="32"/>
      <c r="D56" s="32"/>
    </row>
    <row r="57" spans="1:4" ht="15" customHeight="1">
      <c r="A57" s="10">
        <v>52</v>
      </c>
      <c r="B57" s="31" t="s">
        <v>46</v>
      </c>
      <c r="C57" s="36"/>
      <c r="D57" s="32"/>
    </row>
    <row r="58" spans="1:4" ht="15" customHeight="1">
      <c r="A58" s="16">
        <v>53</v>
      </c>
      <c r="B58" s="35"/>
      <c r="C58" s="36"/>
      <c r="D58" s="36"/>
    </row>
    <row r="59" spans="1:4" ht="15" customHeight="1">
      <c r="A59" s="10">
        <v>54</v>
      </c>
      <c r="B59" s="37" t="s">
        <v>47</v>
      </c>
      <c r="C59" s="29"/>
      <c r="D59" s="29"/>
    </row>
    <row r="60" spans="1:4" ht="15" customHeight="1">
      <c r="A60" s="16">
        <v>55</v>
      </c>
      <c r="B60" s="39" t="s">
        <v>106</v>
      </c>
      <c r="C60" s="29">
        <v>851</v>
      </c>
      <c r="D60" s="29">
        <v>851</v>
      </c>
    </row>
    <row r="61" spans="1:4" ht="15" customHeight="1">
      <c r="A61" s="10">
        <v>56</v>
      </c>
      <c r="B61" s="39" t="s">
        <v>71</v>
      </c>
      <c r="C61" s="29">
        <v>61227</v>
      </c>
      <c r="D61" s="29">
        <v>63783</v>
      </c>
    </row>
    <row r="62" spans="1:4" ht="15" customHeight="1">
      <c r="A62" s="16">
        <v>57</v>
      </c>
      <c r="B62" s="30" t="s">
        <v>64</v>
      </c>
      <c r="C62" s="32"/>
      <c r="D62" s="32"/>
    </row>
    <row r="63" spans="1:4" ht="15" customHeight="1">
      <c r="A63" s="10">
        <v>58</v>
      </c>
      <c r="B63" s="35" t="s">
        <v>7</v>
      </c>
      <c r="C63" s="29"/>
      <c r="D63" s="29"/>
    </row>
    <row r="64" spans="1:4" ht="15" customHeight="1">
      <c r="A64" s="16">
        <v>59</v>
      </c>
      <c r="B64" s="38"/>
      <c r="C64" s="32"/>
      <c r="D64" s="32"/>
    </row>
    <row r="65" spans="1:4" ht="15" customHeight="1">
      <c r="A65" s="10">
        <v>60</v>
      </c>
      <c r="B65" s="30" t="s">
        <v>8</v>
      </c>
      <c r="C65" s="29"/>
      <c r="D65" s="29"/>
    </row>
    <row r="66" spans="1:4" ht="15" customHeight="1">
      <c r="A66" s="16">
        <v>61</v>
      </c>
      <c r="B66" s="30" t="s">
        <v>9</v>
      </c>
      <c r="C66" s="29"/>
      <c r="D66" s="29"/>
    </row>
    <row r="67" spans="1:4" ht="15" customHeight="1">
      <c r="A67" s="10">
        <v>62</v>
      </c>
      <c r="B67" s="30" t="s">
        <v>10</v>
      </c>
      <c r="C67" s="29"/>
      <c r="D67" s="29"/>
    </row>
    <row r="68" spans="1:4" ht="15" customHeight="1">
      <c r="A68" s="16">
        <v>63</v>
      </c>
      <c r="B68" s="30" t="s">
        <v>11</v>
      </c>
      <c r="C68" s="29"/>
      <c r="D68" s="29"/>
    </row>
    <row r="69" spans="1:4" ht="15" customHeight="1">
      <c r="A69" s="10">
        <v>64</v>
      </c>
      <c r="B69" s="31"/>
      <c r="C69" s="32"/>
      <c r="D69" s="32"/>
    </row>
    <row r="70" spans="1:4" ht="21" customHeight="1">
      <c r="A70" s="16">
        <v>65</v>
      </c>
      <c r="B70" s="14" t="s">
        <v>12</v>
      </c>
      <c r="C70" s="15">
        <f>SUM(C60+C61+C20)</f>
        <v>62263</v>
      </c>
      <c r="D70" s="15">
        <f>SUM(D20+D48+D60+D61)</f>
        <v>67027</v>
      </c>
    </row>
    <row r="71" spans="1:4" ht="12.75">
      <c r="A71" s="22"/>
      <c r="B71" s="17"/>
      <c r="C71" s="5"/>
      <c r="D71" s="5"/>
    </row>
  </sheetData>
  <sheetProtection/>
  <mergeCells count="3">
    <mergeCell ref="A1:J1"/>
    <mergeCell ref="A2:J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8.8515625" style="0" customWidth="1"/>
    <col min="2" max="2" width="41.8515625" style="0" customWidth="1"/>
    <col min="3" max="3" width="12.00390625" style="0" customWidth="1"/>
    <col min="5" max="5" width="0.2890625" style="0" customWidth="1"/>
    <col min="6" max="10" width="9.140625" style="0" hidden="1" customWidth="1"/>
  </cols>
  <sheetData>
    <row r="1" spans="1:10" ht="15" customHeight="1">
      <c r="A1" s="281" t="s">
        <v>434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 customHeight="1">
      <c r="A2" s="281"/>
      <c r="B2" s="282"/>
      <c r="C2" s="282"/>
      <c r="D2" s="282"/>
      <c r="E2" s="282"/>
      <c r="F2" s="282"/>
      <c r="G2" s="282"/>
      <c r="H2" s="282"/>
      <c r="I2" s="282"/>
      <c r="J2" s="282"/>
    </row>
    <row r="3" spans="1:4" ht="12.75">
      <c r="A3" s="285" t="s">
        <v>406</v>
      </c>
      <c r="B3" s="285"/>
      <c r="C3" s="285"/>
      <c r="D3" s="285"/>
    </row>
    <row r="4" spans="1:4" ht="12.75">
      <c r="A4" s="21"/>
      <c r="B4" s="12"/>
      <c r="C4" s="21"/>
      <c r="D4" s="21"/>
    </row>
    <row r="5" spans="1:4" ht="12.75">
      <c r="A5" s="7"/>
      <c r="B5" s="16" t="s">
        <v>22</v>
      </c>
      <c r="C5" s="7" t="s">
        <v>23</v>
      </c>
      <c r="D5" s="7" t="s">
        <v>88</v>
      </c>
    </row>
    <row r="6" spans="1:4" ht="54.75" customHeight="1">
      <c r="A6" s="10" t="s">
        <v>25</v>
      </c>
      <c r="B6" s="9" t="s">
        <v>19</v>
      </c>
      <c r="C6" s="20" t="s">
        <v>400</v>
      </c>
      <c r="D6" s="20" t="s">
        <v>402</v>
      </c>
    </row>
    <row r="7" spans="1:4" ht="12.75">
      <c r="A7" s="7"/>
      <c r="B7" s="31"/>
      <c r="C7" s="40"/>
      <c r="D7" s="40"/>
    </row>
    <row r="8" spans="1:4" ht="12.75">
      <c r="A8" s="7">
        <v>1</v>
      </c>
      <c r="B8" s="30" t="s">
        <v>1</v>
      </c>
      <c r="C8" s="15">
        <f>SUM(C21+C20+C9)</f>
        <v>62263</v>
      </c>
      <c r="D8" s="15">
        <f>SUM(D21+D20+D9+D27)</f>
        <v>67027</v>
      </c>
    </row>
    <row r="9" spans="1:4" s="42" customFormat="1" ht="12.75">
      <c r="A9" s="7">
        <f>A8+1</f>
        <v>2</v>
      </c>
      <c r="B9" s="30" t="s">
        <v>66</v>
      </c>
      <c r="C9" s="15">
        <f>SUM(C10:C19)</f>
        <v>44713</v>
      </c>
      <c r="D9" s="15">
        <f>SUM(D10:D19)</f>
        <v>48797</v>
      </c>
    </row>
    <row r="10" spans="1:4" ht="12.75">
      <c r="A10" s="7"/>
      <c r="B10" s="31" t="s">
        <v>92</v>
      </c>
      <c r="C10" s="40">
        <v>38663</v>
      </c>
      <c r="D10" s="40">
        <v>33684</v>
      </c>
    </row>
    <row r="11" spans="1:4" ht="12.75">
      <c r="A11" s="7"/>
      <c r="B11" s="31" t="s">
        <v>93</v>
      </c>
      <c r="C11" s="40"/>
      <c r="D11" s="40"/>
    </row>
    <row r="12" spans="1:4" ht="12.75">
      <c r="A12" s="7"/>
      <c r="B12" s="31" t="s">
        <v>107</v>
      </c>
      <c r="C12" s="40"/>
      <c r="D12" s="40"/>
    </row>
    <row r="13" spans="1:4" ht="12.75">
      <c r="A13" s="7"/>
      <c r="B13" s="31" t="s">
        <v>94</v>
      </c>
      <c r="C13" s="40">
        <v>2200</v>
      </c>
      <c r="D13" s="40">
        <v>2156</v>
      </c>
    </row>
    <row r="14" spans="1:4" ht="12.75">
      <c r="A14" s="7"/>
      <c r="B14" s="31" t="s">
        <v>95</v>
      </c>
      <c r="C14" s="40">
        <v>850</v>
      </c>
      <c r="D14" s="40">
        <v>850</v>
      </c>
    </row>
    <row r="15" spans="1:4" ht="12.75">
      <c r="A15" s="7"/>
      <c r="B15" s="31" t="s">
        <v>96</v>
      </c>
      <c r="C15" s="40"/>
      <c r="D15" s="40"/>
    </row>
    <row r="16" spans="1:4" ht="12.75">
      <c r="A16" s="7"/>
      <c r="B16" s="31" t="s">
        <v>97</v>
      </c>
      <c r="C16" s="32"/>
      <c r="D16" s="32"/>
    </row>
    <row r="17" spans="1:4" ht="33.75">
      <c r="A17" s="7"/>
      <c r="B17" s="31" t="s">
        <v>98</v>
      </c>
      <c r="C17" s="40">
        <v>1000</v>
      </c>
      <c r="D17" s="40">
        <v>2357</v>
      </c>
    </row>
    <row r="18" spans="1:4" ht="12.75">
      <c r="A18" s="7"/>
      <c r="B18" s="31" t="s">
        <v>370</v>
      </c>
      <c r="C18" s="40"/>
      <c r="D18" s="40">
        <v>6437</v>
      </c>
    </row>
    <row r="19" spans="1:4" ht="12.75">
      <c r="A19" s="7"/>
      <c r="B19" s="31" t="s">
        <v>99</v>
      </c>
      <c r="C19" s="40">
        <v>2000</v>
      </c>
      <c r="D19" s="40">
        <v>3313</v>
      </c>
    </row>
    <row r="20" spans="1:5" s="42" customFormat="1" ht="21.75">
      <c r="A20" s="7">
        <f>A9+1</f>
        <v>3</v>
      </c>
      <c r="B20" s="30" t="s">
        <v>67</v>
      </c>
      <c r="C20" s="15">
        <v>9425</v>
      </c>
      <c r="D20" s="15">
        <v>9425</v>
      </c>
      <c r="E20" s="42">
        <v>790</v>
      </c>
    </row>
    <row r="21" spans="1:5" s="42" customFormat="1" ht="12.75">
      <c r="A21" s="7">
        <f aca="true" t="shared" si="0" ref="A21:A39">A20+1</f>
        <v>4</v>
      </c>
      <c r="B21" s="30" t="s">
        <v>20</v>
      </c>
      <c r="C21" s="15">
        <f>SUM(C22:C25)</f>
        <v>8125</v>
      </c>
      <c r="D21" s="15">
        <f>SUM(D22:D27)</f>
        <v>8795</v>
      </c>
      <c r="E21" s="42">
        <v>100</v>
      </c>
    </row>
    <row r="22" spans="1:4" ht="12.75">
      <c r="A22" s="7"/>
      <c r="B22" s="31" t="s">
        <v>100</v>
      </c>
      <c r="C22" s="40">
        <v>1200</v>
      </c>
      <c r="D22" s="40">
        <v>967</v>
      </c>
    </row>
    <row r="23" spans="1:4" ht="12.75">
      <c r="A23" s="7"/>
      <c r="B23" s="31" t="s">
        <v>101</v>
      </c>
      <c r="C23" s="40">
        <v>1500</v>
      </c>
      <c r="D23" s="40">
        <v>2094</v>
      </c>
    </row>
    <row r="24" spans="1:4" ht="12.75">
      <c r="A24" s="7"/>
      <c r="B24" s="31" t="s">
        <v>102</v>
      </c>
      <c r="C24" s="40">
        <v>4000</v>
      </c>
      <c r="D24" s="40">
        <v>4146</v>
      </c>
    </row>
    <row r="25" spans="1:4" ht="12.75">
      <c r="A25" s="7"/>
      <c r="B25" s="31" t="s">
        <v>103</v>
      </c>
      <c r="C25" s="40">
        <v>1425</v>
      </c>
      <c r="D25" s="40">
        <v>1578</v>
      </c>
    </row>
    <row r="26" spans="1:4" ht="12.75">
      <c r="A26" s="7">
        <f>A21+1</f>
        <v>5</v>
      </c>
      <c r="B26" s="31" t="s">
        <v>69</v>
      </c>
      <c r="C26" s="40"/>
      <c r="D26" s="40"/>
    </row>
    <row r="27" spans="1:4" ht="12.75">
      <c r="A27" s="7">
        <f t="shared" si="0"/>
        <v>6</v>
      </c>
      <c r="B27" s="31" t="s">
        <v>68</v>
      </c>
      <c r="C27" s="40"/>
      <c r="D27" s="40">
        <v>10</v>
      </c>
    </row>
    <row r="28" spans="1:4" ht="12.75">
      <c r="A28" s="7">
        <f t="shared" si="0"/>
        <v>7</v>
      </c>
      <c r="B28" s="31" t="s">
        <v>21</v>
      </c>
      <c r="C28" s="40"/>
      <c r="D28" s="40"/>
    </row>
    <row r="29" spans="1:4" ht="12.75">
      <c r="A29" s="7">
        <f t="shared" si="0"/>
        <v>8</v>
      </c>
      <c r="B29" s="30"/>
      <c r="C29" s="15"/>
      <c r="D29" s="15"/>
    </row>
    <row r="30" spans="1:4" ht="12.75">
      <c r="A30" s="7">
        <f t="shared" si="0"/>
        <v>9</v>
      </c>
      <c r="B30" s="30" t="s">
        <v>13</v>
      </c>
      <c r="C30" s="41"/>
      <c r="D30" s="41"/>
    </row>
    <row r="31" spans="1:4" ht="12.75">
      <c r="A31" s="7">
        <f t="shared" si="0"/>
        <v>10</v>
      </c>
      <c r="B31" s="31"/>
      <c r="C31" s="40"/>
      <c r="D31" s="40"/>
    </row>
    <row r="32" spans="1:4" ht="12.75">
      <c r="A32" s="7">
        <f t="shared" si="0"/>
        <v>11</v>
      </c>
      <c r="B32" s="31" t="s">
        <v>24</v>
      </c>
      <c r="C32" s="40"/>
      <c r="D32" s="40"/>
    </row>
    <row r="33" spans="1:4" ht="12.75">
      <c r="A33" s="7">
        <f t="shared" si="0"/>
        <v>12</v>
      </c>
      <c r="B33" s="31" t="s">
        <v>0</v>
      </c>
      <c r="C33" s="40"/>
      <c r="D33" s="40"/>
    </row>
    <row r="34" spans="1:4" ht="12.75">
      <c r="A34" s="7">
        <f t="shared" si="0"/>
        <v>13</v>
      </c>
      <c r="B34" s="30"/>
      <c r="C34" s="15"/>
      <c r="D34" s="15"/>
    </row>
    <row r="35" spans="1:4" ht="12.75">
      <c r="A35" s="7">
        <f t="shared" si="0"/>
        <v>14</v>
      </c>
      <c r="B35" s="9" t="s">
        <v>14</v>
      </c>
      <c r="C35" s="15"/>
      <c r="D35" s="15"/>
    </row>
    <row r="36" spans="1:4" ht="12.75">
      <c r="A36" s="7">
        <f t="shared" si="0"/>
        <v>15</v>
      </c>
      <c r="B36" s="30" t="s">
        <v>15</v>
      </c>
      <c r="C36" s="41"/>
      <c r="D36" s="41"/>
    </row>
    <row r="37" spans="1:4" ht="12.75">
      <c r="A37" s="7">
        <f t="shared" si="0"/>
        <v>16</v>
      </c>
      <c r="B37" s="31" t="s">
        <v>70</v>
      </c>
      <c r="C37" s="15"/>
      <c r="D37" s="15"/>
    </row>
    <row r="38" spans="1:4" ht="12.75">
      <c r="A38" s="7">
        <f t="shared" si="0"/>
        <v>17</v>
      </c>
      <c r="B38" s="31" t="s">
        <v>71</v>
      </c>
      <c r="C38" s="15"/>
      <c r="D38" s="15"/>
    </row>
    <row r="39" spans="1:4" ht="12.75">
      <c r="A39" s="7">
        <f t="shared" si="0"/>
        <v>18</v>
      </c>
      <c r="B39" s="14" t="s">
        <v>16</v>
      </c>
      <c r="C39" s="15">
        <f>C8+C30</f>
        <v>62263</v>
      </c>
      <c r="D39" s="15">
        <f>D8+D30</f>
        <v>67027</v>
      </c>
    </row>
    <row r="40" spans="1:4" ht="46.5" customHeight="1">
      <c r="A40" s="27">
        <v>19</v>
      </c>
      <c r="B40" s="43" t="s">
        <v>360</v>
      </c>
      <c r="C40" s="16">
        <v>11</v>
      </c>
      <c r="D40" s="16">
        <v>11</v>
      </c>
    </row>
  </sheetData>
  <sheetProtection/>
  <mergeCells count="3">
    <mergeCell ref="A1:J1"/>
    <mergeCell ref="A2:J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8515625" style="22" customWidth="1"/>
    <col min="2" max="2" width="45.7109375" style="17" customWidth="1"/>
    <col min="3" max="4" width="11.8515625" style="19" customWidth="1"/>
    <col min="5" max="16384" width="9.140625" style="4" customWidth="1"/>
  </cols>
  <sheetData>
    <row r="1" spans="1:4" ht="11.25">
      <c r="A1" s="276" t="s">
        <v>435</v>
      </c>
      <c r="B1" s="276"/>
      <c r="C1" s="276"/>
      <c r="D1" s="276"/>
    </row>
    <row r="2" spans="1:4" ht="16.5" customHeight="1">
      <c r="A2" s="276"/>
      <c r="B2" s="276"/>
      <c r="C2" s="276"/>
      <c r="D2" s="276"/>
    </row>
    <row r="3" spans="1:4" ht="15.75">
      <c r="A3" s="288" t="s">
        <v>283</v>
      </c>
      <c r="B3" s="287"/>
      <c r="C3" s="287"/>
      <c r="D3" s="287"/>
    </row>
    <row r="4" spans="1:4" s="6" customFormat="1" ht="15.75">
      <c r="A4" s="277" t="s">
        <v>407</v>
      </c>
      <c r="B4" s="287"/>
      <c r="C4" s="287"/>
      <c r="D4" s="287"/>
    </row>
    <row r="5" spans="1:4" ht="12.75">
      <c r="A5" s="13"/>
      <c r="B5" s="189"/>
      <c r="C5" s="219"/>
      <c r="D5" s="13"/>
    </row>
    <row r="6" spans="1:4" ht="12.75">
      <c r="A6" s="286" t="s">
        <v>17</v>
      </c>
      <c r="B6" s="287"/>
      <c r="C6" s="287"/>
      <c r="D6" s="287"/>
    </row>
    <row r="7" spans="1:4" ht="51">
      <c r="A7" s="220"/>
      <c r="B7" s="96" t="s">
        <v>284</v>
      </c>
      <c r="C7" s="55" t="s">
        <v>400</v>
      </c>
      <c r="D7" s="232" t="s">
        <v>402</v>
      </c>
    </row>
    <row r="8" spans="1:4" ht="12.75">
      <c r="A8" s="221">
        <v>1</v>
      </c>
      <c r="B8" s="222" t="s">
        <v>285</v>
      </c>
      <c r="C8" s="258">
        <f>SUM(C9:C19)</f>
        <v>6750</v>
      </c>
      <c r="D8" s="223">
        <f>SUM(D9:D22)</f>
        <v>7124</v>
      </c>
    </row>
    <row r="9" spans="1:4" ht="12.75">
      <c r="A9" s="221"/>
      <c r="B9" s="222" t="s">
        <v>286</v>
      </c>
      <c r="C9" s="258">
        <v>1900</v>
      </c>
      <c r="D9" s="258">
        <v>1900</v>
      </c>
    </row>
    <row r="10" spans="1:4" ht="12.75">
      <c r="A10" s="221"/>
      <c r="B10" s="222" t="s">
        <v>287</v>
      </c>
      <c r="C10" s="258">
        <v>350</v>
      </c>
      <c r="D10" s="258">
        <v>350</v>
      </c>
    </row>
    <row r="11" spans="1:4" ht="12.75">
      <c r="A11" s="221"/>
      <c r="B11" s="222" t="s">
        <v>288</v>
      </c>
      <c r="C11" s="258">
        <v>2200</v>
      </c>
      <c r="D11" s="258">
        <v>2200</v>
      </c>
    </row>
    <row r="12" spans="1:4" ht="12.75">
      <c r="A12" s="221"/>
      <c r="B12" s="222" t="s">
        <v>289</v>
      </c>
      <c r="C12" s="258">
        <v>350</v>
      </c>
      <c r="D12" s="258">
        <v>350</v>
      </c>
    </row>
    <row r="13" spans="1:4" ht="12.75">
      <c r="A13" s="221"/>
      <c r="B13" s="222" t="s">
        <v>290</v>
      </c>
      <c r="C13" s="258">
        <v>350</v>
      </c>
      <c r="D13" s="258">
        <v>350</v>
      </c>
    </row>
    <row r="14" spans="1:4" ht="12.75">
      <c r="A14" s="221"/>
      <c r="B14" s="222" t="s">
        <v>291</v>
      </c>
      <c r="C14" s="258">
        <v>350</v>
      </c>
      <c r="D14" s="258">
        <v>350</v>
      </c>
    </row>
    <row r="15" spans="1:4" ht="12.75">
      <c r="A15" s="221"/>
      <c r="B15" s="222" t="s">
        <v>292</v>
      </c>
      <c r="C15" s="258">
        <v>350</v>
      </c>
      <c r="D15" s="258">
        <v>350</v>
      </c>
    </row>
    <row r="16" spans="1:4" ht="12.75">
      <c r="A16" s="221"/>
      <c r="B16" s="222" t="s">
        <v>293</v>
      </c>
      <c r="C16" s="258">
        <v>350</v>
      </c>
      <c r="D16" s="258">
        <v>350</v>
      </c>
    </row>
    <row r="17" spans="1:4" ht="12.75">
      <c r="A17" s="221"/>
      <c r="B17" s="222" t="s">
        <v>294</v>
      </c>
      <c r="C17" s="258">
        <v>350</v>
      </c>
      <c r="D17" s="258">
        <v>350</v>
      </c>
    </row>
    <row r="18" spans="1:4" ht="12.75">
      <c r="A18" s="221"/>
      <c r="B18" s="222" t="s">
        <v>362</v>
      </c>
      <c r="C18" s="258">
        <v>100</v>
      </c>
      <c r="D18" s="258">
        <v>100</v>
      </c>
    </row>
    <row r="19" spans="1:4" ht="12.75">
      <c r="A19" s="221"/>
      <c r="B19" s="222" t="s">
        <v>408</v>
      </c>
      <c r="C19" s="258">
        <v>100</v>
      </c>
      <c r="D19" s="258">
        <v>100</v>
      </c>
    </row>
    <row r="20" spans="1:4" ht="12.75">
      <c r="A20" s="221"/>
      <c r="B20" s="222" t="s">
        <v>363</v>
      </c>
      <c r="C20" s="258"/>
      <c r="D20" s="258">
        <v>374</v>
      </c>
    </row>
    <row r="21" spans="1:4" ht="12.75">
      <c r="A21" s="221"/>
      <c r="B21" s="222" t="s">
        <v>384</v>
      </c>
      <c r="C21" s="258"/>
      <c r="D21" s="258"/>
    </row>
    <row r="22" spans="1:4" ht="12.75">
      <c r="A22" s="221"/>
      <c r="B22" s="222" t="s">
        <v>385</v>
      </c>
      <c r="C22" s="258"/>
      <c r="D22" s="258"/>
    </row>
    <row r="23" spans="1:4" ht="12.75">
      <c r="A23" s="220">
        <v>2</v>
      </c>
      <c r="B23" s="90" t="s">
        <v>295</v>
      </c>
      <c r="C23" s="259">
        <v>170140</v>
      </c>
      <c r="D23" s="259">
        <v>170140</v>
      </c>
    </row>
    <row r="24" spans="1:4" ht="12.75">
      <c r="A24" s="220">
        <v>3</v>
      </c>
      <c r="B24" s="90" t="s">
        <v>296</v>
      </c>
      <c r="C24" s="260">
        <v>1500</v>
      </c>
      <c r="D24" s="260">
        <v>1500</v>
      </c>
    </row>
    <row r="25" spans="1:4" ht="12.75">
      <c r="A25" s="220">
        <v>4</v>
      </c>
      <c r="B25" s="90" t="s">
        <v>297</v>
      </c>
      <c r="C25" s="260"/>
      <c r="D25" s="260">
        <v>360</v>
      </c>
    </row>
    <row r="26" spans="1:4" ht="12.75">
      <c r="A26" s="224">
        <v>5</v>
      </c>
      <c r="B26" s="90" t="s">
        <v>298</v>
      </c>
      <c r="C26" s="261"/>
      <c r="D26" s="262">
        <v>13922</v>
      </c>
    </row>
    <row r="27" spans="1:4" ht="12.75">
      <c r="A27" s="224">
        <v>6</v>
      </c>
      <c r="B27" s="90" t="s">
        <v>409</v>
      </c>
      <c r="C27" s="261"/>
      <c r="D27" s="262">
        <v>10418</v>
      </c>
    </row>
    <row r="28" spans="1:4" s="8" customFormat="1" ht="12.75">
      <c r="A28" s="225">
        <v>7</v>
      </c>
      <c r="B28" s="226" t="s">
        <v>299</v>
      </c>
      <c r="C28" s="227">
        <v>178490</v>
      </c>
      <c r="D28" s="227">
        <f>SUM(D9:D27)</f>
        <v>203464</v>
      </c>
    </row>
    <row r="29" spans="3:4" ht="11.25">
      <c r="C29" s="18"/>
      <c r="D29" s="18"/>
    </row>
    <row r="30" spans="3:4" ht="11.25">
      <c r="C30" s="18"/>
      <c r="D30" s="18"/>
    </row>
    <row r="31" spans="3:4" ht="11.25">
      <c r="C31" s="18"/>
      <c r="D31" s="18"/>
    </row>
    <row r="32" spans="3:4" ht="11.25">
      <c r="C32" s="18"/>
      <c r="D32" s="18"/>
    </row>
    <row r="33" spans="3:4" ht="11.25">
      <c r="C33" s="18"/>
      <c r="D33" s="18"/>
    </row>
    <row r="34" spans="3:4" ht="11.25">
      <c r="C34" s="18"/>
      <c r="D34" s="18"/>
    </row>
    <row r="35" spans="3:4" ht="11.25">
      <c r="C35" s="18"/>
      <c r="D35" s="18"/>
    </row>
  </sheetData>
  <sheetProtection/>
  <mergeCells count="5">
    <mergeCell ref="A6:D6"/>
    <mergeCell ref="A1:D1"/>
    <mergeCell ref="A2:D2"/>
    <mergeCell ref="A4:D4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.57421875" style="108" customWidth="1"/>
    <col min="2" max="2" width="6.00390625" style="108" customWidth="1"/>
    <col min="3" max="3" width="18.00390625" style="108" customWidth="1"/>
    <col min="4" max="17" width="10.57421875" style="108" customWidth="1"/>
    <col min="18" max="16384" width="9.140625" style="108" customWidth="1"/>
  </cols>
  <sheetData>
    <row r="1" spans="1:8" ht="12" customHeight="1">
      <c r="A1" s="281" t="s">
        <v>436</v>
      </c>
      <c r="B1" s="282"/>
      <c r="C1" s="282"/>
      <c r="D1" s="282"/>
      <c r="E1" s="282"/>
      <c r="F1" s="282"/>
      <c r="G1" s="282"/>
      <c r="H1" s="282"/>
    </row>
    <row r="2" spans="1:8" ht="11.25">
      <c r="A2" s="281"/>
      <c r="B2" s="282"/>
      <c r="C2" s="282"/>
      <c r="D2" s="282"/>
      <c r="E2" s="282"/>
      <c r="F2" s="282"/>
      <c r="G2" s="282"/>
      <c r="H2" s="282"/>
    </row>
    <row r="3" spans="1:17" ht="11.25">
      <c r="A3" s="291" t="s">
        <v>429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Q3" s="108" t="s">
        <v>17</v>
      </c>
    </row>
    <row r="4" spans="1:13" ht="12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7" ht="13.5" thickBot="1">
      <c r="A5" s="294" t="s">
        <v>300</v>
      </c>
      <c r="B5" s="196"/>
      <c r="C5" s="196"/>
      <c r="D5" s="289"/>
      <c r="E5" s="290"/>
      <c r="F5" s="289" t="s">
        <v>301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ht="24" customHeight="1" thickBot="1">
      <c r="A6" s="294"/>
      <c r="B6" s="196" t="s">
        <v>302</v>
      </c>
      <c r="C6" s="196" t="s">
        <v>303</v>
      </c>
      <c r="D6" s="289" t="s">
        <v>304</v>
      </c>
      <c r="E6" s="290"/>
      <c r="F6" s="289" t="s">
        <v>66</v>
      </c>
      <c r="G6" s="290"/>
      <c r="H6" s="289" t="s">
        <v>305</v>
      </c>
      <c r="I6" s="290"/>
      <c r="J6" s="289" t="s">
        <v>306</v>
      </c>
      <c r="K6" s="290"/>
      <c r="L6" s="289" t="s">
        <v>307</v>
      </c>
      <c r="M6" s="289"/>
      <c r="N6" s="289" t="s">
        <v>308</v>
      </c>
      <c r="O6" s="289"/>
      <c r="P6" s="289" t="s">
        <v>309</v>
      </c>
      <c r="Q6" s="290"/>
    </row>
    <row r="7" spans="1:17" ht="74.25" customHeight="1" thickBot="1">
      <c r="A7" s="294"/>
      <c r="B7" s="196" t="s">
        <v>310</v>
      </c>
      <c r="C7" s="197"/>
      <c r="D7" s="196" t="s">
        <v>410</v>
      </c>
      <c r="E7" s="196" t="s">
        <v>411</v>
      </c>
      <c r="F7" s="196" t="s">
        <v>410</v>
      </c>
      <c r="G7" s="196" t="s">
        <v>411</v>
      </c>
      <c r="H7" s="196" t="s">
        <v>410</v>
      </c>
      <c r="I7" s="196" t="s">
        <v>411</v>
      </c>
      <c r="J7" s="196" t="s">
        <v>410</v>
      </c>
      <c r="K7" s="196" t="s">
        <v>411</v>
      </c>
      <c r="L7" s="196" t="s">
        <v>410</v>
      </c>
      <c r="M7" s="196" t="s">
        <v>411</v>
      </c>
      <c r="N7" s="196" t="s">
        <v>410</v>
      </c>
      <c r="O7" s="196" t="s">
        <v>411</v>
      </c>
      <c r="P7" s="196" t="s">
        <v>410</v>
      </c>
      <c r="Q7" s="196" t="s">
        <v>411</v>
      </c>
    </row>
    <row r="8" spans="1:17" ht="12" customHeight="1" hidden="1">
      <c r="A8" s="294"/>
      <c r="B8" s="197"/>
      <c r="C8" s="197"/>
      <c r="D8" s="197"/>
      <c r="E8" s="197"/>
      <c r="F8" s="289" t="s">
        <v>311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9" spans="1:17" ht="24" customHeight="1" thickBot="1">
      <c r="A9" s="190" t="s">
        <v>312</v>
      </c>
      <c r="B9" s="190">
        <v>11130</v>
      </c>
      <c r="C9" s="190" t="s">
        <v>72</v>
      </c>
      <c r="D9" s="192">
        <f aca="true" t="shared" si="0" ref="D9:D35">SUM(F9+H9+J9+L9+N9+P9)</f>
        <v>36760</v>
      </c>
      <c r="E9" s="192">
        <f aca="true" t="shared" si="1" ref="E9:E35">SUM(G9+I9+K9+M9+O9+Q9)</f>
        <v>49909</v>
      </c>
      <c r="F9" s="194">
        <v>10979</v>
      </c>
      <c r="G9" s="194">
        <v>22146</v>
      </c>
      <c r="H9" s="193">
        <v>2141</v>
      </c>
      <c r="I9" s="194">
        <v>3895</v>
      </c>
      <c r="J9" s="264">
        <v>14850</v>
      </c>
      <c r="K9" s="212">
        <v>11093</v>
      </c>
      <c r="L9" s="194"/>
      <c r="M9" s="194"/>
      <c r="N9" s="194">
        <v>8790</v>
      </c>
      <c r="O9" s="194">
        <v>12775</v>
      </c>
      <c r="P9" s="194"/>
      <c r="Q9" s="194"/>
    </row>
    <row r="10" spans="1:17" ht="24" customHeight="1" thickBot="1">
      <c r="A10" s="190" t="s">
        <v>313</v>
      </c>
      <c r="B10" s="190">
        <v>13320</v>
      </c>
      <c r="C10" s="190" t="s">
        <v>314</v>
      </c>
      <c r="D10" s="192">
        <f t="shared" si="0"/>
        <v>650</v>
      </c>
      <c r="E10" s="192">
        <f t="shared" si="1"/>
        <v>742</v>
      </c>
      <c r="F10" s="193"/>
      <c r="G10" s="194"/>
      <c r="H10" s="193"/>
      <c r="I10" s="194"/>
      <c r="J10" s="193">
        <v>650</v>
      </c>
      <c r="K10" s="194">
        <v>742</v>
      </c>
      <c r="L10" s="194"/>
      <c r="M10" s="194"/>
      <c r="N10" s="194"/>
      <c r="O10" s="194"/>
      <c r="P10" s="194"/>
      <c r="Q10" s="194"/>
    </row>
    <row r="11" spans="1:17" ht="24" customHeight="1" thickBot="1">
      <c r="A11" s="190" t="s">
        <v>315</v>
      </c>
      <c r="B11" s="190">
        <v>11350</v>
      </c>
      <c r="C11" s="190" t="s">
        <v>316</v>
      </c>
      <c r="D11" s="192">
        <f t="shared" si="0"/>
        <v>2650</v>
      </c>
      <c r="E11" s="192">
        <f t="shared" si="1"/>
        <v>10725</v>
      </c>
      <c r="F11" s="193"/>
      <c r="G11" s="194"/>
      <c r="H11" s="193"/>
      <c r="I11" s="194"/>
      <c r="J11" s="193">
        <v>2650</v>
      </c>
      <c r="K11" s="194">
        <v>10725</v>
      </c>
      <c r="L11" s="194"/>
      <c r="M11" s="194"/>
      <c r="N11" s="194"/>
      <c r="O11" s="194"/>
      <c r="P11" s="194"/>
      <c r="Q11" s="194"/>
    </row>
    <row r="12" spans="1:17" ht="24" customHeight="1" thickBot="1">
      <c r="A12" s="190" t="s">
        <v>317</v>
      </c>
      <c r="B12" s="190">
        <v>32020</v>
      </c>
      <c r="C12" s="190" t="s">
        <v>318</v>
      </c>
      <c r="D12" s="192">
        <f t="shared" si="0"/>
        <v>0</v>
      </c>
      <c r="E12" s="192">
        <f t="shared" si="1"/>
        <v>0</v>
      </c>
      <c r="F12" s="193"/>
      <c r="G12" s="194"/>
      <c r="H12" s="193"/>
      <c r="I12" s="194"/>
      <c r="J12" s="193"/>
      <c r="K12" s="194"/>
      <c r="L12" s="194"/>
      <c r="M12" s="194"/>
      <c r="N12" s="194"/>
      <c r="O12" s="194"/>
      <c r="P12" s="194"/>
      <c r="Q12" s="194"/>
    </row>
    <row r="13" spans="1:17" ht="24" customHeight="1" thickBot="1">
      <c r="A13" s="190" t="s">
        <v>319</v>
      </c>
      <c r="B13" s="190">
        <v>41231</v>
      </c>
      <c r="C13" s="190" t="s">
        <v>73</v>
      </c>
      <c r="D13" s="192">
        <f t="shared" si="0"/>
        <v>68581</v>
      </c>
      <c r="E13" s="192">
        <f t="shared" si="1"/>
        <v>61638</v>
      </c>
      <c r="F13" s="193">
        <v>50498</v>
      </c>
      <c r="G13" s="194">
        <v>45923</v>
      </c>
      <c r="H13" s="193">
        <v>9583</v>
      </c>
      <c r="I13" s="194">
        <v>7671</v>
      </c>
      <c r="J13" s="264">
        <v>8500</v>
      </c>
      <c r="K13" s="212">
        <v>8044</v>
      </c>
      <c r="L13" s="194"/>
      <c r="M13" s="194"/>
      <c r="N13" s="194"/>
      <c r="O13" s="194"/>
      <c r="P13" s="194"/>
      <c r="Q13" s="194"/>
    </row>
    <row r="14" spans="1:17" ht="24" customHeight="1" thickBot="1">
      <c r="A14" s="190" t="s">
        <v>320</v>
      </c>
      <c r="B14" s="190">
        <v>45160</v>
      </c>
      <c r="C14" s="190" t="s">
        <v>74</v>
      </c>
      <c r="D14" s="192">
        <f t="shared" si="0"/>
        <v>0</v>
      </c>
      <c r="E14" s="192">
        <f t="shared" si="1"/>
        <v>29</v>
      </c>
      <c r="F14" s="193"/>
      <c r="G14" s="194"/>
      <c r="H14" s="193"/>
      <c r="I14" s="194"/>
      <c r="J14" s="193"/>
      <c r="K14" s="194">
        <v>29</v>
      </c>
      <c r="L14" s="194"/>
      <c r="M14" s="194"/>
      <c r="N14" s="194"/>
      <c r="O14" s="194"/>
      <c r="P14" s="194"/>
      <c r="Q14" s="194"/>
    </row>
    <row r="15" spans="1:17" ht="24" customHeight="1" thickBot="1">
      <c r="A15" s="190" t="s">
        <v>321</v>
      </c>
      <c r="B15" s="190">
        <v>52020</v>
      </c>
      <c r="C15" s="190" t="s">
        <v>75</v>
      </c>
      <c r="D15" s="192">
        <f t="shared" si="0"/>
        <v>256</v>
      </c>
      <c r="E15" s="192">
        <f t="shared" si="1"/>
        <v>256</v>
      </c>
      <c r="F15" s="193"/>
      <c r="G15" s="194"/>
      <c r="H15" s="193"/>
      <c r="I15" s="194"/>
      <c r="J15" s="193">
        <v>256</v>
      </c>
      <c r="K15" s="194">
        <v>256</v>
      </c>
      <c r="L15" s="194"/>
      <c r="M15" s="194"/>
      <c r="N15" s="194"/>
      <c r="O15" s="194"/>
      <c r="P15" s="194"/>
      <c r="Q15" s="194"/>
    </row>
    <row r="16" spans="1:17" ht="24" customHeight="1" thickBot="1">
      <c r="A16" s="190" t="s">
        <v>323</v>
      </c>
      <c r="B16" s="190">
        <v>63020</v>
      </c>
      <c r="C16" s="190" t="s">
        <v>76</v>
      </c>
      <c r="D16" s="192">
        <f t="shared" si="0"/>
        <v>1200</v>
      </c>
      <c r="E16" s="192">
        <f t="shared" si="1"/>
        <v>2315</v>
      </c>
      <c r="F16" s="193"/>
      <c r="G16" s="194"/>
      <c r="H16" s="193"/>
      <c r="I16" s="194"/>
      <c r="J16" s="193">
        <v>1200</v>
      </c>
      <c r="K16" s="194">
        <v>2315</v>
      </c>
      <c r="L16" s="194"/>
      <c r="M16" s="194"/>
      <c r="N16" s="194"/>
      <c r="O16" s="194"/>
      <c r="P16" s="194"/>
      <c r="Q16" s="194"/>
    </row>
    <row r="17" spans="1:17" ht="24" customHeight="1" thickBot="1">
      <c r="A17" s="190" t="s">
        <v>324</v>
      </c>
      <c r="B17" s="190">
        <v>64010</v>
      </c>
      <c r="C17" s="190" t="s">
        <v>77</v>
      </c>
      <c r="D17" s="192">
        <f t="shared" si="0"/>
        <v>6500</v>
      </c>
      <c r="E17" s="192">
        <f t="shared" si="1"/>
        <v>7751</v>
      </c>
      <c r="F17" s="193"/>
      <c r="G17" s="194"/>
      <c r="H17" s="193"/>
      <c r="I17" s="194"/>
      <c r="J17" s="193">
        <v>6500</v>
      </c>
      <c r="K17" s="194">
        <v>7751</v>
      </c>
      <c r="L17" s="194"/>
      <c r="M17" s="194"/>
      <c r="N17" s="194"/>
      <c r="O17" s="194"/>
      <c r="P17" s="194"/>
      <c r="Q17" s="194"/>
    </row>
    <row r="18" spans="1:17" ht="24" customHeight="1" thickBot="1">
      <c r="A18" s="190" t="s">
        <v>325</v>
      </c>
      <c r="B18" s="190">
        <v>66010</v>
      </c>
      <c r="C18" s="190" t="s">
        <v>78</v>
      </c>
      <c r="D18" s="192">
        <f t="shared" si="0"/>
        <v>2160</v>
      </c>
      <c r="E18" s="192">
        <f t="shared" si="1"/>
        <v>637</v>
      </c>
      <c r="F18" s="193"/>
      <c r="G18" s="194"/>
      <c r="H18" s="193"/>
      <c r="I18" s="194"/>
      <c r="J18" s="193">
        <v>2160</v>
      </c>
      <c r="K18" s="194">
        <v>637</v>
      </c>
      <c r="L18" s="194"/>
      <c r="M18" s="194"/>
      <c r="N18" s="194"/>
      <c r="O18" s="194"/>
      <c r="P18" s="194"/>
      <c r="Q18" s="194"/>
    </row>
    <row r="19" spans="1:17" ht="41.25" customHeight="1" thickBot="1">
      <c r="A19" s="190" t="s">
        <v>326</v>
      </c>
      <c r="B19" s="190">
        <v>66020</v>
      </c>
      <c r="C19" s="190" t="s">
        <v>328</v>
      </c>
      <c r="D19" s="192">
        <f t="shared" si="0"/>
        <v>26578</v>
      </c>
      <c r="E19" s="192">
        <f t="shared" si="1"/>
        <v>28523</v>
      </c>
      <c r="F19" s="193">
        <v>13169</v>
      </c>
      <c r="G19" s="194">
        <v>15673</v>
      </c>
      <c r="H19" s="193">
        <v>2800</v>
      </c>
      <c r="I19" s="194">
        <v>2942</v>
      </c>
      <c r="J19" s="193">
        <v>10609</v>
      </c>
      <c r="K19" s="194">
        <v>9908</v>
      </c>
      <c r="L19" s="194"/>
      <c r="M19" s="194"/>
      <c r="N19" s="194"/>
      <c r="O19" s="194"/>
      <c r="P19" s="194"/>
      <c r="Q19" s="194"/>
    </row>
    <row r="20" spans="1:17" ht="24" customHeight="1" thickBot="1">
      <c r="A20" s="190" t="s">
        <v>327</v>
      </c>
      <c r="B20" s="190">
        <v>72111</v>
      </c>
      <c r="C20" s="190" t="s">
        <v>80</v>
      </c>
      <c r="D20" s="192">
        <f t="shared" si="0"/>
        <v>500</v>
      </c>
      <c r="E20" s="192">
        <f t="shared" si="1"/>
        <v>196</v>
      </c>
      <c r="F20" s="193"/>
      <c r="G20" s="194"/>
      <c r="H20" s="193"/>
      <c r="I20" s="194"/>
      <c r="J20" s="193">
        <v>500</v>
      </c>
      <c r="K20" s="194">
        <v>196</v>
      </c>
      <c r="L20" s="194"/>
      <c r="M20" s="194"/>
      <c r="N20" s="194"/>
      <c r="O20" s="194"/>
      <c r="P20" s="194"/>
      <c r="Q20" s="194"/>
    </row>
    <row r="21" spans="1:17" ht="24" customHeight="1" thickBot="1">
      <c r="A21" s="190" t="s">
        <v>329</v>
      </c>
      <c r="B21" s="190">
        <v>72311</v>
      </c>
      <c r="C21" s="190" t="s">
        <v>81</v>
      </c>
      <c r="D21" s="192">
        <f t="shared" si="0"/>
        <v>350</v>
      </c>
      <c r="E21" s="192">
        <f t="shared" si="1"/>
        <v>191</v>
      </c>
      <c r="F21" s="193"/>
      <c r="G21" s="194"/>
      <c r="H21" s="193"/>
      <c r="I21" s="194"/>
      <c r="J21" s="193">
        <v>350</v>
      </c>
      <c r="K21" s="194">
        <v>191</v>
      </c>
      <c r="L21" s="194"/>
      <c r="M21" s="194"/>
      <c r="N21" s="194"/>
      <c r="O21" s="194"/>
      <c r="P21" s="194"/>
      <c r="Q21" s="194"/>
    </row>
    <row r="22" spans="1:17" ht="24" customHeight="1" thickBot="1">
      <c r="A22" s="190" t="s">
        <v>352</v>
      </c>
      <c r="B22" s="190">
        <v>74031</v>
      </c>
      <c r="C22" s="190" t="s">
        <v>82</v>
      </c>
      <c r="D22" s="192">
        <f t="shared" si="0"/>
        <v>425</v>
      </c>
      <c r="E22" s="192">
        <f t="shared" si="1"/>
        <v>0</v>
      </c>
      <c r="F22" s="193"/>
      <c r="G22" s="194"/>
      <c r="H22" s="193"/>
      <c r="I22" s="194"/>
      <c r="J22" s="193">
        <v>425</v>
      </c>
      <c r="K22" s="194"/>
      <c r="L22" s="194"/>
      <c r="M22" s="194"/>
      <c r="N22" s="194"/>
      <c r="O22" s="194"/>
      <c r="P22" s="194"/>
      <c r="Q22" s="194"/>
    </row>
    <row r="23" spans="1:17" ht="24" customHeight="1" thickBot="1">
      <c r="A23" s="190" t="s">
        <v>330</v>
      </c>
      <c r="B23" s="190">
        <v>76062</v>
      </c>
      <c r="C23" s="190" t="s">
        <v>83</v>
      </c>
      <c r="D23" s="192">
        <f t="shared" si="0"/>
        <v>0</v>
      </c>
      <c r="E23" s="192">
        <f t="shared" si="1"/>
        <v>4517</v>
      </c>
      <c r="F23" s="193"/>
      <c r="G23" s="194"/>
      <c r="H23" s="193"/>
      <c r="I23" s="194"/>
      <c r="J23" s="193">
        <v>0</v>
      </c>
      <c r="K23" s="194">
        <v>4517</v>
      </c>
      <c r="L23" s="194"/>
      <c r="M23" s="194"/>
      <c r="N23" s="194"/>
      <c r="O23" s="194"/>
      <c r="P23" s="194"/>
      <c r="Q23" s="194"/>
    </row>
    <row r="24" spans="1:17" ht="24" customHeight="1" thickBot="1">
      <c r="A24" s="190" t="s">
        <v>331</v>
      </c>
      <c r="B24" s="190">
        <v>81030</v>
      </c>
      <c r="C24" s="190" t="s">
        <v>333</v>
      </c>
      <c r="D24" s="192">
        <f t="shared" si="0"/>
        <v>0</v>
      </c>
      <c r="E24" s="192">
        <f t="shared" si="1"/>
        <v>130</v>
      </c>
      <c r="F24" s="193"/>
      <c r="G24" s="194"/>
      <c r="H24" s="193"/>
      <c r="I24" s="194"/>
      <c r="J24" s="193">
        <v>0</v>
      </c>
      <c r="K24" s="194">
        <v>130</v>
      </c>
      <c r="L24" s="194"/>
      <c r="M24" s="194"/>
      <c r="N24" s="194"/>
      <c r="O24" s="194"/>
      <c r="P24" s="194"/>
      <c r="Q24" s="194"/>
    </row>
    <row r="25" spans="1:17" ht="24" customHeight="1" thickBot="1">
      <c r="A25" s="190" t="s">
        <v>332</v>
      </c>
      <c r="B25" s="190">
        <v>82042</v>
      </c>
      <c r="C25" s="190" t="s">
        <v>84</v>
      </c>
      <c r="D25" s="192">
        <f t="shared" si="0"/>
        <v>8909</v>
      </c>
      <c r="E25" s="192">
        <f t="shared" si="1"/>
        <v>7348</v>
      </c>
      <c r="F25" s="263">
        <v>5154</v>
      </c>
      <c r="G25" s="195">
        <v>3623</v>
      </c>
      <c r="H25" s="193">
        <v>1005</v>
      </c>
      <c r="I25" s="194">
        <v>1005</v>
      </c>
      <c r="J25" s="193">
        <v>2750</v>
      </c>
      <c r="K25" s="194">
        <v>2720</v>
      </c>
      <c r="L25" s="194"/>
      <c r="M25" s="194"/>
      <c r="N25" s="194"/>
      <c r="O25" s="194"/>
      <c r="P25" s="194"/>
      <c r="Q25" s="194"/>
    </row>
    <row r="26" spans="1:17" ht="21.75" customHeight="1" thickBot="1">
      <c r="A26" s="190" t="s">
        <v>334</v>
      </c>
      <c r="B26" s="190">
        <v>82092</v>
      </c>
      <c r="C26" s="190" t="s">
        <v>85</v>
      </c>
      <c r="D26" s="192">
        <f t="shared" si="0"/>
        <v>7945</v>
      </c>
      <c r="E26" s="192">
        <f t="shared" si="1"/>
        <v>7949</v>
      </c>
      <c r="F26" s="263">
        <v>2145</v>
      </c>
      <c r="G26" s="195">
        <v>4232</v>
      </c>
      <c r="H26" s="193">
        <v>450</v>
      </c>
      <c r="I26" s="194">
        <v>450</v>
      </c>
      <c r="J26" s="193">
        <v>5350</v>
      </c>
      <c r="K26" s="194">
        <v>3267</v>
      </c>
      <c r="L26" s="194"/>
      <c r="M26" s="194"/>
      <c r="N26" s="194"/>
      <c r="O26" s="194"/>
      <c r="P26" s="194"/>
      <c r="Q26" s="194"/>
    </row>
    <row r="27" spans="1:17" ht="21.75" customHeight="1" thickBot="1">
      <c r="A27" s="190" t="s">
        <v>335</v>
      </c>
      <c r="B27" s="190">
        <v>91110</v>
      </c>
      <c r="C27" s="190" t="s">
        <v>359</v>
      </c>
      <c r="D27" s="192">
        <f t="shared" si="0"/>
        <v>0</v>
      </c>
      <c r="E27" s="192">
        <f t="shared" si="1"/>
        <v>89</v>
      </c>
      <c r="F27" s="263"/>
      <c r="G27" s="195"/>
      <c r="H27" s="193"/>
      <c r="I27" s="194"/>
      <c r="J27" s="193"/>
      <c r="K27" s="194">
        <v>89</v>
      </c>
      <c r="L27" s="194"/>
      <c r="M27" s="194"/>
      <c r="N27" s="194"/>
      <c r="O27" s="194"/>
      <c r="P27" s="194"/>
      <c r="Q27" s="194"/>
    </row>
    <row r="28" spans="1:17" ht="24" customHeight="1" thickBot="1">
      <c r="A28" s="190" t="s">
        <v>336</v>
      </c>
      <c r="B28" s="190">
        <v>96015</v>
      </c>
      <c r="C28" s="190" t="s">
        <v>337</v>
      </c>
      <c r="D28" s="192">
        <f t="shared" si="0"/>
        <v>121792</v>
      </c>
      <c r="E28" s="192">
        <f t="shared" si="1"/>
        <v>332861</v>
      </c>
      <c r="F28" s="194"/>
      <c r="G28" s="194"/>
      <c r="H28" s="193"/>
      <c r="I28" s="194"/>
      <c r="J28" s="193"/>
      <c r="K28" s="194"/>
      <c r="L28" s="194"/>
      <c r="M28" s="194"/>
      <c r="N28" s="194">
        <v>121792</v>
      </c>
      <c r="O28" s="194">
        <v>332861</v>
      </c>
      <c r="P28" s="194"/>
      <c r="Q28" s="194"/>
    </row>
    <row r="29" spans="1:17" ht="24" customHeight="1" thickBot="1">
      <c r="A29" s="190" t="s">
        <v>338</v>
      </c>
      <c r="B29" s="190">
        <v>102030</v>
      </c>
      <c r="C29" s="190" t="s">
        <v>339</v>
      </c>
      <c r="D29" s="192">
        <f t="shared" si="0"/>
        <v>0</v>
      </c>
      <c r="E29" s="192">
        <f t="shared" si="1"/>
        <v>0</v>
      </c>
      <c r="F29" s="193"/>
      <c r="G29" s="194"/>
      <c r="H29" s="193"/>
      <c r="I29" s="194"/>
      <c r="J29" s="193"/>
      <c r="K29" s="194"/>
      <c r="L29" s="194"/>
      <c r="M29" s="194"/>
      <c r="N29" s="194"/>
      <c r="O29" s="194"/>
      <c r="P29" s="194"/>
      <c r="Q29" s="194"/>
    </row>
    <row r="30" spans="1:17" ht="24" customHeight="1" thickBot="1">
      <c r="A30" s="190" t="s">
        <v>340</v>
      </c>
      <c r="B30" s="190">
        <v>104042</v>
      </c>
      <c r="C30" s="190" t="s">
        <v>341</v>
      </c>
      <c r="D30" s="192">
        <f t="shared" si="0"/>
        <v>46631</v>
      </c>
      <c r="E30" s="192">
        <f t="shared" si="1"/>
        <v>0</v>
      </c>
      <c r="F30" s="193"/>
      <c r="G30" s="194"/>
      <c r="H30" s="193"/>
      <c r="I30" s="194"/>
      <c r="J30" s="193"/>
      <c r="K30" s="194"/>
      <c r="L30" s="194">
        <v>46631</v>
      </c>
      <c r="M30" s="194"/>
      <c r="N30" s="194"/>
      <c r="O30" s="194"/>
      <c r="P30" s="194"/>
      <c r="Q30" s="194"/>
    </row>
    <row r="31" spans="1:17" ht="24" customHeight="1" thickBot="1">
      <c r="A31" s="190" t="s">
        <v>342</v>
      </c>
      <c r="B31" s="190">
        <v>104051</v>
      </c>
      <c r="C31" s="190" t="s">
        <v>343</v>
      </c>
      <c r="D31" s="192">
        <f t="shared" si="0"/>
        <v>0</v>
      </c>
      <c r="E31" s="192">
        <f t="shared" si="1"/>
        <v>0</v>
      </c>
      <c r="F31" s="193"/>
      <c r="G31" s="194"/>
      <c r="H31" s="193"/>
      <c r="I31" s="194"/>
      <c r="J31" s="193"/>
      <c r="K31" s="194"/>
      <c r="L31" s="194"/>
      <c r="M31" s="194"/>
      <c r="N31" s="194"/>
      <c r="O31" s="194"/>
      <c r="P31" s="194"/>
      <c r="Q31" s="194"/>
    </row>
    <row r="32" spans="1:17" ht="24" customHeight="1" thickBot="1">
      <c r="A32" s="190" t="s">
        <v>344</v>
      </c>
      <c r="B32" s="190">
        <v>107060</v>
      </c>
      <c r="C32" s="190" t="s">
        <v>345</v>
      </c>
      <c r="D32" s="192">
        <f t="shared" si="0"/>
        <v>28526</v>
      </c>
      <c r="E32" s="192">
        <f t="shared" si="1"/>
        <v>41840</v>
      </c>
      <c r="F32" s="193"/>
      <c r="G32" s="194"/>
      <c r="H32" s="194"/>
      <c r="I32" s="194"/>
      <c r="J32" s="193">
        <v>250</v>
      </c>
      <c r="K32" s="194">
        <v>384</v>
      </c>
      <c r="L32" s="194">
        <v>28276</v>
      </c>
      <c r="M32" s="194">
        <v>41456</v>
      </c>
      <c r="N32" s="194"/>
      <c r="O32" s="194"/>
      <c r="P32" s="194"/>
      <c r="Q32" s="194"/>
    </row>
    <row r="33" spans="1:17" ht="24" customHeight="1" thickBot="1">
      <c r="A33" s="190" t="s">
        <v>346</v>
      </c>
      <c r="B33" s="190">
        <v>56010</v>
      </c>
      <c r="C33" s="190" t="s">
        <v>365</v>
      </c>
      <c r="D33" s="192">
        <f t="shared" si="0"/>
        <v>0</v>
      </c>
      <c r="E33" s="192">
        <f t="shared" si="1"/>
        <v>0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</row>
    <row r="34" spans="1:17" ht="24" customHeight="1" thickBot="1">
      <c r="A34" s="190" t="s">
        <v>396</v>
      </c>
      <c r="B34" s="190">
        <v>96015</v>
      </c>
      <c r="C34" s="190" t="s">
        <v>366</v>
      </c>
      <c r="D34" s="192">
        <f t="shared" si="0"/>
        <v>0</v>
      </c>
      <c r="E34" s="192">
        <f t="shared" si="1"/>
        <v>0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</row>
    <row r="35" spans="1:17" ht="24" customHeight="1" thickBot="1">
      <c r="A35" s="190" t="s">
        <v>397</v>
      </c>
      <c r="B35" s="190">
        <v>104051</v>
      </c>
      <c r="C35" s="190" t="s">
        <v>367</v>
      </c>
      <c r="D35" s="192">
        <f t="shared" si="0"/>
        <v>0</v>
      </c>
      <c r="E35" s="192">
        <f t="shared" si="1"/>
        <v>0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  <row r="36" spans="1:17" ht="24" customHeight="1" thickBot="1">
      <c r="A36" s="190" t="s">
        <v>398</v>
      </c>
      <c r="B36" s="213"/>
      <c r="C36" s="213" t="s">
        <v>347</v>
      </c>
      <c r="D36" s="192">
        <f>SUM(F36+H36+J36+L36+N36+P36)</f>
        <v>351623</v>
      </c>
      <c r="E36" s="192">
        <f>SUM(G36+I36+K36+M36+O36)</f>
        <v>544871</v>
      </c>
      <c r="F36" s="191">
        <f aca="true" t="shared" si="2" ref="F36:K36">SUM(F9:F32)</f>
        <v>81945</v>
      </c>
      <c r="G36" s="191">
        <f t="shared" si="2"/>
        <v>91597</v>
      </c>
      <c r="H36" s="191">
        <f t="shared" si="2"/>
        <v>15979</v>
      </c>
      <c r="I36" s="191">
        <f t="shared" si="2"/>
        <v>15963</v>
      </c>
      <c r="J36" s="191">
        <f t="shared" si="2"/>
        <v>57000</v>
      </c>
      <c r="K36" s="191">
        <f t="shared" si="2"/>
        <v>62994</v>
      </c>
      <c r="L36" s="191">
        <f>SUM(L9:L32)</f>
        <v>74907</v>
      </c>
      <c r="M36" s="191">
        <f>SUM(M32:M35)</f>
        <v>41456</v>
      </c>
      <c r="N36" s="194">
        <v>121792</v>
      </c>
      <c r="O36" s="194">
        <v>332861</v>
      </c>
      <c r="P36" s="191">
        <f>SUM(P9:P32)</f>
        <v>0</v>
      </c>
      <c r="Q36" s="191">
        <f>SUM(Q9:Q32)</f>
        <v>0</v>
      </c>
    </row>
    <row r="37" ht="12" thickBot="1">
      <c r="A37" s="23"/>
    </row>
    <row r="38" spans="1:17" ht="12" thickBot="1">
      <c r="A38" s="289" t="s">
        <v>300</v>
      </c>
      <c r="B38" s="196"/>
      <c r="C38" s="196"/>
      <c r="D38" s="289" t="s">
        <v>304</v>
      </c>
      <c r="E38" s="290"/>
      <c r="F38" s="289" t="s">
        <v>301</v>
      </c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</row>
    <row r="39" spans="1:17" ht="21.75" thickBot="1">
      <c r="A39" s="289"/>
      <c r="B39" s="196" t="s">
        <v>348</v>
      </c>
      <c r="C39" s="196" t="s">
        <v>349</v>
      </c>
      <c r="D39" s="290"/>
      <c r="E39" s="290"/>
      <c r="F39" s="289" t="s">
        <v>24</v>
      </c>
      <c r="G39" s="290"/>
      <c r="H39" s="289" t="s">
        <v>0</v>
      </c>
      <c r="I39" s="290"/>
      <c r="J39" s="289" t="s">
        <v>86</v>
      </c>
      <c r="K39" s="290"/>
      <c r="L39" s="289" t="s">
        <v>87</v>
      </c>
      <c r="M39" s="290"/>
      <c r="N39" s="289" t="s">
        <v>350</v>
      </c>
      <c r="O39" s="290"/>
      <c r="P39" s="196"/>
      <c r="Q39" s="196"/>
    </row>
    <row r="40" spans="1:17" ht="42.75" thickBot="1">
      <c r="A40" s="289"/>
      <c r="B40" s="197"/>
      <c r="C40" s="197"/>
      <c r="D40" s="196" t="s">
        <v>410</v>
      </c>
      <c r="E40" s="196" t="s">
        <v>411</v>
      </c>
      <c r="F40" s="196" t="s">
        <v>410</v>
      </c>
      <c r="G40" s="196" t="s">
        <v>411</v>
      </c>
      <c r="H40" s="196" t="s">
        <v>410</v>
      </c>
      <c r="I40" s="196" t="s">
        <v>411</v>
      </c>
      <c r="J40" s="196" t="s">
        <v>410</v>
      </c>
      <c r="K40" s="196" t="s">
        <v>411</v>
      </c>
      <c r="L40" s="196" t="s">
        <v>410</v>
      </c>
      <c r="M40" s="196" t="s">
        <v>411</v>
      </c>
      <c r="N40" s="196" t="s">
        <v>410</v>
      </c>
      <c r="O40" s="196" t="s">
        <v>411</v>
      </c>
      <c r="P40" s="196"/>
      <c r="Q40" s="196"/>
    </row>
    <row r="41" spans="1:17" ht="12" thickBot="1">
      <c r="A41" s="289"/>
      <c r="B41" s="197"/>
      <c r="C41" s="197"/>
      <c r="D41" s="197"/>
      <c r="E41" s="197"/>
      <c r="F41" s="289" t="s">
        <v>311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</row>
    <row r="42" spans="1:17" ht="27.75" customHeight="1" thickBot="1">
      <c r="A42" s="190" t="s">
        <v>312</v>
      </c>
      <c r="B42" s="190">
        <v>11130</v>
      </c>
      <c r="C42" s="190" t="s">
        <v>72</v>
      </c>
      <c r="D42" s="191">
        <f>SUM(F42+H42)</f>
        <v>35617</v>
      </c>
      <c r="E42" s="191">
        <f>SUM(G42+I42)</f>
        <v>35617</v>
      </c>
      <c r="F42" s="193"/>
      <c r="G42" s="194"/>
      <c r="H42" s="193">
        <v>35617</v>
      </c>
      <c r="I42" s="194">
        <v>35617</v>
      </c>
      <c r="J42" s="194"/>
      <c r="K42" s="194"/>
      <c r="L42" s="194"/>
      <c r="M42" s="194"/>
      <c r="N42" s="194"/>
      <c r="O42" s="194"/>
      <c r="P42" s="194"/>
      <c r="Q42" s="194"/>
    </row>
    <row r="43" spans="1:17" ht="21" customHeight="1" thickBot="1">
      <c r="A43" s="190" t="s">
        <v>313</v>
      </c>
      <c r="B43" s="190">
        <v>13320</v>
      </c>
      <c r="C43" s="190" t="s">
        <v>314</v>
      </c>
      <c r="D43" s="191">
        <f aca="true" t="shared" si="3" ref="D43:D66">SUM(F43+H43)</f>
        <v>0</v>
      </c>
      <c r="E43" s="191">
        <f aca="true" t="shared" si="4" ref="E43:E66">SUM(G43+I43)</f>
        <v>0</v>
      </c>
      <c r="F43" s="193"/>
      <c r="G43" s="194"/>
      <c r="H43" s="193"/>
      <c r="I43" s="194"/>
      <c r="J43" s="194"/>
      <c r="K43" s="194"/>
      <c r="L43" s="194"/>
      <c r="M43" s="194"/>
      <c r="N43" s="194"/>
      <c r="O43" s="194"/>
      <c r="P43" s="194"/>
      <c r="Q43" s="194"/>
    </row>
    <row r="44" spans="1:17" ht="21" customHeight="1" thickBot="1">
      <c r="A44" s="190" t="s">
        <v>315</v>
      </c>
      <c r="B44" s="190">
        <v>11350</v>
      </c>
      <c r="C44" s="190" t="s">
        <v>316</v>
      </c>
      <c r="D44" s="191">
        <f t="shared" si="3"/>
        <v>193967</v>
      </c>
      <c r="E44" s="191">
        <f t="shared" si="4"/>
        <v>22110</v>
      </c>
      <c r="F44" s="193">
        <v>48730</v>
      </c>
      <c r="G44" s="194">
        <v>14490</v>
      </c>
      <c r="H44" s="193">
        <v>145237</v>
      </c>
      <c r="I44" s="194">
        <v>7620</v>
      </c>
      <c r="J44" s="194"/>
      <c r="K44" s="194"/>
      <c r="L44" s="194"/>
      <c r="M44" s="194"/>
      <c r="N44" s="194"/>
      <c r="O44" s="194"/>
      <c r="P44" s="194"/>
      <c r="Q44" s="194"/>
    </row>
    <row r="45" spans="1:17" ht="21" customHeight="1" thickBot="1">
      <c r="A45" s="190" t="s">
        <v>317</v>
      </c>
      <c r="B45" s="190">
        <v>32020</v>
      </c>
      <c r="C45" s="190" t="s">
        <v>318</v>
      </c>
      <c r="D45" s="191">
        <f t="shared" si="3"/>
        <v>0</v>
      </c>
      <c r="E45" s="191">
        <f t="shared" si="4"/>
        <v>0</v>
      </c>
      <c r="F45" s="193"/>
      <c r="G45" s="194"/>
      <c r="H45" s="193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1:17" ht="21" customHeight="1" thickBot="1">
      <c r="A46" s="190" t="s">
        <v>319</v>
      </c>
      <c r="B46" s="190">
        <v>413231</v>
      </c>
      <c r="C46" s="190" t="s">
        <v>73</v>
      </c>
      <c r="D46" s="191">
        <f t="shared" si="3"/>
        <v>10310</v>
      </c>
      <c r="E46" s="191">
        <f t="shared" si="4"/>
        <v>10310</v>
      </c>
      <c r="F46" s="193">
        <v>10310</v>
      </c>
      <c r="G46" s="194">
        <v>10310</v>
      </c>
      <c r="H46" s="193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21" customHeight="1" thickBot="1">
      <c r="A47" s="190" t="s">
        <v>320</v>
      </c>
      <c r="B47" s="190">
        <v>45160</v>
      </c>
      <c r="C47" s="190" t="s">
        <v>74</v>
      </c>
      <c r="D47" s="191">
        <f t="shared" si="3"/>
        <v>2500</v>
      </c>
      <c r="E47" s="191">
        <f t="shared" si="4"/>
        <v>2500</v>
      </c>
      <c r="F47" s="193"/>
      <c r="G47" s="194"/>
      <c r="H47" s="193">
        <v>2500</v>
      </c>
      <c r="I47" s="194">
        <v>2500</v>
      </c>
      <c r="J47" s="194"/>
      <c r="K47" s="194"/>
      <c r="L47" s="194"/>
      <c r="M47" s="194"/>
      <c r="N47" s="194"/>
      <c r="O47" s="194"/>
      <c r="P47" s="194"/>
      <c r="Q47" s="194"/>
    </row>
    <row r="48" spans="1:17" ht="21" customHeight="1" thickBot="1">
      <c r="A48" s="190" t="s">
        <v>321</v>
      </c>
      <c r="B48" s="190">
        <v>51040</v>
      </c>
      <c r="C48" s="190" t="s">
        <v>322</v>
      </c>
      <c r="D48" s="191">
        <f t="shared" si="3"/>
        <v>0</v>
      </c>
      <c r="E48" s="191">
        <f t="shared" si="4"/>
        <v>0</v>
      </c>
      <c r="F48" s="193"/>
      <c r="G48" s="194"/>
      <c r="H48" s="193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1:17" ht="21" customHeight="1" thickBot="1">
      <c r="A49" s="190" t="s">
        <v>323</v>
      </c>
      <c r="B49" s="190">
        <v>52020</v>
      </c>
      <c r="C49" s="190" t="s">
        <v>75</v>
      </c>
      <c r="D49" s="191">
        <f t="shared" si="3"/>
        <v>50845</v>
      </c>
      <c r="E49" s="191">
        <f t="shared" si="4"/>
        <v>101945</v>
      </c>
      <c r="F49" s="193"/>
      <c r="G49" s="194"/>
      <c r="H49" s="193">
        <v>50845</v>
      </c>
      <c r="I49" s="194">
        <v>101945</v>
      </c>
      <c r="J49" s="194"/>
      <c r="K49" s="194"/>
      <c r="L49" s="194"/>
      <c r="M49" s="194"/>
      <c r="N49" s="194"/>
      <c r="O49" s="194"/>
      <c r="P49" s="194"/>
      <c r="Q49" s="194"/>
    </row>
    <row r="50" spans="1:17" ht="21" customHeight="1" thickBot="1">
      <c r="A50" s="190" t="s">
        <v>324</v>
      </c>
      <c r="B50" s="190">
        <v>63020</v>
      </c>
      <c r="C50" s="190" t="s">
        <v>76</v>
      </c>
      <c r="D50" s="191">
        <f t="shared" si="3"/>
        <v>0</v>
      </c>
      <c r="E50" s="191">
        <f t="shared" si="4"/>
        <v>8636</v>
      </c>
      <c r="F50" s="193"/>
      <c r="G50" s="194">
        <v>4514</v>
      </c>
      <c r="H50" s="193"/>
      <c r="I50" s="194">
        <v>4122</v>
      </c>
      <c r="J50" s="194"/>
      <c r="K50" s="194"/>
      <c r="L50" s="194"/>
      <c r="M50" s="194"/>
      <c r="N50" s="194"/>
      <c r="O50" s="194"/>
      <c r="P50" s="194"/>
      <c r="Q50" s="194"/>
    </row>
    <row r="51" spans="1:17" ht="21" customHeight="1" thickBot="1">
      <c r="A51" s="190" t="s">
        <v>325</v>
      </c>
      <c r="B51" s="190">
        <v>64010</v>
      </c>
      <c r="C51" s="190" t="s">
        <v>77</v>
      </c>
      <c r="D51" s="191">
        <f t="shared" si="3"/>
        <v>0</v>
      </c>
      <c r="E51" s="191">
        <f t="shared" si="4"/>
        <v>0</v>
      </c>
      <c r="F51" s="193"/>
      <c r="G51" s="194"/>
      <c r="H51" s="193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1:17" ht="21" customHeight="1" thickBot="1">
      <c r="A52" s="190" t="s">
        <v>326</v>
      </c>
      <c r="B52" s="190">
        <v>66010</v>
      </c>
      <c r="C52" s="190" t="s">
        <v>78</v>
      </c>
      <c r="D52" s="191">
        <f t="shared" si="3"/>
        <v>0</v>
      </c>
      <c r="E52" s="191">
        <f t="shared" si="4"/>
        <v>0</v>
      </c>
      <c r="F52" s="193"/>
      <c r="G52" s="194"/>
      <c r="H52" s="193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21" customHeight="1" thickBot="1">
      <c r="A53" s="190" t="s">
        <v>327</v>
      </c>
      <c r="B53" s="190">
        <v>66020</v>
      </c>
      <c r="C53" s="190" t="s">
        <v>351</v>
      </c>
      <c r="D53" s="191">
        <f t="shared" si="3"/>
        <v>200</v>
      </c>
      <c r="E53" s="191">
        <f t="shared" si="4"/>
        <v>2316</v>
      </c>
      <c r="F53" s="193">
        <v>200</v>
      </c>
      <c r="G53" s="194">
        <v>2241</v>
      </c>
      <c r="H53" s="193">
        <v>0</v>
      </c>
      <c r="I53" s="194">
        <v>75</v>
      </c>
      <c r="J53" s="194"/>
      <c r="K53" s="194"/>
      <c r="L53" s="194"/>
      <c r="M53" s="194"/>
      <c r="N53" s="194"/>
      <c r="O53" s="194"/>
      <c r="P53" s="194"/>
      <c r="Q53" s="194"/>
    </row>
    <row r="54" spans="1:17" ht="21" customHeight="1" thickBot="1">
      <c r="A54" s="190" t="s">
        <v>329</v>
      </c>
      <c r="B54" s="190">
        <v>72111</v>
      </c>
      <c r="C54" s="190" t="s">
        <v>80</v>
      </c>
      <c r="D54" s="191">
        <f t="shared" si="3"/>
        <v>0</v>
      </c>
      <c r="E54" s="191">
        <f t="shared" si="4"/>
        <v>0</v>
      </c>
      <c r="F54" s="193"/>
      <c r="G54" s="194"/>
      <c r="H54" s="193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1:17" ht="21" customHeight="1" thickBot="1">
      <c r="A55" s="190" t="s">
        <v>352</v>
      </c>
      <c r="B55" s="190">
        <v>72311</v>
      </c>
      <c r="C55" s="190" t="s">
        <v>81</v>
      </c>
      <c r="D55" s="191">
        <f t="shared" si="3"/>
        <v>0</v>
      </c>
      <c r="E55" s="191">
        <f t="shared" si="4"/>
        <v>0</v>
      </c>
      <c r="F55" s="193"/>
      <c r="G55" s="194"/>
      <c r="H55" s="193"/>
      <c r="I55" s="194"/>
      <c r="J55" s="194"/>
      <c r="K55" s="194"/>
      <c r="L55" s="194"/>
      <c r="M55" s="194"/>
      <c r="N55" s="194"/>
      <c r="O55" s="194"/>
      <c r="P55" s="194"/>
      <c r="Q55" s="194"/>
    </row>
    <row r="56" spans="1:17" ht="21" customHeight="1" thickBot="1">
      <c r="A56" s="190" t="s">
        <v>330</v>
      </c>
      <c r="B56" s="190">
        <v>74031</v>
      </c>
      <c r="C56" s="190" t="s">
        <v>82</v>
      </c>
      <c r="D56" s="191">
        <f t="shared" si="3"/>
        <v>0</v>
      </c>
      <c r="E56" s="191">
        <f t="shared" si="4"/>
        <v>0</v>
      </c>
      <c r="F56" s="193"/>
      <c r="G56" s="194"/>
      <c r="H56" s="193"/>
      <c r="I56" s="194"/>
      <c r="J56" s="194"/>
      <c r="K56" s="194"/>
      <c r="L56" s="194"/>
      <c r="M56" s="194"/>
      <c r="N56" s="194"/>
      <c r="O56" s="194"/>
      <c r="P56" s="194"/>
      <c r="Q56" s="194"/>
    </row>
    <row r="57" spans="1:17" ht="21" customHeight="1" thickBot="1">
      <c r="A57" s="190" t="s">
        <v>331</v>
      </c>
      <c r="B57" s="190">
        <v>76062</v>
      </c>
      <c r="C57" s="190" t="s">
        <v>83</v>
      </c>
      <c r="D57" s="191">
        <f t="shared" si="3"/>
        <v>0</v>
      </c>
      <c r="E57" s="191">
        <f t="shared" si="4"/>
        <v>81140</v>
      </c>
      <c r="F57" s="193"/>
      <c r="G57" s="194"/>
      <c r="H57" s="193"/>
      <c r="I57" s="194">
        <v>81140</v>
      </c>
      <c r="J57" s="194"/>
      <c r="K57" s="194"/>
      <c r="L57" s="194"/>
      <c r="M57" s="194"/>
      <c r="N57" s="194"/>
      <c r="O57" s="194"/>
      <c r="P57" s="194"/>
      <c r="Q57" s="194"/>
    </row>
    <row r="58" spans="1:17" ht="21" customHeight="1" thickBot="1">
      <c r="A58" s="190" t="s">
        <v>332</v>
      </c>
      <c r="B58" s="190">
        <v>81030</v>
      </c>
      <c r="C58" s="190" t="s">
        <v>333</v>
      </c>
      <c r="D58" s="191">
        <f t="shared" si="3"/>
        <v>0</v>
      </c>
      <c r="E58" s="191">
        <f t="shared" si="4"/>
        <v>42600</v>
      </c>
      <c r="F58" s="193"/>
      <c r="G58" s="194">
        <v>42600</v>
      </c>
      <c r="H58" s="193"/>
      <c r="I58" s="194"/>
      <c r="J58" s="194"/>
      <c r="K58" s="194"/>
      <c r="L58" s="194"/>
      <c r="M58" s="194"/>
      <c r="N58" s="194"/>
      <c r="O58" s="194"/>
      <c r="P58" s="194"/>
      <c r="Q58" s="194"/>
    </row>
    <row r="59" spans="1:17" ht="21" customHeight="1" thickBot="1">
      <c r="A59" s="190" t="s">
        <v>334</v>
      </c>
      <c r="B59" s="190">
        <v>82042</v>
      </c>
      <c r="C59" s="190" t="s">
        <v>84</v>
      </c>
      <c r="D59" s="191">
        <f t="shared" si="3"/>
        <v>0</v>
      </c>
      <c r="E59" s="191">
        <f t="shared" si="4"/>
        <v>0</v>
      </c>
      <c r="F59" s="193"/>
      <c r="G59" s="194"/>
      <c r="H59" s="265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1:17" ht="21" customHeight="1" thickBot="1">
      <c r="A60" s="190" t="s">
        <v>335</v>
      </c>
      <c r="B60" s="190">
        <v>82092</v>
      </c>
      <c r="C60" s="190" t="s">
        <v>85</v>
      </c>
      <c r="D60" s="191">
        <f t="shared" si="3"/>
        <v>0</v>
      </c>
      <c r="E60" s="191">
        <f t="shared" si="4"/>
        <v>0</v>
      </c>
      <c r="F60" s="193"/>
      <c r="G60" s="194"/>
      <c r="H60" s="265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1:17" ht="21" customHeight="1" thickBot="1">
      <c r="A61" s="190" t="s">
        <v>336</v>
      </c>
      <c r="B61" s="190">
        <v>96015</v>
      </c>
      <c r="C61" s="190" t="s">
        <v>353</v>
      </c>
      <c r="D61" s="191">
        <f t="shared" si="3"/>
        <v>0</v>
      </c>
      <c r="E61" s="191">
        <f t="shared" si="4"/>
        <v>0</v>
      </c>
      <c r="F61" s="265"/>
      <c r="G61" s="191"/>
      <c r="H61" s="265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1:17" ht="21" customHeight="1" thickBot="1">
      <c r="A62" s="190" t="s">
        <v>338</v>
      </c>
      <c r="B62" s="190">
        <v>102030</v>
      </c>
      <c r="C62" s="190" t="s">
        <v>339</v>
      </c>
      <c r="D62" s="191">
        <f t="shared" si="3"/>
        <v>0</v>
      </c>
      <c r="E62" s="191">
        <f t="shared" si="4"/>
        <v>0</v>
      </c>
      <c r="F62" s="265"/>
      <c r="G62" s="191"/>
      <c r="H62" s="265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1:17" ht="21" customHeight="1" thickBot="1">
      <c r="A63" s="190" t="s">
        <v>340</v>
      </c>
      <c r="B63" s="190">
        <v>104042</v>
      </c>
      <c r="C63" s="190" t="s">
        <v>341</v>
      </c>
      <c r="D63" s="191">
        <f t="shared" si="3"/>
        <v>0</v>
      </c>
      <c r="E63" s="191">
        <f t="shared" si="4"/>
        <v>0</v>
      </c>
      <c r="F63" s="265"/>
      <c r="G63" s="191"/>
      <c r="H63" s="265"/>
      <c r="I63" s="194"/>
      <c r="J63" s="191"/>
      <c r="K63" s="191"/>
      <c r="L63" s="191"/>
      <c r="M63" s="191"/>
      <c r="N63" s="191"/>
      <c r="O63" s="191"/>
      <c r="P63" s="191"/>
      <c r="Q63" s="191"/>
    </row>
    <row r="64" spans="1:17" ht="21" customHeight="1" thickBot="1">
      <c r="A64" s="190" t="s">
        <v>342</v>
      </c>
      <c r="B64" s="190">
        <v>104051</v>
      </c>
      <c r="C64" s="190" t="s">
        <v>343</v>
      </c>
      <c r="D64" s="191">
        <f t="shared" si="3"/>
        <v>0</v>
      </c>
      <c r="E64" s="191">
        <f t="shared" si="4"/>
        <v>0</v>
      </c>
      <c r="F64" s="265"/>
      <c r="G64" s="191"/>
      <c r="H64" s="265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1:17" ht="21" customHeight="1" thickBot="1">
      <c r="A65" s="190" t="s">
        <v>344</v>
      </c>
      <c r="B65" s="190">
        <v>107060</v>
      </c>
      <c r="C65" s="190" t="s">
        <v>345</v>
      </c>
      <c r="D65" s="191">
        <f t="shared" si="3"/>
        <v>0</v>
      </c>
      <c r="E65" s="191">
        <f t="shared" si="4"/>
        <v>0</v>
      </c>
      <c r="F65" s="265"/>
      <c r="G65" s="191"/>
      <c r="H65" s="265"/>
      <c r="I65" s="191"/>
      <c r="J65" s="191"/>
      <c r="K65" s="191"/>
      <c r="L65" s="191"/>
      <c r="M65" s="191"/>
      <c r="N65" s="191"/>
      <c r="O65" s="191"/>
      <c r="P65" s="191"/>
      <c r="Q65" s="191"/>
    </row>
    <row r="66" spans="1:17" ht="21" customHeight="1" thickBot="1">
      <c r="A66" s="213" t="s">
        <v>346</v>
      </c>
      <c r="B66" s="190"/>
      <c r="C66" s="213" t="s">
        <v>354</v>
      </c>
      <c r="D66" s="191">
        <f t="shared" si="3"/>
        <v>293439</v>
      </c>
      <c r="E66" s="191">
        <f t="shared" si="4"/>
        <v>307174</v>
      </c>
      <c r="F66" s="191">
        <f>SUM(F42:F65)</f>
        <v>59240</v>
      </c>
      <c r="G66" s="191">
        <f>SUM(G42:G65)</f>
        <v>74155</v>
      </c>
      <c r="H66" s="191">
        <f>SUM(H42:H65)</f>
        <v>234199</v>
      </c>
      <c r="I66" s="191">
        <f>SUM(I42:I65)</f>
        <v>233019</v>
      </c>
      <c r="J66" s="191"/>
      <c r="K66" s="191"/>
      <c r="L66" s="191"/>
      <c r="M66" s="191"/>
      <c r="N66" s="191"/>
      <c r="O66" s="191"/>
      <c r="P66" s="191"/>
      <c r="Q66" s="191"/>
    </row>
    <row r="67" ht="11.25">
      <c r="A67" s="23"/>
    </row>
  </sheetData>
  <sheetProtection/>
  <mergeCells count="23">
    <mergeCell ref="A38:A41"/>
    <mergeCell ref="D38:E39"/>
    <mergeCell ref="F38:Q38"/>
    <mergeCell ref="F39:G39"/>
    <mergeCell ref="H39:I39"/>
    <mergeCell ref="J39:K39"/>
    <mergeCell ref="A1:H1"/>
    <mergeCell ref="A2:H2"/>
    <mergeCell ref="A3:M4"/>
    <mergeCell ref="A5:A8"/>
    <mergeCell ref="D5:E5"/>
    <mergeCell ref="F5:Q5"/>
    <mergeCell ref="D6:E6"/>
    <mergeCell ref="L6:M6"/>
    <mergeCell ref="N6:O6"/>
    <mergeCell ref="P6:Q6"/>
    <mergeCell ref="F6:G6"/>
    <mergeCell ref="H6:I6"/>
    <mergeCell ref="J6:K6"/>
    <mergeCell ref="L39:M39"/>
    <mergeCell ref="N39:O39"/>
    <mergeCell ref="F41:Q41"/>
    <mergeCell ref="F8:Q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24" customWidth="1"/>
    <col min="2" max="2" width="38.7109375" style="0" customWidth="1"/>
    <col min="3" max="3" width="8.421875" style="0" customWidth="1"/>
    <col min="4" max="4" width="9.140625" style="0" customWidth="1"/>
    <col min="5" max="11" width="9.140625" style="0" hidden="1" customWidth="1"/>
  </cols>
  <sheetData>
    <row r="1" spans="1:11" ht="12.75">
      <c r="A1" s="281" t="s">
        <v>437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84" t="s">
        <v>109</v>
      </c>
      <c r="B3" s="295"/>
      <c r="C3" s="295"/>
      <c r="D3" s="295"/>
      <c r="E3" s="287"/>
      <c r="F3" s="287"/>
      <c r="G3" s="287"/>
      <c r="H3" s="287"/>
      <c r="I3" s="287"/>
      <c r="J3" s="287"/>
      <c r="K3" s="287"/>
    </row>
    <row r="4" spans="1:11" ht="12.75">
      <c r="A4" s="201"/>
      <c r="B4" s="12"/>
      <c r="C4" s="12"/>
      <c r="D4" s="12"/>
      <c r="E4" s="12"/>
      <c r="F4" s="12"/>
      <c r="G4" s="12"/>
      <c r="H4" s="12"/>
      <c r="I4" s="13"/>
      <c r="J4" s="13"/>
      <c r="K4" s="13"/>
    </row>
    <row r="5" spans="1:11" ht="12.75">
      <c r="A5" s="284" t="s">
        <v>412</v>
      </c>
      <c r="B5" s="295"/>
      <c r="C5" s="295"/>
      <c r="D5" s="295"/>
      <c r="E5" s="287"/>
      <c r="F5" s="287"/>
      <c r="G5" s="287"/>
      <c r="H5" s="287"/>
      <c r="I5" s="287"/>
      <c r="J5" s="287"/>
      <c r="K5" s="287"/>
    </row>
    <row r="6" spans="1:11" ht="31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2.75" customHeight="1">
      <c r="A7" s="48" t="s">
        <v>300</v>
      </c>
      <c r="B7" s="16" t="s">
        <v>355</v>
      </c>
      <c r="C7" s="16" t="s">
        <v>410</v>
      </c>
      <c r="D7" s="199" t="s">
        <v>402</v>
      </c>
      <c r="E7" s="199" t="s">
        <v>90</v>
      </c>
      <c r="F7" s="199" t="s">
        <v>112</v>
      </c>
      <c r="G7" s="199" t="s">
        <v>91</v>
      </c>
      <c r="H7" s="199" t="s">
        <v>89</v>
      </c>
      <c r="I7" s="199" t="s">
        <v>90</v>
      </c>
      <c r="J7" s="199" t="s">
        <v>112</v>
      </c>
      <c r="K7" s="199" t="s">
        <v>91</v>
      </c>
    </row>
    <row r="8" spans="1:11" s="200" customFormat="1" ht="36.75" customHeight="1">
      <c r="A8" s="49">
        <v>1</v>
      </c>
      <c r="B8" s="266" t="s">
        <v>73</v>
      </c>
      <c r="C8" s="267">
        <f>SUM(C9:C11)</f>
        <v>10310</v>
      </c>
      <c r="D8" s="267">
        <f>SUM(D9:D11)</f>
        <v>10728</v>
      </c>
      <c r="E8" s="26"/>
      <c r="F8" s="26"/>
      <c r="G8" s="26"/>
      <c r="H8" s="26"/>
      <c r="I8" s="26"/>
      <c r="J8" s="234">
        <v>3176</v>
      </c>
      <c r="K8" s="43">
        <f>SUM(K9:K11)</f>
        <v>0</v>
      </c>
    </row>
    <row r="9" spans="1:11" ht="36.75" customHeight="1">
      <c r="A9" s="49">
        <v>2</v>
      </c>
      <c r="B9" s="268" t="s">
        <v>413</v>
      </c>
      <c r="C9" s="269">
        <v>340</v>
      </c>
      <c r="D9" s="25">
        <v>758</v>
      </c>
      <c r="E9" s="25"/>
      <c r="F9" s="25"/>
      <c r="G9" s="25"/>
      <c r="H9" s="25"/>
      <c r="I9" s="25"/>
      <c r="J9" s="235">
        <v>3176</v>
      </c>
      <c r="K9" s="49"/>
    </row>
    <row r="10" spans="1:11" ht="36.75" customHeight="1">
      <c r="A10" s="49">
        <v>3</v>
      </c>
      <c r="B10" s="268" t="s">
        <v>414</v>
      </c>
      <c r="C10" s="269"/>
      <c r="D10" s="25"/>
      <c r="E10" s="25"/>
      <c r="F10" s="25"/>
      <c r="G10" s="25"/>
      <c r="H10" s="25"/>
      <c r="I10" s="25"/>
      <c r="J10" s="235"/>
      <c r="K10" s="49"/>
    </row>
    <row r="11" spans="1:11" ht="36.75" customHeight="1">
      <c r="A11" s="49">
        <v>4</v>
      </c>
      <c r="B11" s="268" t="s">
        <v>415</v>
      </c>
      <c r="C11" s="269">
        <v>9970</v>
      </c>
      <c r="D11" s="25">
        <v>9970</v>
      </c>
      <c r="E11" s="26"/>
      <c r="F11" s="26"/>
      <c r="G11" s="26"/>
      <c r="H11" s="26"/>
      <c r="I11" s="26"/>
      <c r="J11" s="234"/>
      <c r="K11" s="49"/>
    </row>
    <row r="12" spans="1:11" ht="36.75" customHeight="1">
      <c r="A12" s="49">
        <v>5</v>
      </c>
      <c r="B12" s="43" t="s">
        <v>79</v>
      </c>
      <c r="C12" s="267">
        <f>SUM(C13)</f>
        <v>0</v>
      </c>
      <c r="D12" s="267">
        <f>SUM(D13)</f>
        <v>2150</v>
      </c>
      <c r="E12" s="25"/>
      <c r="F12" s="25"/>
      <c r="G12" s="25"/>
      <c r="H12" s="25"/>
      <c r="I12" s="25"/>
      <c r="J12" s="235"/>
      <c r="K12" s="49"/>
    </row>
    <row r="13" spans="1:11" ht="36.75" customHeight="1">
      <c r="A13" s="49">
        <v>6</v>
      </c>
      <c r="B13" s="49" t="s">
        <v>416</v>
      </c>
      <c r="C13" s="269"/>
      <c r="D13" s="25">
        <v>2150</v>
      </c>
      <c r="E13" s="26">
        <f>SUM(E14:E21)</f>
        <v>0</v>
      </c>
      <c r="F13" s="26">
        <f>SUM(F14:F21)</f>
        <v>0</v>
      </c>
      <c r="G13" s="26">
        <f>SUM(G14:G21)</f>
        <v>0</v>
      </c>
      <c r="H13" s="26">
        <f>SUM(H14:H21)</f>
        <v>0</v>
      </c>
      <c r="I13" s="26">
        <f>SUM(I14:I21)</f>
        <v>0</v>
      </c>
      <c r="J13" s="26">
        <v>50100</v>
      </c>
      <c r="K13" s="49"/>
    </row>
    <row r="14" spans="1:11" ht="36.75" customHeight="1">
      <c r="A14" s="49">
        <v>7</v>
      </c>
      <c r="B14" s="43" t="s">
        <v>357</v>
      </c>
      <c r="C14" s="43">
        <f>SUM(C15:C20)</f>
        <v>48930</v>
      </c>
      <c r="D14" s="43">
        <f>SUM(D15:D20)</f>
        <v>61277</v>
      </c>
      <c r="E14" s="25"/>
      <c r="F14" s="25"/>
      <c r="G14" s="25"/>
      <c r="H14" s="25"/>
      <c r="I14" s="25"/>
      <c r="J14" s="235"/>
      <c r="K14" s="208"/>
    </row>
    <row r="15" spans="1:11" ht="36.75" customHeight="1">
      <c r="A15" s="49">
        <v>8</v>
      </c>
      <c r="B15" s="49" t="s">
        <v>386</v>
      </c>
      <c r="C15" s="49"/>
      <c r="D15" s="25"/>
      <c r="E15" s="25"/>
      <c r="F15" s="25"/>
      <c r="G15" s="25"/>
      <c r="H15" s="25"/>
      <c r="I15" s="25"/>
      <c r="J15" s="25">
        <v>100</v>
      </c>
      <c r="K15" s="13"/>
    </row>
    <row r="16" spans="1:10" ht="36.75" customHeight="1">
      <c r="A16" s="49">
        <v>9</v>
      </c>
      <c r="B16" s="49" t="s">
        <v>388</v>
      </c>
      <c r="C16" s="49">
        <v>200</v>
      </c>
      <c r="D16" s="25">
        <v>200</v>
      </c>
      <c r="E16" s="25"/>
      <c r="F16" s="25"/>
      <c r="G16" s="25"/>
      <c r="H16" s="25"/>
      <c r="I16" s="25"/>
      <c r="J16" s="25"/>
    </row>
    <row r="17" spans="1:10" ht="36.75" customHeight="1">
      <c r="A17" s="49">
        <v>10</v>
      </c>
      <c r="B17" s="49" t="s">
        <v>387</v>
      </c>
      <c r="C17" s="269">
        <v>48730</v>
      </c>
      <c r="D17" s="25">
        <v>13963</v>
      </c>
      <c r="E17" s="25"/>
      <c r="F17" s="25"/>
      <c r="G17" s="25"/>
      <c r="H17" s="25"/>
      <c r="I17" s="25"/>
      <c r="J17" s="25"/>
    </row>
    <row r="18" spans="1:10" ht="36.75" customHeight="1">
      <c r="A18" s="49">
        <v>11</v>
      </c>
      <c r="B18" s="49" t="s">
        <v>417</v>
      </c>
      <c r="C18" s="269"/>
      <c r="D18" s="25">
        <v>4514</v>
      </c>
      <c r="E18" s="25"/>
      <c r="F18" s="25"/>
      <c r="G18" s="25"/>
      <c r="H18" s="25"/>
      <c r="I18" s="25"/>
      <c r="J18" s="25"/>
    </row>
    <row r="19" spans="1:10" ht="36.75" customHeight="1">
      <c r="A19" s="49">
        <v>12</v>
      </c>
      <c r="B19" s="49" t="s">
        <v>418</v>
      </c>
      <c r="C19" s="269"/>
      <c r="D19" s="25">
        <v>10228</v>
      </c>
      <c r="E19" s="25"/>
      <c r="F19" s="25"/>
      <c r="G19" s="25"/>
      <c r="H19" s="25"/>
      <c r="I19" s="25"/>
      <c r="J19" s="25"/>
    </row>
    <row r="20" spans="1:10" ht="36.75" customHeight="1">
      <c r="A20" s="49">
        <v>13</v>
      </c>
      <c r="B20" s="49" t="s">
        <v>419</v>
      </c>
      <c r="C20" s="269"/>
      <c r="D20" s="25">
        <v>32372</v>
      </c>
      <c r="E20" s="25"/>
      <c r="F20" s="25"/>
      <c r="G20" s="25"/>
      <c r="H20" s="25"/>
      <c r="I20" s="25"/>
      <c r="J20" s="25"/>
    </row>
    <row r="21" spans="1:10" ht="36.75" customHeight="1">
      <c r="A21" s="49">
        <v>14</v>
      </c>
      <c r="B21" s="43" t="s">
        <v>356</v>
      </c>
      <c r="C21" s="43">
        <f>C8+C12+C14</f>
        <v>59240</v>
      </c>
      <c r="D21" s="43">
        <f>D8+D12+D14</f>
        <v>74155</v>
      </c>
      <c r="E21" s="25"/>
      <c r="F21" s="25"/>
      <c r="G21" s="25"/>
      <c r="H21" s="25"/>
      <c r="I21" s="25"/>
      <c r="J21" s="25"/>
    </row>
  </sheetData>
  <sheetProtection/>
  <mergeCells count="4">
    <mergeCell ref="A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.7109375" style="4" customWidth="1"/>
    <col min="2" max="2" width="49.140625" style="4" customWidth="1"/>
    <col min="3" max="3" width="11.140625" style="4" customWidth="1"/>
    <col min="4" max="4" width="10.57421875" style="4" customWidth="1"/>
    <col min="5" max="5" width="0.13671875" style="4" hidden="1" customWidth="1"/>
    <col min="6" max="9" width="9.140625" style="4" hidden="1" customWidth="1"/>
    <col min="10" max="16384" width="9.140625" style="4" customWidth="1"/>
  </cols>
  <sheetData>
    <row r="1" spans="1:11" s="214" customFormat="1" ht="21" customHeight="1">
      <c r="A1" s="276" t="s">
        <v>438</v>
      </c>
      <c r="B1" s="276"/>
      <c r="C1" s="276"/>
      <c r="D1" s="276"/>
      <c r="E1" s="233"/>
      <c r="F1" s="233"/>
      <c r="G1" s="233"/>
      <c r="H1" s="233"/>
      <c r="I1" s="233"/>
      <c r="J1" s="233"/>
      <c r="K1" s="233"/>
    </row>
    <row r="2" spans="1:11" s="214" customFormat="1" ht="18.75" customHeight="1">
      <c r="A2" s="276"/>
      <c r="B2" s="276"/>
      <c r="C2" s="276"/>
      <c r="D2" s="276"/>
      <c r="E2" s="233"/>
      <c r="F2" s="233"/>
      <c r="G2" s="233"/>
      <c r="H2" s="233"/>
      <c r="I2" s="233"/>
      <c r="J2" s="233"/>
      <c r="K2" s="233"/>
    </row>
    <row r="3" spans="1:4" ht="11.25">
      <c r="A3" s="296" t="s">
        <v>109</v>
      </c>
      <c r="B3" s="296"/>
      <c r="C3" s="296"/>
      <c r="D3" s="296"/>
    </row>
    <row r="4" spans="1:4" ht="11.25">
      <c r="A4" s="296"/>
      <c r="B4" s="296"/>
      <c r="C4" s="296"/>
      <c r="D4" s="296"/>
    </row>
    <row r="5" spans="1:4" ht="19.5" customHeight="1">
      <c r="A5" s="296" t="s">
        <v>394</v>
      </c>
      <c r="B5" s="296"/>
      <c r="C5" s="296"/>
      <c r="D5" s="296"/>
    </row>
    <row r="6" ht="34.5" customHeight="1"/>
    <row r="7" spans="1:7" ht="54" customHeight="1">
      <c r="A7" s="3" t="s">
        <v>300</v>
      </c>
      <c r="B7" s="16" t="s">
        <v>364</v>
      </c>
      <c r="C7" s="209" t="s">
        <v>400</v>
      </c>
      <c r="D7" s="198" t="s">
        <v>420</v>
      </c>
      <c r="E7" s="209" t="s">
        <v>89</v>
      </c>
      <c r="F7" s="209" t="s">
        <v>90</v>
      </c>
      <c r="G7" s="209" t="s">
        <v>112</v>
      </c>
    </row>
    <row r="8" spans="1:7" ht="23.25" customHeight="1">
      <c r="A8" s="25" t="s">
        <v>312</v>
      </c>
      <c r="B8" s="49" t="s">
        <v>389</v>
      </c>
      <c r="C8" s="270">
        <v>35617</v>
      </c>
      <c r="D8" s="25">
        <v>33653</v>
      </c>
      <c r="E8" s="25"/>
      <c r="F8" s="25"/>
      <c r="G8" s="25"/>
    </row>
    <row r="9" spans="1:7" ht="23.25" customHeight="1">
      <c r="A9" s="25" t="s">
        <v>313</v>
      </c>
      <c r="B9" s="49" t="s">
        <v>390</v>
      </c>
      <c r="C9" s="271"/>
      <c r="D9" s="25"/>
      <c r="E9" s="25"/>
      <c r="F9" s="25"/>
      <c r="G9" s="25"/>
    </row>
    <row r="10" spans="1:7" ht="23.25" customHeight="1">
      <c r="A10" s="25" t="s">
        <v>315</v>
      </c>
      <c r="B10" s="49" t="s">
        <v>391</v>
      </c>
      <c r="C10" s="271">
        <v>145237</v>
      </c>
      <c r="D10" s="25">
        <v>89217</v>
      </c>
      <c r="E10" s="25"/>
      <c r="F10" s="25"/>
      <c r="G10" s="25"/>
    </row>
    <row r="11" spans="1:7" ht="23.25" customHeight="1">
      <c r="A11" s="25" t="s">
        <v>317</v>
      </c>
      <c r="B11" s="49" t="s">
        <v>421</v>
      </c>
      <c r="C11" s="271"/>
      <c r="D11" s="25"/>
      <c r="E11" s="25"/>
      <c r="F11" s="25"/>
      <c r="G11" s="25"/>
    </row>
    <row r="12" spans="1:7" ht="23.25" customHeight="1">
      <c r="A12" s="25" t="s">
        <v>319</v>
      </c>
      <c r="B12" s="49" t="s">
        <v>392</v>
      </c>
      <c r="C12" s="271"/>
      <c r="D12" s="25"/>
      <c r="E12" s="25"/>
      <c r="F12" s="25"/>
      <c r="G12" s="25"/>
    </row>
    <row r="13" spans="1:7" ht="23.25" customHeight="1">
      <c r="A13" s="25" t="s">
        <v>320</v>
      </c>
      <c r="B13" s="49" t="s">
        <v>393</v>
      </c>
      <c r="C13" s="271"/>
      <c r="D13" s="25"/>
      <c r="E13" s="25"/>
      <c r="F13" s="25"/>
      <c r="G13" s="25"/>
    </row>
    <row r="14" spans="1:7" ht="23.25" customHeight="1">
      <c r="A14" s="25" t="s">
        <v>321</v>
      </c>
      <c r="B14" s="49" t="s">
        <v>422</v>
      </c>
      <c r="C14" s="271"/>
      <c r="D14" s="25">
        <v>76</v>
      </c>
      <c r="E14" s="25"/>
      <c r="F14" s="25"/>
      <c r="G14" s="25"/>
    </row>
    <row r="15" spans="1:7" ht="23.25" customHeight="1">
      <c r="A15" s="25" t="s">
        <v>323</v>
      </c>
      <c r="B15" s="49" t="s">
        <v>423</v>
      </c>
      <c r="C15" s="271"/>
      <c r="D15" s="25">
        <v>612</v>
      </c>
      <c r="E15" s="25"/>
      <c r="F15" s="25"/>
      <c r="G15" s="25"/>
    </row>
    <row r="16" spans="1:7" ht="23.25" customHeight="1">
      <c r="A16" s="25" t="s">
        <v>324</v>
      </c>
      <c r="B16" s="49" t="s">
        <v>424</v>
      </c>
      <c r="C16" s="272">
        <v>50845</v>
      </c>
      <c r="D16" s="236">
        <v>101945</v>
      </c>
      <c r="E16" s="25"/>
      <c r="F16" s="25"/>
      <c r="G16" s="25"/>
    </row>
    <row r="17" spans="1:7" ht="23.25" customHeight="1">
      <c r="A17" s="25" t="s">
        <v>325</v>
      </c>
      <c r="B17" s="273" t="s">
        <v>425</v>
      </c>
      <c r="C17" s="270"/>
      <c r="D17" s="237">
        <v>4122</v>
      </c>
      <c r="E17" s="238"/>
      <c r="F17" s="25"/>
      <c r="G17" s="25"/>
    </row>
    <row r="18" spans="1:7" ht="23.25" customHeight="1">
      <c r="A18" s="25" t="s">
        <v>326</v>
      </c>
      <c r="B18" s="273" t="s">
        <v>426</v>
      </c>
      <c r="C18" s="270"/>
      <c r="D18" s="239">
        <v>798</v>
      </c>
      <c r="E18" s="238"/>
      <c r="F18" s="25"/>
      <c r="G18" s="25"/>
    </row>
    <row r="19" spans="1:7" ht="23.25" customHeight="1">
      <c r="A19" s="25" t="s">
        <v>327</v>
      </c>
      <c r="B19" s="273" t="s">
        <v>427</v>
      </c>
      <c r="C19" s="270"/>
      <c r="D19" s="239"/>
      <c r="E19" s="238"/>
      <c r="F19" s="25"/>
      <c r="G19" s="25"/>
    </row>
    <row r="20" spans="1:7" ht="23.25" customHeight="1">
      <c r="A20" s="25" t="s">
        <v>329</v>
      </c>
      <c r="B20" s="273" t="s">
        <v>428</v>
      </c>
      <c r="C20" s="270">
        <v>2500</v>
      </c>
      <c r="D20" s="239">
        <v>2596</v>
      </c>
      <c r="E20" s="238"/>
      <c r="F20" s="25"/>
      <c r="G20" s="25"/>
    </row>
    <row r="21" spans="1:7" ht="23.25" customHeight="1">
      <c r="A21" s="25" t="s">
        <v>352</v>
      </c>
      <c r="B21" s="26" t="s">
        <v>356</v>
      </c>
      <c r="C21" s="274">
        <f>SUM(C8:C20)</f>
        <v>234199</v>
      </c>
      <c r="D21" s="274">
        <f>SUM(D8:D20)</f>
        <v>233019</v>
      </c>
      <c r="E21" s="238"/>
      <c r="F21" s="25"/>
      <c r="G21" s="25"/>
    </row>
  </sheetData>
  <sheetProtection/>
  <mergeCells count="4">
    <mergeCell ref="A1:D1"/>
    <mergeCell ref="A2:D2"/>
    <mergeCell ref="A3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Windows-felhasználó</cp:lastModifiedBy>
  <cp:lastPrinted>2020-05-28T12:44:20Z</cp:lastPrinted>
  <dcterms:created xsi:type="dcterms:W3CDTF">2010-01-27T15:10:55Z</dcterms:created>
  <dcterms:modified xsi:type="dcterms:W3CDTF">2020-07-02T16:10:32Z</dcterms:modified>
  <cp:category/>
  <cp:version/>
  <cp:contentType/>
  <cp:contentStatus/>
</cp:coreProperties>
</file>