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kiadások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15" i="1"/>
  <c r="B114" i="1" s="1"/>
  <c r="B112" i="1"/>
  <c r="B108" i="1"/>
  <c r="B105" i="1"/>
  <c r="B97" i="1"/>
  <c r="B119" i="1" s="1"/>
  <c r="B117" i="1" s="1"/>
  <c r="B95" i="1"/>
  <c r="B91" i="1"/>
  <c r="B90" i="1"/>
  <c r="B85" i="1"/>
  <c r="B84" i="1"/>
  <c r="B78" i="1"/>
  <c r="B80" i="1" s="1"/>
  <c r="B77" i="1"/>
  <c r="B76" i="1" s="1"/>
  <c r="B72" i="1"/>
  <c r="B74" i="1" s="1"/>
  <c r="B71" i="1"/>
  <c r="B70" i="1"/>
  <c r="B68" i="1"/>
  <c r="B67" i="1" s="1"/>
  <c r="B64" i="1"/>
  <c r="B63" i="1" s="1"/>
  <c r="B61" i="1"/>
  <c r="B60" i="1"/>
  <c r="B57" i="1"/>
  <c r="B54" i="1"/>
  <c r="B49" i="1"/>
  <c r="B51" i="1" s="1"/>
  <c r="B48" i="1"/>
  <c r="B46" i="1"/>
  <c r="B45" i="1"/>
  <c r="B37" i="1"/>
  <c r="B36" i="1"/>
  <c r="B35" i="1"/>
  <c r="B34" i="1"/>
  <c r="B33" i="1"/>
  <c r="B29" i="1"/>
  <c r="B28" i="1"/>
  <c r="B27" i="1"/>
  <c r="B26" i="1"/>
  <c r="B23" i="1" s="1"/>
  <c r="B21" i="1"/>
  <c r="B20" i="1"/>
  <c r="B19" i="1"/>
  <c r="B18" i="1"/>
  <c r="B17" i="1" s="1"/>
  <c r="B15" i="1"/>
  <c r="B14" i="1"/>
  <c r="B8" i="1" s="1"/>
  <c r="B13" i="1"/>
  <c r="B7" i="1" s="1"/>
  <c r="B12" i="1"/>
  <c r="B9" i="1"/>
  <c r="B42" i="1" l="1"/>
  <c r="B89" i="1"/>
  <c r="B41" i="1"/>
  <c r="B39" i="1" s="1"/>
  <c r="B109" i="1" s="1"/>
  <c r="B107" i="1" s="1"/>
  <c r="B32" i="1"/>
  <c r="B31" i="1" s="1"/>
  <c r="B120" i="1"/>
  <c r="B11" i="1"/>
  <c r="B66" i="1"/>
  <c r="B6" i="1" l="1"/>
  <c r="B5" i="1" s="1"/>
  <c r="B106" i="1" s="1"/>
  <c r="B104" i="1"/>
  <c r="B110" i="1" s="1"/>
  <c r="B122" i="1" s="1"/>
  <c r="B93" i="1"/>
  <c r="B99" i="1" s="1"/>
</calcChain>
</file>

<file path=xl/sharedStrings.xml><?xml version="1.0" encoding="utf-8"?>
<sst xmlns="http://schemas.openxmlformats.org/spreadsheetml/2006/main" count="101" uniqueCount="80">
  <si>
    <t>2019. évi költségvetési kiadások (adatok Ft-ban)</t>
  </si>
  <si>
    <t>I.  MŰKÖDÉSI KIADÁSOK ÖSSZESEN (1.+2.+3.+ 4.)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</si>
  <si>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</si>
  <si>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</si>
  <si>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</si>
  <si>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</si>
  <si>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</si>
  <si>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</si>
  <si>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</si>
  <si>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</si>
  <si>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</si>
  <si>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</si>
  <si>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</si>
  <si>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</si>
  <si>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</si>
  <si>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</si>
  <si>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</si>
  <si>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</si>
  <si>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</si>
  <si>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</si>
  <si>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</si>
  <si>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</si>
  <si>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</si>
  <si>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</si>
  <si>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</si>
  <si>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</si>
  <si>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</si>
  <si>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</si>
  <si>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</si>
  <si>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</si>
  <si>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</si>
  <si>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</si>
  <si>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Településrendezési eszközök felülvizsgálata</t>
  </si>
  <si>
    <t>Nettó</t>
  </si>
  <si>
    <t>ÁFA</t>
  </si>
  <si>
    <t>1.1.2. Szennyvízhálózat fejlesztése</t>
  </si>
  <si>
    <t>1.1.3. Kisértékű tárgyieszköz beruházás</t>
  </si>
  <si>
    <t>1.1.4. Kerékpártároló építése közfoglalkoztatás keretében</t>
  </si>
  <si>
    <t>1.1.5. Traktorvásárlás közfoglalkoztatás keretében</t>
  </si>
  <si>
    <t>1.1.6. Járdaépítés közfoglalkoztatás keretében</t>
  </si>
  <si>
    <t>1.1.7. Gyógyvízzé minősítés kiadásai</t>
  </si>
  <si>
    <t>1.1.8. Orvosi betegirányító rendszer kiépítése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</si>
  <si>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</si>
  <si>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</si>
  <si>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</si>
  <si>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</si>
  <si>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Polgármesteri Hivatal</t>
  </si>
  <si>
    <t>1.4.1. Kisértékű tárgyieszköz beruházás</t>
  </si>
  <si>
    <t>2. Felújítási kiadások</t>
  </si>
  <si>
    <t>2.1.1. Ivóvízhálózat felújítási munkái</t>
  </si>
  <si>
    <t>2.1.2. Eötvös utca aszfaltozása</t>
  </si>
  <si>
    <t>2.1.3. Táncsics utcai óvoda lapostető-szigetelés felújítása</t>
  </si>
  <si>
    <t>3. Egyéb felhalmozási kiadások</t>
  </si>
  <si>
    <t>3.1.1.  Iskola energetikai fejlesztésére kapott támogatás visszafizetése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</si>
  <si>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</si>
  <si>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</si>
  <si>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</si>
  <si>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</si>
  <si>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</si>
  <si>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</si>
  <si>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3. Termálvíz-hasznosítási program fejlesztési hitelének visszafizetése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</si>
  <si>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</si>
  <si>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</si>
  <si>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MŰKÖDÉSI CÉLÚ TARTALÉKOK ALAPJÁN(1. -2.):</t>
  </si>
  <si>
    <t xml:space="preserve">1. Működési célú bevételek összesen: </t>
  </si>
  <si>
    <t xml:space="preserve">2. Működési célú kiadások és működési célú tartalékok összesen: </t>
  </si>
  <si>
    <t>II. A  KÖLTSÉGVETÉS EGYENLEGE A FELHALMOZÁSI BEVÉTELEK, KIADÁSOK ÉS FELHALMOZÁSI CÉLÚ TARTALÉKOK  ALAPJÁN(1. -2.):</t>
  </si>
  <si>
    <t xml:space="preserve">1. Felhalmozási célú bevételek összesen: </t>
  </si>
  <si>
    <t xml:space="preserve">2. Felhalmozási célú kiadások és felhalmozási célú tartalékok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</si>
  <si>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</si>
  <si>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</si>
  <si>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</si>
  <si>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</si>
  <si>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</si>
  <si>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</si>
  <si>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</si>
  <si>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</si>
  <si>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</si>
  <si>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EGYENLEG</t>
  </si>
  <si>
    <t>2. melléklet a 2/2019.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</si>
</sst>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\ #,##0.000000&quot;     &quot;;\-#,##0.000000&quot;     &quot;;&quot; -&quot;#.0000&quot;     &quot;;@\ 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3" fillId="0" borderId="0"/>
    <xf numFmtId="0" fontId="1" fillId="0" borderId="0"/>
  </cellStyleXfs>
  <cellXfs count="71">
    <xf numFmtId="0" fontId="0" fillId="0" borderId="0" xfId="0"/>
    <xf numFmtId="0" fontId="0" fillId="0" borderId="0" xfId="0" applyFont="1"/>
    <xf numFmtId="0" fontId="2" fillId="0" borderId="0" xfId="0" applyFont="1"/>
    <xf numFmtId="0" fontId="4" fillId="2" borderId="1" xfId="0" applyFont="1" applyFill="1" applyBorder="1"/>
    <xf numFmtId="3" fontId="5" fillId="2" borderId="2" xfId="0" applyNumberFormat="1" applyFont="1" applyFill="1" applyBorder="1"/>
    <xf numFmtId="0" fontId="6" fillId="0" borderId="0" xfId="0" applyFont="1" applyBorder="1"/>
    <xf numFmtId="3" fontId="2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3" fontId="9" fillId="0" borderId="0" xfId="0" applyNumberFormat="1" applyFont="1"/>
    <xf numFmtId="0" fontId="4" fillId="2" borderId="3" xfId="0" applyFont="1" applyFill="1" applyBorder="1"/>
    <xf numFmtId="3" fontId="5" fillId="2" borderId="4" xfId="0" applyNumberFormat="1" applyFont="1" applyFill="1" applyBorder="1"/>
    <xf numFmtId="0" fontId="7" fillId="0" borderId="5" xfId="0" applyFont="1" applyBorder="1"/>
    <xf numFmtId="3" fontId="2" fillId="0" borderId="5" xfId="0" applyNumberFormat="1" applyFont="1" applyBorder="1"/>
    <xf numFmtId="0" fontId="4" fillId="2" borderId="6" xfId="0" applyFont="1" applyFill="1" applyBorder="1"/>
    <xf numFmtId="3" fontId="5" fillId="2" borderId="5" xfId="0" applyNumberFormat="1" applyFont="1" applyFill="1" applyBorder="1"/>
    <xf numFmtId="3" fontId="0" fillId="0" borderId="0" xfId="0" applyNumberFormat="1"/>
    <xf numFmtId="0" fontId="10" fillId="0" borderId="0" xfId="0" applyFont="1" applyFill="1" applyBorder="1"/>
    <xf numFmtId="3" fontId="11" fillId="0" borderId="0" xfId="0" applyNumberFormat="1" applyFont="1" applyFill="1" applyBorder="1"/>
    <xf numFmtId="165" fontId="1" fillId="0" borderId="0" xfId="1" applyNumberFormat="1"/>
    <xf numFmtId="3" fontId="2" fillId="0" borderId="0" xfId="0" applyNumberFormat="1" applyFont="1" applyFill="1" applyBorder="1"/>
    <xf numFmtId="0" fontId="5" fillId="0" borderId="0" xfId="0" applyFont="1" applyAlignment="1">
      <alignment horizontal="right"/>
    </xf>
    <xf numFmtId="3" fontId="5" fillId="0" borderId="0" xfId="0" applyNumberFormat="1" applyFont="1" applyFill="1" applyBorder="1"/>
    <xf numFmtId="3" fontId="5" fillId="0" borderId="0" xfId="0" applyNumberFormat="1" applyFont="1"/>
    <xf numFmtId="0" fontId="2" fillId="0" borderId="0" xfId="0" applyFont="1" applyAlignment="1">
      <alignment horizontal="left"/>
    </xf>
    <xf numFmtId="0" fontId="12" fillId="0" borderId="0" xfId="0" applyFont="1"/>
    <xf numFmtId="3" fontId="11" fillId="0" borderId="0" xfId="0" applyNumberFormat="1" applyFont="1"/>
    <xf numFmtId="0" fontId="5" fillId="3" borderId="7" xfId="0" applyFont="1" applyFill="1" applyBorder="1"/>
    <xf numFmtId="3" fontId="5" fillId="3" borderId="7" xfId="0" applyNumberFormat="1" applyFont="1" applyFill="1" applyBorder="1"/>
    <xf numFmtId="3" fontId="11" fillId="0" borderId="0" xfId="0" applyNumberFormat="1" applyFont="1" applyFill="1"/>
    <xf numFmtId="49" fontId="2" fillId="0" borderId="0" xfId="0" applyNumberFormat="1" applyFont="1"/>
    <xf numFmtId="49" fontId="5" fillId="4" borderId="7" xfId="0" applyNumberFormat="1" applyFont="1" applyFill="1" applyBorder="1" applyAlignment="1">
      <alignment wrapText="1"/>
    </xf>
    <xf numFmtId="0" fontId="14" fillId="0" borderId="0" xfId="2" applyFont="1" applyAlignment="1">
      <alignment wrapText="1"/>
    </xf>
    <xf numFmtId="3" fontId="15" fillId="0" borderId="0" xfId="0" applyNumberFormat="1" applyFont="1"/>
    <xf numFmtId="14" fontId="2" fillId="0" borderId="0" xfId="0" applyNumberFormat="1" applyFont="1" applyAlignment="1">
      <alignment wrapText="1"/>
    </xf>
    <xf numFmtId="0" fontId="2" fillId="0" borderId="5" xfId="0" applyFont="1" applyBorder="1"/>
    <xf numFmtId="3" fontId="2" fillId="0" borderId="0" xfId="1" applyNumberFormat="1" applyFont="1" applyFill="1" applyBorder="1" applyAlignment="1" applyProtection="1"/>
    <xf numFmtId="3" fontId="2" fillId="0" borderId="0" xfId="1" applyNumberFormat="1" applyFont="1" applyFill="1" applyBorder="1" applyAlignment="1" applyProtection="1">
      <alignment horizontal="right"/>
    </xf>
    <xf numFmtId="3" fontId="16" fillId="3" borderId="7" xfId="1" applyNumberFormat="1" applyFont="1" applyFill="1" applyBorder="1" applyAlignment="1" applyProtection="1"/>
    <xf numFmtId="0" fontId="4" fillId="0" borderId="5" xfId="0" applyFont="1" applyFill="1" applyBorder="1" applyAlignment="1"/>
    <xf numFmtId="3" fontId="16" fillId="0" borderId="5" xfId="1" applyNumberFormat="1" applyFont="1" applyFill="1" applyBorder="1" applyAlignment="1" applyProtection="1"/>
    <xf numFmtId="0" fontId="4" fillId="2" borderId="8" xfId="0" applyFont="1" applyFill="1" applyBorder="1"/>
    <xf numFmtId="3" fontId="5" fillId="2" borderId="5" xfId="1" applyNumberFormat="1" applyFont="1" applyFill="1" applyBorder="1" applyAlignment="1">
      <alignment horizontal="right"/>
    </xf>
    <xf numFmtId="0" fontId="7" fillId="0" borderId="0" xfId="0" applyFont="1" applyAlignment="1"/>
    <xf numFmtId="3" fontId="2" fillId="0" borderId="0" xfId="1" applyNumberFormat="1" applyFont="1" applyAlignment="1">
      <alignment horizontal="right"/>
    </xf>
    <xf numFmtId="2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/>
    <xf numFmtId="0" fontId="4" fillId="0" borderId="0" xfId="0" applyFont="1" applyFill="1" applyBorder="1"/>
    <xf numFmtId="0" fontId="17" fillId="0" borderId="0" xfId="0" applyFont="1"/>
    <xf numFmtId="0" fontId="0" fillId="0" borderId="5" xfId="0" applyFont="1" applyBorder="1"/>
    <xf numFmtId="0" fontId="16" fillId="3" borderId="9" xfId="3" applyFont="1" applyFill="1" applyBorder="1" applyAlignment="1">
      <alignment vertical="center" wrapText="1"/>
    </xf>
    <xf numFmtId="3" fontId="16" fillId="3" borderId="5" xfId="3" applyNumberFormat="1" applyFont="1" applyFill="1" applyBorder="1"/>
    <xf numFmtId="3" fontId="2" fillId="0" borderId="5" xfId="1" applyNumberFormat="1" applyFont="1" applyFill="1" applyBorder="1" applyAlignment="1" applyProtection="1"/>
    <xf numFmtId="0" fontId="16" fillId="3" borderId="9" xfId="3" applyFont="1" applyFill="1" applyBorder="1" applyAlignment="1">
      <alignment wrapText="1"/>
    </xf>
    <xf numFmtId="3" fontId="16" fillId="3" borderId="7" xfId="3" applyNumberFormat="1" applyFont="1" applyFill="1" applyBorder="1"/>
    <xf numFmtId="3" fontId="16" fillId="3" borderId="5" xfId="1" applyNumberFormat="1" applyFont="1" applyFill="1" applyBorder="1" applyAlignment="1" applyProtection="1"/>
    <xf numFmtId="0" fontId="16" fillId="0" borderId="0" xfId="3" applyFont="1" applyFill="1" applyBorder="1" applyAlignment="1">
      <alignment wrapText="1"/>
    </xf>
    <xf numFmtId="3" fontId="16" fillId="0" borderId="0" xfId="1" applyNumberFormat="1" applyFont="1" applyFill="1" applyBorder="1" applyAlignment="1" applyProtection="1"/>
    <xf numFmtId="0" fontId="4" fillId="2" borderId="9" xfId="0" applyFont="1" applyFill="1" applyBorder="1"/>
    <xf numFmtId="3" fontId="16" fillId="3" borderId="7" xfId="0" applyNumberFormat="1" applyFont="1" applyFill="1" applyBorder="1"/>
    <xf numFmtId="3" fontId="18" fillId="0" borderId="0" xfId="0" applyNumberFormat="1" applyFont="1"/>
    <xf numFmtId="3" fontId="18" fillId="0" borderId="5" xfId="0" applyNumberFormat="1" applyFont="1" applyBorder="1"/>
    <xf numFmtId="0" fontId="4" fillId="3" borderId="5" xfId="2" applyFont="1" applyFill="1" applyBorder="1" applyAlignment="1">
      <alignment wrapText="1"/>
    </xf>
    <xf numFmtId="3" fontId="16" fillId="3" borderId="5" xfId="0" applyNumberFormat="1" applyFont="1" applyFill="1" applyBorder="1"/>
    <xf numFmtId="165" fontId="2" fillId="0" borderId="0" xfId="1" applyNumberFormat="1" applyFont="1"/>
    <xf numFmtId="166" fontId="2" fillId="0" borderId="0" xfId="1" applyNumberFormat="1" applyFon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ztus27/003_2019%20.%20&#233;vi%20k&#246;lts&#233;gvet&#233;s%20m&#243;dos&#237;t&#225;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>
        <row r="79">
          <cell r="B79">
            <v>754332799</v>
          </cell>
        </row>
        <row r="89">
          <cell r="B89">
            <v>12640000</v>
          </cell>
        </row>
        <row r="93">
          <cell r="B93">
            <v>90000000</v>
          </cell>
        </row>
        <row r="97">
          <cell r="B97">
            <v>40069510</v>
          </cell>
        </row>
      </sheetData>
      <sheetData sheetId="2"/>
      <sheetData sheetId="3"/>
      <sheetData sheetId="4">
        <row r="13">
          <cell r="B13">
            <v>6300000</v>
          </cell>
        </row>
        <row r="19">
          <cell r="B19">
            <v>42433483</v>
          </cell>
        </row>
        <row r="28">
          <cell r="B28">
            <v>5050000</v>
          </cell>
        </row>
        <row r="32">
          <cell r="B32">
            <v>7132500</v>
          </cell>
        </row>
        <row r="39">
          <cell r="B39">
            <v>503409</v>
          </cell>
        </row>
        <row r="45">
          <cell r="B45">
            <v>3070000</v>
          </cell>
        </row>
      </sheetData>
      <sheetData sheetId="5">
        <row r="206">
          <cell r="B206">
            <v>102827504</v>
          </cell>
        </row>
        <row r="207">
          <cell r="B207">
            <v>16852146</v>
          </cell>
        </row>
        <row r="208">
          <cell r="B208">
            <v>121395966</v>
          </cell>
        </row>
        <row r="317">
          <cell r="B317">
            <v>73906141</v>
          </cell>
        </row>
        <row r="318">
          <cell r="B318">
            <v>15047555</v>
          </cell>
        </row>
        <row r="319">
          <cell r="B319">
            <v>25065582</v>
          </cell>
        </row>
        <row r="546">
          <cell r="B546">
            <v>129494514</v>
          </cell>
        </row>
        <row r="547">
          <cell r="B547">
            <v>23439583</v>
          </cell>
        </row>
        <row r="548">
          <cell r="B548">
            <v>36490077</v>
          </cell>
        </row>
        <row r="654">
          <cell r="B654">
            <v>73602767</v>
          </cell>
        </row>
        <row r="655">
          <cell r="B655">
            <v>13854308</v>
          </cell>
        </row>
        <row r="656">
          <cell r="B656">
            <v>68827690</v>
          </cell>
        </row>
      </sheetData>
      <sheetData sheetId="6">
        <row r="21">
          <cell r="D21">
            <v>2345370</v>
          </cell>
        </row>
        <row r="25">
          <cell r="D25">
            <v>127000</v>
          </cell>
        </row>
        <row r="34">
          <cell r="D34">
            <v>1289800</v>
          </cell>
        </row>
        <row r="45">
          <cell r="D45">
            <v>1717940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abSelected="1" topLeftCell="A103" workbookViewId="0">
      <selection activeCell="C120" sqref="C120"/>
    </sheetView>
  </sheetViews>
  <sheetFormatPr defaultColWidth="11.5703125" defaultRowHeight="12.75" x14ac:dyDescent="0.2"/>
  <cols>
    <col min="1" max="1" width="63.28515625" customWidth="1"/>
    <col min="2" max="2" width="13.5703125" style="2" customWidth="1"/>
    <col min="3" max="3" width="3" customWidth="1"/>
    <col min="4" max="6" width="11.5703125" customWidth="1"/>
    <col min="7" max="7" width="12.7109375" customWidth="1"/>
    <col min="8" max="8" width="11.5703125" customWidth="1"/>
  </cols>
  <sheetData>
    <row r="1" spans="1:2" x14ac:dyDescent="0.2">
      <c r="A1" s="68" t="s">
        <v>79</v>
      </c>
      <c r="B1" s="69"/>
    </row>
    <row r="2" spans="1:2" x14ac:dyDescent="0.2">
      <c r="A2" s="1"/>
    </row>
    <row r="3" spans="1:2" x14ac:dyDescent="0.2">
      <c r="A3" s="70" t="s">
        <v>0</v>
      </c>
      <c r="B3" s="70"/>
    </row>
    <row r="4" spans="1:2" ht="13.5" thickBot="1" x14ac:dyDescent="0.25">
      <c r="A4" s="1"/>
    </row>
    <row r="5" spans="1:2" ht="13.5" thickBot="1" x14ac:dyDescent="0.25">
      <c r="A5" s="3" t="s">
        <v>1</v>
      </c>
      <c r="B5" s="4">
        <f>B6+B7+B8+B9</f>
        <v>765293225</v>
      </c>
    </row>
    <row r="6" spans="1:2" x14ac:dyDescent="0.2">
      <c r="A6" s="5" t="s">
        <v>2</v>
      </c>
      <c r="B6" s="6">
        <f>B12+B18+B26+B32</f>
        <v>305565008</v>
      </c>
    </row>
    <row r="7" spans="1:2" x14ac:dyDescent="0.2">
      <c r="A7" s="7" t="s">
        <v>3</v>
      </c>
      <c r="B7" s="6">
        <f>B13+B19+B27</f>
        <v>114019278</v>
      </c>
    </row>
    <row r="8" spans="1:2" x14ac:dyDescent="0.2">
      <c r="A8" s="7" t="s">
        <v>4</v>
      </c>
      <c r="B8" s="6">
        <f>B14+B20+B28</f>
        <v>189424174</v>
      </c>
    </row>
    <row r="9" spans="1:2" x14ac:dyDescent="0.2">
      <c r="A9" s="7" t="s">
        <v>5</v>
      </c>
      <c r="B9" s="6">
        <f>B15+B21+B29</f>
        <v>156284765</v>
      </c>
    </row>
    <row r="10" spans="1:2" ht="13.5" thickBot="1" x14ac:dyDescent="0.25">
      <c r="A10" s="8"/>
      <c r="B10" s="6"/>
    </row>
    <row r="11" spans="1:2" ht="13.5" thickBot="1" x14ac:dyDescent="0.25">
      <c r="A11" s="3" t="s">
        <v>6</v>
      </c>
      <c r="B11" s="4">
        <f>SUM(B12:B15)</f>
        <v>379830926</v>
      </c>
    </row>
    <row r="12" spans="1:2" x14ac:dyDescent="0.2">
      <c r="A12" s="5" t="s">
        <v>7</v>
      </c>
      <c r="B12" s="6">
        <f>'[1]5_melléklet'!B206</f>
        <v>102827504</v>
      </c>
    </row>
    <row r="13" spans="1:2" x14ac:dyDescent="0.2">
      <c r="A13" s="7" t="s">
        <v>8</v>
      </c>
      <c r="B13" s="6">
        <f>'[1]5_melléklet'!B317</f>
        <v>73906141</v>
      </c>
    </row>
    <row r="14" spans="1:2" x14ac:dyDescent="0.2">
      <c r="A14" s="7" t="s">
        <v>9</v>
      </c>
      <c r="B14" s="6">
        <f>'[1]5_melléklet'!B546</f>
        <v>129494514</v>
      </c>
    </row>
    <row r="15" spans="1:2" x14ac:dyDescent="0.2">
      <c r="A15" s="7" t="s">
        <v>10</v>
      </c>
      <c r="B15" s="6">
        <f>'[1]5_melléklet'!B654</f>
        <v>73602767</v>
      </c>
    </row>
    <row r="16" spans="1:2" ht="13.5" thickBot="1" x14ac:dyDescent="0.25">
      <c r="A16" s="8"/>
      <c r="B16" s="6"/>
    </row>
    <row r="17" spans="1:2" ht="13.5" thickBot="1" x14ac:dyDescent="0.25">
      <c r="A17" s="3" t="s">
        <v>11</v>
      </c>
      <c r="B17" s="4">
        <f>SUM(B18:B21)</f>
        <v>69193592</v>
      </c>
    </row>
    <row r="18" spans="1:2" x14ac:dyDescent="0.2">
      <c r="A18" s="5" t="s">
        <v>12</v>
      </c>
      <c r="B18" s="6">
        <f>'[1]5_melléklet'!B207</f>
        <v>16852146</v>
      </c>
    </row>
    <row r="19" spans="1:2" x14ac:dyDescent="0.2">
      <c r="A19" s="7" t="s">
        <v>13</v>
      </c>
      <c r="B19" s="6">
        <f>'[1]5_melléklet'!B318</f>
        <v>15047555</v>
      </c>
    </row>
    <row r="20" spans="1:2" x14ac:dyDescent="0.2">
      <c r="A20" s="7" t="s">
        <v>14</v>
      </c>
      <c r="B20" s="6">
        <f>'[1]5_melléklet'!B547</f>
        <v>23439583</v>
      </c>
    </row>
    <row r="21" spans="1:2" x14ac:dyDescent="0.2">
      <c r="A21" s="7" t="s">
        <v>15</v>
      </c>
      <c r="B21" s="6">
        <f>'[1]5_melléklet'!B655</f>
        <v>13854308</v>
      </c>
    </row>
    <row r="22" spans="1:2" ht="13.5" thickBot="1" x14ac:dyDescent="0.25">
      <c r="A22" s="8"/>
      <c r="B22" s="6"/>
    </row>
    <row r="23" spans="1:2" ht="13.5" thickBot="1" x14ac:dyDescent="0.25">
      <c r="A23" s="3" t="s">
        <v>16</v>
      </c>
      <c r="B23" s="4">
        <f>SUM(B26:B29)</f>
        <v>251779315</v>
      </c>
    </row>
    <row r="24" spans="1:2" x14ac:dyDescent="0.2">
      <c r="A24" s="8" t="s">
        <v>17</v>
      </c>
      <c r="B24" s="6"/>
    </row>
    <row r="25" spans="1:2" x14ac:dyDescent="0.2">
      <c r="A25" s="8" t="s">
        <v>18</v>
      </c>
      <c r="B25" s="6"/>
    </row>
    <row r="26" spans="1:2" x14ac:dyDescent="0.2">
      <c r="A26" s="5" t="s">
        <v>19</v>
      </c>
      <c r="B26" s="6">
        <f>'[1]5_melléklet'!B208</f>
        <v>121395966</v>
      </c>
    </row>
    <row r="27" spans="1:2" x14ac:dyDescent="0.2">
      <c r="A27" s="7" t="s">
        <v>20</v>
      </c>
      <c r="B27" s="6">
        <f>'[1]5_melléklet'!B319</f>
        <v>25065582</v>
      </c>
    </row>
    <row r="28" spans="1:2" x14ac:dyDescent="0.2">
      <c r="A28" s="7" t="s">
        <v>21</v>
      </c>
      <c r="B28" s="6">
        <f>'[1]5_melléklet'!B548</f>
        <v>36490077</v>
      </c>
    </row>
    <row r="29" spans="1:2" x14ac:dyDescent="0.2">
      <c r="A29" s="7" t="s">
        <v>22</v>
      </c>
      <c r="B29" s="6">
        <f>'[1]5_melléklet'!B656</f>
        <v>68827690</v>
      </c>
    </row>
    <row r="30" spans="1:2" ht="13.5" thickBot="1" x14ac:dyDescent="0.25">
      <c r="A30" s="8"/>
      <c r="B30" s="6"/>
    </row>
    <row r="31" spans="1:2" ht="13.5" thickBot="1" x14ac:dyDescent="0.25">
      <c r="A31" s="3" t="s">
        <v>23</v>
      </c>
      <c r="B31" s="4">
        <f>B32</f>
        <v>64489392</v>
      </c>
    </row>
    <row r="32" spans="1:2" x14ac:dyDescent="0.2">
      <c r="A32" s="9" t="s">
        <v>24</v>
      </c>
      <c r="B32" s="10">
        <f>B33+B34+B35+B36+B37</f>
        <v>64489392</v>
      </c>
    </row>
    <row r="33" spans="1:3" x14ac:dyDescent="0.2">
      <c r="A33" s="8" t="s">
        <v>25</v>
      </c>
      <c r="B33" s="6">
        <f>'[1]4_ melléklet'!B13</f>
        <v>6300000</v>
      </c>
    </row>
    <row r="34" spans="1:3" x14ac:dyDescent="0.2">
      <c r="A34" s="8" t="s">
        <v>26</v>
      </c>
      <c r="B34" s="6">
        <f>'[1]4_ melléklet'!B19</f>
        <v>42433483</v>
      </c>
    </row>
    <row r="35" spans="1:3" x14ac:dyDescent="0.2">
      <c r="A35" s="8" t="s">
        <v>27</v>
      </c>
      <c r="B35" s="6">
        <f>'[1]4_ melléklet'!B28</f>
        <v>5050000</v>
      </c>
    </row>
    <row r="36" spans="1:3" x14ac:dyDescent="0.2">
      <c r="A36" s="8" t="s">
        <v>28</v>
      </c>
      <c r="B36" s="6">
        <f>'[1]4_ melléklet'!B32+'[1]4_ melléklet'!B45</f>
        <v>10202500</v>
      </c>
    </row>
    <row r="37" spans="1:3" x14ac:dyDescent="0.2">
      <c r="A37" s="8" t="s">
        <v>29</v>
      </c>
      <c r="B37" s="6">
        <f>'[1]4_ melléklet'!B39</f>
        <v>503409</v>
      </c>
    </row>
    <row r="38" spans="1:3" ht="13.5" thickBot="1" x14ac:dyDescent="0.25">
      <c r="A38" s="8"/>
      <c r="B38" s="6"/>
    </row>
    <row r="39" spans="1:3" ht="13.5" thickBot="1" x14ac:dyDescent="0.25">
      <c r="A39" s="11" t="s">
        <v>30</v>
      </c>
      <c r="B39" s="12">
        <f>B41+B76+B84</f>
        <v>50126914</v>
      </c>
    </row>
    <row r="40" spans="1:3" ht="13.5" thickBot="1" x14ac:dyDescent="0.25">
      <c r="A40" s="13"/>
      <c r="B40" s="14"/>
    </row>
    <row r="41" spans="1:3" ht="13.5" thickBot="1" x14ac:dyDescent="0.25">
      <c r="A41" s="15" t="s">
        <v>31</v>
      </c>
      <c r="B41" s="16">
        <f>B42+B63+B67+B71</f>
        <v>32377616</v>
      </c>
      <c r="C41" s="17"/>
    </row>
    <row r="42" spans="1:3" x14ac:dyDescent="0.2">
      <c r="A42" s="18" t="s">
        <v>7</v>
      </c>
      <c r="B42" s="19">
        <f>B43+B46+B49+B52+B55+B58+B61+B62</f>
        <v>29242876</v>
      </c>
      <c r="C42" s="20"/>
    </row>
    <row r="43" spans="1:3" x14ac:dyDescent="0.2">
      <c r="A43" s="2" t="s">
        <v>32</v>
      </c>
      <c r="B43" s="21">
        <v>7000000</v>
      </c>
      <c r="C43" s="20"/>
    </row>
    <row r="44" spans="1:3" hidden="1" x14ac:dyDescent="0.2">
      <c r="A44" s="22" t="s">
        <v>33</v>
      </c>
      <c r="B44" s="23">
        <v>5511811</v>
      </c>
      <c r="C44" s="20"/>
    </row>
    <row r="45" spans="1:3" hidden="1" x14ac:dyDescent="0.2">
      <c r="A45" s="22" t="s">
        <v>34</v>
      </c>
      <c r="B45" s="23">
        <f>B43-B44</f>
        <v>1488189</v>
      </c>
      <c r="C45" s="20"/>
    </row>
    <row r="46" spans="1:3" x14ac:dyDescent="0.2">
      <c r="A46" s="2" t="s">
        <v>35</v>
      </c>
      <c r="B46" s="21">
        <f>1000000+71988</f>
        <v>1071988</v>
      </c>
      <c r="C46" s="20"/>
    </row>
    <row r="47" spans="1:3" hidden="1" x14ac:dyDescent="0.2">
      <c r="A47" s="22" t="s">
        <v>33</v>
      </c>
      <c r="B47" s="23">
        <v>787402</v>
      </c>
      <c r="C47" s="20"/>
    </row>
    <row r="48" spans="1:3" hidden="1" x14ac:dyDescent="0.2">
      <c r="A48" s="22" t="s">
        <v>34</v>
      </c>
      <c r="B48" s="23">
        <f>B46-B47</f>
        <v>284586</v>
      </c>
      <c r="C48" s="20"/>
    </row>
    <row r="49" spans="1:3" x14ac:dyDescent="0.2">
      <c r="A49" s="2" t="s">
        <v>36</v>
      </c>
      <c r="B49" s="21">
        <f>[1]kisértékű!D21</f>
        <v>2345370</v>
      </c>
      <c r="C49" s="20"/>
    </row>
    <row r="50" spans="1:3" hidden="1" x14ac:dyDescent="0.2">
      <c r="A50" s="22" t="s">
        <v>33</v>
      </c>
      <c r="B50" s="23">
        <v>1704071</v>
      </c>
      <c r="C50" s="20"/>
    </row>
    <row r="51" spans="1:3" hidden="1" x14ac:dyDescent="0.2">
      <c r="A51" s="22" t="s">
        <v>34</v>
      </c>
      <c r="B51" s="23">
        <f>B49-B50</f>
        <v>641299</v>
      </c>
      <c r="C51" s="20"/>
    </row>
    <row r="52" spans="1:3" x14ac:dyDescent="0.2">
      <c r="A52" s="2" t="s">
        <v>37</v>
      </c>
      <c r="B52" s="6">
        <v>1488000</v>
      </c>
      <c r="C52" s="20"/>
    </row>
    <row r="53" spans="1:3" hidden="1" x14ac:dyDescent="0.2">
      <c r="A53" s="22" t="s">
        <v>33</v>
      </c>
      <c r="B53" s="24">
        <v>1171654</v>
      </c>
      <c r="C53" s="20"/>
    </row>
    <row r="54" spans="1:3" hidden="1" x14ac:dyDescent="0.2">
      <c r="A54" s="22" t="s">
        <v>34</v>
      </c>
      <c r="B54" s="23">
        <f>B52-B53</f>
        <v>316346</v>
      </c>
      <c r="C54" s="20"/>
    </row>
    <row r="55" spans="1:3" x14ac:dyDescent="0.2">
      <c r="A55" s="2" t="s">
        <v>38</v>
      </c>
      <c r="B55" s="6">
        <v>5207000</v>
      </c>
      <c r="C55" s="20"/>
    </row>
    <row r="56" spans="1:3" hidden="1" x14ac:dyDescent="0.2">
      <c r="A56" s="22" t="s">
        <v>33</v>
      </c>
      <c r="B56" s="24">
        <v>4100000</v>
      </c>
      <c r="C56" s="20"/>
    </row>
    <row r="57" spans="1:3" hidden="1" x14ac:dyDescent="0.2">
      <c r="A57" s="22" t="s">
        <v>34</v>
      </c>
      <c r="B57" s="23">
        <f>B55-B56</f>
        <v>1107000</v>
      </c>
      <c r="C57" s="20"/>
    </row>
    <row r="58" spans="1:3" x14ac:dyDescent="0.2">
      <c r="A58" s="2" t="s">
        <v>39</v>
      </c>
      <c r="B58" s="6">
        <v>1636000</v>
      </c>
      <c r="C58" s="20"/>
    </row>
    <row r="59" spans="1:3" hidden="1" x14ac:dyDescent="0.2">
      <c r="A59" s="22" t="s">
        <v>33</v>
      </c>
      <c r="B59" s="24">
        <v>1288189</v>
      </c>
      <c r="C59" s="20"/>
    </row>
    <row r="60" spans="1:3" hidden="1" x14ac:dyDescent="0.2">
      <c r="A60" s="22" t="s">
        <v>34</v>
      </c>
      <c r="B60" s="23">
        <f>B58-B59</f>
        <v>347811</v>
      </c>
      <c r="C60" s="20"/>
    </row>
    <row r="61" spans="1:3" x14ac:dyDescent="0.2">
      <c r="A61" s="25" t="s">
        <v>40</v>
      </c>
      <c r="B61" s="21">
        <f>7700000*1.27</f>
        <v>9779000</v>
      </c>
      <c r="C61" s="20"/>
    </row>
    <row r="62" spans="1:3" x14ac:dyDescent="0.2">
      <c r="A62" s="25" t="s">
        <v>41</v>
      </c>
      <c r="B62" s="21">
        <v>715518</v>
      </c>
      <c r="C62" s="20"/>
    </row>
    <row r="63" spans="1:3" x14ac:dyDescent="0.2">
      <c r="A63" s="26" t="s">
        <v>42</v>
      </c>
      <c r="B63" s="27">
        <f>SUM(B64)</f>
        <v>1289800</v>
      </c>
      <c r="C63" s="20"/>
    </row>
    <row r="64" spans="1:3" x14ac:dyDescent="0.2">
      <c r="A64" s="2" t="s">
        <v>43</v>
      </c>
      <c r="B64" s="6">
        <f>[1]kisértékű!D34</f>
        <v>1289800</v>
      </c>
      <c r="C64" s="20"/>
    </row>
    <row r="65" spans="1:3" hidden="1" x14ac:dyDescent="0.2">
      <c r="A65" s="22" t="s">
        <v>33</v>
      </c>
      <c r="B65" s="24">
        <v>340000</v>
      </c>
      <c r="C65" s="20"/>
    </row>
    <row r="66" spans="1:3" hidden="1" x14ac:dyDescent="0.2">
      <c r="A66" s="22" t="s">
        <v>34</v>
      </c>
      <c r="B66" s="23">
        <f>B64-B65</f>
        <v>949800</v>
      </c>
      <c r="C66" s="20"/>
    </row>
    <row r="67" spans="1:3" x14ac:dyDescent="0.2">
      <c r="A67" s="26" t="s">
        <v>44</v>
      </c>
      <c r="B67" s="27">
        <f>B68</f>
        <v>1717940</v>
      </c>
      <c r="C67" s="20"/>
    </row>
    <row r="68" spans="1:3" x14ac:dyDescent="0.2">
      <c r="A68" s="2" t="s">
        <v>45</v>
      </c>
      <c r="B68" s="6">
        <f>[1]kisértékű!D45</f>
        <v>1717940</v>
      </c>
      <c r="C68" s="20"/>
    </row>
    <row r="69" spans="1:3" hidden="1" x14ac:dyDescent="0.2">
      <c r="A69" s="22" t="s">
        <v>33</v>
      </c>
      <c r="B69" s="24">
        <v>1022000</v>
      </c>
      <c r="C69" s="20"/>
    </row>
    <row r="70" spans="1:3" hidden="1" x14ac:dyDescent="0.2">
      <c r="A70" s="22" t="s">
        <v>34</v>
      </c>
      <c r="B70" s="23">
        <f>B68-B69</f>
        <v>695940</v>
      </c>
      <c r="C70" s="20"/>
    </row>
    <row r="71" spans="1:3" x14ac:dyDescent="0.2">
      <c r="A71" s="26" t="s">
        <v>46</v>
      </c>
      <c r="B71" s="27">
        <f>B72</f>
        <v>127000</v>
      </c>
      <c r="C71" s="20"/>
    </row>
    <row r="72" spans="1:3" x14ac:dyDescent="0.2">
      <c r="A72" s="2" t="s">
        <v>47</v>
      </c>
      <c r="B72" s="6">
        <f>[1]kisértékű!D25</f>
        <v>127000</v>
      </c>
      <c r="C72" s="20"/>
    </row>
    <row r="73" spans="1:3" hidden="1" x14ac:dyDescent="0.2">
      <c r="A73" s="22" t="s">
        <v>33</v>
      </c>
      <c r="B73" s="24">
        <v>100000</v>
      </c>
      <c r="C73" s="20"/>
    </row>
    <row r="74" spans="1:3" hidden="1" x14ac:dyDescent="0.2">
      <c r="A74" s="22" t="s">
        <v>34</v>
      </c>
      <c r="B74" s="23">
        <f>B72-B73</f>
        <v>27000</v>
      </c>
      <c r="C74" s="20"/>
    </row>
    <row r="75" spans="1:3" ht="13.5" thickBot="1" x14ac:dyDescent="0.25">
      <c r="A75" s="2"/>
      <c r="B75" s="6"/>
      <c r="C75" s="20"/>
    </row>
    <row r="76" spans="1:3" ht="13.5" thickBot="1" x14ac:dyDescent="0.25">
      <c r="A76" s="28" t="s">
        <v>48</v>
      </c>
      <c r="B76" s="29">
        <f>B77</f>
        <v>17644202</v>
      </c>
      <c r="C76" s="20"/>
    </row>
    <row r="77" spans="1:3" x14ac:dyDescent="0.2">
      <c r="A77" s="18" t="s">
        <v>12</v>
      </c>
      <c r="B77" s="30">
        <f>B78+B81+B82</f>
        <v>17644202</v>
      </c>
      <c r="C77" s="20"/>
    </row>
    <row r="78" spans="1:3" x14ac:dyDescent="0.2">
      <c r="A78" s="31" t="s">
        <v>49</v>
      </c>
      <c r="B78" s="6">
        <f>494000+2041000*1.27</f>
        <v>3086070</v>
      </c>
      <c r="C78" s="20"/>
    </row>
    <row r="79" spans="1:3" hidden="1" x14ac:dyDescent="0.2">
      <c r="A79" s="31" t="s">
        <v>49</v>
      </c>
      <c r="B79" s="6">
        <v>2429976</v>
      </c>
      <c r="C79" s="20"/>
    </row>
    <row r="80" spans="1:3" hidden="1" x14ac:dyDescent="0.2">
      <c r="A80" s="31" t="s">
        <v>49</v>
      </c>
      <c r="B80" s="6">
        <f>B78-B79</f>
        <v>656094</v>
      </c>
      <c r="C80" s="20"/>
    </row>
    <row r="81" spans="1:3" x14ac:dyDescent="0.2">
      <c r="A81" s="31" t="s">
        <v>50</v>
      </c>
      <c r="B81" s="6">
        <v>5600700</v>
      </c>
      <c r="C81" s="20"/>
    </row>
    <row r="82" spans="1:3" x14ac:dyDescent="0.2">
      <c r="A82" s="31" t="s">
        <v>51</v>
      </c>
      <c r="B82" s="6">
        <v>8957432</v>
      </c>
      <c r="C82" s="20"/>
    </row>
    <row r="83" spans="1:3" ht="13.5" thickBot="1" x14ac:dyDescent="0.25">
      <c r="A83" s="31"/>
      <c r="B83" s="14"/>
      <c r="C83" s="20"/>
    </row>
    <row r="84" spans="1:3" ht="13.5" thickBot="1" x14ac:dyDescent="0.25">
      <c r="A84" s="32" t="s">
        <v>52</v>
      </c>
      <c r="B84" s="16">
        <f>B85</f>
        <v>105096</v>
      </c>
      <c r="C84" s="20"/>
    </row>
    <row r="85" spans="1:3" x14ac:dyDescent="0.2">
      <c r="A85" s="33" t="s">
        <v>19</v>
      </c>
      <c r="B85" s="34">
        <f>B86</f>
        <v>105096</v>
      </c>
      <c r="C85" s="20"/>
    </row>
    <row r="86" spans="1:3" x14ac:dyDescent="0.2">
      <c r="A86" s="35" t="s">
        <v>53</v>
      </c>
      <c r="B86" s="6">
        <v>105096</v>
      </c>
      <c r="C86" s="20"/>
    </row>
    <row r="87" spans="1:3" x14ac:dyDescent="0.2">
      <c r="A87" s="31"/>
      <c r="B87" s="6"/>
      <c r="C87" s="20"/>
    </row>
    <row r="88" spans="1:3" ht="13.5" thickBot="1" x14ac:dyDescent="0.25">
      <c r="A88" s="36"/>
      <c r="B88" s="14"/>
    </row>
    <row r="89" spans="1:3" ht="13.5" thickBot="1" x14ac:dyDescent="0.25">
      <c r="A89" s="15" t="s">
        <v>54</v>
      </c>
      <c r="B89" s="16">
        <f>B90+B91</f>
        <v>45599561</v>
      </c>
    </row>
    <row r="90" spans="1:3" x14ac:dyDescent="0.2">
      <c r="A90" s="8" t="s">
        <v>55</v>
      </c>
      <c r="B90" s="37">
        <f>5000000-2908000+3108608-712220-3409-3096800-41133+640000-700000+14635000-500000-116751</f>
        <v>15305295</v>
      </c>
    </row>
    <row r="91" spans="1:3" x14ac:dyDescent="0.2">
      <c r="A91" s="8" t="s">
        <v>56</v>
      </c>
      <c r="B91" s="38">
        <f>55000000-11128000+11128000-100000-7700000-5600700-105096-427000-1028000-71988-8957432-715518</f>
        <v>30294266</v>
      </c>
    </row>
    <row r="92" spans="1:3" ht="13.5" thickBot="1" x14ac:dyDescent="0.25">
      <c r="A92" s="1"/>
      <c r="B92" s="37"/>
    </row>
    <row r="93" spans="1:3" ht="13.5" thickBot="1" x14ac:dyDescent="0.25">
      <c r="A93" s="3" t="s">
        <v>57</v>
      </c>
      <c r="B93" s="39">
        <f>B5+B39+B89</f>
        <v>861019700</v>
      </c>
    </row>
    <row r="94" spans="1:3" ht="13.5" thickBot="1" x14ac:dyDescent="0.25">
      <c r="A94" s="40"/>
      <c r="B94" s="41"/>
    </row>
    <row r="95" spans="1:3" ht="13.5" thickBot="1" x14ac:dyDescent="0.25">
      <c r="A95" s="42" t="s">
        <v>58</v>
      </c>
      <c r="B95" s="43">
        <f>B96+B97</f>
        <v>36022609</v>
      </c>
    </row>
    <row r="96" spans="1:3" ht="14.45" customHeight="1" x14ac:dyDescent="0.2">
      <c r="A96" s="44" t="s">
        <v>59</v>
      </c>
      <c r="B96" s="45">
        <v>11302609</v>
      </c>
    </row>
    <row r="97" spans="1:7" x14ac:dyDescent="0.2">
      <c r="A97" s="46" t="s">
        <v>60</v>
      </c>
      <c r="B97" s="38">
        <f>19776000+4944000</f>
        <v>24720000</v>
      </c>
    </row>
    <row r="98" spans="1:7" ht="13.5" thickBot="1" x14ac:dyDescent="0.25">
      <c r="A98" s="47"/>
      <c r="B98" s="38"/>
    </row>
    <row r="99" spans="1:7" ht="13.5" thickBot="1" x14ac:dyDescent="0.25">
      <c r="A99" s="3" t="s">
        <v>61</v>
      </c>
      <c r="B99" s="12">
        <f>B93+B95</f>
        <v>897042309</v>
      </c>
      <c r="G99" s="17"/>
    </row>
    <row r="100" spans="1:7" x14ac:dyDescent="0.2">
      <c r="A100" s="48"/>
      <c r="B100" s="23"/>
      <c r="G100" s="17"/>
    </row>
    <row r="101" spans="1:7" x14ac:dyDescent="0.2">
      <c r="A101" s="48"/>
      <c r="B101" s="23"/>
    </row>
    <row r="102" spans="1:7" x14ac:dyDescent="0.2">
      <c r="A102" s="49" t="s">
        <v>62</v>
      </c>
    </row>
    <row r="103" spans="1:7" ht="13.5" thickBot="1" x14ac:dyDescent="0.25">
      <c r="A103" s="50"/>
      <c r="B103" s="36"/>
    </row>
    <row r="104" spans="1:7" ht="23.25" thickBot="1" x14ac:dyDescent="0.25">
      <c r="A104" s="51" t="s">
        <v>63</v>
      </c>
      <c r="B104" s="52">
        <f>[1]bevételek!B79-kiadások!B5-kiadások!B90</f>
        <v>-26265721</v>
      </c>
    </row>
    <row r="105" spans="1:7" x14ac:dyDescent="0.2">
      <c r="A105" s="47" t="s">
        <v>64</v>
      </c>
      <c r="B105" s="37">
        <f>[1]bevételek!B79</f>
        <v>754332799</v>
      </c>
    </row>
    <row r="106" spans="1:7" ht="13.5" customHeight="1" thickBot="1" x14ac:dyDescent="0.25">
      <c r="A106" s="47" t="s">
        <v>65</v>
      </c>
      <c r="B106" s="53">
        <f>B5+B90</f>
        <v>780598520</v>
      </c>
    </row>
    <row r="107" spans="1:7" ht="23.25" thickBot="1" x14ac:dyDescent="0.25">
      <c r="A107" s="54" t="s">
        <v>66</v>
      </c>
      <c r="B107" s="55">
        <f>B108-B109</f>
        <v>-67781180</v>
      </c>
    </row>
    <row r="108" spans="1:7" x14ac:dyDescent="0.2">
      <c r="A108" s="47" t="s">
        <v>67</v>
      </c>
      <c r="B108" s="37">
        <f>[1]bevételek!B89</f>
        <v>12640000</v>
      </c>
    </row>
    <row r="109" spans="1:7" ht="13.5" thickBot="1" x14ac:dyDescent="0.25">
      <c r="A109" s="47" t="s">
        <v>68</v>
      </c>
      <c r="B109" s="53">
        <f>B39+B91</f>
        <v>80421180</v>
      </c>
    </row>
    <row r="110" spans="1:7" ht="23.25" thickBot="1" x14ac:dyDescent="0.25">
      <c r="A110" s="51" t="s">
        <v>69</v>
      </c>
      <c r="B110" s="56">
        <f>B104+B107</f>
        <v>-94046901</v>
      </c>
    </row>
    <row r="111" spans="1:7" ht="13.5" thickBot="1" x14ac:dyDescent="0.25">
      <c r="A111" s="57"/>
      <c r="B111" s="58"/>
    </row>
    <row r="112" spans="1:7" ht="13.5" thickBot="1" x14ac:dyDescent="0.25">
      <c r="A112" s="59" t="s">
        <v>70</v>
      </c>
      <c r="B112" s="60">
        <f>[1]bevételek!B97</f>
        <v>40069510</v>
      </c>
    </row>
    <row r="113" spans="1:2" ht="13.5" thickBot="1" x14ac:dyDescent="0.25">
      <c r="A113" s="1"/>
    </row>
    <row r="114" spans="1:2" ht="13.5" thickBot="1" x14ac:dyDescent="0.25">
      <c r="A114" s="3" t="s">
        <v>71</v>
      </c>
      <c r="B114" s="60">
        <f>B115-B116</f>
        <v>78697391</v>
      </c>
    </row>
    <row r="115" spans="1:2" x14ac:dyDescent="0.2">
      <c r="A115" s="8" t="s">
        <v>72</v>
      </c>
      <c r="B115" s="61">
        <f>[1]bevételek!B93</f>
        <v>90000000</v>
      </c>
    </row>
    <row r="116" spans="1:2" ht="13.5" thickBot="1" x14ac:dyDescent="0.25">
      <c r="A116" s="8" t="s">
        <v>73</v>
      </c>
      <c r="B116" s="61">
        <f>B96</f>
        <v>11302609</v>
      </c>
    </row>
    <row r="117" spans="1:2" ht="13.5" thickBot="1" x14ac:dyDescent="0.25">
      <c r="A117" s="3" t="s">
        <v>74</v>
      </c>
      <c r="B117" s="60">
        <f>B118-B119</f>
        <v>-24720000</v>
      </c>
    </row>
    <row r="118" spans="1:2" x14ac:dyDescent="0.2">
      <c r="A118" s="8" t="s">
        <v>75</v>
      </c>
      <c r="B118" s="61">
        <v>0</v>
      </c>
    </row>
    <row r="119" spans="1:2" ht="13.5" thickBot="1" x14ac:dyDescent="0.25">
      <c r="A119" s="13" t="s">
        <v>76</v>
      </c>
      <c r="B119" s="62">
        <f>B97</f>
        <v>24720000</v>
      </c>
    </row>
    <row r="120" spans="1:2" ht="23.25" thickBot="1" x14ac:dyDescent="0.25">
      <c r="A120" s="63" t="s">
        <v>77</v>
      </c>
      <c r="B120" s="64">
        <f>B112+B114+B117</f>
        <v>94046901</v>
      </c>
    </row>
    <row r="121" spans="1:2" x14ac:dyDescent="0.2">
      <c r="A121" s="1"/>
    </row>
    <row r="122" spans="1:2" hidden="1" x14ac:dyDescent="0.2">
      <c r="A122" s="1" t="s">
        <v>78</v>
      </c>
      <c r="B122" s="6">
        <f>B110+B120</f>
        <v>0</v>
      </c>
    </row>
    <row r="123" spans="1:2" x14ac:dyDescent="0.2">
      <c r="A123" s="1"/>
    </row>
    <row r="124" spans="1:2" x14ac:dyDescent="0.2">
      <c r="A124" s="1"/>
      <c r="B124" s="65"/>
    </row>
    <row r="125" spans="1:2" x14ac:dyDescent="0.2">
      <c r="A125" s="1"/>
      <c r="B125" s="65"/>
    </row>
    <row r="126" spans="1:2" ht="19.899999999999999" customHeight="1" x14ac:dyDescent="0.2">
      <c r="A126" s="1"/>
      <c r="B126" s="65"/>
    </row>
    <row r="127" spans="1:2" x14ac:dyDescent="0.2">
      <c r="A127" s="1"/>
      <c r="B127" s="65"/>
    </row>
    <row r="128" spans="1:2" x14ac:dyDescent="0.2">
      <c r="A128" s="1"/>
      <c r="B128" s="66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67"/>
    </row>
    <row r="261" spans="1:1" x14ac:dyDescent="0.2">
      <c r="A261" s="67"/>
    </row>
    <row r="262" spans="1:1" x14ac:dyDescent="0.2">
      <c r="A262" s="67"/>
    </row>
    <row r="263" spans="1:1" x14ac:dyDescent="0.2">
      <c r="A263" s="67"/>
    </row>
    <row r="264" spans="1:1" x14ac:dyDescent="0.2">
      <c r="A264" s="67"/>
    </row>
    <row r="265" spans="1:1" x14ac:dyDescent="0.2">
      <c r="A265" s="67"/>
    </row>
    <row r="266" spans="1:1" x14ac:dyDescent="0.2">
      <c r="A266" s="67"/>
    </row>
    <row r="267" spans="1:1" x14ac:dyDescent="0.2">
      <c r="A267" s="67"/>
    </row>
    <row r="268" spans="1:1" x14ac:dyDescent="0.2">
      <c r="A268" s="67"/>
    </row>
    <row r="269" spans="1:1" x14ac:dyDescent="0.2">
      <c r="A269" s="67"/>
    </row>
    <row r="270" spans="1:1" x14ac:dyDescent="0.2">
      <c r="A270" s="67"/>
    </row>
    <row r="271" spans="1:1" x14ac:dyDescent="0.2">
      <c r="A271" s="67"/>
    </row>
    <row r="272" spans="1:1" x14ac:dyDescent="0.2">
      <c r="A272" s="67"/>
    </row>
    <row r="273" spans="1:1" x14ac:dyDescent="0.2">
      <c r="A273" s="67"/>
    </row>
    <row r="274" spans="1:1" x14ac:dyDescent="0.2">
      <c r="A274" s="67"/>
    </row>
    <row r="275" spans="1:1" x14ac:dyDescent="0.2">
      <c r="A275" s="67"/>
    </row>
    <row r="276" spans="1:1" x14ac:dyDescent="0.2">
      <c r="A276" s="67"/>
    </row>
    <row r="277" spans="1:1" x14ac:dyDescent="0.2">
      <c r="A277" s="67"/>
    </row>
    <row r="278" spans="1:1" x14ac:dyDescent="0.2">
      <c r="A278" s="67"/>
    </row>
    <row r="279" spans="1:1" x14ac:dyDescent="0.2">
      <c r="A279" s="67"/>
    </row>
    <row r="280" spans="1:1" x14ac:dyDescent="0.2">
      <c r="A280" s="67"/>
    </row>
    <row r="281" spans="1:1" x14ac:dyDescent="0.2">
      <c r="A281" s="67"/>
    </row>
    <row r="282" spans="1:1" x14ac:dyDescent="0.2">
      <c r="A282" s="67"/>
    </row>
    <row r="283" spans="1:1" x14ac:dyDescent="0.2">
      <c r="A283" s="67"/>
    </row>
    <row r="284" spans="1:1" x14ac:dyDescent="0.2">
      <c r="A284" s="67"/>
    </row>
    <row r="285" spans="1:1" x14ac:dyDescent="0.2">
      <c r="A285" s="67"/>
    </row>
    <row r="286" spans="1:1" x14ac:dyDescent="0.2">
      <c r="A286" s="67"/>
    </row>
    <row r="287" spans="1:1" x14ac:dyDescent="0.2">
      <c r="A287" s="67"/>
    </row>
    <row r="288" spans="1:1" x14ac:dyDescent="0.2">
      <c r="A288" s="67"/>
    </row>
    <row r="289" spans="1:1" x14ac:dyDescent="0.2">
      <c r="A289" s="67"/>
    </row>
    <row r="290" spans="1:1" x14ac:dyDescent="0.2">
      <c r="A290" s="67"/>
    </row>
    <row r="291" spans="1:1" x14ac:dyDescent="0.2">
      <c r="A291" s="67"/>
    </row>
    <row r="292" spans="1:1" x14ac:dyDescent="0.2">
      <c r="A292" s="67"/>
    </row>
    <row r="293" spans="1:1" x14ac:dyDescent="0.2">
      <c r="A293" s="67"/>
    </row>
    <row r="294" spans="1:1" x14ac:dyDescent="0.2">
      <c r="A294" s="67"/>
    </row>
    <row r="295" spans="1:1" x14ac:dyDescent="0.2">
      <c r="A295" s="67"/>
    </row>
    <row r="296" spans="1:1" x14ac:dyDescent="0.2">
      <c r="A296" s="67"/>
    </row>
    <row r="297" spans="1:1" x14ac:dyDescent="0.2">
      <c r="A297" s="67"/>
    </row>
    <row r="298" spans="1:1" x14ac:dyDescent="0.2">
      <c r="A298" s="67"/>
    </row>
    <row r="299" spans="1:1" x14ac:dyDescent="0.2">
      <c r="A299" s="67"/>
    </row>
    <row r="300" spans="1:1" x14ac:dyDescent="0.2">
      <c r="A300" s="67"/>
    </row>
    <row r="301" spans="1:1" x14ac:dyDescent="0.2">
      <c r="A301" s="67"/>
    </row>
    <row r="302" spans="1:1" x14ac:dyDescent="0.2">
      <c r="A302" s="67"/>
    </row>
    <row r="303" spans="1:1" x14ac:dyDescent="0.2">
      <c r="A303" s="67"/>
    </row>
    <row r="304" spans="1:1" x14ac:dyDescent="0.2">
      <c r="A304" s="67"/>
    </row>
    <row r="305" spans="1:1" x14ac:dyDescent="0.2">
      <c r="A305" s="67"/>
    </row>
    <row r="306" spans="1:1" x14ac:dyDescent="0.2">
      <c r="A306" s="67"/>
    </row>
    <row r="307" spans="1:1" x14ac:dyDescent="0.2">
      <c r="A307" s="67"/>
    </row>
    <row r="308" spans="1:1" x14ac:dyDescent="0.2">
      <c r="A308" s="67"/>
    </row>
    <row r="309" spans="1:1" x14ac:dyDescent="0.2">
      <c r="A309" s="67"/>
    </row>
    <row r="310" spans="1:1" x14ac:dyDescent="0.2">
      <c r="A310" s="67"/>
    </row>
    <row r="311" spans="1:1" x14ac:dyDescent="0.2">
      <c r="A311" s="67"/>
    </row>
    <row r="312" spans="1:1" x14ac:dyDescent="0.2">
      <c r="A312" s="67"/>
    </row>
    <row r="313" spans="1:1" x14ac:dyDescent="0.2">
      <c r="A313" s="67"/>
    </row>
    <row r="314" spans="1:1" x14ac:dyDescent="0.2">
      <c r="A314" s="67"/>
    </row>
    <row r="315" spans="1:1" x14ac:dyDescent="0.2">
      <c r="A315" s="67"/>
    </row>
    <row r="316" spans="1:1" x14ac:dyDescent="0.2">
      <c r="A316" s="67"/>
    </row>
    <row r="317" spans="1:1" x14ac:dyDescent="0.2">
      <c r="A317" s="67"/>
    </row>
    <row r="318" spans="1:1" x14ac:dyDescent="0.2">
      <c r="A318" s="67"/>
    </row>
    <row r="319" spans="1:1" x14ac:dyDescent="0.2">
      <c r="A319" s="67"/>
    </row>
    <row r="320" spans="1:1" x14ac:dyDescent="0.2">
      <c r="A320" s="67"/>
    </row>
    <row r="321" spans="1:1" x14ac:dyDescent="0.2">
      <c r="A321" s="67"/>
    </row>
    <row r="322" spans="1:1" x14ac:dyDescent="0.2">
      <c r="A322" s="67"/>
    </row>
    <row r="323" spans="1:1" x14ac:dyDescent="0.2">
      <c r="A323" s="67"/>
    </row>
    <row r="324" spans="1:1" x14ac:dyDescent="0.2">
      <c r="A324" s="67"/>
    </row>
    <row r="325" spans="1:1" x14ac:dyDescent="0.2">
      <c r="A325" s="67"/>
    </row>
    <row r="326" spans="1:1" x14ac:dyDescent="0.2">
      <c r="A326" s="67"/>
    </row>
    <row r="327" spans="1:1" x14ac:dyDescent="0.2">
      <c r="A327" s="67"/>
    </row>
    <row r="328" spans="1:1" x14ac:dyDescent="0.2">
      <c r="A328" s="67"/>
    </row>
    <row r="329" spans="1:1" x14ac:dyDescent="0.2">
      <c r="A329" s="67"/>
    </row>
    <row r="330" spans="1:1" x14ac:dyDescent="0.2">
      <c r="A330" s="67"/>
    </row>
    <row r="331" spans="1:1" x14ac:dyDescent="0.2">
      <c r="A331" s="67"/>
    </row>
    <row r="332" spans="1:1" x14ac:dyDescent="0.2">
      <c r="A332" s="67"/>
    </row>
    <row r="333" spans="1:1" x14ac:dyDescent="0.2">
      <c r="A333" s="67"/>
    </row>
    <row r="334" spans="1:1" x14ac:dyDescent="0.2">
      <c r="A334" s="67"/>
    </row>
    <row r="335" spans="1:1" x14ac:dyDescent="0.2">
      <c r="A335" s="67"/>
    </row>
    <row r="336" spans="1:1" x14ac:dyDescent="0.2">
      <c r="A336" s="67"/>
    </row>
    <row r="337" spans="1:1" x14ac:dyDescent="0.2">
      <c r="A337" s="67"/>
    </row>
    <row r="338" spans="1:1" x14ac:dyDescent="0.2">
      <c r="A338" s="67"/>
    </row>
    <row r="339" spans="1:1" x14ac:dyDescent="0.2">
      <c r="A339" s="67"/>
    </row>
    <row r="340" spans="1:1" x14ac:dyDescent="0.2">
      <c r="A340" s="67"/>
    </row>
    <row r="341" spans="1:1" x14ac:dyDescent="0.2">
      <c r="A341" s="67"/>
    </row>
    <row r="342" spans="1:1" x14ac:dyDescent="0.2">
      <c r="A342" s="67"/>
    </row>
    <row r="343" spans="1:1" x14ac:dyDescent="0.2">
      <c r="A343" s="67"/>
    </row>
    <row r="344" spans="1:1" x14ac:dyDescent="0.2">
      <c r="A344" s="67"/>
    </row>
    <row r="345" spans="1:1" x14ac:dyDescent="0.2">
      <c r="A345" s="67"/>
    </row>
    <row r="346" spans="1:1" x14ac:dyDescent="0.2">
      <c r="A346" s="67"/>
    </row>
    <row r="347" spans="1:1" x14ac:dyDescent="0.2">
      <c r="A347" s="67"/>
    </row>
    <row r="348" spans="1:1" x14ac:dyDescent="0.2">
      <c r="A348" s="67"/>
    </row>
    <row r="349" spans="1:1" x14ac:dyDescent="0.2">
      <c r="A349" s="67"/>
    </row>
    <row r="350" spans="1:1" x14ac:dyDescent="0.2">
      <c r="A350" s="67"/>
    </row>
    <row r="351" spans="1:1" x14ac:dyDescent="0.2">
      <c r="A351" s="67"/>
    </row>
    <row r="352" spans="1:1" x14ac:dyDescent="0.2">
      <c r="A352" s="67"/>
    </row>
  </sheetData>
  <mergeCells count="2">
    <mergeCell ref="A1:B1"/>
    <mergeCell ref="A3:B3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2019-08-28T08:25:55Z</dcterms:created>
  <dcterms:modified xsi:type="dcterms:W3CDTF">2019-08-28T08:50:46Z</dcterms:modified>
</cp:coreProperties>
</file>