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firstSheet="9" activeTab="12"/>
  </bookViews>
  <sheets>
    <sheet name="1. Mérlegszerű" sheetId="1" r:id="rId1"/>
    <sheet name="2,a Elemi bevételek (3)" sheetId="2" r:id="rId2"/>
    <sheet name="2,a Elemi bevételek" sheetId="3" state="hidden" r:id="rId3"/>
    <sheet name="2,b Elemi kiadások (2)" sheetId="4" r:id="rId4"/>
    <sheet name="2,b Elemi kiadások" sheetId="5" state="hidden" r:id="rId5"/>
    <sheet name="3. Állami tám." sheetId="6" state="hidden" r:id="rId6"/>
    <sheet name="4,a Műk. mérleg" sheetId="7" r:id="rId7"/>
    <sheet name="4,b Beruh. mérleg" sheetId="8" r:id="rId8"/>
    <sheet name="5. Likviditási terv" sheetId="9" r:id="rId9"/>
    <sheet name="6. Közvetett támogatás" sheetId="10" r:id="rId10"/>
    <sheet name="7. Többéves döntések" sheetId="11" state="hidden" r:id="rId11"/>
    <sheet name="8. Adósságot kel. ügyletek" sheetId="12" state="hidden" r:id="rId12"/>
    <sheet name="9. Felhalmozás" sheetId="13" r:id="rId13"/>
    <sheet name="10. Tartalékok" sheetId="14" state="hidden" r:id="rId14"/>
    <sheet name="2,a Elemi bevételek (2)" sheetId="15" state="hidden" r:id="rId15"/>
    <sheet name="11. Projekt" sheetId="16" state="hidden" r:id="rId16"/>
    <sheet name="12. Lakosságnak juttatott tám." sheetId="17" state="hidden" r:id="rId17"/>
  </sheets>
  <definedNames>
    <definedName name="_xlfn.IFERROR" hidden="1">#NAME?</definedName>
    <definedName name="_xlnm.Print_Area" localSheetId="0">'1. Mérlegszerű'!$A$1:$J$41</definedName>
    <definedName name="_xlnm.Print_Area" localSheetId="2">'2,a Elemi bevételek'!$A$1:$E$48</definedName>
    <definedName name="_xlnm.Print_Area" localSheetId="14">'2,a Elemi bevételek (2)'!$A$1:$H$50</definedName>
    <definedName name="_xlnm.Print_Area" localSheetId="1">'2,a Elemi bevételek (3)'!$A$1:$H$51</definedName>
    <definedName name="_xlnm.Print_Area" localSheetId="5">'3. Állami tám.'!$A$1:$G$47</definedName>
    <definedName name="_xlnm.Print_Area" localSheetId="8">'5. Likviditási terv'!$A$1:$O$25</definedName>
    <definedName name="_xlnm.Print_Area" localSheetId="12">'9. Felhalmozás'!$C$1:$J$22</definedName>
  </definedNames>
  <calcPr fullCalcOnLoad="1"/>
</workbook>
</file>

<file path=xl/sharedStrings.xml><?xml version="1.0" encoding="utf-8"?>
<sst xmlns="http://schemas.openxmlformats.org/spreadsheetml/2006/main" count="1450" uniqueCount="612">
  <si>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</si>
  <si>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</si>
  <si>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</si>
  <si>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</si>
  <si>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</si>
  <si>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</si>
  <si>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</si>
  <si>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</si>
  <si>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</si>
  <si>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</si>
  <si>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</si>
  <si>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</si>
  <si>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</si>
  <si>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</si>
  <si>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</si>
  <si>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</si>
  <si>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</si>
  <si>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</si>
  <si>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</si>
  <si>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</si>
  <si>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</si>
  <si>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</si>
  <si>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</si>
  <si>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</si>
  <si>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</si>
  <si>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</si>
  <si>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</si>
  <si>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</si>
  <si>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</si>
  <si>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</si>
  <si>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</si>
  <si>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</si>
  <si>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</si>
  <si>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</si>
  <si>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</si>
  <si>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</si>
  <si>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</si>
  <si>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</si>
  <si>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</si>
  <si>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</si>
  <si>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</si>
  <si>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</si>
  <si>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</si>
  <si>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</si>
  <si>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</si>
  <si>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</si>
  <si>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</si>
  <si>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</si>
  <si>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</si>
  <si>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</si>
  <si>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</si>
  <si>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</si>
  <si>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</si>
  <si>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</si>
  <si>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</si>
  <si>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</si>
  <si>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</si>
  <si>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</si>
  <si>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</si>
  <si>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</si>
  <si>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</si>
  <si>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</si>
  <si>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</si>
  <si>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</si>
  <si>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</si>
  <si>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</si>
  <si>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</si>
  <si>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</si>
  <si>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</si>
  <si>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</si>
  <si>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</si>
  <si>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</si>
  <si>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</si>
  <si>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</si>
  <si>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</si>
  <si>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</si>
  <si>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</si>
  <si>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</si>
  <si>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</si>
  <si>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</si>
  <si>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</si>
  <si>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</si>
  <si>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</si>
  <si>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</si>
  <si>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</si>
  <si>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</si>
  <si>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</si>
  <si>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</si>
  <si>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</si>
  <si>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</si>
  <si>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</si>
  <si>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</si>
  <si>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</si>
  <si>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</si>
  <si>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</si>
  <si>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</si>
  <si>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</si>
  <si>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</si>
  <si>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</si>
  <si>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</si>
  <si>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</si>
  <si>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</si>
  <si>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</si>
  <si>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</si>
  <si>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</si>
  <si>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</si>
  <si>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</si>
  <si>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</si>
  <si>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</si>
  <si>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</si>
  <si>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</si>
  <si>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</si>
  <si>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</si>
  <si>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</si>
  <si>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</si>
  <si>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</si>
  <si>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</si>
  <si>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</si>
  <si>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</si>
  <si>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</si>
  <si>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</si>
  <si>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</si>
  <si>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</si>
  <si>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</si>
  <si>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</si>
  <si>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</si>
  <si>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</si>
  <si>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</si>
  <si>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</si>
  <si>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</si>
  <si>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</si>
  <si>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</si>
  <si>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</si>
  <si>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</si>
  <si>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</si>
  <si>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</si>
  <si>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</si>
  <si>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</si>
  <si>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</si>
  <si>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</si>
  <si>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</si>
  <si>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</si>
  <si>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</si>
  <si>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</si>
  <si>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</si>
  <si>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</si>
  <si>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</si>
  <si>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</si>
  <si>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</si>
  <si>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</si>
  <si>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</si>
  <si>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</si>
  <si>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</si>
  <si>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</si>
  <si>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</si>
  <si>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</si>
  <si>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</si>
  <si>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</si>
  <si>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</si>
  <si>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</si>
  <si>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</si>
  <si>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</si>
  <si>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</si>
  <si>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</si>
  <si>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</si>
  <si>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</si>
  <si>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</si>
  <si>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</si>
  <si>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</si>
  <si>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</si>
  <si>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</si>
  <si>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</si>
  <si>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</si>
  <si>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</si>
  <si>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</si>
  <si>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</si>
  <si>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</si>
  <si>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</si>
  <si>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</si>
  <si>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</si>
  <si>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</si>
  <si>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</si>
  <si>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</si>
  <si>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</si>
  <si>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</si>
  <si>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</si>
  <si>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</si>
  <si>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</si>
  <si>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</si>
  <si>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</si>
  <si>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</si>
  <si>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</si>
  <si>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</si>
  <si>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</si>
  <si>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</si>
  <si>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</si>
  <si>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</si>
  <si>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</si>
  <si>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</si>
  <si>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</si>
  <si>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</si>
  <si>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</si>
  <si>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</si>
  <si>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</si>
  <si>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</si>
  <si>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</si>
  <si>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</si>
  <si>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</si>
  <si>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</si>
  <si>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</si>
  <si>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</si>
  <si>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</si>
  <si>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</si>
  <si>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</si>
  <si>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</si>
  <si>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</si>
  <si>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</si>
  <si>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</si>
  <si>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</si>
  <si>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</si>
  <si>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</si>
  <si>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</si>
  <si>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</si>
  <si>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</si>
  <si>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</si>
  <si>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</si>
  <si>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</si>
  <si>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</si>
  <si>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</si>
  <si>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</si>
  <si>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</si>
  <si>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</si>
  <si>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</si>
  <si>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</si>
  <si>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</si>
  <si>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</si>
  <si>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</si>
  <si>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</si>
  <si>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</si>
  <si>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</si>
  <si>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</si>
  <si>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</si>
  <si>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</si>
  <si>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</si>
  <si>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</si>
  <si>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</si>
  <si>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</si>
  <si>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</si>
  <si>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</si>
  <si>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</si>
  <si>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</si>
  <si>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</si>
  <si>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</si>
  <si>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</si>
  <si>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</si>
  <si>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</si>
  <si>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</si>
  <si>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</si>
  <si>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</si>
  <si>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</si>
  <si>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</si>
  <si>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</si>
  <si>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</si>
  <si>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</si>
  <si>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</si>
  <si>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</si>
  <si>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</si>
  <si>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</si>
  <si>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</si>
  <si>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</si>
  <si>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</si>
  <si>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</si>
  <si>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</si>
  <si>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</si>
  <si>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</si>
  <si>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</si>
  <si>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</si>
  <si>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</si>
  <si>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</si>
  <si>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</si>
  <si>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</si>
  <si>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</si>
  <si>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</si>
  <si>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</si>
  <si>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</si>
  <si>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</si>
  <si>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</si>
  <si>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</si>
  <si>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</si>
  <si>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</si>
  <si>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</si>
  <si>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</si>
  <si>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</si>
  <si>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</si>
  <si>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</si>
  <si>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</si>
  <si>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</si>
  <si>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</si>
  <si>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</si>
  <si>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</si>
  <si>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</si>
  <si>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</si>
  <si>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</si>
  <si>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</si>
  <si>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</si>
  <si>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</si>
  <si>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</si>
  <si>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</si>
  <si>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</si>
  <si>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</si>
  <si>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</si>
  <si>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</si>
  <si>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</si>
  <si>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</si>
  <si>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</si>
  <si>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</si>
  <si>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</si>
  <si>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</si>
  <si>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</si>
  <si>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</si>
  <si>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</si>
  <si>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</si>
  <si>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</si>
  <si>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</si>
  <si>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</si>
  <si>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</si>
  <si>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</si>
  <si>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</si>
  <si>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</si>
  <si>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</si>
  <si>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</si>
  <si>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</si>
  <si>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</si>
  <si>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</si>
  <si>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</si>
  <si>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</si>
  <si>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</si>
  <si>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</si>
  <si>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</si>
  <si>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</si>
  <si>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</si>
  <si>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</si>
  <si>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</si>
  <si>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</si>
  <si>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</si>
  <si>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</si>
  <si>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</si>
  <si>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</si>
  <si>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</si>
  <si>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</si>
  <si>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</si>
  <si>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</si>
  <si>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</si>
  <si>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</si>
  <si>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</si>
  <si>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</si>
  <si>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</si>
  <si>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</si>
  <si>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</si>
  <si>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</si>
  <si>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</si>
  <si>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</si>
  <si>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</si>
  <si>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</si>
  <si>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</si>
  <si>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</si>
  <si>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</si>
  <si>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</si>
  <si>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</si>
  <si>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</si>
  <si>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</si>
  <si>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</si>
  <si>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</si>
  <si>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</si>
  <si>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</si>
  <si>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</si>
  <si>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</si>
  <si>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</si>
  <si>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</si>
  <si>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</si>
  <si>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</si>
  <si>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</si>
  <si>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</si>
  <si>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</si>
  <si>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</si>
  <si>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</si>
  <si>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</si>
  <si>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</si>
  <si>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</si>
  <si>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</si>
  <si>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</si>
  <si>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</si>
  <si>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</si>
  <si>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</si>
  <si>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</si>
  <si>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</si>
  <si>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</si>
  <si>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</si>
  <si>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</si>
  <si>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</si>
  <si>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</si>
  <si>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</si>
  <si>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</si>
  <si>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</si>
  <si>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</si>
  <si>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</si>
  <si>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</si>
  <si>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</si>
  <si>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</si>
  <si>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</si>
  <si>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</si>
  <si>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</si>
  <si>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</si>
  <si>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</si>
  <si>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</si>
  <si>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</si>
  <si>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</si>
  <si>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</si>
  <si>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</si>
  <si>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</si>
  <si>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</si>
  <si>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</si>
  <si>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</si>
  <si>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</si>
  <si>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</si>
  <si>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</si>
  <si>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</si>
  <si>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</si>
  <si>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</si>
  <si>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</si>
  <si>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</si>
  <si>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</si>
  <si>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</si>
  <si>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</si>
  <si>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</si>
  <si>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</si>
  <si>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</si>
  <si>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</si>
  <si>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</si>
  <si>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</si>
  <si>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</si>
  <si>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</si>
  <si>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</si>
  <si>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</si>
  <si>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</si>
  <si>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</si>
  <si>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</si>
  <si>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</si>
  <si>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</si>
  <si>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</si>
  <si>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</si>
  <si>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</si>
  <si>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</si>
  <si>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</si>
  <si>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</si>
  <si>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</si>
  <si>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</si>
  <si>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</si>
  <si>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</si>
  <si>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</si>
  <si>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</si>
  <si>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</si>
  <si>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</si>
  <si>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</si>
  <si>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</si>
  <si>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</si>
  <si>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</si>
  <si>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</si>
  <si>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</si>
  <si>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</si>
  <si>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</si>
  <si>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</si>
  <si>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</si>
  <si>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</si>
  <si>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</si>
  <si>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</si>
  <si>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</si>
  <si>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</si>
  <si>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</si>
  <si>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</si>
  <si>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</si>
  <si>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</si>
  <si>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</si>
  <si>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</si>
  <si>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</si>
  <si>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</si>
  <si>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</si>
  <si>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</si>
  <si>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</si>
  <si>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</si>
  <si>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</si>
  <si>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</si>
  <si>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</si>
  <si>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</si>
  <si>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</si>
  <si>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</si>
  <si>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</si>
  <si>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</si>
  <si>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</si>
  <si>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</si>
  <si>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</si>
  <si>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</si>
  <si>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</si>
  <si>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</si>
  <si>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</si>
  <si>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</si>
  <si>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</si>
  <si>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</si>
  <si>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</si>
  <si>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</si>
  <si>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</si>
  <si>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</si>
  <si>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</si>
  <si>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</si>
  <si>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</si>
  <si>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</si>
  <si>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</si>
  <si>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1.11. Tartalékok</t>
  </si>
  <si>
    <t>1.12. Hosszú lejáratú hitelek, kölcsönök törlesztése pénzügyi vállalkozásnak</t>
  </si>
  <si>
    <t xml:space="preserve"> Eredeti előirányzat 2018.</t>
  </si>
  <si>
    <t>I.6. Polgármesteri illetmény támogatása</t>
  </si>
  <si>
    <t>2020.</t>
  </si>
  <si>
    <t>Város- és községgazdálkodással, könyvtárral kapcsolatos tárgyi eszközök beszerzése</t>
  </si>
  <si>
    <t>2018.évi várható teljesítés</t>
  </si>
  <si>
    <t>Eredeti előirányzat 2019.</t>
  </si>
  <si>
    <t xml:space="preserve"> Eredeti előirányzat 2019.</t>
  </si>
  <si>
    <t>2019.évi</t>
  </si>
  <si>
    <t>2021.</t>
  </si>
  <si>
    <t>3/2019. (II. 25.) önkormányzati rendelet 2,a melléklete</t>
  </si>
  <si>
    <t>3/2019. (II. 25.) önkormányzati rendelet 2,b melléklete</t>
  </si>
  <si>
    <t>………... önkormányzati rendelet 1. melléklete</t>
  </si>
  <si>
    <t>3/2019. (II. 25.) önkormányzati rendelet 2,a. melléklete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</si>
  <si>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</si>
  <si>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</si>
  <si>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</si>
  <si>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</si>
  <si>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</si>
  <si>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3.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</si>
  <si>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</si>
  <si>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</si>
  <si>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</si>
  <si>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</si>
  <si>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</si>
  <si>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</si>
  <si>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</si>
  <si>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</si>
  <si>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</si>
  <si>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</si>
  <si>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FELSŐSZENTERZSÉBET KÖZSÉG ÖNKORMÁNYZATA ÁLTAL A LAKOSSÁGNAK JUTTATOTT TÁMOGATÁSOK, SZOCIÁLIS, RÁSZORULTSÁGI JELLEGŰ ELLÁTÁSOK RÉSZLETEZÉSE 2019. ÉVBEN</t>
  </si>
  <si>
    <t>………... önkormányzati rendelet 4. melléklete</t>
  </si>
  <si>
    <t>3/2019. (II. 25.) önkormányzati rendelet 12. melléklete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</si>
  <si>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</si>
  <si>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</si>
  <si>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</si>
  <si>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</si>
  <si>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</si>
  <si>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</si>
  <si>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</si>
  <si>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</si>
  <si>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FELSŐSZENTERZSÉBET KÖZSÉG ÖNKORMÁNYZATA 2020. ÉVI EURÓPAI UNIÓS PROJEKTJEINEK BEVÉTELEI ÉS KIADÁSAI</t>
  </si>
  <si>
    <t>2/2020. (II. 25.) önkormányzati rendelet 11. melléklete</t>
  </si>
  <si>
    <t>Támogatásból: 2020. évben tervezett</t>
  </si>
  <si>
    <t>2020. évben  tervezett</t>
  </si>
  <si>
    <t>FELSŐSZENTERZSÉBET KÖZSÉG ÖNKORMÁNYZATA 2020. ÉVI TARTALÉKAI</t>
  </si>
  <si>
    <t>2020.évi előirányzat</t>
  </si>
  <si>
    <t>2/2020. (II. 25.) önkormányzati rendelet 10. melléklete</t>
  </si>
  <si>
    <t>Számítógép beszerzésre</t>
  </si>
  <si>
    <t>Út felújításra</t>
  </si>
  <si>
    <t>Eredeti előirányzat 2020.</t>
  </si>
  <si>
    <t>FELSŐSZENTERZSÉBET KÖZSÉG ÖNKORMÁNYZATÁNAK ÁLLAMI HOZZÁJÁRULÁSA 2020. ÉVBEN</t>
  </si>
  <si>
    <t>2020.évi</t>
  </si>
  <si>
    <t>2/2020. (II. 25.) önkormányzati rendelet 3. melléklete</t>
  </si>
  <si>
    <t>1. Hozzájárulás a pénzbeli szociális ellátásokhoz  beszámítás után( egyösszegű)</t>
  </si>
  <si>
    <t>B401.</t>
  </si>
  <si>
    <t>Készletértékesítés ellenértéke</t>
  </si>
  <si>
    <t>2020. ÉVI MŰKÖDÉSI ÉS FELHALMOZÁSI CÉLÚ BEVÉTELEI ÉS KIADÁSAI</t>
  </si>
  <si>
    <t>2020. évi előirányzat</t>
  </si>
  <si>
    <t>2/2020. (II. 25.) önkormányzati rendelet 7. melléklete</t>
  </si>
  <si>
    <t>2020. előtti kifizetés</t>
  </si>
  <si>
    <t>2022.</t>
  </si>
  <si>
    <t>2/2020. (II. 25.) önkormányzati rendelet 8. melléklete</t>
  </si>
  <si>
    <t>Felsőszenterzsébet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</si>
  <si>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</si>
  <si>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2019. évi várható teljesítés</t>
  </si>
  <si>
    <t>Módosítás 2020.05.31.</t>
  </si>
  <si>
    <t xml:space="preserve"> Módosított előirányzat 2020.05.31.</t>
  </si>
  <si>
    <t xml:space="preserve"> Eredeti előirányzat      2020.</t>
  </si>
  <si>
    <t>Módosított előirányzat 2020.05.31.</t>
  </si>
  <si>
    <t>Módosított előírányzat 2020.05.31.</t>
  </si>
  <si>
    <t>I</t>
  </si>
  <si>
    <t>2020. évi eredeti előirányzat</t>
  </si>
  <si>
    <t>1.10. Egyéb felhalm célú kiadások</t>
  </si>
  <si>
    <t>FELSŐSZENTERZSÉBET KÖZSÉG ÖNKORMÁNYZATA 2020. ÉVI ELŐIRÁNYZAT FELHASZNÁLÁSI ÜTEMTERVE</t>
  </si>
  <si>
    <t>Egyedi szennyvíztisztító kisberendezés telepítése</t>
  </si>
  <si>
    <t>Egyéb felhalmozási cálú kiadások</t>
  </si>
  <si>
    <t>Módosított előirányzat 2020-ból</t>
  </si>
  <si>
    <t>2/2020. (III. 3.) önkormányzati rendelet 1. melléklete</t>
  </si>
  <si>
    <t>2/2020. (III. 3.) önkormányzati rendelet 2,a. melléklete</t>
  </si>
  <si>
    <t>4/2020. (VII. 10.) önkormányzati rendelet 1. melléklete</t>
  </si>
  <si>
    <t>4/2020. (VII. 10.) önkormányzati rendelet 2. melléklete</t>
  </si>
  <si>
    <t>2/2020. (III. 3.) önkormányzati rendelet 2,b. melléklete</t>
  </si>
  <si>
    <t>4/2020. (VII. 10.) önkormányzati rendelet 3. melléklete</t>
  </si>
  <si>
    <t>2/2020. (III. 30.) önkormányzati rendelet 4,a melléklete</t>
  </si>
  <si>
    <t>4/2020. (VII. 10.) önkormányzati rendelet 4. melléklete</t>
  </si>
  <si>
    <t>2/2020. (III. 3.) önkormányzati rendelet 4,b melléklete</t>
  </si>
  <si>
    <t>4/2020. (VII. 10.) önkormányzati rendelet 5. melléklete</t>
  </si>
  <si>
    <t>2/2020. (III. 3.) önkormányzati rendelet 5. melléklete</t>
  </si>
  <si>
    <t>4/2020. (VII. 10.) önkormányzati rendelet 6. melléklete</t>
  </si>
  <si>
    <t>2/2020. (III. 3.) önkormányzati rendelet 6. melléklete</t>
  </si>
  <si>
    <t>4/2020. (VII. 10.) önkormányzati rendelet 7. melléklete</t>
  </si>
  <si>
    <t>2/2020. (III. 3.) önkormányzati rendelet 9. melléklete</t>
  </si>
  <si>
    <t>4/2020. (VII. 10.) önkormányzati rendelet 8.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</si>
</sst>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9" applyNumberFormat="1" applyFill="1" applyAlignment="1" applyProtection="1">
      <alignment vertical="center" wrapText="1"/>
      <protection/>
    </xf>
    <xf numFmtId="180" fontId="46" fillId="0" borderId="0" xfId="109" applyNumberFormat="1" applyFont="1" applyFill="1" applyAlignment="1" applyProtection="1">
      <alignment horizontal="centerContinuous" vertical="center" wrapText="1"/>
      <protection/>
    </xf>
    <xf numFmtId="180" fontId="15" fillId="0" borderId="0" xfId="109" applyNumberFormat="1" applyFill="1" applyAlignment="1" applyProtection="1">
      <alignment horizontal="centerContinuous" vertical="center"/>
      <protection/>
    </xf>
    <xf numFmtId="180" fontId="15" fillId="0" borderId="0" xfId="109" applyNumberFormat="1" applyFill="1" applyAlignment="1" applyProtection="1">
      <alignment horizontal="center" vertical="center" wrapText="1"/>
      <protection/>
    </xf>
    <xf numFmtId="180" fontId="48" fillId="0" borderId="15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9" applyNumberFormat="1" applyFont="1" applyFill="1" applyBorder="1" applyAlignment="1" applyProtection="1">
      <alignment horizontal="center" vertical="center" wrapText="1"/>
      <protection/>
    </xf>
    <xf numFmtId="180" fontId="48" fillId="0" borderId="16" xfId="109" applyNumberFormat="1" applyFont="1" applyFill="1" applyBorder="1" applyAlignment="1" applyProtection="1">
      <alignment horizontal="center" vertical="center" wrapText="1"/>
      <protection/>
    </xf>
    <xf numFmtId="180" fontId="48" fillId="0" borderId="17" xfId="109" applyNumberFormat="1" applyFont="1" applyFill="1" applyBorder="1" applyAlignment="1" applyProtection="1">
      <alignment horizontal="center" vertical="center" wrapText="1"/>
      <protection/>
    </xf>
    <xf numFmtId="180" fontId="26" fillId="0" borderId="0" xfId="109" applyNumberFormat="1" applyFont="1" applyFill="1" applyAlignment="1" applyProtection="1">
      <alignment horizontal="center" vertical="center" wrapText="1"/>
      <protection/>
    </xf>
    <xf numFmtId="180" fontId="44" fillId="0" borderId="18" xfId="109" applyNumberFormat="1" applyFont="1" applyFill="1" applyBorder="1" applyAlignment="1" applyProtection="1">
      <alignment horizontal="center" vertical="center" wrapText="1"/>
      <protection/>
    </xf>
    <xf numFmtId="180" fontId="44" fillId="0" borderId="15" xfId="109" applyNumberFormat="1" applyFont="1" applyFill="1" applyBorder="1" applyAlignment="1" applyProtection="1">
      <alignment horizontal="center" vertical="center" wrapText="1"/>
      <protection/>
    </xf>
    <xf numFmtId="180" fontId="44" fillId="0" borderId="16" xfId="109" applyNumberFormat="1" applyFont="1" applyFill="1" applyBorder="1" applyAlignment="1" applyProtection="1">
      <alignment horizontal="center" vertical="center" wrapText="1"/>
      <protection/>
    </xf>
    <xf numFmtId="180" fontId="44" fillId="0" borderId="17" xfId="109" applyNumberFormat="1" applyFont="1" applyFill="1" applyBorder="1" applyAlignment="1" applyProtection="1">
      <alignment horizontal="center" vertical="center" wrapText="1"/>
      <protection/>
    </xf>
    <xf numFmtId="180" fontId="44" fillId="0" borderId="0" xfId="109" applyNumberFormat="1" applyFont="1" applyFill="1" applyAlignment="1" applyProtection="1">
      <alignment horizontal="center" vertical="center" wrapText="1"/>
      <protection/>
    </xf>
    <xf numFmtId="180" fontId="15" fillId="0" borderId="19" xfId="109" applyNumberFormat="1" applyFill="1" applyBorder="1" applyAlignment="1" applyProtection="1">
      <alignment horizontal="left" vertical="center" wrapText="1" indent="1"/>
      <protection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1" xfId="109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2" xfId="109" applyNumberFormat="1" applyFill="1" applyBorder="1" applyAlignment="1" applyProtection="1">
      <alignment horizontal="left" vertical="center" wrapText="1" indent="1"/>
      <protection/>
    </xf>
    <xf numFmtId="180" fontId="49" fillId="0" borderId="1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9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9" applyNumberFormat="1" applyFont="1" applyFill="1" applyBorder="1" applyAlignment="1" applyProtection="1">
      <alignment horizontal="right" vertical="center" wrapText="1" indent="1"/>
      <protection/>
    </xf>
    <xf numFmtId="180" fontId="44" fillId="0" borderId="17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25" xfId="109" applyNumberFormat="1" applyFont="1" applyFill="1" applyBorder="1" applyAlignment="1" applyProtection="1">
      <alignment horizontal="left" vertical="center" wrapText="1" indent="1"/>
      <protection/>
    </xf>
    <xf numFmtId="180" fontId="50" fillId="0" borderId="26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27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9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5" xfId="109" applyNumberFormat="1" applyFont="1" applyFill="1" applyBorder="1" applyAlignment="1" applyProtection="1">
      <alignment horizontal="left" vertical="center" wrapText="1" indent="1"/>
      <protection/>
    </xf>
    <xf numFmtId="180" fontId="26" fillId="0" borderId="28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9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5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27" xfId="109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5" xfId="109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21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29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30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33" xfId="10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11">
      <alignment/>
      <protection/>
    </xf>
    <xf numFmtId="0" fontId="53" fillId="0" borderId="0" xfId="111" applyFont="1">
      <alignment/>
      <protection/>
    </xf>
    <xf numFmtId="0" fontId="14" fillId="0" borderId="0" xfId="111" applyBorder="1">
      <alignment/>
      <protection/>
    </xf>
    <xf numFmtId="0" fontId="54" fillId="0" borderId="0" xfId="111" applyFont="1" applyBorder="1">
      <alignment/>
      <protection/>
    </xf>
    <xf numFmtId="0" fontId="34" fillId="0" borderId="34" xfId="111" applyFont="1" applyFill="1" applyBorder="1" applyAlignment="1">
      <alignment horizontal="left" vertical="center"/>
      <protection/>
    </xf>
    <xf numFmtId="0" fontId="34" fillId="0" borderId="32" xfId="111" applyFont="1" applyFill="1" applyBorder="1" applyAlignment="1">
      <alignment horizontal="left" vertical="center"/>
      <protection/>
    </xf>
    <xf numFmtId="0" fontId="40" fillId="0" borderId="10" xfId="11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vertical="center"/>
      <protection/>
    </xf>
    <xf numFmtId="0" fontId="40" fillId="0" borderId="10" xfId="111" applyFont="1" applyFill="1" applyBorder="1">
      <alignment/>
      <protection/>
    </xf>
    <xf numFmtId="0" fontId="56" fillId="0" borderId="32" xfId="103" applyFont="1" applyBorder="1" applyAlignment="1">
      <alignment horizontal="center"/>
      <protection/>
    </xf>
    <xf numFmtId="3" fontId="55" fillId="0" borderId="10" xfId="111" applyNumberFormat="1" applyFont="1" applyBorder="1" applyAlignment="1">
      <alignment vertical="center"/>
      <protection/>
    </xf>
    <xf numFmtId="0" fontId="39" fillId="0" borderId="32" xfId="111" applyFont="1" applyBorder="1" applyAlignment="1">
      <alignment horizontal="left" vertical="center"/>
      <protection/>
    </xf>
    <xf numFmtId="3" fontId="40" fillId="0" borderId="10" xfId="111" applyNumberFormat="1" applyFont="1" applyBorder="1" applyAlignment="1">
      <alignment horizontal="right" vertical="center"/>
      <protection/>
    </xf>
    <xf numFmtId="0" fontId="40" fillId="0" borderId="32" xfId="11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 vertical="center"/>
      <protection/>
    </xf>
    <xf numFmtId="0" fontId="39" fillId="0" borderId="10" xfId="111" applyFont="1" applyBorder="1" applyAlignment="1">
      <alignment horizontal="left" vertical="center"/>
      <protection/>
    </xf>
    <xf numFmtId="3" fontId="40" fillId="0" borderId="10" xfId="111" applyNumberFormat="1" applyFont="1" applyBorder="1" applyAlignment="1">
      <alignment vertical="center"/>
      <protection/>
    </xf>
    <xf numFmtId="0" fontId="56" fillId="0" borderId="32" xfId="111" applyFont="1" applyBorder="1" applyAlignment="1">
      <alignment horizontal="center" vertical="center"/>
      <protection/>
    </xf>
    <xf numFmtId="3" fontId="55" fillId="0" borderId="10" xfId="111" applyNumberFormat="1" applyFont="1" applyFill="1" applyBorder="1" applyAlignment="1">
      <alignment vertical="center"/>
      <protection/>
    </xf>
    <xf numFmtId="3" fontId="55" fillId="0" borderId="10" xfId="111" applyNumberFormat="1" applyFont="1" applyFill="1" applyBorder="1">
      <alignment/>
      <protection/>
    </xf>
    <xf numFmtId="0" fontId="40" fillId="0" borderId="32" xfId="111" applyFont="1" applyBorder="1" applyAlignment="1">
      <alignment vertical="center"/>
      <protection/>
    </xf>
    <xf numFmtId="0" fontId="39" fillId="0" borderId="10" xfId="111" applyFont="1" applyFill="1" applyBorder="1" applyAlignment="1">
      <alignment horizontal="left" vertical="center"/>
      <protection/>
    </xf>
    <xf numFmtId="0" fontId="34" fillId="0" borderId="32" xfId="111" applyFont="1" applyBorder="1" applyAlignment="1">
      <alignment vertical="center"/>
      <protection/>
    </xf>
    <xf numFmtId="16" fontId="39" fillId="0" borderId="32" xfId="111" applyNumberFormat="1" applyFont="1" applyBorder="1" applyAlignment="1">
      <alignment horizontal="left" vertical="center"/>
      <protection/>
    </xf>
    <xf numFmtId="3" fontId="39" fillId="0" borderId="10" xfId="103" applyNumberFormat="1" applyFont="1" applyBorder="1" applyAlignment="1">
      <alignment horizontal="right"/>
      <protection/>
    </xf>
    <xf numFmtId="0" fontId="39" fillId="0" borderId="10" xfId="103" applyFont="1" applyBorder="1" applyAlignment="1">
      <alignment horizontal="left"/>
      <protection/>
    </xf>
    <xf numFmtId="3" fontId="56" fillId="0" borderId="10" xfId="111" applyNumberFormat="1" applyFont="1" applyBorder="1" applyAlignment="1">
      <alignment horizontal="right" vertical="center"/>
      <protection/>
    </xf>
    <xf numFmtId="0" fontId="56" fillId="0" borderId="32" xfId="111" applyFont="1" applyBorder="1" applyAlignment="1">
      <alignment horizontal="left" vertical="center"/>
      <protection/>
    </xf>
    <xf numFmtId="0" fontId="40" fillId="0" borderId="32" xfId="111" applyFont="1" applyBorder="1" applyAlignment="1">
      <alignment horizontal="left"/>
      <protection/>
    </xf>
    <xf numFmtId="0" fontId="56" fillId="0" borderId="10" xfId="111" applyFont="1" applyBorder="1" applyAlignment="1">
      <alignment horizontal="left" vertical="center"/>
      <protection/>
    </xf>
    <xf numFmtId="3" fontId="56" fillId="0" borderId="10" xfId="111" applyNumberFormat="1" applyFont="1" applyBorder="1" applyAlignment="1">
      <alignment vertical="center"/>
      <protection/>
    </xf>
    <xf numFmtId="0" fontId="40" fillId="0" borderId="32" xfId="111" applyFont="1" applyBorder="1" applyAlignment="1">
      <alignment horizontal="center"/>
      <protection/>
    </xf>
    <xf numFmtId="0" fontId="40" fillId="0" borderId="34" xfId="111" applyFont="1" applyBorder="1" applyAlignment="1">
      <alignment horizontal="left"/>
      <protection/>
    </xf>
    <xf numFmtId="0" fontId="40" fillId="0" borderId="34" xfId="111" applyFont="1" applyBorder="1" applyAlignment="1">
      <alignment horizontal="left" vertical="center"/>
      <protection/>
    </xf>
    <xf numFmtId="0" fontId="40" fillId="0" borderId="32" xfId="111" applyFont="1" applyBorder="1" applyAlignment="1">
      <alignment horizontal="center" vertical="center"/>
      <protection/>
    </xf>
    <xf numFmtId="3" fontId="39" fillId="0" borderId="23" xfId="111" applyNumberFormat="1" applyFont="1" applyBorder="1" applyAlignment="1">
      <alignment vertical="center"/>
      <protection/>
    </xf>
    <xf numFmtId="3" fontId="39" fillId="0" borderId="23" xfId="103" applyNumberFormat="1" applyFont="1" applyBorder="1" applyAlignment="1">
      <alignment horizontal="right"/>
      <protection/>
    </xf>
    <xf numFmtId="3" fontId="39" fillId="0" borderId="23" xfId="111" applyNumberFormat="1" applyFont="1" applyBorder="1" applyAlignment="1">
      <alignment horizontal="right" vertical="center"/>
      <protection/>
    </xf>
    <xf numFmtId="3" fontId="56" fillId="0" borderId="23" xfId="111" applyNumberFormat="1" applyFont="1" applyBorder="1" applyAlignment="1">
      <alignment horizontal="right" vertical="center"/>
      <protection/>
    </xf>
    <xf numFmtId="3" fontId="40" fillId="0" borderId="23" xfId="111" applyNumberFormat="1" applyFont="1" applyBorder="1" applyAlignment="1">
      <alignment horizontal="right" vertical="center"/>
      <protection/>
    </xf>
    <xf numFmtId="3" fontId="55" fillId="0" borderId="23" xfId="111" applyNumberFormat="1" applyFont="1" applyFill="1" applyBorder="1" applyAlignment="1">
      <alignment vertical="center"/>
      <protection/>
    </xf>
    <xf numFmtId="3" fontId="55" fillId="0" borderId="23" xfId="111" applyNumberFormat="1" applyFont="1" applyBorder="1" applyAlignment="1">
      <alignment vertical="center"/>
      <protection/>
    </xf>
    <xf numFmtId="3" fontId="40" fillId="0" borderId="23" xfId="111" applyNumberFormat="1" applyFont="1" applyBorder="1" applyAlignment="1">
      <alignment vertical="center"/>
      <protection/>
    </xf>
    <xf numFmtId="3" fontId="56" fillId="0" borderId="23" xfId="111" applyNumberFormat="1" applyFont="1" applyBorder="1" applyAlignment="1">
      <alignment vertical="center"/>
      <protection/>
    </xf>
    <xf numFmtId="0" fontId="33" fillId="0" borderId="10" xfId="111" applyFont="1" applyBorder="1" applyAlignment="1">
      <alignment vertical="center"/>
      <protection/>
    </xf>
    <xf numFmtId="3" fontId="33" fillId="0" borderId="10" xfId="111" applyNumberFormat="1" applyFont="1" applyBorder="1" applyAlignment="1">
      <alignment vertical="center"/>
      <protection/>
    </xf>
    <xf numFmtId="3" fontId="33" fillId="0" borderId="23" xfId="111" applyNumberFormat="1" applyFont="1" applyBorder="1" applyAlignment="1">
      <alignment vertical="center"/>
      <protection/>
    </xf>
    <xf numFmtId="0" fontId="40" fillId="0" borderId="34" xfId="111" applyFont="1" applyBorder="1" applyAlignment="1">
      <alignment horizontal="center" vertical="center"/>
      <protection/>
    </xf>
    <xf numFmtId="3" fontId="56" fillId="0" borderId="10" xfId="111" applyNumberFormat="1" applyFont="1" applyBorder="1">
      <alignment/>
      <protection/>
    </xf>
    <xf numFmtId="3" fontId="56" fillId="0" borderId="23" xfId="111" applyNumberFormat="1" applyFont="1" applyBorder="1">
      <alignment/>
      <protection/>
    </xf>
    <xf numFmtId="0" fontId="39" fillId="0" borderId="26" xfId="11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2" xfId="111" applyFont="1" applyBorder="1" applyAlignment="1">
      <alignment vertical="center"/>
      <protection/>
    </xf>
    <xf numFmtId="0" fontId="40" fillId="20" borderId="35" xfId="111" applyFont="1" applyFill="1" applyBorder="1" applyAlignment="1">
      <alignment horizontal="center" vertical="center"/>
      <protection/>
    </xf>
    <xf numFmtId="0" fontId="40" fillId="20" borderId="36" xfId="111" applyFont="1" applyFill="1" applyBorder="1" applyAlignment="1">
      <alignment horizontal="center" vertical="center"/>
      <protection/>
    </xf>
    <xf numFmtId="0" fontId="40" fillId="20" borderId="36" xfId="111" applyFont="1" applyFill="1" applyBorder="1" applyAlignment="1">
      <alignment horizontal="center" vertical="center" wrapText="1"/>
      <protection/>
    </xf>
    <xf numFmtId="0" fontId="40" fillId="20" borderId="37" xfId="111" applyFont="1" applyFill="1" applyBorder="1" applyAlignment="1">
      <alignment horizontal="center" vertical="center" wrapText="1"/>
      <protection/>
    </xf>
    <xf numFmtId="0" fontId="40" fillId="20" borderId="38" xfId="111" applyFont="1" applyFill="1" applyBorder="1" applyAlignment="1">
      <alignment horizontal="center" vertical="center"/>
      <protection/>
    </xf>
    <xf numFmtId="0" fontId="40" fillId="0" borderId="11" xfId="111" applyFont="1" applyBorder="1" applyAlignment="1">
      <alignment horizontal="center" vertical="center"/>
      <protection/>
    </xf>
    <xf numFmtId="0" fontId="56" fillId="0" borderId="39" xfId="111" applyFont="1" applyBorder="1" applyAlignment="1">
      <alignment horizontal="center" vertical="center"/>
      <protection/>
    </xf>
    <xf numFmtId="0" fontId="40" fillId="0" borderId="39" xfId="111" applyFont="1" applyBorder="1" applyAlignment="1">
      <alignment horizontal="left" vertical="center"/>
      <protection/>
    </xf>
    <xf numFmtId="3" fontId="55" fillId="0" borderId="23" xfId="111" applyNumberFormat="1" applyFont="1" applyFill="1" applyBorder="1">
      <alignment/>
      <protection/>
    </xf>
    <xf numFmtId="0" fontId="39" fillId="0" borderId="11" xfId="111" applyFont="1" applyBorder="1" applyAlignment="1">
      <alignment horizontal="center" vertical="center"/>
      <protection/>
    </xf>
    <xf numFmtId="0" fontId="41" fillId="0" borderId="39" xfId="111" applyFont="1" applyBorder="1" applyAlignment="1">
      <alignment vertical="center"/>
      <protection/>
    </xf>
    <xf numFmtId="0" fontId="34" fillId="0" borderId="39" xfId="111" applyFont="1" applyBorder="1" applyAlignment="1">
      <alignment vertical="center"/>
      <protection/>
    </xf>
    <xf numFmtId="0" fontId="40" fillId="0" borderId="39" xfId="111" applyFont="1" applyBorder="1" applyAlignment="1">
      <alignment horizontal="center" vertical="center"/>
      <protection/>
    </xf>
    <xf numFmtId="0" fontId="42" fillId="20" borderId="40" xfId="111" applyFont="1" applyFill="1" applyBorder="1" applyAlignment="1">
      <alignment horizontal="left" vertical="center"/>
      <protection/>
    </xf>
    <xf numFmtId="3" fontId="42" fillId="20" borderId="40" xfId="111" applyNumberFormat="1" applyFont="1" applyFill="1" applyBorder="1" applyAlignment="1">
      <alignment vertical="center"/>
      <protection/>
    </xf>
    <xf numFmtId="0" fontId="42" fillId="20" borderId="33" xfId="111" applyFont="1" applyFill="1" applyBorder="1" applyAlignment="1">
      <alignment horizontal="left" vertical="center"/>
      <protection/>
    </xf>
    <xf numFmtId="0" fontId="61" fillId="0" borderId="0" xfId="111" applyFont="1">
      <alignment/>
      <protection/>
    </xf>
    <xf numFmtId="0" fontId="61" fillId="0" borderId="0" xfId="111" applyFont="1" applyAlignment="1">
      <alignment wrapText="1"/>
      <protection/>
    </xf>
    <xf numFmtId="0" fontId="61" fillId="24" borderId="0" xfId="111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41" xfId="101" applyFont="1" applyFill="1" applyBorder="1" applyAlignment="1">
      <alignment horizontal="right" vertical="center" wrapText="1"/>
      <protection/>
    </xf>
    <xf numFmtId="0" fontId="34" fillId="20" borderId="42" xfId="101" applyFont="1" applyFill="1" applyBorder="1" applyAlignment="1">
      <alignment horizontal="right" vertical="center"/>
      <protection/>
    </xf>
    <xf numFmtId="0" fontId="34" fillId="20" borderId="43" xfId="101" applyFont="1" applyFill="1" applyBorder="1" applyAlignment="1">
      <alignment horizontal="center" vertical="center"/>
      <protection/>
    </xf>
    <xf numFmtId="0" fontId="34" fillId="20" borderId="44" xfId="101" applyFont="1" applyFill="1" applyBorder="1" applyAlignment="1">
      <alignment horizontal="center" vertical="center"/>
      <protection/>
    </xf>
    <xf numFmtId="3" fontId="34" fillId="0" borderId="45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4" fontId="34" fillId="0" borderId="47" xfId="101" applyNumberFormat="1" applyFont="1" applyFill="1" applyBorder="1">
      <alignment/>
      <protection/>
    </xf>
    <xf numFmtId="3" fontId="34" fillId="0" borderId="47" xfId="101" applyNumberFormat="1" applyFont="1" applyFill="1" applyBorder="1">
      <alignment/>
      <protection/>
    </xf>
    <xf numFmtId="3" fontId="34" fillId="0" borderId="48" xfId="101" applyNumberFormat="1" applyFont="1" applyFill="1" applyBorder="1">
      <alignment/>
      <protection/>
    </xf>
    <xf numFmtId="3" fontId="33" fillId="0" borderId="47" xfId="98" applyNumberFormat="1" applyFont="1" applyFill="1" applyBorder="1" applyAlignment="1">
      <alignment horizontal="center" vertical="center"/>
      <protection/>
    </xf>
    <xf numFmtId="4" fontId="33" fillId="0" borderId="47" xfId="98" applyNumberFormat="1" applyFont="1" applyFill="1" applyBorder="1" applyAlignment="1">
      <alignment vertical="center"/>
      <protection/>
    </xf>
    <xf numFmtId="3" fontId="33" fillId="0" borderId="47" xfId="98" applyNumberFormat="1" applyFont="1" applyFill="1" applyBorder="1" applyAlignment="1">
      <alignment vertical="center"/>
      <protection/>
    </xf>
    <xf numFmtId="3" fontId="33" fillId="0" borderId="48" xfId="98" applyNumberFormat="1" applyFont="1" applyFill="1" applyBorder="1" applyAlignment="1">
      <alignment vertical="center"/>
      <protection/>
    </xf>
    <xf numFmtId="3" fontId="34" fillId="0" borderId="47" xfId="98" applyNumberFormat="1" applyFont="1" applyFill="1" applyBorder="1" applyAlignment="1">
      <alignment vertical="center"/>
      <protection/>
    </xf>
    <xf numFmtId="3" fontId="34" fillId="0" borderId="48" xfId="98" applyNumberFormat="1" applyFont="1" applyFill="1" applyBorder="1" applyAlignment="1">
      <alignment vertical="center"/>
      <protection/>
    </xf>
    <xf numFmtId="3" fontId="34" fillId="21" borderId="47" xfId="101" applyNumberFormat="1" applyFont="1" applyFill="1" applyBorder="1">
      <alignment/>
      <protection/>
    </xf>
    <xf numFmtId="169" fontId="33" fillId="0" borderId="47" xfId="101" applyNumberFormat="1" applyFont="1" applyFill="1" applyBorder="1">
      <alignment/>
      <protection/>
    </xf>
    <xf numFmtId="3" fontId="33" fillId="0" borderId="47" xfId="101" applyNumberFormat="1" applyFont="1" applyFill="1" applyBorder="1">
      <alignment/>
      <protection/>
    </xf>
    <xf numFmtId="3" fontId="33" fillId="0" borderId="48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50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9" fontId="33" fillId="0" borderId="51" xfId="98" applyNumberFormat="1" applyFont="1" applyBorder="1" applyAlignment="1">
      <alignment vertical="center"/>
      <protection/>
    </xf>
    <xf numFmtId="4" fontId="33" fillId="0" borderId="51" xfId="98" applyNumberFormat="1" applyFont="1" applyFill="1" applyBorder="1" applyAlignment="1">
      <alignment vertical="center"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33" fillId="0" borderId="52" xfId="107" applyFont="1" applyBorder="1">
      <alignment/>
      <protection/>
    </xf>
    <xf numFmtId="4" fontId="33" fillId="0" borderId="52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9" fontId="34" fillId="21" borderId="10" xfId="101" applyNumberFormat="1" applyFont="1" applyFill="1" applyBorder="1">
      <alignment/>
      <protection/>
    </xf>
    <xf numFmtId="0" fontId="34" fillId="21" borderId="10" xfId="107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11" applyFont="1" applyBorder="1">
      <alignment/>
      <protection/>
    </xf>
    <xf numFmtId="0" fontId="33" fillId="0" borderId="0" xfId="111" applyFont="1">
      <alignment/>
      <protection/>
    </xf>
    <xf numFmtId="3" fontId="56" fillId="0" borderId="48" xfId="101" applyNumberFormat="1" applyFont="1" applyFill="1" applyBorder="1">
      <alignment/>
      <protection/>
    </xf>
    <xf numFmtId="3" fontId="56" fillId="0" borderId="48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7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8" applyFont="1" applyFill="1">
      <alignment/>
      <protection/>
    </xf>
    <xf numFmtId="180" fontId="45" fillId="0" borderId="0" xfId="108" applyNumberFormat="1" applyFont="1" applyFill="1" applyBorder="1" applyAlignment="1" applyProtection="1">
      <alignment horizontal="centerContinuous" vertical="center"/>
      <protection/>
    </xf>
    <xf numFmtId="0" fontId="65" fillId="0" borderId="0" xfId="109" applyFont="1" applyFill="1" applyBorder="1" applyAlignment="1" applyProtection="1">
      <alignment horizontal="right"/>
      <protection/>
    </xf>
    <xf numFmtId="0" fontId="66" fillId="0" borderId="0" xfId="109" applyFont="1" applyFill="1" applyBorder="1" applyAlignment="1" applyProtection="1">
      <alignment horizontal="right"/>
      <protection/>
    </xf>
    <xf numFmtId="0" fontId="65" fillId="0" borderId="0" xfId="109" applyFont="1" applyFill="1" applyBorder="1" applyAlignment="1" applyProtection="1">
      <alignment/>
      <protection/>
    </xf>
    <xf numFmtId="186" fontId="26" fillId="0" borderId="52" xfId="108" applyNumberFormat="1" applyFont="1" applyFill="1" applyBorder="1" applyAlignment="1">
      <alignment horizontal="center" vertical="center" wrapText="1"/>
      <protection/>
    </xf>
    <xf numFmtId="0" fontId="15" fillId="0" borderId="15" xfId="108" applyFont="1" applyFill="1" applyBorder="1" applyAlignment="1">
      <alignment horizontal="center" vertical="center"/>
      <protection/>
    </xf>
    <xf numFmtId="0" fontId="15" fillId="0" borderId="16" xfId="108" applyFont="1" applyFill="1" applyBorder="1" applyAlignment="1">
      <alignment horizontal="center" vertical="center"/>
      <protection/>
    </xf>
    <xf numFmtId="0" fontId="15" fillId="0" borderId="17" xfId="108" applyFont="1" applyFill="1" applyBorder="1" applyAlignment="1">
      <alignment horizontal="center" vertical="center"/>
      <protection/>
    </xf>
    <xf numFmtId="0" fontId="15" fillId="0" borderId="12" xfId="108" applyFont="1" applyFill="1" applyBorder="1" applyAlignment="1">
      <alignment horizontal="center" vertical="center"/>
      <protection/>
    </xf>
    <xf numFmtId="0" fontId="15" fillId="0" borderId="11" xfId="108" applyFont="1" applyFill="1" applyBorder="1" applyAlignment="1">
      <alignment horizontal="center" vertical="center"/>
      <protection/>
    </xf>
    <xf numFmtId="0" fontId="15" fillId="0" borderId="10" xfId="108" applyFont="1" applyFill="1" applyBorder="1" applyProtection="1">
      <alignment/>
      <protection locked="0"/>
    </xf>
    <xf numFmtId="0" fontId="15" fillId="0" borderId="29" xfId="108" applyFont="1" applyFill="1" applyBorder="1" applyAlignment="1">
      <alignment horizontal="center" vertical="center"/>
      <protection/>
    </xf>
    <xf numFmtId="0" fontId="15" fillId="0" borderId="52" xfId="108" applyFont="1" applyFill="1" applyBorder="1" applyProtection="1">
      <alignment/>
      <protection locked="0"/>
    </xf>
    <xf numFmtId="0" fontId="26" fillId="0" borderId="15" xfId="108" applyFont="1" applyFill="1" applyBorder="1" applyAlignment="1">
      <alignment horizontal="center" vertical="center"/>
      <protection/>
    </xf>
    <xf numFmtId="0" fontId="26" fillId="0" borderId="16" xfId="108" applyFont="1" applyFill="1" applyBorder="1">
      <alignment/>
      <protection/>
    </xf>
    <xf numFmtId="0" fontId="45" fillId="0" borderId="0" xfId="108" applyFont="1" applyFill="1">
      <alignment/>
      <protection/>
    </xf>
    <xf numFmtId="0" fontId="44" fillId="0" borderId="53" xfId="108" applyFont="1" applyFill="1" applyBorder="1" applyAlignment="1" applyProtection="1">
      <alignment horizontal="center" vertical="center" wrapText="1"/>
      <protection/>
    </xf>
    <xf numFmtId="0" fontId="49" fillId="0" borderId="11" xfId="108" applyFont="1" applyFill="1" applyBorder="1" applyAlignment="1" applyProtection="1">
      <alignment horizontal="center" vertical="center"/>
      <protection/>
    </xf>
    <xf numFmtId="180" fontId="45" fillId="0" borderId="0" xfId="109" applyNumberFormat="1" applyFont="1" applyFill="1" applyAlignment="1" applyProtection="1">
      <alignment vertical="center"/>
      <protection/>
    </xf>
    <xf numFmtId="180" fontId="45" fillId="0" borderId="0" xfId="109" applyNumberFormat="1" applyFont="1" applyFill="1" applyAlignment="1" applyProtection="1">
      <alignment horizontal="center" vertical="center"/>
      <protection/>
    </xf>
    <xf numFmtId="180" fontId="45" fillId="0" borderId="0" xfId="109" applyNumberFormat="1" applyFont="1" applyFill="1" applyAlignment="1" applyProtection="1">
      <alignment horizontal="center" vertical="center" wrapText="1"/>
      <protection/>
    </xf>
    <xf numFmtId="180" fontId="44" fillId="0" borderId="11" xfId="109" applyNumberFormat="1" applyFont="1" applyFill="1" applyBorder="1" applyAlignment="1" applyProtection="1">
      <alignment horizontal="center" vertical="center" wrapText="1"/>
      <protection/>
    </xf>
    <xf numFmtId="0" fontId="15" fillId="0" borderId="0" xfId="109" applyFill="1" applyAlignment="1">
      <alignment horizontal="center" vertical="center" wrapText="1"/>
      <protection/>
    </xf>
    <xf numFmtId="0" fontId="40" fillId="0" borderId="0" xfId="109" applyFont="1" applyAlignment="1">
      <alignment horizontal="center" wrapText="1"/>
      <protection/>
    </xf>
    <xf numFmtId="0" fontId="15" fillId="0" borderId="0" xfId="109" applyFill="1" applyAlignment="1">
      <alignment vertical="center" wrapText="1"/>
      <protection/>
    </xf>
    <xf numFmtId="180" fontId="68" fillId="0" borderId="0" xfId="109" applyNumberFormat="1" applyFont="1" applyFill="1" applyAlignment="1">
      <alignment vertical="center" wrapText="1"/>
      <protection/>
    </xf>
    <xf numFmtId="0" fontId="26" fillId="0" borderId="0" xfId="109" applyFont="1" applyFill="1" applyAlignment="1">
      <alignment horizontal="center" vertical="center" wrapText="1"/>
      <protection/>
    </xf>
    <xf numFmtId="0" fontId="44" fillId="0" borderId="30" xfId="108" applyFont="1" applyFill="1" applyBorder="1" applyAlignment="1" applyProtection="1">
      <alignment horizontal="center" vertical="center"/>
      <protection/>
    </xf>
    <xf numFmtId="0" fontId="44" fillId="0" borderId="0" xfId="108" applyFont="1" applyFill="1" applyBorder="1" applyAlignment="1" applyProtection="1">
      <alignment horizontal="center" vertical="center"/>
      <protection/>
    </xf>
    <xf numFmtId="0" fontId="44" fillId="0" borderId="0" xfId="108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9" applyFont="1" applyFill="1" applyAlignment="1">
      <alignment horizontal="center" vertical="center" wrapText="1"/>
      <protection/>
    </xf>
    <xf numFmtId="0" fontId="38" fillId="0" borderId="0" xfId="109" applyFont="1" applyAlignment="1">
      <alignment horizontal="center" wrapText="1"/>
      <protection/>
    </xf>
    <xf numFmtId="180" fontId="47" fillId="0" borderId="0" xfId="109" applyNumberFormat="1" applyFont="1" applyFill="1" applyAlignment="1">
      <alignment vertical="center" wrapText="1"/>
      <protection/>
    </xf>
    <xf numFmtId="0" fontId="26" fillId="0" borderId="15" xfId="109" applyFont="1" applyFill="1" applyBorder="1" applyAlignment="1">
      <alignment horizontal="center" vertical="center" wrapText="1"/>
      <protection/>
    </xf>
    <xf numFmtId="0" fontId="26" fillId="0" borderId="16" xfId="109" applyFont="1" applyFill="1" applyBorder="1" applyAlignment="1" applyProtection="1">
      <alignment horizontal="center" vertical="center" wrapText="1"/>
      <protection/>
    </xf>
    <xf numFmtId="0" fontId="26" fillId="0" borderId="17" xfId="109" applyFont="1" applyFill="1" applyBorder="1" applyAlignment="1" applyProtection="1">
      <alignment horizontal="center" vertical="center" wrapText="1"/>
      <protection/>
    </xf>
    <xf numFmtId="0" fontId="15" fillId="0" borderId="53" xfId="109" applyFont="1" applyFill="1" applyBorder="1" applyAlignment="1">
      <alignment horizontal="center" vertical="center" wrapText="1"/>
      <protection/>
    </xf>
    <xf numFmtId="0" fontId="1" fillId="0" borderId="41" xfId="109" applyFont="1" applyFill="1" applyBorder="1" applyAlignment="1" applyProtection="1">
      <alignment horizontal="left" vertical="center" wrapText="1" indent="1"/>
      <protection/>
    </xf>
    <xf numFmtId="0" fontId="15" fillId="0" borderId="11" xfId="109" applyFont="1" applyFill="1" applyBorder="1" applyAlignment="1">
      <alignment horizontal="center" vertical="center" wrapText="1"/>
      <protection/>
    </xf>
    <xf numFmtId="0" fontId="1" fillId="0" borderId="32" xfId="109" applyFont="1" applyFill="1" applyBorder="1" applyAlignment="1" applyProtection="1">
      <alignment horizontal="left" vertical="center" wrapText="1" indent="1"/>
      <protection/>
    </xf>
    <xf numFmtId="0" fontId="1" fillId="0" borderId="32" xfId="109" applyFont="1" applyFill="1" applyBorder="1" applyAlignment="1" applyProtection="1">
      <alignment horizontal="left" vertical="center" wrapText="1" indent="8"/>
      <protection/>
    </xf>
    <xf numFmtId="0" fontId="15" fillId="0" borderId="20" xfId="109" applyFont="1" applyFill="1" applyBorder="1" applyAlignment="1" applyProtection="1">
      <alignment vertical="center" wrapText="1"/>
      <protection locked="0"/>
    </xf>
    <xf numFmtId="180" fontId="15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9" applyFont="1" applyFill="1" applyBorder="1" applyAlignment="1" applyProtection="1">
      <alignment vertical="center" wrapText="1"/>
      <protection locked="0"/>
    </xf>
    <xf numFmtId="0" fontId="15" fillId="0" borderId="29" xfId="109" applyFont="1" applyFill="1" applyBorder="1" applyAlignment="1">
      <alignment horizontal="center" vertical="center" wrapText="1"/>
      <protection/>
    </xf>
    <xf numFmtId="0" fontId="15" fillId="0" borderId="40" xfId="109" applyFont="1" applyFill="1" applyBorder="1" applyAlignment="1" applyProtection="1">
      <alignment vertical="center" wrapText="1"/>
      <protection locked="0"/>
    </xf>
    <xf numFmtId="180" fontId="15" fillId="0" borderId="40" xfId="109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4" xfId="10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9" applyFont="1" applyFill="1" applyBorder="1" applyAlignment="1">
      <alignment horizontal="center" vertical="center" wrapText="1"/>
      <protection/>
    </xf>
    <xf numFmtId="0" fontId="26" fillId="0" borderId="55" xfId="109" applyFont="1" applyFill="1" applyBorder="1" applyAlignment="1" applyProtection="1">
      <alignment vertical="center" wrapText="1"/>
      <protection/>
    </xf>
    <xf numFmtId="180" fontId="26" fillId="0" borderId="55" xfId="109" applyNumberFormat="1" applyFont="1" applyFill="1" applyBorder="1" applyAlignment="1" applyProtection="1">
      <alignment vertical="center" wrapText="1"/>
      <protection/>
    </xf>
    <xf numFmtId="0" fontId="15" fillId="0" borderId="0" xfId="109" applyFont="1" applyFill="1" applyAlignment="1">
      <alignment horizontal="right" vertical="center" wrapText="1"/>
      <protection/>
    </xf>
    <xf numFmtId="0" fontId="15" fillId="0" borderId="0" xfId="109" applyFont="1" applyFill="1" applyAlignment="1">
      <alignment vertical="center" wrapText="1"/>
      <protection/>
    </xf>
    <xf numFmtId="1" fontId="26" fillId="0" borderId="56" xfId="109" applyNumberFormat="1" applyFont="1" applyFill="1" applyBorder="1" applyAlignment="1" applyProtection="1">
      <alignment vertical="center" wrapText="1"/>
      <protection/>
    </xf>
    <xf numFmtId="180" fontId="70" fillId="0" borderId="0" xfId="109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18" xfId="108" applyFont="1" applyFill="1" applyBorder="1" applyAlignment="1" applyProtection="1">
      <alignment horizontal="center" vertical="center" wrapText="1"/>
      <protection/>
    </xf>
    <xf numFmtId="0" fontId="49" fillId="0" borderId="57" xfId="108" applyFont="1" applyFill="1" applyBorder="1" applyAlignment="1" applyProtection="1">
      <alignment horizontal="center" vertical="center"/>
      <protection/>
    </xf>
    <xf numFmtId="182" fontId="49" fillId="0" borderId="24" xfId="68" applyNumberFormat="1" applyFont="1" applyFill="1" applyBorder="1" applyAlignment="1" applyProtection="1">
      <alignment/>
      <protection locked="0"/>
    </xf>
    <xf numFmtId="182" fontId="49" fillId="0" borderId="34" xfId="68" applyNumberFormat="1" applyFont="1" applyFill="1" applyBorder="1" applyAlignment="1" applyProtection="1">
      <alignment/>
      <protection locked="0"/>
    </xf>
    <xf numFmtId="0" fontId="48" fillId="0" borderId="58" xfId="108" applyFont="1" applyFill="1" applyBorder="1" applyAlignment="1" applyProtection="1">
      <alignment/>
      <protection/>
    </xf>
    <xf numFmtId="0" fontId="48" fillId="0" borderId="59" xfId="108" applyFont="1" applyFill="1" applyBorder="1" applyAlignment="1" applyProtection="1">
      <alignment/>
      <protection/>
    </xf>
    <xf numFmtId="182" fontId="49" fillId="0" borderId="22" xfId="68" applyNumberFormat="1" applyFont="1" applyFill="1" applyBorder="1" applyAlignment="1" applyProtection="1">
      <alignment/>
      <protection locked="0"/>
    </xf>
    <xf numFmtId="182" fontId="44" fillId="0" borderId="60" xfId="68" applyNumberFormat="1" applyFont="1" applyFill="1" applyBorder="1" applyAlignment="1" applyProtection="1">
      <alignment/>
      <protection/>
    </xf>
    <xf numFmtId="0" fontId="26" fillId="0" borderId="0" xfId="108" applyFont="1" applyFill="1" applyBorder="1" applyAlignment="1">
      <alignment horizontal="center" vertical="center"/>
      <protection/>
    </xf>
    <xf numFmtId="0" fontId="26" fillId="0" borderId="0" xfId="108" applyFont="1" applyFill="1" applyBorder="1">
      <alignment/>
      <protection/>
    </xf>
    <xf numFmtId="182" fontId="26" fillId="0" borderId="0" xfId="108" applyNumberFormat="1" applyFont="1" applyFill="1" applyBorder="1">
      <alignment/>
      <protection/>
    </xf>
    <xf numFmtId="0" fontId="64" fillId="0" borderId="0" xfId="108" applyFont="1" applyFill="1" applyAlignment="1">
      <alignment wrapText="1"/>
      <protection/>
    </xf>
    <xf numFmtId="0" fontId="49" fillId="0" borderId="32" xfId="108" applyFont="1" applyFill="1" applyBorder="1" applyAlignment="1" applyProtection="1">
      <alignment horizontal="left"/>
      <protection/>
    </xf>
    <xf numFmtId="0" fontId="48" fillId="0" borderId="61" xfId="108" applyFont="1" applyFill="1" applyBorder="1" applyAlignment="1" applyProtection="1">
      <alignment/>
      <protection/>
    </xf>
    <xf numFmtId="0" fontId="49" fillId="0" borderId="22" xfId="108" applyFont="1" applyFill="1" applyBorder="1" applyAlignment="1" applyProtection="1">
      <alignment horizontal="center" vertical="center"/>
      <protection/>
    </xf>
    <xf numFmtId="0" fontId="49" fillId="0" borderId="60" xfId="108" applyFont="1" applyFill="1" applyBorder="1" applyAlignment="1" applyProtection="1">
      <alignment horizontal="center" vertical="center"/>
      <protection/>
    </xf>
    <xf numFmtId="182" fontId="15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4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4" xfId="99" applyFont="1" applyBorder="1" applyAlignment="1">
      <alignment horizontal="left"/>
      <protection/>
    </xf>
    <xf numFmtId="0" fontId="39" fillId="0" borderId="24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9" applyNumberFormat="1" applyFont="1" applyFill="1" applyBorder="1" applyAlignment="1" applyProtection="1">
      <alignment horizontal="center" vertical="center"/>
      <protection/>
    </xf>
    <xf numFmtId="180" fontId="44" fillId="0" borderId="10" xfId="109" applyNumberFormat="1" applyFont="1" applyFill="1" applyBorder="1" applyAlignment="1" applyProtection="1">
      <alignment horizontal="center" vertical="center" wrapText="1"/>
      <protection/>
    </xf>
    <xf numFmtId="180" fontId="44" fillId="0" borderId="23" xfId="109" applyNumberFormat="1" applyFont="1" applyFill="1" applyBorder="1" applyAlignment="1" applyProtection="1">
      <alignment horizontal="center" vertical="center" wrapText="1"/>
      <protection/>
    </xf>
    <xf numFmtId="180" fontId="44" fillId="0" borderId="10" xfId="109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3" xfId="68" applyNumberFormat="1" applyFont="1" applyFill="1" applyBorder="1" applyAlignment="1" applyProtection="1">
      <alignment vertical="center" wrapText="1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9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70" fillId="25" borderId="40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40" xfId="68" applyNumberFormat="1" applyFont="1" applyFill="1" applyBorder="1" applyAlignment="1" applyProtection="1">
      <alignment vertical="center" wrapText="1"/>
      <protection/>
    </xf>
    <xf numFmtId="182" fontId="70" fillId="0" borderId="54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11" applyFont="1">
      <alignment/>
      <protection/>
    </xf>
    <xf numFmtId="0" fontId="38" fillId="0" borderId="0" xfId="111" applyFont="1" applyAlignment="1">
      <alignment horizontal="right"/>
      <protection/>
    </xf>
    <xf numFmtId="0" fontId="42" fillId="0" borderId="0" xfId="111" applyFont="1" applyAlignment="1">
      <alignment horizontal="center"/>
      <protection/>
    </xf>
    <xf numFmtId="0" fontId="42" fillId="0" borderId="0" xfId="111" applyFont="1" applyAlignment="1">
      <alignment horizontal="right"/>
      <protection/>
    </xf>
    <xf numFmtId="0" fontId="40" fillId="0" borderId="0" xfId="111" applyFont="1" applyAlignment="1">
      <alignment horizontal="center"/>
      <protection/>
    </xf>
    <xf numFmtId="0" fontId="72" fillId="0" borderId="0" xfId="111" applyFont="1" applyAlignment="1">
      <alignment horizontal="right"/>
      <protection/>
    </xf>
    <xf numFmtId="180" fontId="49" fillId="0" borderId="0" xfId="109" applyNumberFormat="1" applyFont="1" applyFill="1" applyAlignment="1" applyProtection="1">
      <alignment horizontal="right" vertical="center"/>
      <protection/>
    </xf>
    <xf numFmtId="0" fontId="1" fillId="0" borderId="0" xfId="111" applyFont="1" applyAlignment="1">
      <alignment/>
      <protection/>
    </xf>
    <xf numFmtId="0" fontId="40" fillId="0" borderId="0" xfId="111" applyFont="1" applyAlignment="1">
      <alignment/>
      <protection/>
    </xf>
    <xf numFmtId="0" fontId="34" fillId="0" borderId="0" xfId="111" applyFont="1" applyAlignment="1">
      <alignment horizontal="right"/>
      <protection/>
    </xf>
    <xf numFmtId="180" fontId="49" fillId="0" borderId="0" xfId="109" applyNumberFormat="1" applyFont="1" applyFill="1" applyAlignment="1">
      <alignment horizontal="center" vertical="center"/>
      <protection/>
    </xf>
    <xf numFmtId="0" fontId="72" fillId="0" borderId="0" xfId="109" applyFont="1" applyAlignment="1">
      <alignment wrapText="1"/>
      <protection/>
    </xf>
    <xf numFmtId="0" fontId="73" fillId="0" borderId="0" xfId="109" applyFont="1" applyAlignment="1">
      <alignment horizontal="right" wrapText="1"/>
      <protection/>
    </xf>
    <xf numFmtId="180" fontId="49" fillId="0" borderId="0" xfId="109" applyNumberFormat="1" applyFont="1" applyFill="1" applyBorder="1" applyAlignment="1">
      <alignment horizontal="center" vertical="center" wrapText="1"/>
      <protection/>
    </xf>
    <xf numFmtId="0" fontId="63" fillId="0" borderId="0" xfId="108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1" applyFont="1" applyFill="1" applyBorder="1" applyAlignment="1">
      <alignment horizontal="left" vertical="center"/>
      <protection/>
    </xf>
    <xf numFmtId="0" fontId="58" fillId="20" borderId="11" xfId="111" applyFont="1" applyFill="1" applyBorder="1" applyAlignment="1">
      <alignment horizontal="left" vertical="center"/>
      <protection/>
    </xf>
    <xf numFmtId="0" fontId="58" fillId="20" borderId="10" xfId="111" applyFont="1" applyFill="1" applyBorder="1" applyAlignment="1">
      <alignment horizontal="left" vertical="center"/>
      <protection/>
    </xf>
    <xf numFmtId="3" fontId="58" fillId="20" borderId="10" xfId="111" applyNumberFormat="1" applyFont="1" applyFill="1" applyBorder="1" applyAlignment="1">
      <alignment horizontal="right" vertical="center"/>
      <protection/>
    </xf>
    <xf numFmtId="3" fontId="58" fillId="20" borderId="10" xfId="111" applyNumberFormat="1" applyFont="1" applyFill="1" applyBorder="1">
      <alignment/>
      <protection/>
    </xf>
    <xf numFmtId="3" fontId="58" fillId="20" borderId="23" xfId="111" applyNumberFormat="1" applyFont="1" applyFill="1" applyBorder="1">
      <alignment/>
      <protection/>
    </xf>
    <xf numFmtId="0" fontId="14" fillId="20" borderId="0" xfId="111" applyFill="1">
      <alignment/>
      <protection/>
    </xf>
    <xf numFmtId="3" fontId="58" fillId="20" borderId="24" xfId="111" applyNumberFormat="1" applyFont="1" applyFill="1" applyBorder="1" applyAlignment="1">
      <alignment horizontal="right" vertical="center"/>
      <protection/>
    </xf>
    <xf numFmtId="3" fontId="59" fillId="20" borderId="10" xfId="111" applyNumberFormat="1" applyFont="1" applyFill="1" applyBorder="1" applyAlignment="1">
      <alignment vertical="center"/>
      <protection/>
    </xf>
    <xf numFmtId="0" fontId="33" fillId="0" borderId="32" xfId="111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9" fontId="33" fillId="0" borderId="10" xfId="98" applyNumberFormat="1" applyFont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0" fontId="39" fillId="0" borderId="24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21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2" xfId="68" applyNumberFormat="1" applyFont="1" applyFill="1" applyBorder="1" applyAlignment="1" applyProtection="1">
      <alignment vertical="center"/>
      <protection locked="0"/>
    </xf>
    <xf numFmtId="182" fontId="26" fillId="0" borderId="16" xfId="108" applyNumberFormat="1" applyFont="1" applyFill="1" applyBorder="1" applyAlignment="1">
      <alignment vertical="center"/>
      <protection/>
    </xf>
    <xf numFmtId="182" fontId="26" fillId="0" borderId="17" xfId="108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1" applyAlignment="1">
      <alignment horizontal="right"/>
      <protection/>
    </xf>
    <xf numFmtId="0" fontId="43" fillId="0" borderId="63" xfId="0" applyFont="1" applyBorder="1" applyAlignment="1">
      <alignment horizontal="center" wrapText="1"/>
    </xf>
    <xf numFmtId="3" fontId="28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3" xfId="0" applyNumberFormat="1" applyFont="1" applyBorder="1" applyAlignment="1">
      <alignment horizontal="right" wrapText="1"/>
    </xf>
    <xf numFmtId="0" fontId="31" fillId="0" borderId="30" xfId="0" applyFont="1" applyBorder="1" applyAlignment="1">
      <alignment wrapText="1"/>
    </xf>
    <xf numFmtId="3" fontId="31" fillId="0" borderId="5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3" xfId="0" applyFont="1" applyBorder="1" applyAlignment="1">
      <alignment horizontal="right" wrapText="1"/>
    </xf>
    <xf numFmtId="3" fontId="52" fillId="0" borderId="23" xfId="0" applyNumberFormat="1" applyFont="1" applyBorder="1" applyAlignment="1">
      <alignment horizontal="right" wrapText="1"/>
    </xf>
    <xf numFmtId="0" fontId="40" fillId="0" borderId="0" xfId="111" applyFont="1" applyAlignment="1">
      <alignment horizontal="right"/>
      <protection/>
    </xf>
    <xf numFmtId="0" fontId="33" fillId="0" borderId="0" xfId="111" applyFont="1" applyAlignment="1">
      <alignment horizontal="right"/>
      <protection/>
    </xf>
    <xf numFmtId="0" fontId="34" fillId="20" borderId="41" xfId="101" applyFont="1" applyFill="1" applyBorder="1" applyAlignment="1">
      <alignment horizontal="center" vertical="center" wrapText="1"/>
      <protection/>
    </xf>
    <xf numFmtId="3" fontId="34" fillId="0" borderId="64" xfId="101" applyNumberFormat="1" applyFont="1" applyFill="1" applyBorder="1">
      <alignment/>
      <protection/>
    </xf>
    <xf numFmtId="4" fontId="34" fillId="0" borderId="65" xfId="101" applyNumberFormat="1" applyFont="1" applyFill="1" applyBorder="1">
      <alignment/>
      <protection/>
    </xf>
    <xf numFmtId="3" fontId="34" fillId="0" borderId="65" xfId="101" applyNumberFormat="1" applyFont="1" applyFill="1" applyBorder="1">
      <alignment/>
      <protection/>
    </xf>
    <xf numFmtId="3" fontId="33" fillId="0" borderId="65" xfId="98" applyNumberFormat="1" applyFont="1" applyFill="1" applyBorder="1" applyAlignment="1">
      <alignment horizontal="center" vertical="center"/>
      <protection/>
    </xf>
    <xf numFmtId="3" fontId="33" fillId="0" borderId="65" xfId="98" applyNumberFormat="1" applyFont="1" applyFill="1" applyBorder="1" applyAlignment="1">
      <alignment vertical="center"/>
      <protection/>
    </xf>
    <xf numFmtId="3" fontId="34" fillId="0" borderId="65" xfId="98" applyNumberFormat="1" applyFont="1" applyFill="1" applyBorder="1" applyAlignment="1">
      <alignment vertical="center"/>
      <protection/>
    </xf>
    <xf numFmtId="169" fontId="33" fillId="0" borderId="65" xfId="101" applyNumberFormat="1" applyFont="1" applyFill="1" applyBorder="1">
      <alignment/>
      <protection/>
    </xf>
    <xf numFmtId="3" fontId="33" fillId="0" borderId="66" xfId="98" applyNumberFormat="1" applyFont="1" applyFill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32" xfId="101" applyNumberFormat="1" applyFont="1" applyFill="1" applyBorder="1">
      <alignment/>
      <protection/>
    </xf>
    <xf numFmtId="3" fontId="34" fillId="0" borderId="41" xfId="101" applyNumberFormat="1" applyFont="1" applyFill="1" applyBorder="1">
      <alignment/>
      <protection/>
    </xf>
    <xf numFmtId="3" fontId="33" fillId="0" borderId="32" xfId="101" applyNumberFormat="1" applyFont="1" applyFill="1" applyBorder="1">
      <alignment/>
      <protection/>
    </xf>
    <xf numFmtId="169" fontId="33" fillId="0" borderId="67" xfId="98" applyNumberFormat="1" applyFont="1" applyBorder="1" applyAlignment="1">
      <alignment vertical="center"/>
      <protection/>
    </xf>
    <xf numFmtId="169" fontId="33" fillId="0" borderId="32" xfId="98" applyNumberFormat="1" applyFont="1" applyBorder="1" applyAlignment="1">
      <alignment vertical="center"/>
      <protection/>
    </xf>
    <xf numFmtId="4" fontId="33" fillId="0" borderId="44" xfId="101" applyNumberFormat="1" applyFont="1" applyFill="1" applyBorder="1">
      <alignment/>
      <protection/>
    </xf>
    <xf numFmtId="169" fontId="34" fillId="21" borderId="32" xfId="101" applyNumberFormat="1" applyFont="1" applyFill="1" applyBorder="1">
      <alignment/>
      <protection/>
    </xf>
    <xf numFmtId="3" fontId="59" fillId="20" borderId="32" xfId="101" applyNumberFormat="1" applyFont="1" applyFill="1" applyBorder="1">
      <alignment/>
      <protection/>
    </xf>
    <xf numFmtId="0" fontId="34" fillId="20" borderId="68" xfId="101" applyFont="1" applyFill="1" applyBorder="1" applyAlignment="1">
      <alignment horizontal="right" vertical="center" wrapText="1"/>
      <protection/>
    </xf>
    <xf numFmtId="0" fontId="34" fillId="20" borderId="69" xfId="101" applyFont="1" applyFill="1" applyBorder="1" applyAlignment="1">
      <alignment horizontal="center" vertical="center"/>
      <protection/>
    </xf>
    <xf numFmtId="0" fontId="34" fillId="20" borderId="70" xfId="101" applyFont="1" applyFill="1" applyBorder="1" applyAlignment="1">
      <alignment horizontal="center" vertical="center"/>
      <protection/>
    </xf>
    <xf numFmtId="0" fontId="38" fillId="0" borderId="71" xfId="98" applyFont="1" applyBorder="1" applyAlignment="1">
      <alignment vertical="center"/>
      <protection/>
    </xf>
    <xf numFmtId="3" fontId="34" fillId="0" borderId="72" xfId="101" applyNumberFormat="1" applyFont="1" applyFill="1" applyBorder="1">
      <alignment/>
      <protection/>
    </xf>
    <xf numFmtId="0" fontId="38" fillId="0" borderId="73" xfId="98" applyFont="1" applyBorder="1" applyAlignment="1">
      <alignment vertical="center"/>
      <protection/>
    </xf>
    <xf numFmtId="3" fontId="34" fillId="0" borderId="74" xfId="101" applyNumberFormat="1" applyFont="1" applyFill="1" applyBorder="1">
      <alignment/>
      <protection/>
    </xf>
    <xf numFmtId="3" fontId="41" fillId="0" borderId="74" xfId="101" applyNumberFormat="1" applyFont="1" applyFill="1" applyBorder="1">
      <alignment/>
      <protection/>
    </xf>
    <xf numFmtId="0" fontId="1" fillId="0" borderId="73" xfId="98" applyFont="1" applyBorder="1" applyAlignment="1">
      <alignment vertical="center"/>
      <protection/>
    </xf>
    <xf numFmtId="0" fontId="34" fillId="21" borderId="73" xfId="98" applyFont="1" applyFill="1" applyBorder="1" applyAlignment="1">
      <alignment vertical="center"/>
      <protection/>
    </xf>
    <xf numFmtId="3" fontId="34" fillId="21" borderId="74" xfId="101" applyNumberFormat="1" applyFont="1" applyFill="1" applyBorder="1">
      <alignment/>
      <protection/>
    </xf>
    <xf numFmtId="0" fontId="1" fillId="0" borderId="73" xfId="98" applyFont="1" applyBorder="1" applyAlignment="1">
      <alignment vertical="center" wrapText="1"/>
      <protection/>
    </xf>
    <xf numFmtId="0" fontId="1" fillId="0" borderId="75" xfId="98" applyFont="1" applyBorder="1" applyAlignment="1">
      <alignment vertical="center"/>
      <protection/>
    </xf>
    <xf numFmtId="0" fontId="1" fillId="0" borderId="11" xfId="98" applyFont="1" applyBorder="1" applyAlignment="1">
      <alignment vertical="center"/>
      <protection/>
    </xf>
    <xf numFmtId="0" fontId="34" fillId="21" borderId="11" xfId="98" applyFont="1" applyFill="1" applyBorder="1" applyAlignment="1">
      <alignment vertical="center"/>
      <protection/>
    </xf>
    <xf numFmtId="0" fontId="38" fillId="0" borderId="76" xfId="98" applyFont="1" applyBorder="1" applyAlignment="1">
      <alignment vertical="center"/>
      <protection/>
    </xf>
    <xf numFmtId="0" fontId="1" fillId="0" borderId="77" xfId="98" applyFont="1" applyBorder="1" applyAlignment="1">
      <alignment vertical="center"/>
      <protection/>
    </xf>
    <xf numFmtId="0" fontId="59" fillId="20" borderId="30" xfId="101" applyFont="1" applyFill="1" applyBorder="1">
      <alignment/>
      <protection/>
    </xf>
    <xf numFmtId="3" fontId="59" fillId="20" borderId="40" xfId="101" applyNumberFormat="1" applyFont="1" applyFill="1" applyBorder="1">
      <alignment/>
      <protection/>
    </xf>
    <xf numFmtId="0" fontId="59" fillId="20" borderId="40" xfId="107" applyFont="1" applyFill="1" applyBorder="1">
      <alignment/>
      <protection/>
    </xf>
    <xf numFmtId="180" fontId="26" fillId="0" borderId="0" xfId="109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3" xfId="100" applyFont="1" applyBorder="1" applyAlignment="1">
      <alignment vertical="center" wrapText="1"/>
      <protection/>
    </xf>
    <xf numFmtId="0" fontId="26" fillId="0" borderId="78" xfId="100" applyFont="1" applyBorder="1" applyAlignment="1">
      <alignment horizontal="center" vertical="center" wrapText="1"/>
      <protection/>
    </xf>
    <xf numFmtId="0" fontId="26" fillId="0" borderId="79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2" xfId="100" applyFont="1" applyBorder="1">
      <alignment/>
      <protection/>
    </xf>
    <xf numFmtId="3" fontId="15" fillId="0" borderId="52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32" xfId="100" applyFont="1" applyBorder="1" applyAlignment="1">
      <alignment vertical="center" wrapText="1"/>
      <protection/>
    </xf>
    <xf numFmtId="0" fontId="15" fillId="0" borderId="44" xfId="100" applyFont="1" applyBorder="1">
      <alignment/>
      <protection/>
    </xf>
    <xf numFmtId="49" fontId="15" fillId="0" borderId="29" xfId="100" applyNumberFormat="1" applyFont="1" applyBorder="1" applyAlignment="1">
      <alignment horizontal="right"/>
      <protection/>
    </xf>
    <xf numFmtId="49" fontId="15" fillId="0" borderId="52" xfId="100" applyNumberFormat="1" applyFont="1" applyBorder="1" applyAlignment="1">
      <alignment horizontal="right"/>
      <protection/>
    </xf>
    <xf numFmtId="180" fontId="15" fillId="0" borderId="52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2" xfId="100" applyNumberFormat="1" applyFont="1" applyFill="1" applyBorder="1" applyAlignment="1" applyProtection="1">
      <alignment vertical="center" wrapText="1"/>
      <protection locked="0"/>
    </xf>
    <xf numFmtId="49" fontId="15" fillId="0" borderId="29" xfId="100" applyNumberFormat="1" applyBorder="1">
      <alignment/>
      <protection/>
    </xf>
    <xf numFmtId="49" fontId="15" fillId="0" borderId="52" xfId="100" applyNumberFormat="1" applyBorder="1">
      <alignment/>
      <protection/>
    </xf>
    <xf numFmtId="0" fontId="26" fillId="0" borderId="40" xfId="100" applyFont="1" applyBorder="1" applyAlignment="1">
      <alignment horizontal="left"/>
      <protection/>
    </xf>
    <xf numFmtId="3" fontId="26" fillId="0" borderId="40" xfId="100" applyNumberFormat="1" applyFont="1" applyBorder="1">
      <alignment/>
      <protection/>
    </xf>
    <xf numFmtId="0" fontId="26" fillId="0" borderId="33" xfId="100" applyFont="1" applyBorder="1" applyAlignment="1">
      <alignment horizontal="left"/>
      <protection/>
    </xf>
    <xf numFmtId="0" fontId="26" fillId="0" borderId="30" xfId="100" applyFont="1" applyBorder="1" applyAlignment="1">
      <alignment horizontal="left"/>
      <protection/>
    </xf>
    <xf numFmtId="0" fontId="40" fillId="0" borderId="0" xfId="106" applyFont="1" applyAlignment="1">
      <alignment horizontal="center"/>
      <protection/>
    </xf>
    <xf numFmtId="0" fontId="0" fillId="0" borderId="0" xfId="106">
      <alignment/>
      <protection/>
    </xf>
    <xf numFmtId="0" fontId="24" fillId="0" borderId="0" xfId="106" applyFont="1" applyAlignment="1">
      <alignment horizontal="center"/>
      <protection/>
    </xf>
    <xf numFmtId="0" fontId="43" fillId="0" borderId="0" xfId="106" applyFont="1" applyAlignment="1">
      <alignment horizontal="right"/>
      <protection/>
    </xf>
    <xf numFmtId="0" fontId="27" fillId="0" borderId="0" xfId="106" applyFont="1">
      <alignment/>
      <protection/>
    </xf>
    <xf numFmtId="0" fontId="27" fillId="0" borderId="0" xfId="106" applyFont="1" applyAlignment="1">
      <alignment horizontal="right"/>
      <protection/>
    </xf>
    <xf numFmtId="0" fontId="24" fillId="0" borderId="11" xfId="106" applyFont="1" applyBorder="1" applyAlignment="1">
      <alignment horizontal="center"/>
      <protection/>
    </xf>
    <xf numFmtId="0" fontId="24" fillId="0" borderId="80" xfId="106" applyFont="1" applyBorder="1" applyAlignment="1">
      <alignment horizontal="left"/>
      <protection/>
    </xf>
    <xf numFmtId="0" fontId="27" fillId="0" borderId="10" xfId="106" applyFont="1" applyBorder="1" applyAlignment="1">
      <alignment horizontal="right"/>
      <protection/>
    </xf>
    <xf numFmtId="3" fontId="24" fillId="0" borderId="24" xfId="106" applyNumberFormat="1" applyFont="1" applyBorder="1" applyAlignment="1">
      <alignment horizontal="right"/>
      <protection/>
    </xf>
    <xf numFmtId="0" fontId="27" fillId="0" borderId="23" xfId="106" applyFont="1" applyBorder="1" applyAlignment="1">
      <alignment horizontal="center"/>
      <protection/>
    </xf>
    <xf numFmtId="0" fontId="61" fillId="0" borderId="0" xfId="106" applyFont="1">
      <alignment/>
      <protection/>
    </xf>
    <xf numFmtId="0" fontId="24" fillId="0" borderId="52" xfId="106" applyFont="1" applyBorder="1" applyAlignment="1">
      <alignment horizontal="left"/>
      <protection/>
    </xf>
    <xf numFmtId="0" fontId="24" fillId="0" borderId="44" xfId="106" applyFont="1" applyBorder="1" applyAlignment="1">
      <alignment horizontal="right"/>
      <protection/>
    </xf>
    <xf numFmtId="0" fontId="27" fillId="21" borderId="30" xfId="106" applyFont="1" applyFill="1" applyBorder="1" applyAlignment="1">
      <alignment horizontal="center"/>
      <protection/>
    </xf>
    <xf numFmtId="0" fontId="24" fillId="21" borderId="40" xfId="106" applyFont="1" applyFill="1" applyBorder="1" applyAlignment="1">
      <alignment horizontal="left"/>
      <protection/>
    </xf>
    <xf numFmtId="0" fontId="24" fillId="21" borderId="33" xfId="106" applyFont="1" applyFill="1" applyBorder="1" applyAlignment="1">
      <alignment horizontal="right"/>
      <protection/>
    </xf>
    <xf numFmtId="3" fontId="24" fillId="21" borderId="58" xfId="106" applyNumberFormat="1" applyFont="1" applyFill="1" applyBorder="1" applyAlignment="1">
      <alignment horizontal="right"/>
      <protection/>
    </xf>
    <xf numFmtId="0" fontId="27" fillId="21" borderId="54" xfId="106" applyFont="1" applyFill="1" applyBorder="1" applyAlignment="1">
      <alignment horizontal="center"/>
      <protection/>
    </xf>
    <xf numFmtId="0" fontId="33" fillId="0" borderId="0" xfId="106" applyFont="1">
      <alignment/>
      <protection/>
    </xf>
    <xf numFmtId="0" fontId="36" fillId="0" borderId="29" xfId="0" applyFont="1" applyBorder="1" applyAlignment="1">
      <alignment wrapText="1"/>
    </xf>
    <xf numFmtId="0" fontId="15" fillId="0" borderId="52" xfId="100" applyFont="1" applyBorder="1" applyAlignment="1">
      <alignment horizontal="left" wrapText="1"/>
      <protection/>
    </xf>
    <xf numFmtId="3" fontId="34" fillId="0" borderId="81" xfId="98" applyNumberFormat="1" applyFont="1" applyFill="1" applyBorder="1" applyAlignment="1">
      <alignment vertical="center"/>
      <protection/>
    </xf>
    <xf numFmtId="3" fontId="34" fillId="0" borderId="82" xfId="98" applyNumberFormat="1" applyFont="1" applyFill="1" applyBorder="1" applyAlignment="1">
      <alignment vertical="center"/>
      <protection/>
    </xf>
    <xf numFmtId="0" fontId="43" fillId="0" borderId="83" xfId="0" applyFont="1" applyBorder="1" applyAlignment="1">
      <alignment horizontal="center" wrapText="1"/>
    </xf>
    <xf numFmtId="0" fontId="24" fillId="0" borderId="80" xfId="0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8" fillId="0" borderId="80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31" fillId="0" borderId="58" xfId="0" applyFont="1" applyBorder="1" applyAlignment="1">
      <alignment wrapText="1"/>
    </xf>
    <xf numFmtId="0" fontId="25" fillId="0" borderId="37" xfId="0" applyFont="1" applyBorder="1" applyAlignment="1">
      <alignment horizontal="center" wrapText="1"/>
    </xf>
    <xf numFmtId="0" fontId="25" fillId="0" borderId="84" xfId="0" applyFont="1" applyBorder="1" applyAlignment="1">
      <alignment horizontal="center" wrapText="1"/>
    </xf>
    <xf numFmtId="0" fontId="25" fillId="0" borderId="85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43" fillId="0" borderId="78" xfId="0" applyFont="1" applyBorder="1" applyAlignment="1">
      <alignment horizontal="center" wrapText="1"/>
    </xf>
    <xf numFmtId="0" fontId="43" fillId="0" borderId="86" xfId="0" applyFont="1" applyBorder="1" applyAlignment="1">
      <alignment horizontal="center" wrapText="1"/>
    </xf>
    <xf numFmtId="0" fontId="24" fillId="0" borderId="23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4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6" fillId="0" borderId="87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54" xfId="0" applyNumberFormat="1" applyFont="1" applyBorder="1" applyAlignment="1">
      <alignment horizontal="right" wrapText="1"/>
    </xf>
    <xf numFmtId="0" fontId="78" fillId="0" borderId="20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88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0" applyFont="1" applyBorder="1" applyAlignment="1">
      <alignment horizontal="left" wrapText="1"/>
      <protection/>
    </xf>
    <xf numFmtId="0" fontId="15" fillId="0" borderId="32" xfId="100" applyFont="1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4" fillId="0" borderId="0" xfId="94" applyFont="1" applyAlignment="1">
      <alignment horizontal="right" wrapText="1"/>
      <protection/>
    </xf>
    <xf numFmtId="0" fontId="27" fillId="0" borderId="0" xfId="94" applyFont="1" applyAlignment="1">
      <alignment horizontal="right" wrapText="1"/>
      <protection/>
    </xf>
    <xf numFmtId="0" fontId="76" fillId="0" borderId="89" xfId="94" applyFont="1" applyBorder="1" applyAlignment="1">
      <alignment horizontal="center" wrapText="1"/>
      <protection/>
    </xf>
    <xf numFmtId="0" fontId="76" fillId="0" borderId="90" xfId="94" applyFont="1" applyBorder="1" applyAlignment="1">
      <alignment horizontal="center" wrapText="1"/>
      <protection/>
    </xf>
    <xf numFmtId="0" fontId="76" fillId="0" borderId="91" xfId="94" applyFont="1" applyBorder="1" applyAlignment="1">
      <alignment horizontal="center" wrapText="1"/>
      <protection/>
    </xf>
    <xf numFmtId="0" fontId="43" fillId="0" borderId="12" xfId="0" applyFont="1" applyBorder="1" applyAlignment="1">
      <alignment horizontal="center" wrapText="1"/>
    </xf>
    <xf numFmtId="0" fontId="43" fillId="0" borderId="80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76" fillId="0" borderId="92" xfId="94" applyFont="1" applyBorder="1" applyAlignment="1">
      <alignment horizontal="center" wrapText="1"/>
      <protection/>
    </xf>
    <xf numFmtId="0" fontId="61" fillId="0" borderId="0" xfId="94" applyFont="1">
      <alignment/>
      <protection/>
    </xf>
    <xf numFmtId="0" fontId="61" fillId="0" borderId="78" xfId="94" applyFont="1" applyBorder="1">
      <alignment/>
      <protection/>
    </xf>
    <xf numFmtId="0" fontId="77" fillId="0" borderId="25" xfId="0" applyFont="1" applyBorder="1" applyAlignment="1">
      <alignment/>
    </xf>
    <xf numFmtId="0" fontId="77" fillId="0" borderId="88" xfId="0" applyFont="1" applyBorder="1" applyAlignment="1">
      <alignment/>
    </xf>
    <xf numFmtId="0" fontId="61" fillId="0" borderId="10" xfId="94" applyFont="1" applyBorder="1">
      <alignment/>
      <protection/>
    </xf>
    <xf numFmtId="0" fontId="40" fillId="0" borderId="0" xfId="104" applyFont="1" applyAlignment="1">
      <alignment horizontal="center"/>
      <protection/>
    </xf>
    <xf numFmtId="0" fontId="0" fillId="0" borderId="0" xfId="104">
      <alignment/>
      <protection/>
    </xf>
    <xf numFmtId="0" fontId="1" fillId="0" borderId="0" xfId="104" applyFont="1">
      <alignment/>
      <protection/>
    </xf>
    <xf numFmtId="0" fontId="38" fillId="0" borderId="0" xfId="104" applyFont="1" applyAlignment="1">
      <alignment horizontal="right"/>
      <protection/>
    </xf>
    <xf numFmtId="0" fontId="80" fillId="0" borderId="42" xfId="104" applyFont="1" applyBorder="1">
      <alignment/>
      <protection/>
    </xf>
    <xf numFmtId="0" fontId="40" fillId="20" borderId="26" xfId="104" applyFont="1" applyFill="1" applyBorder="1" applyAlignment="1">
      <alignment horizontal="center" vertical="center" wrapText="1"/>
      <protection/>
    </xf>
    <xf numFmtId="0" fontId="40" fillId="20" borderId="20" xfId="104" applyFont="1" applyFill="1" applyBorder="1" applyAlignment="1">
      <alignment horizontal="center" vertical="center" wrapText="1"/>
      <protection/>
    </xf>
    <xf numFmtId="0" fontId="55" fillId="0" borderId="10" xfId="104" applyFont="1" applyBorder="1" applyAlignment="1">
      <alignment horizontal="center" vertical="distributed"/>
      <protection/>
    </xf>
    <xf numFmtId="0" fontId="39" fillId="0" borderId="10" xfId="111" applyFont="1" applyBorder="1" applyAlignment="1">
      <alignment horizontal="left" vertical="center" wrapText="1"/>
      <protection/>
    </xf>
    <xf numFmtId="3" fontId="55" fillId="0" borderId="10" xfId="111" applyNumberFormat="1" applyFont="1" applyBorder="1" applyAlignment="1">
      <alignment horizontal="right" vertical="center"/>
      <protection/>
    </xf>
    <xf numFmtId="3" fontId="55" fillId="0" borderId="10" xfId="104" applyNumberFormat="1" applyFont="1" applyBorder="1" applyAlignment="1">
      <alignment vertical="distributed"/>
      <protection/>
    </xf>
    <xf numFmtId="3" fontId="39" fillId="0" borderId="10" xfId="104" applyNumberFormat="1" applyFont="1" applyBorder="1" applyAlignment="1">
      <alignment vertical="distributed"/>
      <protection/>
    </xf>
    <xf numFmtId="0" fontId="40" fillId="0" borderId="10" xfId="104" applyFont="1" applyBorder="1">
      <alignment/>
      <protection/>
    </xf>
    <xf numFmtId="0" fontId="42" fillId="0" borderId="10" xfId="104" applyFont="1" applyBorder="1" applyAlignment="1">
      <alignment vertical="distributed"/>
      <protection/>
    </xf>
    <xf numFmtId="0" fontId="32" fillId="0" borderId="0" xfId="104" applyFont="1">
      <alignment/>
      <protection/>
    </xf>
    <xf numFmtId="0" fontId="0" fillId="0" borderId="0" xfId="104" applyAlignment="1">
      <alignment horizontal="right"/>
      <protection/>
    </xf>
    <xf numFmtId="0" fontId="0" fillId="0" borderId="0" xfId="105">
      <alignment/>
      <protection/>
    </xf>
    <xf numFmtId="0" fontId="38" fillId="0" borderId="0" xfId="105" applyFont="1" applyAlignment="1">
      <alignment horizontal="right"/>
      <protection/>
    </xf>
    <xf numFmtId="0" fontId="28" fillId="0" borderId="10" xfId="105" applyFont="1" applyBorder="1" applyAlignment="1">
      <alignment horizontal="center" vertical="distributed"/>
      <protection/>
    </xf>
    <xf numFmtId="0" fontId="1" fillId="0" borderId="10" xfId="102" applyFont="1" applyBorder="1" applyAlignment="1">
      <alignment vertical="distributed"/>
      <protection/>
    </xf>
    <xf numFmtId="3" fontId="81" fillId="0" borderId="10" xfId="105" applyNumberFormat="1" applyFont="1" applyBorder="1">
      <alignment/>
      <protection/>
    </xf>
    <xf numFmtId="3" fontId="39" fillId="0" borderId="10" xfId="102" applyNumberFormat="1" applyFont="1" applyBorder="1">
      <alignment/>
      <protection/>
    </xf>
    <xf numFmtId="0" fontId="38" fillId="0" borderId="10" xfId="102" applyFont="1" applyBorder="1" applyAlignment="1">
      <alignment vertical="distributed"/>
      <protection/>
    </xf>
    <xf numFmtId="3" fontId="31" fillId="0" borderId="10" xfId="105" applyNumberFormat="1" applyFont="1" applyBorder="1">
      <alignment/>
      <protection/>
    </xf>
    <xf numFmtId="0" fontId="28" fillId="0" borderId="10" xfId="105" applyFont="1" applyBorder="1" applyAlignment="1">
      <alignment horizontal="center"/>
      <protection/>
    </xf>
    <xf numFmtId="3" fontId="40" fillId="0" borderId="10" xfId="102" applyNumberFormat="1" applyFont="1" applyBorder="1">
      <alignment/>
      <protection/>
    </xf>
    <xf numFmtId="0" fontId="82" fillId="20" borderId="10" xfId="105" applyFont="1" applyFill="1" applyBorder="1">
      <alignment/>
      <protection/>
    </xf>
    <xf numFmtId="0" fontId="52" fillId="20" borderId="10" xfId="105" applyFont="1" applyFill="1" applyBorder="1" applyAlignment="1">
      <alignment horizontal="left" vertical="distributed"/>
      <protection/>
    </xf>
    <xf numFmtId="3" fontId="52" fillId="20" borderId="10" xfId="105" applyNumberFormat="1" applyFont="1" applyFill="1" applyBorder="1" applyAlignment="1">
      <alignment vertical="distributed"/>
      <protection/>
    </xf>
    <xf numFmtId="0" fontId="27" fillId="0" borderId="11" xfId="0" applyFont="1" applyBorder="1" applyAlignment="1">
      <alignment wrapText="1"/>
    </xf>
    <xf numFmtId="180" fontId="48" fillId="0" borderId="93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93" xfId="109" applyNumberFormat="1" applyFont="1" applyFill="1" applyBorder="1" applyAlignment="1" applyProtection="1">
      <alignment horizontal="center" vertical="center" wrapText="1"/>
      <protection/>
    </xf>
    <xf numFmtId="180" fontId="44" fillId="0" borderId="93" xfId="109" applyNumberFormat="1" applyFont="1" applyFill="1" applyBorder="1" applyAlignment="1" applyProtection="1">
      <alignment horizontal="center" vertical="center" wrapText="1"/>
      <protection/>
    </xf>
    <xf numFmtId="180" fontId="49" fillId="0" borderId="4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4" xfId="109" applyNumberFormat="1" applyFont="1" applyFill="1" applyBorder="1" applyAlignment="1" applyProtection="1">
      <alignment horizontal="left" vertical="center" wrapText="1" indent="1"/>
      <protection/>
    </xf>
    <xf numFmtId="180" fontId="48" fillId="0" borderId="94" xfId="109" applyNumberFormat="1" applyFont="1" applyFill="1" applyBorder="1" applyAlignment="1" applyProtection="1">
      <alignment horizontal="centerContinuous" vertical="center" wrapText="1"/>
      <protection/>
    </xf>
    <xf numFmtId="180" fontId="44" fillId="0" borderId="94" xfId="109" applyNumberFormat="1" applyFont="1" applyFill="1" applyBorder="1" applyAlignment="1" applyProtection="1">
      <alignment horizontal="center" vertical="center" wrapText="1"/>
      <protection/>
    </xf>
    <xf numFmtId="180" fontId="49" fillId="0" borderId="4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0" xfId="109" applyNumberFormat="1" applyFont="1" applyFill="1" applyBorder="1" applyAlignment="1" applyProtection="1">
      <alignment horizontal="left" vertical="center" wrapText="1" indent="1"/>
      <protection/>
    </xf>
    <xf numFmtId="180" fontId="51" fillId="0" borderId="0" xfId="109" applyNumberFormat="1" applyFont="1" applyFill="1" applyBorder="1" applyAlignment="1" applyProtection="1">
      <alignment horizontal="center" vertical="center" wrapText="1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40" xfId="109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6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95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6" xfId="109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8" xfId="109" applyNumberFormat="1" applyFont="1" applyFill="1" applyBorder="1" applyAlignment="1" applyProtection="1">
      <alignment horizontal="right" vertical="center" wrapText="1" indent="1"/>
      <protection/>
    </xf>
    <xf numFmtId="180" fontId="44" fillId="0" borderId="4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6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right" vertical="center" wrapText="1" indent="1"/>
      <protection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right"/>
    </xf>
    <xf numFmtId="0" fontId="15" fillId="0" borderId="52" xfId="100" applyFont="1" applyBorder="1" applyAlignment="1">
      <alignment horizontal="right" wrapText="1"/>
      <protection/>
    </xf>
    <xf numFmtId="0" fontId="15" fillId="0" borderId="10" xfId="100" applyFont="1" applyBorder="1" applyAlignment="1">
      <alignment horizontal="right" wrapText="1"/>
      <protection/>
    </xf>
    <xf numFmtId="180" fontId="15" fillId="0" borderId="10" xfId="10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0" applyFont="1" applyBorder="1" applyAlignment="1">
      <alignment horizontal="right"/>
      <protection/>
    </xf>
    <xf numFmtId="180" fontId="15" fillId="0" borderId="52" xfId="100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0" xfId="100" applyNumberFormat="1" applyFont="1" applyFill="1" applyBorder="1" applyAlignment="1" applyProtection="1">
      <alignment horizontal="right" wrapText="1" indent="1"/>
      <protection locked="0"/>
    </xf>
    <xf numFmtId="180" fontId="44" fillId="0" borderId="93" xfId="109" applyNumberFormat="1" applyFont="1" applyFill="1" applyBorder="1" applyAlignment="1" applyProtection="1">
      <alignment horizontal="left" vertical="center" wrapText="1" indent="1"/>
      <protection/>
    </xf>
    <xf numFmtId="180" fontId="50" fillId="0" borderId="3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41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44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34" xfId="109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42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41" xfId="109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93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93" xfId="109" applyNumberFormat="1" applyFont="1" applyFill="1" applyBorder="1" applyAlignment="1" applyProtection="1">
      <alignment horizontal="right" vertical="center" wrapText="1" indent="1"/>
      <protection/>
    </xf>
    <xf numFmtId="180" fontId="50" fillId="0" borderId="2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center" vertical="center" wrapText="1"/>
      <protection/>
    </xf>
    <xf numFmtId="3" fontId="15" fillId="0" borderId="10" xfId="100" applyNumberFormat="1" applyFont="1" applyFill="1" applyBorder="1" applyAlignment="1" applyProtection="1">
      <alignment horizontal="right" wrapText="1"/>
      <protection locked="0"/>
    </xf>
    <xf numFmtId="3" fontId="26" fillId="0" borderId="40" xfId="100" applyNumberFormat="1" applyFont="1" applyBorder="1" applyAlignment="1">
      <alignment horizontal="right"/>
      <protection/>
    </xf>
    <xf numFmtId="0" fontId="1" fillId="0" borderId="0" xfId="0" applyFont="1" applyAlignment="1">
      <alignment horizontal="right"/>
    </xf>
    <xf numFmtId="0" fontId="56" fillId="0" borderId="39" xfId="111" applyFont="1" applyBorder="1" applyAlignment="1">
      <alignment horizontal="left" vertical="center"/>
      <protection/>
    </xf>
    <xf numFmtId="0" fontId="56" fillId="0" borderId="32" xfId="111" applyFont="1" applyBorder="1" applyAlignment="1">
      <alignment horizontal="left" vertical="center"/>
      <protection/>
    </xf>
    <xf numFmtId="0" fontId="34" fillId="0" borderId="32" xfId="111" applyFont="1" applyFill="1" applyBorder="1" applyAlignment="1">
      <alignment horizontal="left" vertical="center"/>
      <protection/>
    </xf>
    <xf numFmtId="0" fontId="57" fillId="0" borderId="10" xfId="111" applyFont="1" applyFill="1" applyBorder="1" applyAlignment="1">
      <alignment horizontal="left" vertical="center"/>
      <protection/>
    </xf>
    <xf numFmtId="0" fontId="56" fillId="0" borderId="34" xfId="111" applyFont="1" applyBorder="1" applyAlignment="1">
      <alignment horizontal="left"/>
      <protection/>
    </xf>
    <xf numFmtId="0" fontId="56" fillId="0" borderId="32" xfId="111" applyFont="1" applyBorder="1" applyAlignment="1">
      <alignment horizontal="left"/>
      <protection/>
    </xf>
    <xf numFmtId="0" fontId="34" fillId="0" borderId="11" xfId="111" applyFont="1" applyFill="1" applyBorder="1" applyAlignment="1">
      <alignment horizontal="left" vertical="center"/>
      <protection/>
    </xf>
    <xf numFmtId="0" fontId="42" fillId="20" borderId="30" xfId="111" applyFont="1" applyFill="1" applyBorder="1" applyAlignment="1">
      <alignment horizontal="left" vertical="center"/>
      <protection/>
    </xf>
    <xf numFmtId="0" fontId="42" fillId="20" borderId="40" xfId="111" applyFont="1" applyFill="1" applyBorder="1" applyAlignment="1">
      <alignment horizontal="left" vertical="center"/>
      <protection/>
    </xf>
    <xf numFmtId="0" fontId="58" fillId="20" borderId="39" xfId="111" applyFont="1" applyFill="1" applyBorder="1" applyAlignment="1">
      <alignment horizontal="left" vertical="center"/>
      <protection/>
    </xf>
    <xf numFmtId="0" fontId="58" fillId="20" borderId="32" xfId="111" applyFont="1" applyFill="1" applyBorder="1" applyAlignment="1">
      <alignment horizontal="left" vertical="center"/>
      <protection/>
    </xf>
    <xf numFmtId="0" fontId="58" fillId="20" borderId="11" xfId="111" applyFont="1" applyFill="1" applyBorder="1" applyAlignment="1">
      <alignment horizontal="left" vertical="center"/>
      <protection/>
    </xf>
    <xf numFmtId="0" fontId="58" fillId="20" borderId="10" xfId="111" applyFont="1" applyFill="1" applyBorder="1" applyAlignment="1">
      <alignment horizontal="left" vertical="center"/>
      <protection/>
    </xf>
    <xf numFmtId="0" fontId="34" fillId="0" borderId="10" xfId="111" applyFont="1" applyFill="1" applyBorder="1" applyAlignment="1">
      <alignment horizontal="left" vertical="center"/>
      <protection/>
    </xf>
    <xf numFmtId="0" fontId="41" fillId="0" borderId="32" xfId="111" applyFont="1" applyFill="1" applyBorder="1" applyAlignment="1">
      <alignment horizontal="left" vertical="center"/>
      <protection/>
    </xf>
    <xf numFmtId="0" fontId="41" fillId="0" borderId="10" xfId="111" applyFont="1" applyFill="1" applyBorder="1" applyAlignment="1">
      <alignment horizontal="left" vertical="center"/>
      <protection/>
    </xf>
    <xf numFmtId="0" fontId="34" fillId="0" borderId="34" xfId="111" applyFont="1" applyFill="1" applyBorder="1" applyAlignment="1">
      <alignment horizontal="left" vertical="center"/>
      <protection/>
    </xf>
    <xf numFmtId="0" fontId="58" fillId="20" borderId="24" xfId="111" applyFont="1" applyFill="1" applyBorder="1" applyAlignment="1">
      <alignment horizontal="left" vertical="center"/>
      <protection/>
    </xf>
    <xf numFmtId="0" fontId="42" fillId="0" borderId="0" xfId="111" applyFont="1" applyAlignment="1">
      <alignment horizontal="center"/>
      <protection/>
    </xf>
    <xf numFmtId="0" fontId="56" fillId="0" borderId="34" xfId="111" applyFont="1" applyBorder="1" applyAlignment="1">
      <alignment horizontal="left" vertical="center"/>
      <protection/>
    </xf>
    <xf numFmtId="0" fontId="1" fillId="0" borderId="97" xfId="111" applyFont="1" applyBorder="1" applyAlignment="1">
      <alignment horizontal="right"/>
      <protection/>
    </xf>
    <xf numFmtId="0" fontId="34" fillId="0" borderId="39" xfId="111" applyFont="1" applyFill="1" applyBorder="1" applyAlignment="1">
      <alignment horizontal="left" vertical="center"/>
      <protection/>
    </xf>
    <xf numFmtId="0" fontId="34" fillId="0" borderId="95" xfId="111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94" applyFont="1" applyAlignment="1">
      <alignment horizontal="right" wrapText="1"/>
      <protection/>
    </xf>
    <xf numFmtId="0" fontId="29" fillId="0" borderId="98" xfId="0" applyFont="1" applyBorder="1" applyAlignment="1">
      <alignment horizontal="center" wrapText="1"/>
    </xf>
    <xf numFmtId="0" fontId="0" fillId="0" borderId="99" xfId="0" applyBorder="1" applyAlignment="1">
      <alignment wrapText="1"/>
    </xf>
    <xf numFmtId="0" fontId="24" fillId="0" borderId="98" xfId="0" applyFont="1" applyBorder="1" applyAlignment="1">
      <alignment horizontal="center" wrapText="1"/>
    </xf>
    <xf numFmtId="0" fontId="25" fillId="0" borderId="98" xfId="0" applyFont="1" applyBorder="1" applyAlignment="1">
      <alignment horizontal="center" wrapText="1"/>
    </xf>
    <xf numFmtId="0" fontId="76" fillId="0" borderId="100" xfId="94" applyFont="1" applyBorder="1" applyAlignment="1">
      <alignment horizontal="center" wrapText="1"/>
      <protection/>
    </xf>
    <xf numFmtId="0" fontId="76" fillId="0" borderId="89" xfId="94" applyFont="1" applyBorder="1" applyAlignment="1">
      <alignment horizontal="center" wrapText="1"/>
      <protection/>
    </xf>
    <xf numFmtId="0" fontId="28" fillId="0" borderId="101" xfId="0" applyFont="1" applyBorder="1" applyAlignment="1">
      <alignment horizontal="right" wrapText="1"/>
    </xf>
    <xf numFmtId="0" fontId="77" fillId="0" borderId="53" xfId="0" applyFont="1" applyBorder="1" applyAlignment="1">
      <alignment/>
    </xf>
    <xf numFmtId="0" fontId="77" fillId="0" borderId="102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58" xfId="0" applyFont="1" applyBorder="1" applyAlignment="1">
      <alignment/>
    </xf>
    <xf numFmtId="0" fontId="77" fillId="0" borderId="53" xfId="0" applyFont="1" applyBorder="1" applyAlignment="1">
      <alignment/>
    </xf>
    <xf numFmtId="0" fontId="77" fillId="0" borderId="102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58" xfId="0" applyFont="1" applyBorder="1" applyAlignment="1">
      <alignment/>
    </xf>
    <xf numFmtId="0" fontId="34" fillId="20" borderId="103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102" xfId="101" applyFont="1" applyFill="1" applyBorder="1" applyAlignment="1">
      <alignment horizontal="center" vertical="center"/>
      <protection/>
    </xf>
    <xf numFmtId="0" fontId="34" fillId="20" borderId="104" xfId="101" applyFont="1" applyFill="1" applyBorder="1" applyAlignment="1">
      <alignment horizontal="center" vertical="center"/>
      <protection/>
    </xf>
    <xf numFmtId="0" fontId="34" fillId="20" borderId="105" xfId="101" applyFont="1" applyFill="1" applyBorder="1" applyAlignment="1">
      <alignment horizontal="center" vertical="center"/>
      <protection/>
    </xf>
    <xf numFmtId="0" fontId="34" fillId="20" borderId="34" xfId="101" applyFont="1" applyFill="1" applyBorder="1" applyAlignment="1">
      <alignment horizontal="center" vertical="center"/>
      <protection/>
    </xf>
    <xf numFmtId="0" fontId="34" fillId="20" borderId="32" xfId="101" applyFont="1" applyFill="1" applyBorder="1" applyAlignment="1">
      <alignment horizontal="center" vertical="center"/>
      <protection/>
    </xf>
    <xf numFmtId="0" fontId="40" fillId="0" borderId="0" xfId="111" applyFont="1" applyAlignment="1">
      <alignment horizontal="center"/>
      <protection/>
    </xf>
    <xf numFmtId="0" fontId="67" fillId="0" borderId="42" xfId="111" applyFont="1" applyBorder="1" applyAlignment="1">
      <alignment horizontal="right"/>
      <protection/>
    </xf>
    <xf numFmtId="180" fontId="48" fillId="0" borderId="98" xfId="109" applyNumberFormat="1" applyFont="1" applyFill="1" applyBorder="1" applyAlignment="1" applyProtection="1">
      <alignment horizontal="center" vertical="center" wrapText="1"/>
      <protection/>
    </xf>
    <xf numFmtId="180" fontId="48" fillId="0" borderId="99" xfId="109" applyNumberFormat="1" applyFont="1" applyFill="1" applyBorder="1" applyAlignment="1" applyProtection="1">
      <alignment horizontal="center" vertical="center" wrapText="1"/>
      <protection/>
    </xf>
    <xf numFmtId="180" fontId="47" fillId="0" borderId="0" xfId="109" applyNumberFormat="1" applyFont="1" applyFill="1" applyAlignment="1" applyProtection="1">
      <alignment horizontal="center" textRotation="180" wrapText="1"/>
      <protection/>
    </xf>
    <xf numFmtId="180" fontId="51" fillId="0" borderId="38" xfId="109" applyNumberFormat="1" applyFont="1" applyFill="1" applyBorder="1" applyAlignment="1" applyProtection="1">
      <alignment horizontal="center" vertical="center" wrapText="1"/>
      <protection/>
    </xf>
    <xf numFmtId="180" fontId="48" fillId="0" borderId="57" xfId="109" applyNumberFormat="1" applyFont="1" applyFill="1" applyBorder="1" applyAlignment="1" applyProtection="1">
      <alignment horizontal="center" vertical="center" wrapText="1"/>
      <protection/>
    </xf>
    <xf numFmtId="180" fontId="48" fillId="0" borderId="60" xfId="109" applyNumberFormat="1" applyFont="1" applyFill="1" applyBorder="1" applyAlignment="1" applyProtection="1">
      <alignment horizontal="center" vertical="center" wrapText="1"/>
      <protection/>
    </xf>
    <xf numFmtId="0" fontId="1" fillId="0" borderId="42" xfId="111" applyFont="1" applyBorder="1" applyAlignment="1">
      <alignment horizontal="right"/>
      <protection/>
    </xf>
    <xf numFmtId="0" fontId="15" fillId="0" borderId="38" xfId="109" applyFont="1" applyFill="1" applyBorder="1" applyAlignment="1">
      <alignment horizontal="justify" vertical="center" wrapText="1"/>
      <protection/>
    </xf>
    <xf numFmtId="0" fontId="40" fillId="0" borderId="0" xfId="109" applyFont="1" applyAlignment="1">
      <alignment horizontal="center" wrapText="1"/>
      <protection/>
    </xf>
    <xf numFmtId="0" fontId="72" fillId="0" borderId="0" xfId="109" applyFont="1" applyAlignment="1">
      <alignment horizontal="right" wrapText="1"/>
      <protection/>
    </xf>
    <xf numFmtId="180" fontId="48" fillId="0" borderId="78" xfId="109" applyNumberFormat="1" applyFont="1" applyFill="1" applyBorder="1" applyAlignment="1" applyProtection="1">
      <alignment horizontal="center" vertical="center" wrapText="1"/>
      <protection/>
    </xf>
    <xf numFmtId="180" fontId="48" fillId="0" borderId="10" xfId="109" applyNumberFormat="1" applyFont="1" applyFill="1" applyBorder="1" applyAlignment="1" applyProtection="1">
      <alignment horizontal="center" vertical="center" wrapText="1"/>
      <protection/>
    </xf>
    <xf numFmtId="180" fontId="49" fillId="0" borderId="97" xfId="109" applyNumberFormat="1" applyFont="1" applyFill="1" applyBorder="1" applyAlignment="1">
      <alignment horizontal="right" vertical="center" wrapText="1"/>
      <protection/>
    </xf>
    <xf numFmtId="0" fontId="73" fillId="0" borderId="0" xfId="109" applyFont="1" applyAlignment="1">
      <alignment horizontal="right" wrapText="1"/>
      <protection/>
    </xf>
    <xf numFmtId="180" fontId="47" fillId="0" borderId="77" xfId="109" applyNumberFormat="1" applyFont="1" applyFill="1" applyBorder="1" applyAlignment="1" applyProtection="1">
      <alignment horizontal="center" textRotation="180" wrapText="1"/>
      <protection/>
    </xf>
    <xf numFmtId="180" fontId="69" fillId="0" borderId="0" xfId="109" applyNumberFormat="1" applyFont="1" applyFill="1" applyAlignment="1" applyProtection="1">
      <alignment horizontal="center" vertical="center" wrapText="1"/>
      <protection/>
    </xf>
    <xf numFmtId="180" fontId="70" fillId="0" borderId="30" xfId="109" applyNumberFormat="1" applyFont="1" applyFill="1" applyBorder="1" applyAlignment="1" applyProtection="1">
      <alignment horizontal="left" vertical="center" wrapText="1" indent="2"/>
      <protection/>
    </xf>
    <xf numFmtId="180" fontId="70" fillId="0" borderId="40" xfId="109" applyNumberFormat="1" applyFont="1" applyFill="1" applyBorder="1" applyAlignment="1" applyProtection="1">
      <alignment horizontal="left" vertical="center" wrapText="1" indent="2"/>
      <protection/>
    </xf>
    <xf numFmtId="180" fontId="48" fillId="0" borderId="86" xfId="109" applyNumberFormat="1" applyFont="1" applyFill="1" applyBorder="1" applyAlignment="1" applyProtection="1">
      <alignment horizontal="center" vertical="center"/>
      <protection/>
    </xf>
    <xf numFmtId="180" fontId="48" fillId="0" borderId="23" xfId="109" applyNumberFormat="1" applyFont="1" applyFill="1" applyBorder="1" applyAlignment="1" applyProtection="1">
      <alignment horizontal="center" vertical="center"/>
      <protection/>
    </xf>
    <xf numFmtId="180" fontId="48" fillId="0" borderId="78" xfId="109" applyNumberFormat="1" applyFont="1" applyFill="1" applyBorder="1" applyAlignment="1" applyProtection="1">
      <alignment horizontal="center" vertical="center"/>
      <protection/>
    </xf>
    <xf numFmtId="180" fontId="48" fillId="0" borderId="53" xfId="109" applyNumberFormat="1" applyFont="1" applyFill="1" applyBorder="1" applyAlignment="1" applyProtection="1">
      <alignment horizontal="center" vertical="center" wrapText="1"/>
      <protection/>
    </xf>
    <xf numFmtId="180" fontId="48" fillId="0" borderId="11" xfId="109" applyNumberFormat="1" applyFont="1" applyFill="1" applyBorder="1" applyAlignment="1" applyProtection="1">
      <alignment horizontal="center" vertical="center" wrapText="1"/>
      <protection/>
    </xf>
    <xf numFmtId="180" fontId="48" fillId="0" borderId="10" xfId="109" applyNumberFormat="1" applyFont="1" applyFill="1" applyBorder="1" applyAlignment="1" applyProtection="1">
      <alignment horizontal="center" vertical="center"/>
      <protection/>
    </xf>
    <xf numFmtId="0" fontId="67" fillId="0" borderId="34" xfId="109" applyFont="1" applyBorder="1" applyAlignment="1">
      <alignment horizontal="left" wrapText="1"/>
      <protection/>
    </xf>
    <xf numFmtId="182" fontId="44" fillId="0" borderId="40" xfId="68" applyNumberFormat="1" applyFont="1" applyFill="1" applyBorder="1" applyAlignment="1" applyProtection="1">
      <alignment horizontal="center"/>
      <protection/>
    </xf>
    <xf numFmtId="182" fontId="44" fillId="0" borderId="54" xfId="68" applyNumberFormat="1" applyFont="1" applyFill="1" applyBorder="1" applyAlignment="1" applyProtection="1">
      <alignment horizontal="center"/>
      <protection/>
    </xf>
    <xf numFmtId="0" fontId="49" fillId="0" borderId="10" xfId="108" applyFont="1" applyFill="1" applyBorder="1" applyAlignment="1" applyProtection="1">
      <alignment horizontal="center"/>
      <protection locked="0"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3" xfId="68" applyNumberFormat="1" applyFont="1" applyFill="1" applyBorder="1" applyAlignment="1" applyProtection="1">
      <alignment horizontal="center"/>
      <protection locked="0"/>
    </xf>
    <xf numFmtId="0" fontId="49" fillId="0" borderId="38" xfId="108" applyFont="1" applyFill="1" applyBorder="1" applyAlignment="1">
      <alignment horizontal="center" vertical="center" wrapText="1"/>
      <protection/>
    </xf>
    <xf numFmtId="0" fontId="49" fillId="0" borderId="105" xfId="108" applyFont="1" applyFill="1" applyBorder="1" applyAlignment="1" applyProtection="1">
      <alignment horizontal="center" vertical="center"/>
      <protection/>
    </xf>
    <xf numFmtId="0" fontId="49" fillId="0" borderId="57" xfId="108" applyFont="1" applyFill="1" applyBorder="1" applyAlignment="1" applyProtection="1">
      <alignment horizontal="center" vertical="center"/>
      <protection/>
    </xf>
    <xf numFmtId="0" fontId="49" fillId="0" borderId="106" xfId="108" applyFont="1" applyFill="1" applyBorder="1" applyAlignment="1" applyProtection="1">
      <alignment horizontal="center" vertical="center"/>
      <protection/>
    </xf>
    <xf numFmtId="0" fontId="67" fillId="0" borderId="32" xfId="109" applyFont="1" applyBorder="1" applyAlignment="1">
      <alignment horizontal="left" wrapText="1"/>
      <protection/>
    </xf>
    <xf numFmtId="0" fontId="67" fillId="0" borderId="10" xfId="109" applyFont="1" applyBorder="1" applyAlignment="1">
      <alignment horizontal="left" wrapText="1"/>
      <protection/>
    </xf>
    <xf numFmtId="0" fontId="67" fillId="0" borderId="24" xfId="109" applyFont="1" applyBorder="1" applyAlignment="1">
      <alignment horizontal="left" wrapText="1"/>
      <protection/>
    </xf>
    <xf numFmtId="0" fontId="26" fillId="0" borderId="53" xfId="108" applyFont="1" applyFill="1" applyBorder="1" applyAlignment="1">
      <alignment horizontal="center" vertical="center" wrapText="1"/>
      <protection/>
    </xf>
    <xf numFmtId="0" fontId="26" fillId="0" borderId="29" xfId="108" applyFont="1" applyFill="1" applyBorder="1" applyAlignment="1">
      <alignment horizontal="center" vertical="center" wrapText="1"/>
      <protection/>
    </xf>
    <xf numFmtId="0" fontId="44" fillId="0" borderId="28" xfId="108" applyFont="1" applyFill="1" applyBorder="1" applyAlignment="1" applyProtection="1">
      <alignment horizontal="center" vertical="center" wrapText="1"/>
      <protection/>
    </xf>
    <xf numFmtId="0" fontId="44" fillId="0" borderId="18" xfId="108" applyFont="1" applyFill="1" applyBorder="1" applyAlignment="1" applyProtection="1">
      <alignment horizontal="center" vertical="center" wrapText="1"/>
      <protection/>
    </xf>
    <xf numFmtId="180" fontId="46" fillId="0" borderId="0" xfId="108" applyNumberFormat="1" applyFont="1" applyFill="1" applyBorder="1" applyAlignment="1" applyProtection="1">
      <alignment horizontal="center" vertical="center" wrapText="1"/>
      <protection/>
    </xf>
    <xf numFmtId="0" fontId="44" fillId="0" borderId="78" xfId="108" applyFont="1" applyFill="1" applyBorder="1" applyAlignment="1" applyProtection="1">
      <alignment horizontal="center" vertical="center" wrapText="1"/>
      <protection/>
    </xf>
    <xf numFmtId="0" fontId="44" fillId="0" borderId="86" xfId="108" applyFont="1" applyFill="1" applyBorder="1" applyAlignment="1" applyProtection="1">
      <alignment horizontal="center" vertical="center" wrapText="1"/>
      <protection/>
    </xf>
    <xf numFmtId="0" fontId="70" fillId="0" borderId="0" xfId="108" applyFont="1" applyFill="1" applyAlignment="1">
      <alignment horizontal="left" wrapText="1"/>
      <protection/>
    </xf>
    <xf numFmtId="0" fontId="26" fillId="0" borderId="102" xfId="108" applyFont="1" applyFill="1" applyBorder="1" applyAlignment="1">
      <alignment horizontal="center" vertical="center" wrapText="1"/>
      <protection/>
    </xf>
    <xf numFmtId="0" fontId="26" fillId="0" borderId="104" xfId="108" applyFont="1" applyFill="1" applyBorder="1" applyAlignment="1">
      <alignment horizontal="center" vertical="center" wrapText="1"/>
      <protection/>
    </xf>
    <xf numFmtId="0" fontId="26" fillId="0" borderId="79" xfId="108" applyFont="1" applyFill="1" applyBorder="1" applyAlignment="1">
      <alignment horizontal="center" vertical="center" wrapText="1"/>
      <protection/>
    </xf>
    <xf numFmtId="0" fontId="26" fillId="0" borderId="78" xfId="108" applyFont="1" applyFill="1" applyBorder="1" applyAlignment="1">
      <alignment horizontal="center" vertical="center" wrapText="1"/>
      <protection/>
    </xf>
    <xf numFmtId="0" fontId="26" fillId="0" borderId="52" xfId="108" applyFont="1" applyFill="1" applyBorder="1" applyAlignment="1">
      <alignment horizontal="center" vertical="center" wrapText="1"/>
      <protection/>
    </xf>
    <xf numFmtId="180" fontId="70" fillId="0" borderId="0" xfId="108" applyNumberFormat="1" applyFont="1" applyFill="1" applyBorder="1" applyAlignment="1" applyProtection="1">
      <alignment horizontal="left" vertical="center"/>
      <protection/>
    </xf>
    <xf numFmtId="0" fontId="26" fillId="0" borderId="78" xfId="108" applyFont="1" applyFill="1" applyBorder="1" applyAlignment="1" applyProtection="1">
      <alignment horizontal="center" vertical="center" wrapText="1"/>
      <protection/>
    </xf>
    <xf numFmtId="180" fontId="49" fillId="0" borderId="0" xfId="109" applyNumberFormat="1" applyFont="1" applyFill="1" applyBorder="1" applyAlignment="1">
      <alignment horizontal="right" vertical="center" wrapText="1"/>
      <protection/>
    </xf>
    <xf numFmtId="0" fontId="49" fillId="0" borderId="10" xfId="108" applyFont="1" applyFill="1" applyBorder="1" applyAlignment="1" applyProtection="1">
      <alignment horizontal="center" vertical="center"/>
      <protection/>
    </xf>
    <xf numFmtId="0" fontId="26" fillId="0" borderId="86" xfId="108" applyFont="1" applyFill="1" applyBorder="1" applyAlignment="1">
      <alignment horizontal="center" vertical="center" wrapText="1"/>
      <protection/>
    </xf>
    <xf numFmtId="0" fontId="26" fillId="0" borderId="107" xfId="108" applyFont="1" applyFill="1" applyBorder="1" applyAlignment="1">
      <alignment horizontal="center" vertical="center" wrapText="1"/>
      <protection/>
    </xf>
    <xf numFmtId="0" fontId="49" fillId="0" borderId="23" xfId="108" applyFont="1" applyFill="1" applyBorder="1" applyAlignment="1" applyProtection="1">
      <alignment horizontal="center" vertical="center"/>
      <protection/>
    </xf>
    <xf numFmtId="0" fontId="44" fillId="0" borderId="40" xfId="108" applyFont="1" applyFill="1" applyBorder="1" applyAlignment="1" applyProtection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6" applyFont="1" applyAlignment="1">
      <alignment horizontal="center"/>
      <protection/>
    </xf>
    <xf numFmtId="0" fontId="76" fillId="0" borderId="18" xfId="106" applyFont="1" applyFill="1" applyBorder="1" applyAlignment="1">
      <alignment horizontal="center" vertical="center" wrapText="1"/>
      <protection/>
    </xf>
    <xf numFmtId="0" fontId="24" fillId="24" borderId="18" xfId="106" applyFont="1" applyFill="1" applyBorder="1" applyAlignment="1">
      <alignment horizontal="center" vertical="center" wrapText="1"/>
      <protection/>
    </xf>
    <xf numFmtId="0" fontId="24" fillId="24" borderId="98" xfId="106" applyFont="1" applyFill="1" applyBorder="1" applyAlignment="1">
      <alignment horizontal="center" vertical="center" wrapText="1"/>
      <protection/>
    </xf>
    <xf numFmtId="0" fontId="24" fillId="24" borderId="108" xfId="106" applyFont="1" applyFill="1" applyBorder="1" applyAlignment="1">
      <alignment horizontal="center" vertical="center" wrapText="1"/>
      <protection/>
    </xf>
    <xf numFmtId="0" fontId="24" fillId="24" borderId="99" xfId="106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wrapText="1"/>
    </xf>
    <xf numFmtId="0" fontId="27" fillId="0" borderId="97" xfId="0" applyFont="1" applyBorder="1" applyAlignment="1">
      <alignment horizontal="left" wrapText="1"/>
    </xf>
    <xf numFmtId="0" fontId="40" fillId="20" borderId="26" xfId="104" applyFont="1" applyFill="1" applyBorder="1" applyAlignment="1">
      <alignment horizontal="center" vertical="center" wrapText="1"/>
      <protection/>
    </xf>
    <xf numFmtId="0" fontId="40" fillId="20" borderId="20" xfId="104" applyFont="1" applyFill="1" applyBorder="1" applyAlignment="1">
      <alignment horizontal="center" vertical="center" wrapText="1"/>
      <protection/>
    </xf>
    <xf numFmtId="0" fontId="40" fillId="0" borderId="0" xfId="104" applyFont="1" applyAlignment="1">
      <alignment horizontal="center"/>
      <protection/>
    </xf>
    <xf numFmtId="0" fontId="80" fillId="0" borderId="42" xfId="104" applyFont="1" applyBorder="1" applyAlignment="1">
      <alignment horizontal="center"/>
      <protection/>
    </xf>
    <xf numFmtId="0" fontId="40" fillId="20" borderId="52" xfId="104" applyFont="1" applyFill="1" applyBorder="1" applyAlignment="1">
      <alignment horizontal="center" vertical="center" wrapText="1"/>
      <protection/>
    </xf>
    <xf numFmtId="0" fontId="40" fillId="20" borderId="87" xfId="104" applyFont="1" applyFill="1" applyBorder="1" applyAlignment="1">
      <alignment horizontal="center" vertical="center" wrapText="1"/>
      <protection/>
    </xf>
    <xf numFmtId="0" fontId="40" fillId="20" borderId="24" xfId="104" applyFont="1" applyFill="1" applyBorder="1" applyAlignment="1">
      <alignment horizontal="center" vertical="center" wrapText="1"/>
      <protection/>
    </xf>
    <xf numFmtId="0" fontId="40" fillId="20" borderId="34" xfId="104" applyFont="1" applyFill="1" applyBorder="1" applyAlignment="1">
      <alignment horizontal="center" vertical="center" wrapText="1"/>
      <protection/>
    </xf>
    <xf numFmtId="0" fontId="40" fillId="20" borderId="32" xfId="104" applyFont="1" applyFill="1" applyBorder="1" applyAlignment="1">
      <alignment horizontal="center" vertical="center" wrapText="1"/>
      <protection/>
    </xf>
    <xf numFmtId="0" fontId="40" fillId="0" borderId="0" xfId="105" applyFont="1" applyAlignment="1">
      <alignment horizontal="center" wrapText="1"/>
      <protection/>
    </xf>
    <xf numFmtId="0" fontId="38" fillId="0" borderId="0" xfId="105" applyFont="1" applyAlignment="1">
      <alignment horizontal="right"/>
      <protection/>
    </xf>
    <xf numFmtId="0" fontId="1" fillId="0" borderId="42" xfId="105" applyFont="1" applyBorder="1" applyAlignment="1">
      <alignment horizontal="right"/>
      <protection/>
    </xf>
    <xf numFmtId="0" fontId="25" fillId="20" borderId="10" xfId="105" applyFont="1" applyFill="1" applyBorder="1" applyAlignment="1">
      <alignment horizontal="center" vertical="center" wrapText="1"/>
      <protection/>
    </xf>
    <xf numFmtId="0" fontId="25" fillId="20" borderId="10" xfId="105" applyFont="1" applyFill="1" applyBorder="1" applyAlignment="1">
      <alignment horizontal="center" vertical="center"/>
      <protection/>
    </xf>
    <xf numFmtId="0" fontId="40" fillId="20" borderId="36" xfId="111" applyFont="1" applyFill="1" applyBorder="1" applyAlignment="1">
      <alignment horizontal="center" vertical="center" wrapText="1"/>
      <protection/>
    </xf>
    <xf numFmtId="0" fontId="40" fillId="20" borderId="26" xfId="111" applyFont="1" applyFill="1" applyBorder="1" applyAlignment="1">
      <alignment horizontal="center" vertical="center" wrapText="1"/>
      <protection/>
    </xf>
    <xf numFmtId="0" fontId="40" fillId="20" borderId="20" xfId="111" applyFont="1" applyFill="1" applyBorder="1" applyAlignment="1">
      <alignment horizontal="center" vertical="center" wrapText="1"/>
      <protection/>
    </xf>
    <xf numFmtId="0" fontId="40" fillId="20" borderId="37" xfId="111" applyFont="1" applyFill="1" applyBorder="1" applyAlignment="1">
      <alignment horizontal="center" vertical="center" wrapText="1"/>
      <protection/>
    </xf>
    <xf numFmtId="0" fontId="40" fillId="20" borderId="27" xfId="111" applyFont="1" applyFill="1" applyBorder="1" applyAlignment="1">
      <alignment horizontal="center" vertical="center" wrapText="1"/>
      <protection/>
    </xf>
    <xf numFmtId="0" fontId="40" fillId="20" borderId="21" xfId="111" applyFont="1" applyFill="1" applyBorder="1" applyAlignment="1">
      <alignment horizontal="center" vertical="center" wrapText="1"/>
      <protection/>
    </xf>
    <xf numFmtId="0" fontId="14" fillId="0" borderId="0" xfId="111" applyFill="1">
      <alignment/>
      <protection/>
    </xf>
    <xf numFmtId="0" fontId="27" fillId="0" borderId="0" xfId="0" applyFont="1" applyFill="1" applyAlignment="1">
      <alignment horizontal="left" wrapText="1"/>
    </xf>
    <xf numFmtId="0" fontId="27" fillId="0" borderId="97" xfId="0" applyFont="1" applyFill="1" applyBorder="1" applyAlignment="1">
      <alignment horizontal="left" wrapText="1"/>
    </xf>
    <xf numFmtId="0" fontId="1" fillId="0" borderId="0" xfId="111" applyFont="1" applyFill="1">
      <alignment/>
      <protection/>
    </xf>
    <xf numFmtId="0" fontId="1" fillId="0" borderId="0" xfId="111" applyFont="1" applyFill="1" applyAlignment="1">
      <alignment/>
      <protection/>
    </xf>
    <xf numFmtId="0" fontId="14" fillId="0" borderId="0" xfId="111" applyFill="1" applyAlignment="1">
      <alignment/>
      <protection/>
    </xf>
    <xf numFmtId="0" fontId="0" fillId="0" borderId="0" xfId="0" applyAlignment="1">
      <alignment/>
    </xf>
    <xf numFmtId="0" fontId="14" fillId="0" borderId="97" xfId="111" applyFill="1" applyBorder="1" applyAlignment="1">
      <alignment/>
      <protection/>
    </xf>
    <xf numFmtId="0" fontId="0" fillId="0" borderId="97" xfId="0" applyBorder="1" applyAlignment="1">
      <alignment/>
    </xf>
  </cellXfs>
  <cellStyles count="11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2010.évi tervezett beruházás, felújítás" xfId="102"/>
    <cellStyle name="Normál_3aszm" xfId="103"/>
    <cellStyle name="Normál_5szm" xfId="104"/>
    <cellStyle name="Normál_6szm" xfId="105"/>
    <cellStyle name="Normál_7szm" xfId="106"/>
    <cellStyle name="Normál_költségvetés módosítás I." xfId="107"/>
    <cellStyle name="Normál_KVRENMUNKA" xfId="108"/>
    <cellStyle name="Normál_Másolat eredetijeKVIREND" xfId="109"/>
    <cellStyle name="Normal_tanusitv" xfId="110"/>
    <cellStyle name="Normál_Zalakaros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Százalék 2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zoomScale="80" zoomScaleNormal="80" zoomScaleSheetLayoutView="100" zoomScalePageLayoutView="80" workbookViewId="0" topLeftCell="A1">
      <selection activeCell="B5" sqref="B5"/>
    </sheetView>
  </sheetViews>
  <sheetFormatPr defaultColWidth="9.140625" defaultRowHeight="12.75"/>
  <cols>
    <col min="1" max="1" width="4.57421875" style="80" customWidth="1"/>
    <col min="2" max="2" width="43.421875" style="80" customWidth="1"/>
    <col min="3" max="3" width="13.8515625" style="80" customWidth="1"/>
    <col min="4" max="4" width="14.8515625" style="80" customWidth="1"/>
    <col min="5" max="5" width="14.421875" style="80" customWidth="1"/>
    <col min="6" max="6" width="5.7109375" style="80" customWidth="1"/>
    <col min="7" max="7" width="43.00390625" style="80" customWidth="1"/>
    <col min="8" max="8" width="14.28125" style="80" customWidth="1"/>
    <col min="9" max="9" width="14.00390625" style="80" customWidth="1"/>
    <col min="10" max="10" width="15.28125" style="80" customWidth="1"/>
    <col min="11" max="16384" width="9.140625" style="80" customWidth="1"/>
  </cols>
  <sheetData>
    <row r="1" spans="1:10" ht="18.75">
      <c r="A1" s="617" t="s">
        <v>473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18.75">
      <c r="A2" s="617" t="s">
        <v>575</v>
      </c>
      <c r="B2" s="617"/>
      <c r="C2" s="617"/>
      <c r="D2" s="617"/>
      <c r="E2" s="617"/>
      <c r="F2" s="617"/>
      <c r="G2" s="617"/>
      <c r="H2" s="617"/>
      <c r="I2" s="617"/>
      <c r="J2" s="617"/>
    </row>
    <row r="3" spans="1:10" ht="18.75">
      <c r="A3" s="741" t="s">
        <v>598</v>
      </c>
      <c r="B3" s="741"/>
      <c r="C3" s="319"/>
      <c r="D3" s="319"/>
      <c r="E3" s="319"/>
      <c r="F3" s="319"/>
      <c r="G3" s="319"/>
      <c r="H3" s="321"/>
      <c r="I3" s="320"/>
      <c r="J3" s="318"/>
    </row>
    <row r="4" spans="1:10" ht="13.5" thickBot="1">
      <c r="A4" s="741" t="s">
        <v>596</v>
      </c>
      <c r="B4" s="741"/>
      <c r="H4" s="357"/>
      <c r="I4" s="619" t="s">
        <v>463</v>
      </c>
      <c r="J4" s="619"/>
    </row>
    <row r="5" spans="1:10" ht="74.25" customHeight="1">
      <c r="A5" s="134"/>
      <c r="B5" s="135" t="s">
        <v>307</v>
      </c>
      <c r="C5" s="136" t="s">
        <v>568</v>
      </c>
      <c r="D5" s="136" t="s">
        <v>584</v>
      </c>
      <c r="E5" s="137" t="s">
        <v>587</v>
      </c>
      <c r="F5" s="138"/>
      <c r="G5" s="135" t="s">
        <v>307</v>
      </c>
      <c r="H5" s="136" t="s">
        <v>568</v>
      </c>
      <c r="I5" s="136" t="s">
        <v>584</v>
      </c>
      <c r="J5" s="137" t="s">
        <v>587</v>
      </c>
    </row>
    <row r="6" spans="1:10" ht="15" customHeight="1">
      <c r="A6" s="620" t="s">
        <v>308</v>
      </c>
      <c r="B6" s="615"/>
      <c r="C6" s="615"/>
      <c r="D6" s="615"/>
      <c r="E6" s="621"/>
      <c r="F6" s="615" t="s">
        <v>309</v>
      </c>
      <c r="G6" s="615"/>
      <c r="H6" s="615"/>
      <c r="I6" s="615"/>
      <c r="J6" s="621"/>
    </row>
    <row r="7" spans="1:10" ht="15" customHeight="1">
      <c r="A7" s="139" t="s">
        <v>100</v>
      </c>
      <c r="B7" s="86" t="s">
        <v>310</v>
      </c>
      <c r="C7" s="87"/>
      <c r="D7" s="87"/>
      <c r="E7" s="115"/>
      <c r="F7" s="111" t="s">
        <v>100</v>
      </c>
      <c r="G7" s="88" t="s">
        <v>310</v>
      </c>
      <c r="H7" s="87"/>
      <c r="I7" s="87"/>
      <c r="J7" s="115"/>
    </row>
    <row r="8" spans="1:10" ht="15" customHeight="1">
      <c r="A8" s="139"/>
      <c r="B8" s="95" t="s">
        <v>311</v>
      </c>
      <c r="C8" s="116">
        <v>9654838</v>
      </c>
      <c r="D8" s="104"/>
      <c r="E8" s="116">
        <v>9654838</v>
      </c>
      <c r="F8" s="89"/>
      <c r="G8" s="95" t="s">
        <v>341</v>
      </c>
      <c r="H8" s="115">
        <v>4287000</v>
      </c>
      <c r="I8" s="87"/>
      <c r="J8" s="115">
        <v>4287000</v>
      </c>
    </row>
    <row r="9" spans="1:10" ht="35.25" customHeight="1">
      <c r="A9" s="139"/>
      <c r="B9" s="105" t="s">
        <v>312</v>
      </c>
      <c r="C9" s="117">
        <v>327000</v>
      </c>
      <c r="D9" s="94">
        <v>-95000</v>
      </c>
      <c r="E9" s="117">
        <v>232000</v>
      </c>
      <c r="F9" s="111"/>
      <c r="G9" s="130" t="s">
        <v>342</v>
      </c>
      <c r="H9" s="115">
        <v>720000</v>
      </c>
      <c r="I9" s="87"/>
      <c r="J9" s="115">
        <v>720000</v>
      </c>
    </row>
    <row r="10" spans="1:10" ht="15" customHeight="1">
      <c r="A10" s="139"/>
      <c r="B10" s="95" t="s">
        <v>313</v>
      </c>
      <c r="C10" s="117">
        <v>1054110</v>
      </c>
      <c r="D10" s="94"/>
      <c r="E10" s="117">
        <v>1054110</v>
      </c>
      <c r="F10" s="111"/>
      <c r="G10" s="95" t="s">
        <v>343</v>
      </c>
      <c r="H10" s="115">
        <v>3885313</v>
      </c>
      <c r="I10" s="87"/>
      <c r="J10" s="115">
        <v>3885313</v>
      </c>
    </row>
    <row r="11" spans="1:10" ht="15" customHeight="1">
      <c r="A11" s="139"/>
      <c r="B11" s="95" t="s">
        <v>314</v>
      </c>
      <c r="C11" s="117">
        <v>0</v>
      </c>
      <c r="D11" s="94">
        <v>0</v>
      </c>
      <c r="E11" s="117">
        <v>0</v>
      </c>
      <c r="F11" s="111"/>
      <c r="G11" s="95" t="s">
        <v>344</v>
      </c>
      <c r="H11" s="115">
        <v>250000</v>
      </c>
      <c r="I11" s="87"/>
      <c r="J11" s="115">
        <v>250000</v>
      </c>
    </row>
    <row r="12" spans="1:10" ht="15" customHeight="1">
      <c r="A12" s="139"/>
      <c r="B12" s="107"/>
      <c r="C12" s="118"/>
      <c r="D12" s="106"/>
      <c r="E12" s="118"/>
      <c r="F12" s="111"/>
      <c r="G12" s="95" t="s">
        <v>345</v>
      </c>
      <c r="H12" s="115">
        <v>980000</v>
      </c>
      <c r="I12" s="87">
        <v>-247798</v>
      </c>
      <c r="J12" s="115">
        <v>732202</v>
      </c>
    </row>
    <row r="13" spans="1:10" ht="15" customHeight="1">
      <c r="A13" s="139"/>
      <c r="B13" s="93"/>
      <c r="C13" s="117"/>
      <c r="D13" s="94"/>
      <c r="E13" s="117"/>
      <c r="F13" s="111"/>
      <c r="G13" s="95" t="s">
        <v>315</v>
      </c>
      <c r="H13" s="115">
        <v>0</v>
      </c>
      <c r="I13" s="87">
        <v>0</v>
      </c>
      <c r="J13" s="115">
        <v>0</v>
      </c>
    </row>
    <row r="14" spans="1:10" ht="15" customHeight="1">
      <c r="A14" s="599" t="s">
        <v>316</v>
      </c>
      <c r="B14" s="600"/>
      <c r="C14" s="106">
        <f>SUM(C8:C13)</f>
        <v>11035948</v>
      </c>
      <c r="D14" s="106">
        <f>SUM(D8:D13)</f>
        <v>-95000</v>
      </c>
      <c r="E14" s="106">
        <f>SUM(E8:E13)</f>
        <v>10940948</v>
      </c>
      <c r="F14" s="603" t="s">
        <v>317</v>
      </c>
      <c r="G14" s="604"/>
      <c r="H14" s="110">
        <f>SUM(H8:H13)</f>
        <v>10122313</v>
      </c>
      <c r="I14" s="110">
        <f>SUM(I8:I13)</f>
        <v>-247798</v>
      </c>
      <c r="J14" s="110">
        <f>SUM(J8:J13)</f>
        <v>9874515</v>
      </c>
    </row>
    <row r="15" spans="1:10" ht="15" customHeight="1">
      <c r="A15" s="140"/>
      <c r="B15" s="97"/>
      <c r="C15" s="119"/>
      <c r="D15" s="92"/>
      <c r="E15" s="119"/>
      <c r="F15" s="112"/>
      <c r="G15" s="108"/>
      <c r="H15" s="122"/>
      <c r="I15" s="96"/>
      <c r="J15" s="122"/>
    </row>
    <row r="16" spans="1:10" ht="15" customHeight="1">
      <c r="A16" s="599" t="s">
        <v>336</v>
      </c>
      <c r="B16" s="600"/>
      <c r="C16" s="118">
        <v>0</v>
      </c>
      <c r="D16" s="106"/>
      <c r="E16" s="118">
        <v>0</v>
      </c>
      <c r="F16" s="618" t="s">
        <v>340</v>
      </c>
      <c r="G16" s="600"/>
      <c r="H16" s="123">
        <v>386194</v>
      </c>
      <c r="I16" s="110"/>
      <c r="J16" s="123">
        <v>386194</v>
      </c>
    </row>
    <row r="17" spans="1:10" ht="15" customHeight="1">
      <c r="A17" s="141"/>
      <c r="B17" s="93"/>
      <c r="C17" s="117"/>
      <c r="D17" s="94"/>
      <c r="E17" s="117"/>
      <c r="F17" s="113"/>
      <c r="G17" s="93"/>
      <c r="H17" s="122"/>
      <c r="I17" s="96"/>
      <c r="J17" s="122"/>
    </row>
    <row r="18" spans="1:10" ht="24.75" customHeight="1">
      <c r="A18" s="610" t="s">
        <v>318</v>
      </c>
      <c r="B18" s="611"/>
      <c r="C18" s="336">
        <f>C14+C16</f>
        <v>11035948</v>
      </c>
      <c r="D18" s="336">
        <f>D14+D16</f>
        <v>-95000</v>
      </c>
      <c r="E18" s="336">
        <f>E14+E16</f>
        <v>10940948</v>
      </c>
      <c r="F18" s="609" t="s">
        <v>319</v>
      </c>
      <c r="G18" s="611" t="s">
        <v>319</v>
      </c>
      <c r="H18" s="337">
        <f>H14+H16</f>
        <v>10508507</v>
      </c>
      <c r="I18" s="337">
        <f>I14+I16</f>
        <v>-247798</v>
      </c>
      <c r="J18" s="337">
        <f>J14+J16</f>
        <v>10260709</v>
      </c>
    </row>
    <row r="19" spans="1:10" ht="15" customHeight="1" hidden="1">
      <c r="A19" s="334"/>
      <c r="B19" s="335"/>
      <c r="C19" s="340"/>
      <c r="D19" s="336"/>
      <c r="E19" s="340"/>
      <c r="F19" s="333"/>
      <c r="G19" s="335"/>
      <c r="H19" s="338"/>
      <c r="I19" s="337"/>
      <c r="J19" s="338"/>
    </row>
    <row r="20" spans="1:10" ht="15" customHeight="1">
      <c r="A20" s="605" t="s">
        <v>320</v>
      </c>
      <c r="B20" s="602"/>
      <c r="C20" s="120"/>
      <c r="D20" s="98"/>
      <c r="E20" s="120"/>
      <c r="F20" s="601" t="s">
        <v>335</v>
      </c>
      <c r="G20" s="602"/>
      <c r="H20" s="142"/>
      <c r="I20" s="99"/>
      <c r="J20" s="142"/>
    </row>
    <row r="21" spans="1:10" ht="15" customHeight="1">
      <c r="A21" s="605" t="s">
        <v>321</v>
      </c>
      <c r="B21" s="612"/>
      <c r="C21" s="120"/>
      <c r="D21" s="98"/>
      <c r="E21" s="120"/>
      <c r="F21" s="601" t="s">
        <v>322</v>
      </c>
      <c r="G21" s="612"/>
      <c r="H21" s="142"/>
      <c r="I21" s="99"/>
      <c r="J21" s="142"/>
    </row>
    <row r="22" spans="1:10" ht="15" customHeight="1">
      <c r="A22" s="139" t="s">
        <v>100</v>
      </c>
      <c r="B22" s="100" t="s">
        <v>310</v>
      </c>
      <c r="C22" s="115"/>
      <c r="D22" s="87"/>
      <c r="E22" s="115"/>
      <c r="F22" s="114" t="s">
        <v>100</v>
      </c>
      <c r="G22" s="88" t="s">
        <v>310</v>
      </c>
      <c r="H22" s="115"/>
      <c r="I22" s="87"/>
      <c r="J22" s="115"/>
    </row>
    <row r="23" spans="1:10" ht="15" customHeight="1">
      <c r="A23" s="143"/>
      <c r="B23" s="91" t="s">
        <v>323</v>
      </c>
      <c r="C23" s="115">
        <v>0</v>
      </c>
      <c r="D23" s="87">
        <v>0</v>
      </c>
      <c r="E23" s="115">
        <v>0</v>
      </c>
      <c r="F23" s="114"/>
      <c r="G23" s="95" t="s">
        <v>514</v>
      </c>
      <c r="H23" s="115">
        <v>1500000</v>
      </c>
      <c r="I23" s="87"/>
      <c r="J23" s="115">
        <v>1500000</v>
      </c>
    </row>
    <row r="24" spans="1:10" ht="15" customHeight="1">
      <c r="A24" s="143"/>
      <c r="B24" s="91" t="s">
        <v>324</v>
      </c>
      <c r="C24" s="115">
        <v>0</v>
      </c>
      <c r="D24" s="87">
        <v>0</v>
      </c>
      <c r="E24" s="115">
        <v>0</v>
      </c>
      <c r="F24" s="114"/>
      <c r="G24" s="101" t="s">
        <v>515</v>
      </c>
      <c r="H24" s="115">
        <v>1200000</v>
      </c>
      <c r="I24" s="87"/>
      <c r="J24" s="115">
        <v>1200000</v>
      </c>
    </row>
    <row r="25" spans="1:10" ht="15" customHeight="1">
      <c r="A25" s="143"/>
      <c r="B25" s="91" t="s">
        <v>325</v>
      </c>
      <c r="C25" s="115">
        <v>0</v>
      </c>
      <c r="D25" s="87">
        <v>0</v>
      </c>
      <c r="E25" s="115">
        <v>0</v>
      </c>
      <c r="F25" s="114"/>
      <c r="G25" s="101" t="s">
        <v>516</v>
      </c>
      <c r="H25" s="115"/>
      <c r="I25" s="87"/>
      <c r="J25" s="115"/>
    </row>
    <row r="26" spans="1:10" ht="15" customHeight="1">
      <c r="A26" s="143"/>
      <c r="B26" s="91" t="s">
        <v>326</v>
      </c>
      <c r="C26" s="115">
        <v>0</v>
      </c>
      <c r="D26" s="87">
        <v>0</v>
      </c>
      <c r="E26" s="115">
        <v>0</v>
      </c>
      <c r="F26" s="114"/>
      <c r="G26" s="95" t="s">
        <v>591</v>
      </c>
      <c r="H26" s="115"/>
      <c r="I26" s="87">
        <v>152798</v>
      </c>
      <c r="J26" s="115">
        <v>152798</v>
      </c>
    </row>
    <row r="27" spans="1:10" s="339" customFormat="1" ht="15" customHeight="1">
      <c r="A27" s="143"/>
      <c r="B27" s="109"/>
      <c r="C27" s="129"/>
      <c r="D27" s="128"/>
      <c r="E27" s="129"/>
      <c r="F27" s="114"/>
      <c r="G27" s="95" t="s">
        <v>517</v>
      </c>
      <c r="H27" s="115"/>
      <c r="I27" s="87"/>
      <c r="J27" s="115"/>
    </row>
    <row r="28" spans="1:10" s="339" customFormat="1" ht="15" customHeight="1">
      <c r="A28" s="144" t="s">
        <v>327</v>
      </c>
      <c r="B28" s="133"/>
      <c r="C28" s="106">
        <f>SUM(C23:C27)</f>
        <v>0</v>
      </c>
      <c r="D28" s="106">
        <f>SUM(D23:D27)</f>
        <v>0</v>
      </c>
      <c r="E28" s="106">
        <f>SUM(E23:E27)</f>
        <v>0</v>
      </c>
      <c r="F28" s="613" t="s">
        <v>328</v>
      </c>
      <c r="G28" s="614"/>
      <c r="H28" s="110">
        <f>SUM(H23:H27)</f>
        <v>2700000</v>
      </c>
      <c r="I28" s="110">
        <f>SUM(I23:I27)</f>
        <v>152798</v>
      </c>
      <c r="J28" s="110">
        <f>SUM(J23:J27)</f>
        <v>2852798</v>
      </c>
    </row>
    <row r="29" spans="1:10" ht="15" customHeight="1">
      <c r="A29" s="145"/>
      <c r="B29" s="102"/>
      <c r="C29" s="119"/>
      <c r="D29" s="92"/>
      <c r="E29" s="119"/>
      <c r="F29" s="84"/>
      <c r="G29" s="85"/>
      <c r="H29" s="122"/>
      <c r="I29" s="96"/>
      <c r="J29" s="122"/>
    </row>
    <row r="30" spans="1:10" ht="15" customHeight="1">
      <c r="A30" s="144" t="s">
        <v>337</v>
      </c>
      <c r="B30" s="102"/>
      <c r="C30" s="119"/>
      <c r="D30" s="92"/>
      <c r="E30" s="119"/>
      <c r="F30" s="615" t="s">
        <v>329</v>
      </c>
      <c r="G30" s="601"/>
      <c r="H30" s="122"/>
      <c r="I30" s="96"/>
      <c r="J30" s="122"/>
    </row>
    <row r="31" spans="1:10" ht="15" customHeight="1">
      <c r="A31" s="139" t="s">
        <v>100</v>
      </c>
      <c r="B31" s="100" t="s">
        <v>310</v>
      </c>
      <c r="C31" s="119"/>
      <c r="D31" s="92"/>
      <c r="E31" s="119"/>
      <c r="F31" s="139" t="s">
        <v>100</v>
      </c>
      <c r="G31" s="100" t="s">
        <v>310</v>
      </c>
      <c r="H31" s="115"/>
      <c r="I31" s="87"/>
      <c r="J31" s="115"/>
    </row>
    <row r="32" spans="1:10" ht="15" customHeight="1">
      <c r="A32" s="143"/>
      <c r="B32" s="124" t="s">
        <v>338</v>
      </c>
      <c r="C32" s="126">
        <v>2172559</v>
      </c>
      <c r="D32" s="125"/>
      <c r="E32" s="126">
        <v>2172559</v>
      </c>
      <c r="F32" s="114"/>
      <c r="G32" s="95"/>
      <c r="H32" s="121"/>
      <c r="I32" s="90"/>
      <c r="J32" s="121"/>
    </row>
    <row r="33" spans="1:10" ht="36.75" customHeight="1">
      <c r="A33" s="139"/>
      <c r="B33" s="342" t="s">
        <v>467</v>
      </c>
      <c r="C33" s="122">
        <v>0</v>
      </c>
      <c r="D33" s="96">
        <v>0</v>
      </c>
      <c r="E33" s="122">
        <v>0</v>
      </c>
      <c r="F33" s="114"/>
      <c r="G33" s="342" t="s">
        <v>518</v>
      </c>
      <c r="H33" s="121"/>
      <c r="I33" s="90"/>
      <c r="J33" s="121"/>
    </row>
    <row r="34" spans="1:10" ht="15" customHeight="1">
      <c r="A34" s="143"/>
      <c r="B34" s="103"/>
      <c r="C34" s="117"/>
      <c r="D34" s="94"/>
      <c r="E34" s="117"/>
      <c r="F34" s="114"/>
      <c r="G34" s="93"/>
      <c r="H34" s="115"/>
      <c r="I34" s="87"/>
      <c r="J34" s="115"/>
    </row>
    <row r="35" spans="1:10" ht="15" customHeight="1">
      <c r="A35" s="599" t="s">
        <v>330</v>
      </c>
      <c r="B35" s="600"/>
      <c r="C35" s="106">
        <f>SUM(C32:C34)</f>
        <v>2172559</v>
      </c>
      <c r="D35" s="106">
        <f>SUM(D32:D34)</f>
        <v>0</v>
      </c>
      <c r="E35" s="106">
        <f>SUM(E32:E34)</f>
        <v>2172559</v>
      </c>
      <c r="F35" s="599" t="s">
        <v>329</v>
      </c>
      <c r="G35" s="600"/>
      <c r="H35" s="110">
        <f>SUM(H33:H34)</f>
        <v>0</v>
      </c>
      <c r="I35" s="110">
        <f>SUM(I33:I34)</f>
        <v>0</v>
      </c>
      <c r="J35" s="110">
        <f>SUM(J33:J34)</f>
        <v>0</v>
      </c>
    </row>
    <row r="36" spans="1:10" ht="15" customHeight="1">
      <c r="A36" s="146"/>
      <c r="B36" s="114"/>
      <c r="C36" s="119"/>
      <c r="D36" s="92"/>
      <c r="E36" s="119"/>
      <c r="F36" s="127"/>
      <c r="G36" s="127"/>
      <c r="H36" s="122"/>
      <c r="I36" s="96"/>
      <c r="J36" s="122"/>
    </row>
    <row r="37" spans="1:10" s="81" customFormat="1" ht="17.25">
      <c r="A37" s="608" t="s">
        <v>331</v>
      </c>
      <c r="B37" s="609"/>
      <c r="C37" s="341">
        <f>C28+C35</f>
        <v>2172559</v>
      </c>
      <c r="D37" s="341">
        <f>D28+D35</f>
        <v>0</v>
      </c>
      <c r="E37" s="341">
        <f>E28+E35</f>
        <v>2172559</v>
      </c>
      <c r="F37" s="616" t="s">
        <v>339</v>
      </c>
      <c r="G37" s="609"/>
      <c r="H37" s="337">
        <f>H28+H35</f>
        <v>2700000</v>
      </c>
      <c r="I37" s="337">
        <f>I28+I35</f>
        <v>152798</v>
      </c>
      <c r="J37" s="337">
        <f>J28+J35</f>
        <v>2852798</v>
      </c>
    </row>
    <row r="38" spans="1:10" s="81" customFormat="1" ht="15.75">
      <c r="A38" s="146"/>
      <c r="B38" s="114"/>
      <c r="C38" s="119"/>
      <c r="D38" s="92"/>
      <c r="E38" s="119"/>
      <c r="F38" s="127"/>
      <c r="G38" s="127"/>
      <c r="H38" s="122"/>
      <c r="I38" s="96"/>
      <c r="J38" s="122"/>
    </row>
    <row r="39" spans="1:10" s="81" customFormat="1" ht="19.5" thickBot="1">
      <c r="A39" s="606" t="s">
        <v>332</v>
      </c>
      <c r="B39" s="607"/>
      <c r="C39" s="148">
        <f>C18+C37</f>
        <v>13208507</v>
      </c>
      <c r="D39" s="148">
        <f>D18+D37</f>
        <v>-95000</v>
      </c>
      <c r="E39" s="148">
        <f>E18+E37</f>
        <v>13113507</v>
      </c>
      <c r="F39" s="149"/>
      <c r="G39" s="147" t="s">
        <v>333</v>
      </c>
      <c r="H39" s="148">
        <f>H18+H37</f>
        <v>13208507</v>
      </c>
      <c r="I39" s="148">
        <f>I18+I37</f>
        <v>-95000</v>
      </c>
      <c r="J39" s="148">
        <f>J18+J37</f>
        <v>13113507</v>
      </c>
    </row>
    <row r="40" spans="1:10" s="81" customFormat="1" ht="14.2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81" customFormat="1" ht="14.25">
      <c r="A41" s="131"/>
      <c r="B41" s="132"/>
      <c r="C41" s="131"/>
      <c r="D41" s="131"/>
      <c r="E41" s="131"/>
      <c r="F41" s="131"/>
      <c r="G41" s="131"/>
      <c r="H41" s="131"/>
      <c r="I41" s="131"/>
      <c r="J41" s="131"/>
    </row>
    <row r="42" spans="1:10" s="81" customFormat="1" ht="14.2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1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5" customHeight="1">
      <c r="A46" s="82"/>
      <c r="B46" s="82"/>
      <c r="C46" s="82"/>
      <c r="D46" s="82"/>
      <c r="E46" s="82"/>
      <c r="F46" s="82"/>
      <c r="G46" s="83"/>
      <c r="H46" s="82"/>
      <c r="I46" s="82"/>
      <c r="J46" s="82"/>
    </row>
    <row r="47" spans="1:10" ht="1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 ht="1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10" ht="1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10" s="339" customFormat="1" ht="1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10" s="339" customFormat="1" ht="1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="82" customFormat="1" ht="12.75"/>
    <row r="56" spans="1:256" ht="1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131"/>
      <c r="L56" s="131"/>
      <c r="M56" s="131"/>
      <c r="N56" s="131"/>
      <c r="O56" s="131"/>
      <c r="P56" s="131" t="s">
        <v>334</v>
      </c>
      <c r="Q56" s="131" t="s">
        <v>334</v>
      </c>
      <c r="R56" s="131" t="s">
        <v>334</v>
      </c>
      <c r="S56" s="131" t="s">
        <v>334</v>
      </c>
      <c r="T56" s="131" t="s">
        <v>334</v>
      </c>
      <c r="U56" s="131" t="s">
        <v>334</v>
      </c>
      <c r="V56" s="131" t="s">
        <v>334</v>
      </c>
      <c r="W56" s="131" t="s">
        <v>334</v>
      </c>
      <c r="X56" s="131" t="s">
        <v>334</v>
      </c>
      <c r="Y56" s="131" t="s">
        <v>334</v>
      </c>
      <c r="Z56" s="131" t="s">
        <v>334</v>
      </c>
      <c r="AA56" s="131" t="s">
        <v>334</v>
      </c>
      <c r="AB56" s="131" t="s">
        <v>334</v>
      </c>
      <c r="AC56" s="131" t="s">
        <v>334</v>
      </c>
      <c r="AD56" s="131" t="s">
        <v>334</v>
      </c>
      <c r="AE56" s="131" t="s">
        <v>334</v>
      </c>
      <c r="AF56" s="131" t="s">
        <v>334</v>
      </c>
      <c r="AG56" s="131" t="s">
        <v>334</v>
      </c>
      <c r="AH56" s="131" t="s">
        <v>334</v>
      </c>
      <c r="AI56" s="131" t="s">
        <v>334</v>
      </c>
      <c r="AJ56" s="131" t="s">
        <v>334</v>
      </c>
      <c r="AK56" s="131" t="s">
        <v>334</v>
      </c>
      <c r="AL56" s="131" t="s">
        <v>334</v>
      </c>
      <c r="AM56" s="131" t="s">
        <v>334</v>
      </c>
      <c r="AN56" s="131" t="s">
        <v>334</v>
      </c>
      <c r="AO56" s="131" t="s">
        <v>334</v>
      </c>
      <c r="AP56" s="131" t="s">
        <v>334</v>
      </c>
      <c r="AQ56" s="131" t="s">
        <v>334</v>
      </c>
      <c r="AR56" s="131" t="s">
        <v>334</v>
      </c>
      <c r="AS56" s="131" t="s">
        <v>334</v>
      </c>
      <c r="AT56" s="131" t="s">
        <v>334</v>
      </c>
      <c r="AU56" s="131" t="s">
        <v>334</v>
      </c>
      <c r="AV56" s="131" t="s">
        <v>334</v>
      </c>
      <c r="AW56" s="131" t="s">
        <v>334</v>
      </c>
      <c r="AX56" s="131" t="s">
        <v>334</v>
      </c>
      <c r="AY56" s="131" t="s">
        <v>334</v>
      </c>
      <c r="AZ56" s="131" t="s">
        <v>334</v>
      </c>
      <c r="BA56" s="131" t="s">
        <v>334</v>
      </c>
      <c r="BB56" s="131" t="s">
        <v>334</v>
      </c>
      <c r="BC56" s="131" t="s">
        <v>334</v>
      </c>
      <c r="BD56" s="131" t="s">
        <v>334</v>
      </c>
      <c r="BE56" s="131" t="s">
        <v>334</v>
      </c>
      <c r="BF56" s="131" t="s">
        <v>334</v>
      </c>
      <c r="BG56" s="131" t="s">
        <v>334</v>
      </c>
      <c r="BH56" s="131" t="s">
        <v>334</v>
      </c>
      <c r="BI56" s="131" t="s">
        <v>334</v>
      </c>
      <c r="BJ56" s="131" t="s">
        <v>334</v>
      </c>
      <c r="BK56" s="131" t="s">
        <v>334</v>
      </c>
      <c r="BL56" s="131" t="s">
        <v>334</v>
      </c>
      <c r="BM56" s="131" t="s">
        <v>334</v>
      </c>
      <c r="BN56" s="131" t="s">
        <v>334</v>
      </c>
      <c r="BO56" s="131" t="s">
        <v>334</v>
      </c>
      <c r="BP56" s="131" t="s">
        <v>334</v>
      </c>
      <c r="BQ56" s="131" t="s">
        <v>334</v>
      </c>
      <c r="BR56" s="131" t="s">
        <v>334</v>
      </c>
      <c r="BS56" s="131" t="s">
        <v>334</v>
      </c>
      <c r="BT56" s="131" t="s">
        <v>334</v>
      </c>
      <c r="BU56" s="131" t="s">
        <v>334</v>
      </c>
      <c r="BV56" s="131" t="s">
        <v>334</v>
      </c>
      <c r="BW56" s="131" t="s">
        <v>334</v>
      </c>
      <c r="BX56" s="131" t="s">
        <v>334</v>
      </c>
      <c r="BY56" s="131" t="s">
        <v>334</v>
      </c>
      <c r="BZ56" s="131" t="s">
        <v>334</v>
      </c>
      <c r="CA56" s="131" t="s">
        <v>334</v>
      </c>
      <c r="CB56" s="131" t="s">
        <v>334</v>
      </c>
      <c r="CC56" s="131" t="s">
        <v>334</v>
      </c>
      <c r="CD56" s="131" t="s">
        <v>334</v>
      </c>
      <c r="CE56" s="131" t="s">
        <v>334</v>
      </c>
      <c r="CF56" s="131" t="s">
        <v>334</v>
      </c>
      <c r="CG56" s="131" t="s">
        <v>334</v>
      </c>
      <c r="CH56" s="131" t="s">
        <v>334</v>
      </c>
      <c r="CI56" s="131" t="s">
        <v>334</v>
      </c>
      <c r="CJ56" s="131" t="s">
        <v>334</v>
      </c>
      <c r="CK56" s="131" t="s">
        <v>334</v>
      </c>
      <c r="CL56" s="131" t="s">
        <v>334</v>
      </c>
      <c r="CM56" s="131" t="s">
        <v>334</v>
      </c>
      <c r="CN56" s="131" t="s">
        <v>334</v>
      </c>
      <c r="CO56" s="131" t="s">
        <v>334</v>
      </c>
      <c r="CP56" s="131" t="s">
        <v>334</v>
      </c>
      <c r="CQ56" s="131" t="s">
        <v>334</v>
      </c>
      <c r="CR56" s="131" t="s">
        <v>334</v>
      </c>
      <c r="CS56" s="131" t="s">
        <v>334</v>
      </c>
      <c r="CT56" s="131" t="s">
        <v>334</v>
      </c>
      <c r="CU56" s="131" t="s">
        <v>334</v>
      </c>
      <c r="CV56" s="131" t="s">
        <v>334</v>
      </c>
      <c r="CW56" s="131" t="s">
        <v>334</v>
      </c>
      <c r="CX56" s="131" t="s">
        <v>334</v>
      </c>
      <c r="CY56" s="131" t="s">
        <v>334</v>
      </c>
      <c r="CZ56" s="131" t="s">
        <v>334</v>
      </c>
      <c r="DA56" s="131" t="s">
        <v>334</v>
      </c>
      <c r="DB56" s="131" t="s">
        <v>334</v>
      </c>
      <c r="DC56" s="131" t="s">
        <v>334</v>
      </c>
      <c r="DD56" s="131" t="s">
        <v>334</v>
      </c>
      <c r="DE56" s="131" t="s">
        <v>334</v>
      </c>
      <c r="DF56" s="131" t="s">
        <v>334</v>
      </c>
      <c r="DG56" s="131" t="s">
        <v>334</v>
      </c>
      <c r="DH56" s="131" t="s">
        <v>334</v>
      </c>
      <c r="DI56" s="131" t="s">
        <v>334</v>
      </c>
      <c r="DJ56" s="131" t="s">
        <v>334</v>
      </c>
      <c r="DK56" s="131" t="s">
        <v>334</v>
      </c>
      <c r="DL56" s="131" t="s">
        <v>334</v>
      </c>
      <c r="DM56" s="131" t="s">
        <v>334</v>
      </c>
      <c r="DN56" s="131" t="s">
        <v>334</v>
      </c>
      <c r="DO56" s="131" t="s">
        <v>334</v>
      </c>
      <c r="DP56" s="131" t="s">
        <v>334</v>
      </c>
      <c r="DQ56" s="131" t="s">
        <v>334</v>
      </c>
      <c r="DR56" s="131" t="s">
        <v>334</v>
      </c>
      <c r="DS56" s="131" t="s">
        <v>334</v>
      </c>
      <c r="DT56" s="131" t="s">
        <v>334</v>
      </c>
      <c r="DU56" s="131" t="s">
        <v>334</v>
      </c>
      <c r="DV56" s="131" t="s">
        <v>334</v>
      </c>
      <c r="DW56" s="131" t="s">
        <v>334</v>
      </c>
      <c r="DX56" s="131" t="s">
        <v>334</v>
      </c>
      <c r="DY56" s="131" t="s">
        <v>334</v>
      </c>
      <c r="DZ56" s="131" t="s">
        <v>334</v>
      </c>
      <c r="EA56" s="131" t="s">
        <v>334</v>
      </c>
      <c r="EB56" s="131" t="s">
        <v>334</v>
      </c>
      <c r="EC56" s="131" t="s">
        <v>334</v>
      </c>
      <c r="ED56" s="131" t="s">
        <v>334</v>
      </c>
      <c r="EE56" s="131" t="s">
        <v>334</v>
      </c>
      <c r="EF56" s="131" t="s">
        <v>334</v>
      </c>
      <c r="EG56" s="131" t="s">
        <v>334</v>
      </c>
      <c r="EH56" s="131" t="s">
        <v>334</v>
      </c>
      <c r="EI56" s="131" t="s">
        <v>334</v>
      </c>
      <c r="EJ56" s="131" t="s">
        <v>334</v>
      </c>
      <c r="EK56" s="131" t="s">
        <v>334</v>
      </c>
      <c r="EL56" s="131" t="s">
        <v>334</v>
      </c>
      <c r="EM56" s="131" t="s">
        <v>334</v>
      </c>
      <c r="EN56" s="131" t="s">
        <v>334</v>
      </c>
      <c r="EO56" s="131" t="s">
        <v>334</v>
      </c>
      <c r="EP56" s="131" t="s">
        <v>334</v>
      </c>
      <c r="EQ56" s="131" t="s">
        <v>334</v>
      </c>
      <c r="ER56" s="131" t="s">
        <v>334</v>
      </c>
      <c r="ES56" s="131" t="s">
        <v>334</v>
      </c>
      <c r="ET56" s="131" t="s">
        <v>334</v>
      </c>
      <c r="EU56" s="131" t="s">
        <v>334</v>
      </c>
      <c r="EV56" s="131" t="s">
        <v>334</v>
      </c>
      <c r="EW56" s="131" t="s">
        <v>334</v>
      </c>
      <c r="EX56" s="131" t="s">
        <v>334</v>
      </c>
      <c r="EY56" s="131" t="s">
        <v>334</v>
      </c>
      <c r="EZ56" s="131" t="s">
        <v>334</v>
      </c>
      <c r="FA56" s="131" t="s">
        <v>334</v>
      </c>
      <c r="FB56" s="131" t="s">
        <v>334</v>
      </c>
      <c r="FC56" s="131" t="s">
        <v>334</v>
      </c>
      <c r="FD56" s="131" t="s">
        <v>334</v>
      </c>
      <c r="FE56" s="131" t="s">
        <v>334</v>
      </c>
      <c r="FF56" s="131" t="s">
        <v>334</v>
      </c>
      <c r="FG56" s="131" t="s">
        <v>334</v>
      </c>
      <c r="FH56" s="131" t="s">
        <v>334</v>
      </c>
      <c r="FI56" s="131" t="s">
        <v>334</v>
      </c>
      <c r="FJ56" s="131" t="s">
        <v>334</v>
      </c>
      <c r="FK56" s="131" t="s">
        <v>334</v>
      </c>
      <c r="FL56" s="131" t="s">
        <v>334</v>
      </c>
      <c r="FM56" s="131" t="s">
        <v>334</v>
      </c>
      <c r="FN56" s="131" t="s">
        <v>334</v>
      </c>
      <c r="FO56" s="131" t="s">
        <v>334</v>
      </c>
      <c r="FP56" s="131" t="s">
        <v>334</v>
      </c>
      <c r="FQ56" s="131" t="s">
        <v>334</v>
      </c>
      <c r="FR56" s="131" t="s">
        <v>334</v>
      </c>
      <c r="FS56" s="131" t="s">
        <v>334</v>
      </c>
      <c r="FT56" s="131" t="s">
        <v>334</v>
      </c>
      <c r="FU56" s="131" t="s">
        <v>334</v>
      </c>
      <c r="FV56" s="131" t="s">
        <v>334</v>
      </c>
      <c r="FW56" s="131" t="s">
        <v>334</v>
      </c>
      <c r="FX56" s="131" t="s">
        <v>334</v>
      </c>
      <c r="FY56" s="131" t="s">
        <v>334</v>
      </c>
      <c r="FZ56" s="131" t="s">
        <v>334</v>
      </c>
      <c r="GA56" s="131" t="s">
        <v>334</v>
      </c>
      <c r="GB56" s="131" t="s">
        <v>334</v>
      </c>
      <c r="GC56" s="131" t="s">
        <v>334</v>
      </c>
      <c r="GD56" s="131" t="s">
        <v>334</v>
      </c>
      <c r="GE56" s="131" t="s">
        <v>334</v>
      </c>
      <c r="GF56" s="131" t="s">
        <v>334</v>
      </c>
      <c r="GG56" s="131" t="s">
        <v>334</v>
      </c>
      <c r="GH56" s="131" t="s">
        <v>334</v>
      </c>
      <c r="GI56" s="131" t="s">
        <v>334</v>
      </c>
      <c r="GJ56" s="131" t="s">
        <v>334</v>
      </c>
      <c r="GK56" s="131" t="s">
        <v>334</v>
      </c>
      <c r="GL56" s="131" t="s">
        <v>334</v>
      </c>
      <c r="GM56" s="131" t="s">
        <v>334</v>
      </c>
      <c r="GN56" s="131" t="s">
        <v>334</v>
      </c>
      <c r="GO56" s="131" t="s">
        <v>334</v>
      </c>
      <c r="GP56" s="131" t="s">
        <v>334</v>
      </c>
      <c r="GQ56" s="131" t="s">
        <v>334</v>
      </c>
      <c r="GR56" s="131" t="s">
        <v>334</v>
      </c>
      <c r="GS56" s="131" t="s">
        <v>334</v>
      </c>
      <c r="GT56" s="131" t="s">
        <v>334</v>
      </c>
      <c r="GU56" s="131" t="s">
        <v>334</v>
      </c>
      <c r="GV56" s="131" t="s">
        <v>334</v>
      </c>
      <c r="GW56" s="131" t="s">
        <v>334</v>
      </c>
      <c r="GX56" s="131" t="s">
        <v>334</v>
      </c>
      <c r="GY56" s="131" t="s">
        <v>334</v>
      </c>
      <c r="GZ56" s="131" t="s">
        <v>334</v>
      </c>
      <c r="HA56" s="131" t="s">
        <v>334</v>
      </c>
      <c r="HB56" s="131" t="s">
        <v>334</v>
      </c>
      <c r="HC56" s="131" t="s">
        <v>334</v>
      </c>
      <c r="HD56" s="131" t="s">
        <v>334</v>
      </c>
      <c r="HE56" s="131" t="s">
        <v>334</v>
      </c>
      <c r="HF56" s="131" t="s">
        <v>334</v>
      </c>
      <c r="HG56" s="131" t="s">
        <v>334</v>
      </c>
      <c r="HH56" s="131" t="s">
        <v>334</v>
      </c>
      <c r="HI56" s="131" t="s">
        <v>334</v>
      </c>
      <c r="HJ56" s="131" t="s">
        <v>334</v>
      </c>
      <c r="HK56" s="131" t="s">
        <v>334</v>
      </c>
      <c r="HL56" s="131" t="s">
        <v>334</v>
      </c>
      <c r="HM56" s="131" t="s">
        <v>334</v>
      </c>
      <c r="HN56" s="131" t="s">
        <v>334</v>
      </c>
      <c r="HO56" s="131" t="s">
        <v>334</v>
      </c>
      <c r="HP56" s="131" t="s">
        <v>334</v>
      </c>
      <c r="HQ56" s="131" t="s">
        <v>334</v>
      </c>
      <c r="HR56" s="131" t="s">
        <v>334</v>
      </c>
      <c r="HS56" s="131" t="s">
        <v>334</v>
      </c>
      <c r="HT56" s="131" t="s">
        <v>334</v>
      </c>
      <c r="HU56" s="131" t="s">
        <v>334</v>
      </c>
      <c r="HV56" s="131" t="s">
        <v>334</v>
      </c>
      <c r="HW56" s="131" t="s">
        <v>334</v>
      </c>
      <c r="HX56" s="131" t="s">
        <v>334</v>
      </c>
      <c r="HY56" s="131" t="s">
        <v>334</v>
      </c>
      <c r="HZ56" s="131" t="s">
        <v>334</v>
      </c>
      <c r="IA56" s="131" t="s">
        <v>334</v>
      </c>
      <c r="IB56" s="131" t="s">
        <v>334</v>
      </c>
      <c r="IC56" s="131" t="s">
        <v>334</v>
      </c>
      <c r="ID56" s="131" t="s">
        <v>334</v>
      </c>
      <c r="IE56" s="131" t="s">
        <v>334</v>
      </c>
      <c r="IF56" s="131" t="s">
        <v>334</v>
      </c>
      <c r="IG56" s="131" t="s">
        <v>334</v>
      </c>
      <c r="IH56" s="131" t="s">
        <v>334</v>
      </c>
      <c r="II56" s="131" t="s">
        <v>334</v>
      </c>
      <c r="IJ56" s="131" t="s">
        <v>334</v>
      </c>
      <c r="IK56" s="131" t="s">
        <v>334</v>
      </c>
      <c r="IL56" s="131" t="s">
        <v>334</v>
      </c>
      <c r="IM56" s="131" t="s">
        <v>334</v>
      </c>
      <c r="IN56" s="131" t="s">
        <v>334</v>
      </c>
      <c r="IO56" s="131" t="s">
        <v>334</v>
      </c>
      <c r="IP56" s="131" t="s">
        <v>334</v>
      </c>
      <c r="IQ56" s="131" t="s">
        <v>334</v>
      </c>
      <c r="IR56" s="131" t="s">
        <v>334</v>
      </c>
      <c r="IS56" s="131" t="s">
        <v>334</v>
      </c>
      <c r="IT56" s="131" t="s">
        <v>334</v>
      </c>
      <c r="IU56" s="131" t="s">
        <v>334</v>
      </c>
      <c r="IV56" s="131" t="s">
        <v>334</v>
      </c>
    </row>
    <row r="57" s="82" customFormat="1" ht="12.75"/>
    <row r="58" s="82" customFormat="1" ht="12.75"/>
    <row r="59" s="82" customFormat="1" ht="12.75"/>
    <row r="60" s="82" customFormat="1" ht="12.75"/>
    <row r="61" s="82" customFormat="1" ht="12.75"/>
    <row r="62" s="82" customFormat="1" ht="12.75"/>
    <row r="63" s="82" customFormat="1" ht="12.75"/>
    <row r="64" s="82" customFormat="1" ht="12.75"/>
    <row r="65" s="82" customFormat="1" ht="12.75"/>
    <row r="66" s="82" customFormat="1" ht="12.75"/>
    <row r="67" s="82" customFormat="1" ht="12.75"/>
    <row r="68" s="82" customFormat="1" ht="12.75"/>
    <row r="69" s="82" customFormat="1" ht="12.75"/>
    <row r="70" s="82" customFormat="1" ht="12.75"/>
    <row r="71" s="82" customFormat="1" ht="12.75"/>
    <row r="72" s="82" customFormat="1" ht="12.75"/>
    <row r="73" s="82" customFormat="1" ht="12.75"/>
    <row r="74" s="82" customFormat="1" ht="12.75"/>
    <row r="75" s="82" customFormat="1" ht="12.75"/>
    <row r="76" s="82" customFormat="1" ht="12.75"/>
    <row r="77" s="82" customFormat="1" ht="12.75"/>
    <row r="78" s="82" customFormat="1" ht="12.75"/>
    <row r="79" s="82" customFormat="1" ht="12.75"/>
    <row r="80" s="82" customFormat="1" ht="12.75"/>
    <row r="81" s="82" customFormat="1" ht="12.75"/>
    <row r="82" s="82" customFormat="1" ht="12.75"/>
    <row r="83" s="82" customFormat="1" ht="12.75"/>
    <row r="84" s="82" customFormat="1" ht="12.75"/>
    <row r="85" s="82" customFormat="1" ht="12.75"/>
    <row r="86" s="82" customFormat="1" ht="12.75"/>
    <row r="87" s="82" customFormat="1" ht="12.75"/>
    <row r="88" s="82" customFormat="1" ht="12.75"/>
    <row r="89" s="82" customFormat="1" ht="12.75"/>
    <row r="90" s="82" customFormat="1" ht="12.75"/>
    <row r="91" s="82" customFormat="1" ht="12.75"/>
    <row r="92" s="82" customFormat="1" ht="12.75"/>
    <row r="93" s="82" customFormat="1" ht="12.75"/>
    <row r="94" s="82" customFormat="1" ht="12.75"/>
    <row r="95" s="82" customFormat="1" ht="12.75"/>
    <row r="96" s="82" customFormat="1" ht="12.75"/>
    <row r="97" s="82" customFormat="1" ht="12.75"/>
    <row r="98" s="82" customFormat="1" ht="12.75"/>
    <row r="99" s="82" customFormat="1" ht="12.75"/>
    <row r="100" s="82" customFormat="1" ht="12.75"/>
    <row r="101" s="82" customFormat="1" ht="12.75"/>
    <row r="102" s="82" customFormat="1" ht="12.75"/>
    <row r="103" s="82" customFormat="1" ht="12.75"/>
    <row r="104" s="82" customFormat="1" ht="12.75"/>
    <row r="105" s="82" customFormat="1" ht="12.75"/>
    <row r="106" s="82" customFormat="1" ht="12.75"/>
    <row r="107" s="82" customFormat="1" ht="12.75"/>
    <row r="108" s="82" customFormat="1" ht="12.75"/>
    <row r="109" s="82" customFormat="1" ht="12.75"/>
    <row r="110" s="82" customFormat="1" ht="12.75"/>
    <row r="111" s="82" customFormat="1" ht="12.75"/>
    <row r="112" s="82" customFormat="1" ht="12.75"/>
    <row r="113" s="82" customFormat="1" ht="12.75"/>
    <row r="114" s="82" customFormat="1" ht="12.75"/>
    <row r="115" s="82" customFormat="1" ht="12.75"/>
    <row r="116" s="82" customFormat="1" ht="12.75"/>
    <row r="117" s="82" customFormat="1" ht="12.75"/>
    <row r="118" s="82" customFormat="1" ht="12.75"/>
    <row r="119" s="82" customFormat="1" ht="12.75"/>
    <row r="120" s="82" customFormat="1" ht="12.75"/>
    <row r="121" s="82" customFormat="1" ht="12.75"/>
    <row r="122" s="82" customFormat="1" ht="12.75"/>
    <row r="123" s="82" customFormat="1" ht="12.75"/>
    <row r="124" s="82" customFormat="1" ht="12.75"/>
    <row r="125" s="82" customFormat="1" ht="12.75"/>
    <row r="126" s="82" customFormat="1" ht="12.75"/>
    <row r="127" s="82" customFormat="1" ht="12.75"/>
    <row r="128" s="82" customFormat="1" ht="12.75"/>
    <row r="129" s="82" customFormat="1" ht="12.75"/>
    <row r="130" s="82" customFormat="1" ht="12.75"/>
    <row r="131" s="82" customFormat="1" ht="12.75"/>
    <row r="132" s="82" customFormat="1" ht="12.75"/>
    <row r="133" s="82" customFormat="1" ht="12.75"/>
    <row r="134" s="82" customFormat="1" ht="12.75"/>
    <row r="135" s="82" customFormat="1" ht="12.75"/>
    <row r="136" s="82" customFormat="1" ht="12.75"/>
    <row r="137" s="82" customFormat="1" ht="12.75"/>
    <row r="138" s="82" customFormat="1" ht="12.75"/>
    <row r="139" s="82" customFormat="1" ht="12.75"/>
    <row r="140" s="82" customFormat="1" ht="12.75"/>
    <row r="141" s="82" customFormat="1" ht="12.75"/>
    <row r="142" s="82" customFormat="1" ht="12.75"/>
    <row r="143" s="82" customFormat="1" ht="12.75"/>
    <row r="144" s="82" customFormat="1" ht="12.75"/>
    <row r="145" s="82" customFormat="1" ht="12.75"/>
    <row r="146" s="82" customFormat="1" ht="12.75"/>
    <row r="147" s="82" customFormat="1" ht="12.75"/>
    <row r="148" s="82" customFormat="1" ht="12.75"/>
    <row r="149" s="82" customFormat="1" ht="12.75"/>
    <row r="150" s="82" customFormat="1" ht="12.75"/>
    <row r="151" s="82" customFormat="1" ht="12.75"/>
    <row r="152" s="82" customFormat="1" ht="12.75"/>
    <row r="153" s="82" customFormat="1" ht="12.75"/>
    <row r="154" s="82" customFormat="1" ht="12.75"/>
    <row r="155" s="82" customFormat="1" ht="12.75"/>
    <row r="156" s="82" customFormat="1" ht="12.75"/>
    <row r="157" s="82" customFormat="1" ht="12.75"/>
    <row r="158" s="82" customFormat="1" ht="12.75"/>
    <row r="159" s="82" customFormat="1" ht="12.75"/>
    <row r="160" s="82" customFormat="1" ht="12.75"/>
    <row r="161" s="82" customFormat="1" ht="12.75"/>
    <row r="162" s="82" customFormat="1" ht="12.75"/>
    <row r="163" s="82" customFormat="1" ht="12.75"/>
    <row r="164" s="82" customFormat="1" ht="12.75"/>
    <row r="165" s="82" customFormat="1" ht="12.75"/>
    <row r="166" s="82" customFormat="1" ht="12.75"/>
    <row r="167" s="82" customFormat="1" ht="12.75"/>
    <row r="168" s="82" customFormat="1" ht="12.75"/>
    <row r="169" s="82" customFormat="1" ht="12.75"/>
    <row r="170" s="82" customFormat="1" ht="12.75"/>
    <row r="171" s="82" customFormat="1" ht="12.75"/>
    <row r="172" s="82" customFormat="1" ht="12.75"/>
    <row r="173" s="82" customFormat="1" ht="12.75"/>
    <row r="174" s="82" customFormat="1" ht="12.75"/>
    <row r="175" s="82" customFormat="1" ht="12.75"/>
    <row r="176" s="82" customFormat="1" ht="12.75"/>
    <row r="177" s="82" customFormat="1" ht="12.75"/>
    <row r="178" s="82" customFormat="1" ht="12.75"/>
    <row r="179" s="82" customFormat="1" ht="12.75"/>
    <row r="180" s="82" customFormat="1" ht="12.75"/>
    <row r="181" s="82" customFormat="1" ht="12.75"/>
    <row r="182" s="82" customFormat="1" ht="12.75"/>
    <row r="183" s="82" customFormat="1" ht="12.75"/>
    <row r="184" s="82" customFormat="1" ht="12.75"/>
    <row r="185" s="82" customFormat="1" ht="12.75"/>
    <row r="186" s="82" customFormat="1" ht="12.75"/>
    <row r="187" s="82" customFormat="1" ht="12.75"/>
    <row r="188" s="82" customFormat="1" ht="12.75"/>
    <row r="189" s="82" customFormat="1" ht="12.75"/>
    <row r="190" s="82" customFormat="1" ht="12.75"/>
    <row r="191" s="82" customFormat="1" ht="12.75"/>
    <row r="192" s="82" customFormat="1" ht="12.75"/>
    <row r="193" s="82" customFormat="1" ht="12.75"/>
    <row r="194" s="82" customFormat="1" ht="12.75"/>
    <row r="195" s="82" customFormat="1" ht="12.75"/>
    <row r="196" s="82" customFormat="1" ht="12.75"/>
    <row r="197" s="82" customFormat="1" ht="12.75"/>
    <row r="198" s="82" customFormat="1" ht="12.75"/>
    <row r="199" s="82" customFormat="1" ht="12.75"/>
    <row r="200" s="82" customFormat="1" ht="12.75"/>
    <row r="201" s="82" customFormat="1" ht="12.75"/>
    <row r="202" s="82" customFormat="1" ht="12.75"/>
    <row r="203" s="82" customFormat="1" ht="12.75"/>
    <row r="204" s="82" customFormat="1" ht="12.75"/>
    <row r="205" s="82" customFormat="1" ht="12.75"/>
    <row r="206" s="82" customFormat="1" ht="12.75"/>
    <row r="207" s="82" customFormat="1" ht="12.75"/>
    <row r="208" s="82" customFormat="1" ht="12.75"/>
    <row r="209" s="82" customFormat="1" ht="12.75"/>
    <row r="210" s="82" customFormat="1" ht="12.75"/>
    <row r="211" s="82" customFormat="1" ht="12.75"/>
    <row r="212" spans="1:10" s="82" customFormat="1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s="82" customFormat="1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s="82" customFormat="1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1:10" s="82" customFormat="1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1:10" s="82" customFormat="1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1:10" s="82" customFormat="1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s="82" customFormat="1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s="82" customFormat="1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1:10" s="82" customFormat="1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1:10" s="82" customFormat="1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s="82" customFormat="1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s="82" customFormat="1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 s="82" customFormat="1" ht="12.75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s="82" customFormat="1" ht="12.75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s="82" customFormat="1" ht="12.75">
      <c r="A226" s="80"/>
      <c r="B226" s="80"/>
      <c r="C226" s="80"/>
      <c r="D226" s="80"/>
      <c r="E226" s="80"/>
      <c r="F226" s="80"/>
      <c r="G226" s="80"/>
      <c r="H226" s="80"/>
      <c r="I226" s="80"/>
      <c r="J226" s="80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3" sqref="A2:B3"/>
    </sheetView>
  </sheetViews>
  <sheetFormatPr defaultColWidth="8.00390625" defaultRowHeight="12.75"/>
  <cols>
    <col min="1" max="1" width="5.00390625" style="221" customWidth="1"/>
    <col min="2" max="2" width="54.140625" style="223" customWidth="1"/>
    <col min="3" max="4" width="15.140625" style="223" customWidth="1"/>
    <col min="5" max="16384" width="8.00390625" style="223" customWidth="1"/>
  </cols>
  <sheetData>
    <row r="1" spans="1:4" ht="40.5" customHeight="1">
      <c r="A1" s="230"/>
      <c r="B1" s="659" t="s">
        <v>478</v>
      </c>
      <c r="C1" s="659"/>
      <c r="D1" s="659"/>
    </row>
    <row r="2" spans="1:4" ht="15.75" customHeight="1">
      <c r="A2" s="743" t="s">
        <v>609</v>
      </c>
      <c r="B2" s="744"/>
      <c r="C2" s="738"/>
      <c r="D2" s="738"/>
    </row>
    <row r="3" spans="1:4" s="224" customFormat="1" ht="15.75" thickBot="1">
      <c r="A3" s="745" t="s">
        <v>608</v>
      </c>
      <c r="B3" s="746"/>
      <c r="C3" s="738"/>
      <c r="D3" s="738"/>
    </row>
    <row r="4" spans="1:4" s="225" customFormat="1" ht="48" customHeight="1" thickBot="1">
      <c r="A4" s="233" t="s">
        <v>408</v>
      </c>
      <c r="B4" s="234" t="s">
        <v>436</v>
      </c>
      <c r="C4" s="234" t="s">
        <v>437</v>
      </c>
      <c r="D4" s="235" t="s">
        <v>438</v>
      </c>
    </row>
    <row r="5" spans="1:4" s="225" customFormat="1" ht="13.5" customHeight="1" thickBot="1">
      <c r="A5" s="233" t="s">
        <v>100</v>
      </c>
      <c r="B5" s="234" t="s">
        <v>101</v>
      </c>
      <c r="C5" s="234" t="s">
        <v>102</v>
      </c>
      <c r="D5" s="235" t="s">
        <v>103</v>
      </c>
    </row>
    <row r="6" spans="1:4" ht="18" customHeight="1">
      <c r="A6" s="236" t="s">
        <v>107</v>
      </c>
      <c r="B6" s="237" t="s">
        <v>439</v>
      </c>
      <c r="C6" s="275">
        <v>0</v>
      </c>
      <c r="D6" s="274">
        <v>0</v>
      </c>
    </row>
    <row r="7" spans="1:4" ht="18" customHeight="1">
      <c r="A7" s="238" t="s">
        <v>108</v>
      </c>
      <c r="B7" s="239" t="s">
        <v>440</v>
      </c>
      <c r="C7" s="275">
        <v>0</v>
      </c>
      <c r="D7" s="276">
        <v>0</v>
      </c>
    </row>
    <row r="8" spans="1:4" ht="18" customHeight="1">
      <c r="A8" s="238" t="s">
        <v>109</v>
      </c>
      <c r="B8" s="239" t="s">
        <v>441</v>
      </c>
      <c r="C8" s="275">
        <v>0</v>
      </c>
      <c r="D8" s="276">
        <v>0</v>
      </c>
    </row>
    <row r="9" spans="1:4" ht="18" customHeight="1">
      <c r="A9" s="238" t="s">
        <v>110</v>
      </c>
      <c r="B9" s="239" t="s">
        <v>442</v>
      </c>
      <c r="C9" s="275">
        <v>0</v>
      </c>
      <c r="D9" s="276">
        <v>0</v>
      </c>
    </row>
    <row r="10" spans="1:4" ht="18" customHeight="1">
      <c r="A10" s="238" t="s">
        <v>111</v>
      </c>
      <c r="B10" s="239" t="s">
        <v>443</v>
      </c>
      <c r="C10" s="275">
        <v>231000</v>
      </c>
      <c r="D10" s="276">
        <v>0</v>
      </c>
    </row>
    <row r="11" spans="1:4" ht="18" customHeight="1">
      <c r="A11" s="238" t="s">
        <v>112</v>
      </c>
      <c r="B11" s="239" t="s">
        <v>444</v>
      </c>
      <c r="C11" s="275">
        <v>0</v>
      </c>
      <c r="D11" s="276">
        <v>0</v>
      </c>
    </row>
    <row r="12" spans="1:4" ht="18" customHeight="1">
      <c r="A12" s="238" t="s">
        <v>113</v>
      </c>
      <c r="B12" s="240" t="s">
        <v>445</v>
      </c>
      <c r="C12" s="275">
        <v>0</v>
      </c>
      <c r="D12" s="276">
        <v>0</v>
      </c>
    </row>
    <row r="13" spans="1:4" ht="18" customHeight="1">
      <c r="A13" s="238" t="s">
        <v>115</v>
      </c>
      <c r="B13" s="240" t="s">
        <v>446</v>
      </c>
      <c r="C13" s="275">
        <v>231000</v>
      </c>
      <c r="D13" s="276">
        <v>0</v>
      </c>
    </row>
    <row r="14" spans="1:4" ht="18" customHeight="1">
      <c r="A14" s="238" t="s">
        <v>206</v>
      </c>
      <c r="B14" s="240" t="s">
        <v>447</v>
      </c>
      <c r="C14" s="275">
        <v>0</v>
      </c>
      <c r="D14" s="276">
        <v>0</v>
      </c>
    </row>
    <row r="15" spans="1:4" ht="18" customHeight="1">
      <c r="A15" s="238" t="s">
        <v>207</v>
      </c>
      <c r="B15" s="240" t="s">
        <v>448</v>
      </c>
      <c r="C15" s="275">
        <v>0</v>
      </c>
      <c r="D15" s="276">
        <v>0</v>
      </c>
    </row>
    <row r="16" spans="1:4" ht="22.5" customHeight="1">
      <c r="A16" s="238" t="s">
        <v>208</v>
      </c>
      <c r="B16" s="240" t="s">
        <v>449</v>
      </c>
      <c r="C16" s="275">
        <v>0</v>
      </c>
      <c r="D16" s="276">
        <v>0</v>
      </c>
    </row>
    <row r="17" spans="1:4" ht="18" customHeight="1">
      <c r="A17" s="238" t="s">
        <v>209</v>
      </c>
      <c r="B17" s="239" t="s">
        <v>450</v>
      </c>
      <c r="C17" s="275">
        <v>0</v>
      </c>
      <c r="D17" s="276">
        <v>0</v>
      </c>
    </row>
    <row r="18" spans="1:4" ht="18" customHeight="1">
      <c r="A18" s="238" t="s">
        <v>212</v>
      </c>
      <c r="B18" s="239" t="s">
        <v>451</v>
      </c>
      <c r="C18" s="275">
        <v>0</v>
      </c>
      <c r="D18" s="276">
        <v>0</v>
      </c>
    </row>
    <row r="19" spans="1:4" ht="18" customHeight="1">
      <c r="A19" s="238" t="s">
        <v>215</v>
      </c>
      <c r="B19" s="239" t="s">
        <v>452</v>
      </c>
      <c r="C19" s="275">
        <v>0</v>
      </c>
      <c r="D19" s="276">
        <v>0</v>
      </c>
    </row>
    <row r="20" spans="1:4" ht="18" customHeight="1">
      <c r="A20" s="238" t="s">
        <v>218</v>
      </c>
      <c r="B20" s="239" t="s">
        <v>453</v>
      </c>
      <c r="C20" s="275">
        <v>0</v>
      </c>
      <c r="D20" s="276">
        <v>0</v>
      </c>
    </row>
    <row r="21" spans="1:4" ht="18" customHeight="1">
      <c r="A21" s="238" t="s">
        <v>221</v>
      </c>
      <c r="B21" s="239" t="s">
        <v>454</v>
      </c>
      <c r="C21" s="275">
        <v>0</v>
      </c>
      <c r="D21" s="276">
        <v>0</v>
      </c>
    </row>
    <row r="22" spans="1:4" ht="18" customHeight="1">
      <c r="A22" s="238" t="s">
        <v>224</v>
      </c>
      <c r="B22" s="241"/>
      <c r="C22" s="242"/>
      <c r="D22" s="243"/>
    </row>
    <row r="23" spans="1:4" ht="18" customHeight="1">
      <c r="A23" s="238" t="s">
        <v>227</v>
      </c>
      <c r="B23" s="244"/>
      <c r="C23" s="242"/>
      <c r="D23" s="243"/>
    </row>
    <row r="24" spans="1:4" ht="18" customHeight="1">
      <c r="A24" s="238" t="s">
        <v>230</v>
      </c>
      <c r="B24" s="244"/>
      <c r="C24" s="242"/>
      <c r="D24" s="243"/>
    </row>
    <row r="25" spans="1:4" ht="18" customHeight="1">
      <c r="A25" s="238" t="s">
        <v>233</v>
      </c>
      <c r="B25" s="244"/>
      <c r="C25" s="242"/>
      <c r="D25" s="243"/>
    </row>
    <row r="26" spans="1:4" ht="18" customHeight="1">
      <c r="A26" s="238" t="s">
        <v>236</v>
      </c>
      <c r="B26" s="244"/>
      <c r="C26" s="242"/>
      <c r="D26" s="243"/>
    </row>
    <row r="27" spans="1:4" ht="18" customHeight="1">
      <c r="A27" s="238" t="s">
        <v>239</v>
      </c>
      <c r="B27" s="244"/>
      <c r="C27" s="242"/>
      <c r="D27" s="243"/>
    </row>
    <row r="28" spans="1:4" ht="18" customHeight="1">
      <c r="A28" s="238" t="s">
        <v>241</v>
      </c>
      <c r="B28" s="244"/>
      <c r="C28" s="242"/>
      <c r="D28" s="243"/>
    </row>
    <row r="29" spans="1:4" ht="18" customHeight="1">
      <c r="A29" s="238" t="s">
        <v>244</v>
      </c>
      <c r="B29" s="244"/>
      <c r="C29" s="242"/>
      <c r="D29" s="243"/>
    </row>
    <row r="30" spans="1:4" ht="18" customHeight="1" thickBot="1">
      <c r="A30" s="245" t="s">
        <v>247</v>
      </c>
      <c r="B30" s="246"/>
      <c r="C30" s="247"/>
      <c r="D30" s="248"/>
    </row>
    <row r="31" spans="1:4" ht="18" customHeight="1" thickBot="1">
      <c r="A31" s="249" t="s">
        <v>250</v>
      </c>
      <c r="B31" s="250" t="s">
        <v>386</v>
      </c>
      <c r="C31" s="251">
        <f>+C6+C7+C8+C9+C10+C17+C18+C19+C20+C21+C22+C23+C24+C25+C26+C27+C28+C29+C30</f>
        <v>231000</v>
      </c>
      <c r="D31" s="254">
        <f>SUM(D6:D21)</f>
        <v>0</v>
      </c>
    </row>
    <row r="32" spans="1:4" ht="8.25" customHeight="1">
      <c r="A32" s="252"/>
      <c r="B32" s="658"/>
      <c r="C32" s="658"/>
      <c r="D32" s="658"/>
    </row>
    <row r="33" spans="1:4" ht="12.75">
      <c r="A33" s="230"/>
      <c r="B33" s="253"/>
      <c r="C33" s="253"/>
      <c r="D33" s="253"/>
    </row>
  </sheetData>
  <sheetProtection/>
  <mergeCells count="4">
    <mergeCell ref="B32:D32"/>
    <mergeCell ref="B1:D1"/>
    <mergeCell ref="A2:B2"/>
    <mergeCell ref="A3:B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3">
      <selection activeCell="E17" sqref="E17"/>
    </sheetView>
  </sheetViews>
  <sheetFormatPr defaultColWidth="8.00390625" defaultRowHeight="12.75"/>
  <cols>
    <col min="1" max="1" width="5.8515625" style="25" customWidth="1"/>
    <col min="2" max="2" width="42.57421875" style="22" customWidth="1"/>
    <col min="3" max="4" width="11.00390625" style="22" customWidth="1"/>
    <col min="5" max="5" width="12.421875" style="22" customWidth="1"/>
    <col min="6" max="7" width="11.00390625" style="22" customWidth="1"/>
    <col min="8" max="8" width="12.28125" style="22" customWidth="1"/>
    <col min="9" max="9" width="2.8515625" style="22" customWidth="1"/>
    <col min="10" max="16384" width="8.00390625" style="22" customWidth="1"/>
  </cols>
  <sheetData>
    <row r="2" spans="1:8" ht="39.75" customHeight="1">
      <c r="A2" s="666" t="s">
        <v>479</v>
      </c>
      <c r="B2" s="666"/>
      <c r="C2" s="666"/>
      <c r="D2" s="666"/>
      <c r="E2" s="666"/>
      <c r="F2" s="666"/>
      <c r="G2" s="666"/>
      <c r="H2" s="666"/>
    </row>
    <row r="3" spans="1:9" s="223" customFormat="1" ht="15.75" customHeight="1">
      <c r="A3" s="230"/>
      <c r="B3" s="222"/>
      <c r="C3" s="660"/>
      <c r="D3" s="660"/>
      <c r="G3" s="664"/>
      <c r="H3" s="664"/>
      <c r="I3" s="328"/>
    </row>
    <row r="4" spans="1:9" s="224" customFormat="1" ht="15.75" thickBot="1">
      <c r="A4" s="80" t="s">
        <v>577</v>
      </c>
      <c r="B4" s="231"/>
      <c r="C4" s="232"/>
      <c r="D4" s="327"/>
      <c r="G4" s="663" t="s">
        <v>477</v>
      </c>
      <c r="H4" s="663"/>
      <c r="I4" s="327"/>
    </row>
    <row r="5" spans="1:8" s="217" customFormat="1" ht="26.25" customHeight="1">
      <c r="A5" s="672" t="s">
        <v>197</v>
      </c>
      <c r="B5" s="671" t="s">
        <v>426</v>
      </c>
      <c r="C5" s="661" t="s">
        <v>427</v>
      </c>
      <c r="D5" s="661" t="s">
        <v>578</v>
      </c>
      <c r="E5" s="671" t="s">
        <v>428</v>
      </c>
      <c r="F5" s="671"/>
      <c r="G5" s="671"/>
      <c r="H5" s="669" t="s">
        <v>385</v>
      </c>
    </row>
    <row r="6" spans="1:8" s="218" customFormat="1" ht="32.25" customHeight="1">
      <c r="A6" s="673"/>
      <c r="B6" s="674"/>
      <c r="C6" s="674"/>
      <c r="D6" s="662"/>
      <c r="E6" s="293" t="s">
        <v>521</v>
      </c>
      <c r="F6" s="293" t="s">
        <v>527</v>
      </c>
      <c r="G6" s="293" t="s">
        <v>579</v>
      </c>
      <c r="H6" s="670"/>
    </row>
    <row r="7" spans="1:8" s="219" customFormat="1" ht="12.75" customHeight="1">
      <c r="A7" s="220" t="s">
        <v>100</v>
      </c>
      <c r="B7" s="294" t="s">
        <v>101</v>
      </c>
      <c r="C7" s="294" t="s">
        <v>102</v>
      </c>
      <c r="D7" s="294" t="s">
        <v>103</v>
      </c>
      <c r="E7" s="294" t="s">
        <v>104</v>
      </c>
      <c r="F7" s="294" t="s">
        <v>412</v>
      </c>
      <c r="G7" s="294" t="s">
        <v>429</v>
      </c>
      <c r="H7" s="295" t="s">
        <v>460</v>
      </c>
    </row>
    <row r="8" spans="1:8" ht="24.75" customHeight="1">
      <c r="A8" s="220" t="s">
        <v>107</v>
      </c>
      <c r="B8" s="296" t="s">
        <v>430</v>
      </c>
      <c r="C8" s="297"/>
      <c r="D8" s="298">
        <v>0</v>
      </c>
      <c r="E8" s="298">
        <v>0</v>
      </c>
      <c r="F8" s="298">
        <v>0</v>
      </c>
      <c r="G8" s="298">
        <v>0</v>
      </c>
      <c r="H8" s="299">
        <v>0</v>
      </c>
    </row>
    <row r="9" spans="1:9" ht="25.5" customHeight="1">
      <c r="A9" s="220" t="s">
        <v>108</v>
      </c>
      <c r="B9" s="296" t="s">
        <v>431</v>
      </c>
      <c r="C9" s="256"/>
      <c r="D9" s="298">
        <v>0</v>
      </c>
      <c r="E9" s="298">
        <v>0</v>
      </c>
      <c r="F9" s="298">
        <v>0</v>
      </c>
      <c r="G9" s="298">
        <v>0</v>
      </c>
      <c r="H9" s="299">
        <v>0</v>
      </c>
      <c r="I9" s="665"/>
    </row>
    <row r="10" spans="1:9" ht="19.5" customHeight="1">
      <c r="A10" s="220" t="s">
        <v>109</v>
      </c>
      <c r="B10" s="296" t="s">
        <v>432</v>
      </c>
      <c r="C10" s="300" t="s">
        <v>521</v>
      </c>
      <c r="D10" s="301">
        <f>+D11</f>
        <v>0</v>
      </c>
      <c r="E10" s="301">
        <v>1500000</v>
      </c>
      <c r="F10" s="301">
        <f>+F11</f>
        <v>0</v>
      </c>
      <c r="G10" s="301">
        <f>+G11</f>
        <v>0</v>
      </c>
      <c r="H10" s="302">
        <f>SUM(D10:G10)</f>
        <v>1500000</v>
      </c>
      <c r="I10" s="665"/>
    </row>
    <row r="11" spans="1:9" ht="19.5" customHeight="1">
      <c r="A11" s="220" t="s">
        <v>110</v>
      </c>
      <c r="B11" s="303"/>
      <c r="C11" s="256"/>
      <c r="D11" s="257"/>
      <c r="E11" s="257"/>
      <c r="F11" s="257"/>
      <c r="G11" s="257"/>
      <c r="H11" s="299">
        <f>SUM(D11:G11)</f>
        <v>0</v>
      </c>
      <c r="I11" s="665"/>
    </row>
    <row r="12" spans="1:9" ht="19.5" customHeight="1">
      <c r="A12" s="220" t="s">
        <v>111</v>
      </c>
      <c r="B12" s="296" t="s">
        <v>433</v>
      </c>
      <c r="C12" s="300" t="s">
        <v>521</v>
      </c>
      <c r="D12" s="301">
        <f>+D13</f>
        <v>0</v>
      </c>
      <c r="E12" s="301">
        <v>1200000</v>
      </c>
      <c r="F12" s="301">
        <f>+F13</f>
        <v>0</v>
      </c>
      <c r="G12" s="301">
        <f>+G13</f>
        <v>0</v>
      </c>
      <c r="H12" s="302">
        <f>SUM(D12:G12)</f>
        <v>1200000</v>
      </c>
      <c r="I12" s="665"/>
    </row>
    <row r="13" spans="1:9" ht="19.5" customHeight="1">
      <c r="A13" s="220" t="s">
        <v>112</v>
      </c>
      <c r="B13" s="303"/>
      <c r="C13" s="256"/>
      <c r="D13" s="257"/>
      <c r="E13" s="257"/>
      <c r="F13" s="257"/>
      <c r="G13" s="257"/>
      <c r="H13" s="299">
        <f>SUM(D13:G13)</f>
        <v>0</v>
      </c>
      <c r="I13" s="665"/>
    </row>
    <row r="14" spans="1:9" ht="19.5" customHeight="1">
      <c r="A14" s="220" t="s">
        <v>113</v>
      </c>
      <c r="B14" s="304" t="s">
        <v>434</v>
      </c>
      <c r="C14" s="300" t="s">
        <v>521</v>
      </c>
      <c r="D14" s="301">
        <f>SUM(D15:D16)</f>
        <v>0</v>
      </c>
      <c r="E14" s="301">
        <f>+E16+E15</f>
        <v>386194</v>
      </c>
      <c r="F14" s="301">
        <f>+F16+F15</f>
        <v>0</v>
      </c>
      <c r="G14" s="301">
        <f>+G16+G15</f>
        <v>0</v>
      </c>
      <c r="H14" s="302">
        <f>H15+H16</f>
        <v>386194</v>
      </c>
      <c r="I14" s="665"/>
    </row>
    <row r="15" spans="1:9" ht="19.5" customHeight="1">
      <c r="A15" s="220" t="s">
        <v>114</v>
      </c>
      <c r="B15" s="304"/>
      <c r="C15" s="305"/>
      <c r="D15" s="306"/>
      <c r="E15" s="306"/>
      <c r="F15" s="306"/>
      <c r="G15" s="306"/>
      <c r="H15" s="307">
        <f>SUM(D15:G15)</f>
        <v>0</v>
      </c>
      <c r="I15" s="665"/>
    </row>
    <row r="16" spans="1:9" ht="19.5" customHeight="1">
      <c r="A16" s="220" t="s">
        <v>115</v>
      </c>
      <c r="B16" s="303" t="s">
        <v>455</v>
      </c>
      <c r="C16" s="305" t="s">
        <v>521</v>
      </c>
      <c r="D16" s="306">
        <v>0</v>
      </c>
      <c r="E16" s="257">
        <v>386194</v>
      </c>
      <c r="F16" s="257"/>
      <c r="G16" s="257"/>
      <c r="H16" s="299">
        <f>SUM(D16:G16)</f>
        <v>386194</v>
      </c>
      <c r="I16" s="665"/>
    </row>
    <row r="17" spans="1:9" s="255" customFormat="1" ht="19.5" customHeight="1" thickBot="1">
      <c r="A17" s="667" t="s">
        <v>435</v>
      </c>
      <c r="B17" s="668"/>
      <c r="C17" s="308"/>
      <c r="D17" s="309">
        <f>+D8+D9+D10+D12+D14</f>
        <v>0</v>
      </c>
      <c r="E17" s="309">
        <f>+E8+E9+E10+E12+E14</f>
        <v>3086194</v>
      </c>
      <c r="F17" s="309">
        <f>+F8+F9+F10+F12+F14</f>
        <v>0</v>
      </c>
      <c r="G17" s="309">
        <f>+G8+G9+G10+G12+G14</f>
        <v>0</v>
      </c>
      <c r="H17" s="310">
        <f>+H8+H9+H10+H12+H14</f>
        <v>3086194</v>
      </c>
      <c r="I17" s="665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2">
      <selection activeCell="F29" sqref="F29"/>
    </sheetView>
  </sheetViews>
  <sheetFormatPr defaultColWidth="8.00390625" defaultRowHeight="12.75"/>
  <cols>
    <col min="1" max="1" width="4.8515625" style="198" customWidth="1"/>
    <col min="2" max="2" width="30.57421875" style="198" customWidth="1"/>
    <col min="3" max="4" width="12.00390625" style="198" customWidth="1"/>
    <col min="5" max="5" width="12.57421875" style="198" customWidth="1"/>
    <col min="6" max="6" width="12.00390625" style="198" customWidth="1"/>
    <col min="7" max="16384" width="8.00390625" style="198" customWidth="1"/>
  </cols>
  <sheetData>
    <row r="1" spans="1:6" s="331" customFormat="1" ht="48.75" customHeight="1">
      <c r="A1" s="692" t="s">
        <v>581</v>
      </c>
      <c r="B1" s="692"/>
      <c r="C1" s="692"/>
      <c r="D1" s="692"/>
      <c r="E1" s="692"/>
      <c r="F1" s="692"/>
    </row>
    <row r="2" spans="1:9" s="223" customFormat="1" ht="15.75" customHeight="1">
      <c r="A2" s="230"/>
      <c r="B2" s="222"/>
      <c r="C2" s="660"/>
      <c r="D2" s="660"/>
      <c r="E2" s="664"/>
      <c r="F2" s="664"/>
      <c r="G2" s="329"/>
      <c r="I2" s="328"/>
    </row>
    <row r="3" spans="1:9" s="224" customFormat="1" ht="15.75" customHeight="1">
      <c r="A3" s="80" t="s">
        <v>580</v>
      </c>
      <c r="B3" s="231"/>
      <c r="C3" s="232"/>
      <c r="D3" s="327"/>
      <c r="E3" s="703" t="s">
        <v>477</v>
      </c>
      <c r="F3" s="703"/>
      <c r="G3" s="330"/>
      <c r="I3" s="327"/>
    </row>
    <row r="4" spans="1:7" ht="15.75" customHeight="1">
      <c r="A4" s="701" t="s">
        <v>582</v>
      </c>
      <c r="B4" s="701"/>
      <c r="C4" s="701"/>
      <c r="D4" s="701"/>
      <c r="E4" s="701"/>
      <c r="F4" s="201"/>
      <c r="G4" s="202"/>
    </row>
    <row r="5" spans="1:7" ht="15.75" customHeight="1" thickBot="1">
      <c r="A5" s="199"/>
      <c r="B5" s="199"/>
      <c r="C5" s="200"/>
      <c r="D5" s="200"/>
      <c r="E5" s="201"/>
      <c r="F5" s="201"/>
      <c r="G5" s="202"/>
    </row>
    <row r="6" spans="1:7" ht="22.5" customHeight="1">
      <c r="A6" s="215" t="s">
        <v>408</v>
      </c>
      <c r="B6" s="702" t="s">
        <v>423</v>
      </c>
      <c r="C6" s="702"/>
      <c r="D6" s="702"/>
      <c r="E6" s="693" t="s">
        <v>424</v>
      </c>
      <c r="F6" s="694"/>
      <c r="G6" s="202"/>
    </row>
    <row r="7" spans="1:7" ht="15.75" customHeight="1">
      <c r="A7" s="216" t="s">
        <v>100</v>
      </c>
      <c r="B7" s="704" t="s">
        <v>101</v>
      </c>
      <c r="C7" s="704"/>
      <c r="D7" s="704"/>
      <c r="E7" s="704" t="s">
        <v>102</v>
      </c>
      <c r="F7" s="707"/>
      <c r="G7" s="202"/>
    </row>
    <row r="8" spans="1:7" ht="15.75" customHeight="1">
      <c r="A8" s="216" t="s">
        <v>107</v>
      </c>
      <c r="B8" s="678"/>
      <c r="C8" s="678"/>
      <c r="D8" s="678"/>
      <c r="E8" s="679"/>
      <c r="F8" s="680"/>
      <c r="G8" s="202"/>
    </row>
    <row r="9" spans="1:7" ht="15.75" customHeight="1">
      <c r="A9" s="216" t="s">
        <v>108</v>
      </c>
      <c r="B9" s="678"/>
      <c r="C9" s="678"/>
      <c r="D9" s="678"/>
      <c r="E9" s="679"/>
      <c r="F9" s="680"/>
      <c r="G9" s="202"/>
    </row>
    <row r="10" spans="1:7" ht="15.75" customHeight="1">
      <c r="A10" s="216" t="s">
        <v>109</v>
      </c>
      <c r="B10" s="678"/>
      <c r="C10" s="678"/>
      <c r="D10" s="678"/>
      <c r="E10" s="679"/>
      <c r="F10" s="680"/>
      <c r="G10" s="202"/>
    </row>
    <row r="11" spans="1:7" ht="25.5" customHeight="1" thickBot="1">
      <c r="A11" s="226" t="s">
        <v>110</v>
      </c>
      <c r="B11" s="708" t="s">
        <v>425</v>
      </c>
      <c r="C11" s="708"/>
      <c r="D11" s="708"/>
      <c r="E11" s="676">
        <f>SUM(E8:E10)</f>
        <v>0</v>
      </c>
      <c r="F11" s="677"/>
      <c r="G11" s="202"/>
    </row>
    <row r="12" spans="1:7" ht="25.5" customHeight="1">
      <c r="A12" s="227"/>
      <c r="B12" s="228"/>
      <c r="C12" s="228"/>
      <c r="D12" s="228"/>
      <c r="E12" s="229"/>
      <c r="F12" s="229"/>
      <c r="G12" s="202"/>
    </row>
    <row r="13" spans="1:7" ht="15.75" customHeight="1">
      <c r="A13" s="701" t="s">
        <v>456</v>
      </c>
      <c r="B13" s="701"/>
      <c r="C13" s="701"/>
      <c r="D13" s="701"/>
      <c r="E13" s="701"/>
      <c r="F13" s="701"/>
      <c r="G13" s="202"/>
    </row>
    <row r="14" spans="1:7" ht="15.75" customHeight="1" thickBot="1">
      <c r="A14" s="199"/>
      <c r="B14" s="199"/>
      <c r="C14" s="200"/>
      <c r="D14" s="200"/>
      <c r="E14" s="201"/>
      <c r="F14" s="201"/>
      <c r="G14" s="202"/>
    </row>
    <row r="15" spans="1:6" ht="15" customHeight="1">
      <c r="A15" s="688" t="s">
        <v>408</v>
      </c>
      <c r="B15" s="699" t="s">
        <v>409</v>
      </c>
      <c r="C15" s="696" t="s">
        <v>410</v>
      </c>
      <c r="D15" s="697"/>
      <c r="E15" s="698"/>
      <c r="F15" s="705" t="s">
        <v>411</v>
      </c>
    </row>
    <row r="16" spans="1:6" ht="13.5" customHeight="1" thickBot="1">
      <c r="A16" s="689"/>
      <c r="B16" s="700"/>
      <c r="C16" s="203" t="s">
        <v>521</v>
      </c>
      <c r="D16" s="203" t="s">
        <v>527</v>
      </c>
      <c r="E16" s="203" t="s">
        <v>579</v>
      </c>
      <c r="F16" s="706"/>
    </row>
    <row r="17" spans="1:6" ht="15.75" thickBot="1">
      <c r="A17" s="204" t="s">
        <v>100</v>
      </c>
      <c r="B17" s="205" t="s">
        <v>101</v>
      </c>
      <c r="C17" s="205" t="s">
        <v>102</v>
      </c>
      <c r="D17" s="205" t="s">
        <v>103</v>
      </c>
      <c r="E17" s="205" t="s">
        <v>104</v>
      </c>
      <c r="F17" s="206" t="s">
        <v>412</v>
      </c>
    </row>
    <row r="18" spans="1:6" ht="15">
      <c r="A18" s="207" t="s">
        <v>107</v>
      </c>
      <c r="B18" s="355"/>
      <c r="C18" s="348"/>
      <c r="D18" s="348"/>
      <c r="E18" s="348"/>
      <c r="F18" s="349">
        <f>SUM(C18:E18)</f>
        <v>0</v>
      </c>
    </row>
    <row r="19" spans="1:6" ht="15">
      <c r="A19" s="208" t="s">
        <v>108</v>
      </c>
      <c r="B19" s="347"/>
      <c r="C19" s="348"/>
      <c r="D19" s="348"/>
      <c r="E19" s="348"/>
      <c r="F19" s="350">
        <f>SUM(C19:E19)</f>
        <v>0</v>
      </c>
    </row>
    <row r="20" spans="1:6" ht="15">
      <c r="A20" s="208" t="s">
        <v>109</v>
      </c>
      <c r="B20" s="209"/>
      <c r="C20" s="351"/>
      <c r="D20" s="351"/>
      <c r="E20" s="351"/>
      <c r="F20" s="350">
        <f>SUM(C20:E20)</f>
        <v>0</v>
      </c>
    </row>
    <row r="21" spans="1:6" ht="15">
      <c r="A21" s="208" t="s">
        <v>110</v>
      </c>
      <c r="B21" s="209"/>
      <c r="C21" s="351"/>
      <c r="D21" s="351"/>
      <c r="E21" s="351"/>
      <c r="F21" s="350">
        <f>SUM(C21:E21)</f>
        <v>0</v>
      </c>
    </row>
    <row r="22" spans="1:6" ht="15.75" thickBot="1">
      <c r="A22" s="210" t="s">
        <v>111</v>
      </c>
      <c r="B22" s="211"/>
      <c r="C22" s="352"/>
      <c r="D22" s="352"/>
      <c r="E22" s="352"/>
      <c r="F22" s="350">
        <f>SUM(C22:E22)</f>
        <v>0</v>
      </c>
    </row>
    <row r="23" spans="1:6" s="214" customFormat="1" ht="15" thickBot="1">
      <c r="A23" s="212" t="s">
        <v>112</v>
      </c>
      <c r="B23" s="213" t="s">
        <v>413</v>
      </c>
      <c r="C23" s="353">
        <f>SUM(C18:C22)</f>
        <v>0</v>
      </c>
      <c r="D23" s="353">
        <f>SUM(D18:D22)</f>
        <v>0</v>
      </c>
      <c r="E23" s="353">
        <f>SUM(E18:E22)</f>
        <v>0</v>
      </c>
      <c r="F23" s="354">
        <f>SUM(F18:F22)</f>
        <v>0</v>
      </c>
    </row>
    <row r="24" spans="1:6" s="214" customFormat="1" ht="14.25">
      <c r="A24" s="266"/>
      <c r="B24" s="267"/>
      <c r="C24" s="268"/>
      <c r="D24" s="268"/>
      <c r="E24" s="268"/>
      <c r="F24" s="268"/>
    </row>
    <row r="25" spans="1:6" s="269" customFormat="1" ht="30.75" customHeight="1">
      <c r="A25" s="695" t="s">
        <v>457</v>
      </c>
      <c r="B25" s="695"/>
      <c r="C25" s="695"/>
      <c r="D25" s="695"/>
      <c r="E25" s="695"/>
      <c r="F25" s="695"/>
    </row>
    <row r="26" ht="15.75" thickBot="1"/>
    <row r="27" spans="1:6" ht="32.25" thickBot="1">
      <c r="A27" s="258" t="s">
        <v>408</v>
      </c>
      <c r="B27" s="690" t="s">
        <v>414</v>
      </c>
      <c r="C27" s="691"/>
      <c r="D27" s="691"/>
      <c r="E27" s="691"/>
      <c r="F27" s="258" t="s">
        <v>590</v>
      </c>
    </row>
    <row r="28" spans="1:6" ht="15">
      <c r="A28" s="259" t="s">
        <v>100</v>
      </c>
      <c r="B28" s="682" t="s">
        <v>101</v>
      </c>
      <c r="C28" s="683"/>
      <c r="D28" s="683"/>
      <c r="E28" s="684"/>
      <c r="F28" s="259" t="s">
        <v>102</v>
      </c>
    </row>
    <row r="29" spans="1:6" ht="15">
      <c r="A29" s="272" t="s">
        <v>107</v>
      </c>
      <c r="B29" s="270" t="s">
        <v>415</v>
      </c>
      <c r="C29" s="260"/>
      <c r="D29" s="261"/>
      <c r="E29" s="261"/>
      <c r="F29" s="264">
        <v>231000</v>
      </c>
    </row>
    <row r="30" spans="1:6" ht="23.25" customHeight="1">
      <c r="A30" s="272" t="s">
        <v>108</v>
      </c>
      <c r="B30" s="685" t="s">
        <v>416</v>
      </c>
      <c r="C30" s="686"/>
      <c r="D30" s="686"/>
      <c r="E30" s="687"/>
      <c r="F30" s="264">
        <v>0</v>
      </c>
    </row>
    <row r="31" spans="1:6" ht="15">
      <c r="A31" s="272" t="s">
        <v>109</v>
      </c>
      <c r="B31" s="685" t="s">
        <v>417</v>
      </c>
      <c r="C31" s="686"/>
      <c r="D31" s="686"/>
      <c r="E31" s="687"/>
      <c r="F31" s="264">
        <v>0</v>
      </c>
    </row>
    <row r="32" spans="1:6" ht="30" customHeight="1">
      <c r="A32" s="272" t="s">
        <v>110</v>
      </c>
      <c r="B32" s="685" t="s">
        <v>418</v>
      </c>
      <c r="C32" s="686"/>
      <c r="D32" s="686"/>
      <c r="E32" s="687"/>
      <c r="F32" s="264">
        <v>0</v>
      </c>
    </row>
    <row r="33" spans="1:6" ht="15">
      <c r="A33" s="272" t="s">
        <v>111</v>
      </c>
      <c r="B33" s="685" t="s">
        <v>419</v>
      </c>
      <c r="C33" s="686"/>
      <c r="D33" s="686"/>
      <c r="E33" s="687"/>
      <c r="F33" s="264">
        <v>1000</v>
      </c>
    </row>
    <row r="34" spans="1:6" ht="17.25" customHeight="1" thickBot="1">
      <c r="A34" s="273" t="s">
        <v>112</v>
      </c>
      <c r="B34" s="675" t="s">
        <v>420</v>
      </c>
      <c r="C34" s="675"/>
      <c r="D34" s="675"/>
      <c r="E34" s="675"/>
      <c r="F34" s="264">
        <v>0</v>
      </c>
    </row>
    <row r="35" spans="1:6" ht="29.25" customHeight="1" thickBot="1">
      <c r="A35" s="271" t="s">
        <v>421</v>
      </c>
      <c r="B35" s="262"/>
      <c r="C35" s="263"/>
      <c r="D35" s="263"/>
      <c r="E35" s="263"/>
      <c r="F35" s="265">
        <f>SUM(F29:F34)</f>
        <v>232000</v>
      </c>
    </row>
    <row r="36" spans="1:5" ht="27" customHeight="1">
      <c r="A36" s="681" t="s">
        <v>422</v>
      </c>
      <c r="B36" s="681"/>
      <c r="C36" s="681"/>
      <c r="D36" s="681"/>
      <c r="E36" s="681"/>
    </row>
  </sheetData>
  <sheetProtection/>
  <mergeCells count="31">
    <mergeCell ref="B33:E33"/>
    <mergeCell ref="E7:F7"/>
    <mergeCell ref="A13:F13"/>
    <mergeCell ref="E8:F8"/>
    <mergeCell ref="B11:D11"/>
    <mergeCell ref="B6:D6"/>
    <mergeCell ref="E3:F3"/>
    <mergeCell ref="B7:D7"/>
    <mergeCell ref="B10:D10"/>
    <mergeCell ref="E10:F10"/>
    <mergeCell ref="F15:F16"/>
    <mergeCell ref="B27:E27"/>
    <mergeCell ref="A1:F1"/>
    <mergeCell ref="E6:F6"/>
    <mergeCell ref="C2:D2"/>
    <mergeCell ref="E2:F2"/>
    <mergeCell ref="B9:D9"/>
    <mergeCell ref="A25:F25"/>
    <mergeCell ref="C15:E15"/>
    <mergeCell ref="B15:B16"/>
    <mergeCell ref="A4:E4"/>
    <mergeCell ref="B34:E34"/>
    <mergeCell ref="E11:F11"/>
    <mergeCell ref="B8:D8"/>
    <mergeCell ref="E9:F9"/>
    <mergeCell ref="A36:E36"/>
    <mergeCell ref="B28:E28"/>
    <mergeCell ref="B30:E30"/>
    <mergeCell ref="B31:E31"/>
    <mergeCell ref="B32:E32"/>
    <mergeCell ref="A15:A1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C1">
      <selection activeCell="C24" sqref="C24"/>
    </sheetView>
  </sheetViews>
  <sheetFormatPr defaultColWidth="8.00390625" defaultRowHeight="12.75"/>
  <cols>
    <col min="1" max="1" width="9.8515625" style="413" hidden="1" customWidth="1"/>
    <col min="2" max="2" width="3.28125" style="413" hidden="1" customWidth="1"/>
    <col min="3" max="3" width="54.28125" style="413" customWidth="1"/>
    <col min="4" max="5" width="14.7109375" style="413" customWidth="1"/>
    <col min="6" max="6" width="13.57421875" style="413" customWidth="1"/>
    <col min="7" max="7" width="51.421875" style="413" customWidth="1"/>
    <col min="8" max="9" width="14.57421875" style="413" customWidth="1"/>
    <col min="10" max="10" width="12.7109375" style="413" customWidth="1"/>
    <col min="11" max="16384" width="8.00390625" style="413" customWidth="1"/>
  </cols>
  <sheetData>
    <row r="1" spans="3:10" ht="30" customHeight="1">
      <c r="C1" s="709" t="s">
        <v>509</v>
      </c>
      <c r="D1" s="709"/>
      <c r="E1" s="709"/>
      <c r="F1" s="709"/>
      <c r="G1" s="709"/>
      <c r="H1" s="709"/>
      <c r="I1" s="709"/>
      <c r="J1" s="709"/>
    </row>
    <row r="2" spans="3:10" ht="30" customHeight="1">
      <c r="C2" s="709" t="s">
        <v>482</v>
      </c>
      <c r="D2" s="709"/>
      <c r="E2" s="709"/>
      <c r="F2" s="709"/>
      <c r="G2" s="709"/>
      <c r="H2" s="709"/>
      <c r="I2" s="709"/>
      <c r="J2" s="709"/>
    </row>
    <row r="3" spans="3:10" ht="17.25" customHeight="1">
      <c r="C3" s="709" t="s">
        <v>521</v>
      </c>
      <c r="D3" s="709"/>
      <c r="E3" s="709"/>
      <c r="F3" s="709"/>
      <c r="G3" s="709"/>
      <c r="H3" s="709"/>
      <c r="I3" s="709"/>
      <c r="J3" s="709"/>
    </row>
    <row r="4" spans="3:10" ht="17.25" customHeight="1">
      <c r="C4" s="743" t="s">
        <v>611</v>
      </c>
      <c r="D4" s="744"/>
      <c r="E4" s="414"/>
      <c r="F4" s="414"/>
      <c r="G4" s="414"/>
      <c r="H4" s="414"/>
      <c r="I4" s="414"/>
      <c r="J4" s="415"/>
    </row>
    <row r="5" spans="3:10" ht="19.5" customHeight="1" thickBot="1">
      <c r="C5" s="745" t="s">
        <v>610</v>
      </c>
      <c r="D5" s="746"/>
      <c r="E5" s="80"/>
      <c r="G5" s="416"/>
      <c r="H5" s="416"/>
      <c r="I5" s="416"/>
      <c r="J5" s="417" t="s">
        <v>483</v>
      </c>
    </row>
    <row r="6" spans="1:10" ht="42" customHeight="1">
      <c r="A6" s="418" t="s">
        <v>484</v>
      </c>
      <c r="B6" s="419" t="s">
        <v>485</v>
      </c>
      <c r="C6" s="419" t="s">
        <v>486</v>
      </c>
      <c r="D6" s="419" t="s">
        <v>576</v>
      </c>
      <c r="E6" s="419" t="s">
        <v>584</v>
      </c>
      <c r="F6" s="419" t="s">
        <v>588</v>
      </c>
      <c r="G6" s="420" t="s">
        <v>487</v>
      </c>
      <c r="H6" s="420" t="s">
        <v>576</v>
      </c>
      <c r="I6" s="420" t="s">
        <v>584</v>
      </c>
      <c r="J6" s="419" t="s">
        <v>588</v>
      </c>
    </row>
    <row r="7" spans="1:10" s="424" customFormat="1" ht="10.5">
      <c r="A7" s="421">
        <v>1</v>
      </c>
      <c r="B7" s="422">
        <v>2</v>
      </c>
      <c r="C7" s="422" t="s">
        <v>100</v>
      </c>
      <c r="D7" s="422" t="s">
        <v>101</v>
      </c>
      <c r="E7" s="422" t="s">
        <v>102</v>
      </c>
      <c r="F7" s="422" t="s">
        <v>103</v>
      </c>
      <c r="G7" s="423" t="s">
        <v>104</v>
      </c>
      <c r="H7" s="423" t="s">
        <v>412</v>
      </c>
      <c r="I7" s="423" t="s">
        <v>429</v>
      </c>
      <c r="J7" s="422" t="s">
        <v>536</v>
      </c>
    </row>
    <row r="8" spans="1:10" ht="33" customHeight="1">
      <c r="A8" s="425" t="s">
        <v>488</v>
      </c>
      <c r="B8" s="426" t="s">
        <v>489</v>
      </c>
      <c r="C8" s="574" t="s">
        <v>522</v>
      </c>
      <c r="D8" s="575">
        <v>950000</v>
      </c>
      <c r="E8" s="598">
        <v>0</v>
      </c>
      <c r="F8" s="428">
        <v>950000</v>
      </c>
      <c r="G8" s="499"/>
      <c r="H8" s="499"/>
      <c r="I8" s="499"/>
      <c r="J8" s="428"/>
    </row>
    <row r="9" spans="1:10" ht="25.5" customHeight="1">
      <c r="A9" s="425" t="s">
        <v>488</v>
      </c>
      <c r="B9" s="426" t="s">
        <v>489</v>
      </c>
      <c r="C9" s="467" t="s">
        <v>566</v>
      </c>
      <c r="D9" s="576">
        <v>550000</v>
      </c>
      <c r="E9" s="576">
        <v>0</v>
      </c>
      <c r="F9" s="430">
        <v>550000</v>
      </c>
      <c r="G9" s="499"/>
      <c r="H9" s="499"/>
      <c r="I9" s="499"/>
      <c r="J9" s="431"/>
    </row>
    <row r="10" spans="1:10" ht="27" customHeight="1">
      <c r="A10" s="425" t="s">
        <v>490</v>
      </c>
      <c r="B10" s="426" t="s">
        <v>491</v>
      </c>
      <c r="C10" s="498" t="s">
        <v>567</v>
      </c>
      <c r="D10" s="577">
        <v>1200000</v>
      </c>
      <c r="E10" s="577">
        <v>0</v>
      </c>
      <c r="F10" s="596">
        <v>1200000</v>
      </c>
      <c r="G10" s="429"/>
      <c r="H10" s="429"/>
      <c r="I10" s="429"/>
      <c r="J10" s="431"/>
    </row>
    <row r="11" spans="1:10" ht="24.75" customHeight="1">
      <c r="A11" s="425" t="s">
        <v>492</v>
      </c>
      <c r="B11" s="426" t="s">
        <v>493</v>
      </c>
      <c r="C11" s="427" t="s">
        <v>593</v>
      </c>
      <c r="D11" s="578">
        <v>0</v>
      </c>
      <c r="E11" s="581">
        <v>152798</v>
      </c>
      <c r="F11" s="596">
        <v>152798</v>
      </c>
      <c r="G11" s="429"/>
      <c r="H11" s="429"/>
      <c r="I11" s="429"/>
      <c r="J11" s="431"/>
    </row>
    <row r="12" spans="1:10" ht="38.25" customHeight="1">
      <c r="A12" s="425" t="s">
        <v>488</v>
      </c>
      <c r="B12" s="426" t="s">
        <v>494</v>
      </c>
      <c r="C12" s="427"/>
      <c r="D12" s="578"/>
      <c r="E12" s="427"/>
      <c r="F12" s="431"/>
      <c r="G12" s="429"/>
      <c r="H12" s="429"/>
      <c r="I12" s="429"/>
      <c r="J12" s="431"/>
    </row>
    <row r="13" spans="1:10" ht="12.75">
      <c r="A13" s="425" t="s">
        <v>492</v>
      </c>
      <c r="B13" s="426" t="s">
        <v>493</v>
      </c>
      <c r="C13" s="432"/>
      <c r="D13" s="579"/>
      <c r="E13" s="432"/>
      <c r="F13" s="428"/>
      <c r="G13" s="429"/>
      <c r="H13" s="429"/>
      <c r="I13" s="429"/>
      <c r="J13" s="431"/>
    </row>
    <row r="14" spans="1:10" ht="16.5" customHeight="1">
      <c r="A14" s="433">
        <v>999000</v>
      </c>
      <c r="B14" s="426" t="s">
        <v>494</v>
      </c>
      <c r="C14" s="432"/>
      <c r="D14" s="579"/>
      <c r="E14" s="432"/>
      <c r="F14" s="428"/>
      <c r="G14" s="434"/>
      <c r="H14" s="434"/>
      <c r="I14" s="434"/>
      <c r="J14" s="431"/>
    </row>
    <row r="15" spans="1:10" ht="12.75">
      <c r="A15" s="425" t="s">
        <v>495</v>
      </c>
      <c r="B15" s="426" t="s">
        <v>496</v>
      </c>
      <c r="C15" s="432"/>
      <c r="D15" s="579"/>
      <c r="E15" s="432"/>
      <c r="F15" s="428"/>
      <c r="G15" s="429"/>
      <c r="H15" s="429"/>
      <c r="I15" s="429"/>
      <c r="J15" s="428"/>
    </row>
    <row r="16" spans="1:10" ht="12.75">
      <c r="A16" s="425" t="s">
        <v>497</v>
      </c>
      <c r="B16" s="426" t="s">
        <v>498</v>
      </c>
      <c r="C16" s="432"/>
      <c r="D16" s="579"/>
      <c r="E16" s="432"/>
      <c r="F16" s="428"/>
      <c r="G16" s="429"/>
      <c r="H16" s="429"/>
      <c r="I16" s="429"/>
      <c r="J16" s="428"/>
    </row>
    <row r="17" spans="1:10" ht="15" customHeight="1">
      <c r="A17" s="425" t="s">
        <v>488</v>
      </c>
      <c r="B17" s="426" t="s">
        <v>499</v>
      </c>
      <c r="C17" s="427"/>
      <c r="D17" s="578"/>
      <c r="E17" s="427"/>
      <c r="F17" s="431"/>
      <c r="G17" s="435"/>
      <c r="H17" s="435"/>
      <c r="I17" s="435"/>
      <c r="J17" s="428"/>
    </row>
    <row r="18" spans="1:10" ht="15" customHeight="1">
      <c r="A18" s="436"/>
      <c r="B18" s="437"/>
      <c r="C18" s="438"/>
      <c r="D18" s="580"/>
      <c r="E18" s="438"/>
      <c r="F18" s="439"/>
      <c r="G18" s="435"/>
      <c r="H18" s="435"/>
      <c r="I18" s="435"/>
      <c r="J18" s="430"/>
    </row>
    <row r="19" spans="1:10" ht="13.5" thickBot="1">
      <c r="A19" s="440"/>
      <c r="B19" s="441"/>
      <c r="C19" s="442"/>
      <c r="D19" s="597">
        <v>2700000</v>
      </c>
      <c r="E19" s="597">
        <v>152798</v>
      </c>
      <c r="F19" s="443">
        <f>SUM(F8:F17)</f>
        <v>2852798</v>
      </c>
      <c r="G19" s="444"/>
      <c r="H19" s="444"/>
      <c r="I19" s="444"/>
      <c r="J19" s="443">
        <f>SUM(J8:J17)</f>
        <v>0</v>
      </c>
    </row>
    <row r="20" spans="1:2" ht="12.75">
      <c r="A20" s="440"/>
      <c r="B20" s="441"/>
    </row>
    <row r="21" spans="1:2" ht="12.75">
      <c r="A21" s="440"/>
      <c r="B21" s="441"/>
    </row>
    <row r="22" spans="1:2" ht="13.5" thickBot="1">
      <c r="A22" s="445" t="s">
        <v>500</v>
      </c>
      <c r="B22" s="442"/>
    </row>
  </sheetData>
  <sheetProtection/>
  <mergeCells count="5">
    <mergeCell ref="C1:J1"/>
    <mergeCell ref="C2:J2"/>
    <mergeCell ref="C3:J3"/>
    <mergeCell ref="C4:D4"/>
    <mergeCell ref="C5:D5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74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">
      <selection activeCell="D23" sqref="D22:D23"/>
    </sheetView>
  </sheetViews>
  <sheetFormatPr defaultColWidth="9.140625" defaultRowHeight="12.75"/>
  <cols>
    <col min="1" max="1" width="8.421875" style="447" customWidth="1"/>
    <col min="2" max="2" width="44.421875" style="447" customWidth="1"/>
    <col min="3" max="3" width="5.57421875" style="447" hidden="1" customWidth="1"/>
    <col min="4" max="4" width="14.7109375" style="447" customWidth="1"/>
    <col min="5" max="5" width="21.140625" style="447" customWidth="1"/>
    <col min="6" max="16384" width="9.140625" style="447" customWidth="1"/>
  </cols>
  <sheetData>
    <row r="1" spans="1:5" ht="15.75">
      <c r="A1" s="710" t="s">
        <v>563</v>
      </c>
      <c r="B1" s="710"/>
      <c r="C1" s="710"/>
      <c r="D1" s="710"/>
      <c r="E1" s="710"/>
    </row>
    <row r="2" spans="1:5" ht="15.75">
      <c r="A2" s="446"/>
      <c r="B2" s="446"/>
      <c r="C2" s="446"/>
      <c r="D2" s="446"/>
      <c r="E2" s="446"/>
    </row>
    <row r="3" spans="1:5" ht="15.75">
      <c r="A3" s="446"/>
      <c r="B3" s="446"/>
      <c r="C3" s="446"/>
      <c r="D3" s="446"/>
      <c r="E3" s="446"/>
    </row>
    <row r="4" spans="1:5" ht="12.75" customHeight="1">
      <c r="A4" s="448"/>
      <c r="B4" s="448"/>
      <c r="C4" s="448"/>
      <c r="D4" s="448"/>
      <c r="E4" s="449"/>
    </row>
    <row r="5" spans="1:5" ht="15">
      <c r="A5" s="450"/>
      <c r="B5" s="450"/>
      <c r="C5" s="450"/>
      <c r="D5" s="450"/>
      <c r="E5" s="451" t="s">
        <v>463</v>
      </c>
    </row>
    <row r="6" spans="1:5" ht="15.75" thickBot="1">
      <c r="A6" s="80" t="s">
        <v>565</v>
      </c>
      <c r="B6" s="450"/>
      <c r="C6" s="450"/>
      <c r="D6" s="450"/>
      <c r="E6" s="450"/>
    </row>
    <row r="7" spans="1:5" ht="15.75" customHeight="1" thickBot="1">
      <c r="A7" s="711" t="s">
        <v>501</v>
      </c>
      <c r="B7" s="712" t="s">
        <v>502</v>
      </c>
      <c r="C7" s="712"/>
      <c r="D7" s="713" t="s">
        <v>564</v>
      </c>
      <c r="E7" s="712" t="s">
        <v>503</v>
      </c>
    </row>
    <row r="8" spans="1:5" ht="15.75" customHeight="1" thickBot="1">
      <c r="A8" s="711"/>
      <c r="B8" s="712"/>
      <c r="C8" s="712"/>
      <c r="D8" s="714"/>
      <c r="E8" s="712"/>
    </row>
    <row r="9" spans="1:5" ht="15.75" customHeight="1" thickBot="1">
      <c r="A9" s="711"/>
      <c r="B9" s="712"/>
      <c r="C9" s="712"/>
      <c r="D9" s="714"/>
      <c r="E9" s="712"/>
    </row>
    <row r="10" spans="1:5" ht="15.75" customHeight="1" thickBot="1">
      <c r="A10" s="711"/>
      <c r="B10" s="712"/>
      <c r="C10" s="712"/>
      <c r="D10" s="715"/>
      <c r="E10" s="712"/>
    </row>
    <row r="11" spans="1:5" s="457" customFormat="1" ht="27.75" customHeight="1">
      <c r="A11" s="452" t="s">
        <v>504</v>
      </c>
      <c r="B11" s="453" t="s">
        <v>505</v>
      </c>
      <c r="C11" s="454"/>
      <c r="D11" s="455">
        <v>0</v>
      </c>
      <c r="E11" s="456"/>
    </row>
    <row r="12" spans="1:5" s="457" customFormat="1" ht="27.75" customHeight="1">
      <c r="A12" s="452" t="s">
        <v>506</v>
      </c>
      <c r="B12" s="458" t="s">
        <v>507</v>
      </c>
      <c r="C12" s="459"/>
      <c r="D12" s="455">
        <v>0</v>
      </c>
      <c r="E12" s="456"/>
    </row>
    <row r="13" spans="1:5" ht="27.75" customHeight="1" thickBot="1">
      <c r="A13" s="460"/>
      <c r="B13" s="461" t="s">
        <v>508</v>
      </c>
      <c r="C13" s="462"/>
      <c r="D13" s="463">
        <f>D11+D12</f>
        <v>0</v>
      </c>
      <c r="E13" s="464"/>
    </row>
    <row r="14" spans="1:5" ht="16.5" customHeight="1">
      <c r="A14" s="465"/>
      <c r="B14" s="465"/>
      <c r="C14" s="465"/>
      <c r="D14" s="465"/>
      <c r="E14" s="465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SheetLayoutView="100" zoomScalePageLayoutView="0" workbookViewId="0" topLeftCell="A4">
      <selection activeCell="A5" sqref="A5:B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6" width="12.28125" style="512" customWidth="1"/>
    <col min="7" max="7" width="11.8515625" style="512" customWidth="1"/>
    <col min="8" max="8" width="10.8515625" style="512" customWidth="1"/>
  </cols>
  <sheetData>
    <row r="1" spans="1:8" ht="38.25" customHeight="1">
      <c r="A1" s="622" t="s">
        <v>474</v>
      </c>
      <c r="B1" s="622"/>
      <c r="C1" s="622"/>
      <c r="D1" s="622"/>
      <c r="E1" s="622"/>
      <c r="F1" s="623"/>
      <c r="G1" s="623"/>
      <c r="H1" s="623"/>
    </row>
    <row r="2" spans="1:8" ht="18" customHeight="1">
      <c r="A2" s="624" t="s">
        <v>481</v>
      </c>
      <c r="B2" s="624"/>
      <c r="C2" s="624"/>
      <c r="D2" s="624"/>
      <c r="E2" s="624"/>
      <c r="F2" s="623"/>
      <c r="G2" s="623"/>
      <c r="H2" s="623"/>
    </row>
    <row r="3" spans="1:8" ht="18" customHeight="1">
      <c r="A3" s="501"/>
      <c r="B3" s="501"/>
      <c r="C3" s="501"/>
      <c r="D3" s="501"/>
      <c r="E3" s="501"/>
      <c r="F3"/>
      <c r="G3"/>
      <c r="H3"/>
    </row>
    <row r="4" spans="1:8" ht="18" customHeight="1">
      <c r="A4" s="716" t="s">
        <v>530</v>
      </c>
      <c r="B4" s="716"/>
      <c r="C4" s="501"/>
      <c r="D4" s="501"/>
      <c r="E4" s="501"/>
      <c r="F4" s="502"/>
      <c r="G4" s="502"/>
      <c r="H4" s="502"/>
    </row>
    <row r="5" spans="1:8" ht="18" customHeight="1" thickBot="1">
      <c r="A5" s="717" t="s">
        <v>531</v>
      </c>
      <c r="B5" s="717"/>
      <c r="C5" s="356"/>
      <c r="D5" s="625"/>
      <c r="E5" s="625"/>
      <c r="F5" s="503"/>
      <c r="G5" s="626" t="s">
        <v>463</v>
      </c>
      <c r="H5" s="626"/>
    </row>
    <row r="6" spans="1:8" ht="14.25" thickBot="1" thickTop="1">
      <c r="A6" s="627" t="s">
        <v>0</v>
      </c>
      <c r="B6" s="629" t="s">
        <v>1</v>
      </c>
      <c r="C6" s="630" t="s">
        <v>519</v>
      </c>
      <c r="D6" s="630" t="s">
        <v>523</v>
      </c>
      <c r="E6" s="630" t="s">
        <v>525</v>
      </c>
      <c r="F6" s="631" t="s">
        <v>532</v>
      </c>
      <c r="G6" s="631"/>
      <c r="H6" s="632"/>
    </row>
    <row r="7" spans="1:8" ht="44.25" customHeight="1" thickBot="1" thickTop="1">
      <c r="A7" s="628"/>
      <c r="B7" s="628"/>
      <c r="C7" s="628"/>
      <c r="D7" s="628"/>
      <c r="E7" s="628"/>
      <c r="F7" s="504" t="s">
        <v>533</v>
      </c>
      <c r="G7" s="505" t="s">
        <v>534</v>
      </c>
      <c r="H7" s="506" t="s">
        <v>535</v>
      </c>
    </row>
    <row r="8" spans="1:8" ht="12.75" customHeight="1" thickTop="1">
      <c r="A8" s="507" t="s">
        <v>100</v>
      </c>
      <c r="B8" s="508" t="s">
        <v>101</v>
      </c>
      <c r="C8" s="507" t="s">
        <v>102</v>
      </c>
      <c r="D8" s="509" t="s">
        <v>103</v>
      </c>
      <c r="E8" s="510" t="s">
        <v>104</v>
      </c>
      <c r="F8" s="511" t="s">
        <v>412</v>
      </c>
      <c r="G8" s="511" t="s">
        <v>429</v>
      </c>
      <c r="H8" s="511" t="s">
        <v>536</v>
      </c>
    </row>
    <row r="9" spans="1:8" ht="21.75" customHeight="1">
      <c r="A9" s="18" t="s">
        <v>2</v>
      </c>
      <c r="B9" s="471" t="s">
        <v>3</v>
      </c>
      <c r="C9" s="362">
        <f>C10+C17</f>
        <v>10241877</v>
      </c>
      <c r="D9" s="11">
        <f>SUM(D10:D17)</f>
        <v>11417677</v>
      </c>
      <c r="E9" s="362">
        <f>E10+E17</f>
        <v>9572598</v>
      </c>
      <c r="F9" s="362">
        <f>F10+F17</f>
        <v>9572598</v>
      </c>
      <c r="G9" s="362">
        <f>G10+G17</f>
        <v>0</v>
      </c>
      <c r="H9" s="362">
        <f>H10+H17</f>
        <v>0</v>
      </c>
    </row>
    <row r="10" spans="1:8" s="21" customFormat="1" ht="21.75" customHeight="1">
      <c r="A10" s="16" t="s">
        <v>4</v>
      </c>
      <c r="B10" s="472" t="s">
        <v>5</v>
      </c>
      <c r="C10" s="359">
        <v>10241877</v>
      </c>
      <c r="D10" s="12">
        <v>11417677</v>
      </c>
      <c r="E10" s="359">
        <v>9572598</v>
      </c>
      <c r="F10" s="359">
        <v>9572598</v>
      </c>
      <c r="G10" s="359">
        <v>0</v>
      </c>
      <c r="H10" s="359">
        <v>0</v>
      </c>
    </row>
    <row r="11" spans="1:8" s="21" customFormat="1" ht="21.75" customHeight="1" hidden="1">
      <c r="A11" s="16" t="s">
        <v>125</v>
      </c>
      <c r="B11" s="472" t="s">
        <v>6</v>
      </c>
      <c r="C11" s="359"/>
      <c r="D11" s="12"/>
      <c r="E11" s="359"/>
      <c r="F11" s="359"/>
      <c r="G11" s="359"/>
      <c r="H11" s="359"/>
    </row>
    <row r="12" spans="1:8" s="21" customFormat="1" ht="21.75" customHeight="1" hidden="1">
      <c r="A12" s="16" t="s">
        <v>126</v>
      </c>
      <c r="B12" s="472" t="s">
        <v>7</v>
      </c>
      <c r="C12" s="359"/>
      <c r="D12" s="12"/>
      <c r="E12" s="359"/>
      <c r="F12" s="359"/>
      <c r="G12" s="359"/>
      <c r="H12" s="359"/>
    </row>
    <row r="13" spans="1:8" s="21" customFormat="1" ht="21.75" customHeight="1" hidden="1">
      <c r="A13" s="16" t="s">
        <v>127</v>
      </c>
      <c r="B13" s="472" t="s">
        <v>8</v>
      </c>
      <c r="C13" s="359"/>
      <c r="D13" s="12"/>
      <c r="E13" s="359"/>
      <c r="F13" s="359"/>
      <c r="G13" s="359"/>
      <c r="H13" s="359"/>
    </row>
    <row r="14" spans="1:8" s="21" customFormat="1" ht="21.75" customHeight="1" hidden="1">
      <c r="A14" s="16" t="s">
        <v>128</v>
      </c>
      <c r="B14" s="472" t="s">
        <v>9</v>
      </c>
      <c r="C14" s="359"/>
      <c r="D14" s="12"/>
      <c r="E14" s="359"/>
      <c r="F14" s="359"/>
      <c r="G14" s="359"/>
      <c r="H14" s="359"/>
    </row>
    <row r="15" spans="1:8" s="21" customFormat="1" ht="21.75" customHeight="1" hidden="1">
      <c r="A15" s="16" t="s">
        <v>129</v>
      </c>
      <c r="B15" s="473" t="s">
        <v>10</v>
      </c>
      <c r="C15" s="360"/>
      <c r="D15" s="12"/>
      <c r="E15" s="360"/>
      <c r="F15" s="360"/>
      <c r="G15" s="360"/>
      <c r="H15" s="360"/>
    </row>
    <row r="16" spans="1:8" s="21" customFormat="1" ht="21.75" customHeight="1" hidden="1">
      <c r="A16" s="16" t="s">
        <v>130</v>
      </c>
      <c r="B16" s="473" t="s">
        <v>11</v>
      </c>
      <c r="C16" s="361"/>
      <c r="D16" s="12"/>
      <c r="E16" s="361"/>
      <c r="F16" s="361"/>
      <c r="G16" s="361"/>
      <c r="H16" s="361"/>
    </row>
    <row r="17" spans="1:8" s="21" customFormat="1" ht="21.75" customHeight="1">
      <c r="A17" s="16" t="s">
        <v>12</v>
      </c>
      <c r="B17" s="472" t="s">
        <v>13</v>
      </c>
      <c r="C17" s="359">
        <v>0</v>
      </c>
      <c r="D17" s="12">
        <v>0</v>
      </c>
      <c r="E17" s="359">
        <v>0</v>
      </c>
      <c r="F17" s="359">
        <v>0</v>
      </c>
      <c r="G17" s="359">
        <v>0</v>
      </c>
      <c r="H17" s="359">
        <v>0</v>
      </c>
    </row>
    <row r="18" spans="1:8" ht="21.75" customHeight="1">
      <c r="A18" s="15" t="s">
        <v>14</v>
      </c>
      <c r="B18" s="474" t="s">
        <v>15</v>
      </c>
      <c r="C18" s="362">
        <v>0</v>
      </c>
      <c r="D18" s="11">
        <v>8000000</v>
      </c>
      <c r="E18" s="362">
        <v>0</v>
      </c>
      <c r="F18" s="362">
        <v>0</v>
      </c>
      <c r="G18" s="362">
        <v>0</v>
      </c>
      <c r="H18" s="362">
        <v>0</v>
      </c>
    </row>
    <row r="19" spans="1:8" ht="21.75" customHeight="1" hidden="1">
      <c r="A19" s="16" t="s">
        <v>159</v>
      </c>
      <c r="B19" s="473" t="s">
        <v>295</v>
      </c>
      <c r="C19" s="360"/>
      <c r="D19" s="12"/>
      <c r="E19" s="360"/>
      <c r="F19" s="360"/>
      <c r="G19" s="360"/>
      <c r="H19" s="360"/>
    </row>
    <row r="20" spans="1:8" ht="21.75" customHeight="1" hidden="1">
      <c r="A20" s="16" t="s">
        <v>160</v>
      </c>
      <c r="B20" s="472" t="s">
        <v>188</v>
      </c>
      <c r="C20" s="359"/>
      <c r="D20" s="12"/>
      <c r="E20" s="359"/>
      <c r="F20" s="359"/>
      <c r="G20" s="359"/>
      <c r="H20" s="359"/>
    </row>
    <row r="21" spans="1:8" ht="21.75" customHeight="1">
      <c r="A21" s="15" t="s">
        <v>16</v>
      </c>
      <c r="B21" s="474" t="s">
        <v>17</v>
      </c>
      <c r="C21" s="362">
        <f aca="true" t="shared" si="0" ref="C21:H21">C23+C28+C22</f>
        <v>324000</v>
      </c>
      <c r="D21" s="11">
        <f t="shared" si="0"/>
        <v>430219</v>
      </c>
      <c r="E21" s="362">
        <f t="shared" si="0"/>
        <v>430000</v>
      </c>
      <c r="F21" s="362">
        <f t="shared" si="0"/>
        <v>430000</v>
      </c>
      <c r="G21" s="362">
        <f t="shared" si="0"/>
        <v>0</v>
      </c>
      <c r="H21" s="362">
        <f t="shared" si="0"/>
        <v>0</v>
      </c>
    </row>
    <row r="22" spans="1:8" ht="21.75" customHeight="1">
      <c r="A22" s="16" t="s">
        <v>465</v>
      </c>
      <c r="B22" s="472" t="s">
        <v>464</v>
      </c>
      <c r="C22" s="359">
        <v>253000</v>
      </c>
      <c r="D22" s="12">
        <v>286000</v>
      </c>
      <c r="E22" s="359">
        <v>286000</v>
      </c>
      <c r="F22" s="359">
        <v>286000</v>
      </c>
      <c r="G22" s="359">
        <v>0</v>
      </c>
      <c r="H22" s="359">
        <v>0</v>
      </c>
    </row>
    <row r="23" spans="1:8" s="21" customFormat="1" ht="23.25" customHeight="1">
      <c r="A23" s="16" t="s">
        <v>18</v>
      </c>
      <c r="B23" s="472" t="s">
        <v>19</v>
      </c>
      <c r="C23" s="359">
        <v>70000</v>
      </c>
      <c r="D23" s="12">
        <v>140734</v>
      </c>
      <c r="E23" s="359">
        <v>140000</v>
      </c>
      <c r="F23" s="359">
        <v>140000</v>
      </c>
      <c r="G23" s="359">
        <v>0</v>
      </c>
      <c r="H23" s="359">
        <v>0</v>
      </c>
    </row>
    <row r="24" spans="1:8" s="21" customFormat="1" ht="21.75" customHeight="1" hidden="1">
      <c r="A24" s="16" t="s">
        <v>20</v>
      </c>
      <c r="B24" s="472" t="s">
        <v>21</v>
      </c>
      <c r="C24" s="359"/>
      <c r="D24" s="12"/>
      <c r="E24" s="359"/>
      <c r="F24" s="359"/>
      <c r="G24" s="359"/>
      <c r="H24" s="359"/>
    </row>
    <row r="25" spans="1:8" s="21" customFormat="1" ht="21.75" customHeight="1" hidden="1">
      <c r="A25" s="16"/>
      <c r="B25" s="472" t="s">
        <v>22</v>
      </c>
      <c r="C25" s="359"/>
      <c r="D25" s="12"/>
      <c r="E25" s="359"/>
      <c r="F25" s="359"/>
      <c r="G25" s="359"/>
      <c r="H25" s="359"/>
    </row>
    <row r="26" spans="1:8" s="21" customFormat="1" ht="21.75" customHeight="1" hidden="1">
      <c r="A26" s="16" t="s">
        <v>23</v>
      </c>
      <c r="B26" s="472" t="s">
        <v>24</v>
      </c>
      <c r="C26" s="359"/>
      <c r="D26" s="12"/>
      <c r="E26" s="359"/>
      <c r="F26" s="359"/>
      <c r="G26" s="359"/>
      <c r="H26" s="359"/>
    </row>
    <row r="27" spans="1:8" s="21" customFormat="1" ht="21.75" customHeight="1" hidden="1">
      <c r="A27" s="16" t="s">
        <v>25</v>
      </c>
      <c r="B27" s="472" t="s">
        <v>26</v>
      </c>
      <c r="C27" s="359"/>
      <c r="D27" s="12"/>
      <c r="E27" s="359"/>
      <c r="F27" s="359"/>
      <c r="G27" s="359"/>
      <c r="H27" s="359"/>
    </row>
    <row r="28" spans="1:8" s="21" customFormat="1" ht="21.75" customHeight="1">
      <c r="A28" s="16" t="s">
        <v>27</v>
      </c>
      <c r="B28" s="472" t="s">
        <v>28</v>
      </c>
      <c r="C28" s="359">
        <v>1000</v>
      </c>
      <c r="D28" s="12">
        <v>3485</v>
      </c>
      <c r="E28" s="359">
        <v>4000</v>
      </c>
      <c r="F28" s="359">
        <v>4000</v>
      </c>
      <c r="G28" s="359">
        <v>0</v>
      </c>
      <c r="H28" s="359">
        <v>0</v>
      </c>
    </row>
    <row r="29" spans="1:8" ht="21.75" customHeight="1">
      <c r="A29" s="15" t="s">
        <v>29</v>
      </c>
      <c r="B29" s="474" t="s">
        <v>30</v>
      </c>
      <c r="C29" s="362">
        <f aca="true" t="shared" si="1" ref="C29:H29">SUM(C30:C37)</f>
        <v>5000</v>
      </c>
      <c r="D29" s="11">
        <f t="shared" si="1"/>
        <v>2980</v>
      </c>
      <c r="E29" s="362">
        <f t="shared" si="1"/>
        <v>4000</v>
      </c>
      <c r="F29" s="362">
        <f t="shared" si="1"/>
        <v>4000</v>
      </c>
      <c r="G29" s="362">
        <f t="shared" si="1"/>
        <v>0</v>
      </c>
      <c r="H29" s="362">
        <f t="shared" si="1"/>
        <v>0</v>
      </c>
    </row>
    <row r="30" spans="1:8" ht="21.75" customHeight="1">
      <c r="A30" s="16" t="s">
        <v>31</v>
      </c>
      <c r="B30" s="472" t="s">
        <v>120</v>
      </c>
      <c r="C30" s="359">
        <v>0</v>
      </c>
      <c r="D30" s="12">
        <v>0</v>
      </c>
      <c r="E30" s="359">
        <v>0</v>
      </c>
      <c r="F30" s="359">
        <v>0</v>
      </c>
      <c r="G30" s="359">
        <v>0</v>
      </c>
      <c r="H30" s="359">
        <v>0</v>
      </c>
    </row>
    <row r="31" spans="1:8" ht="21.75" customHeight="1">
      <c r="A31" s="16" t="s">
        <v>296</v>
      </c>
      <c r="B31" s="472" t="s">
        <v>297</v>
      </c>
      <c r="C31" s="359">
        <v>0</v>
      </c>
      <c r="D31" s="12">
        <v>0</v>
      </c>
      <c r="E31" s="359">
        <v>0</v>
      </c>
      <c r="F31" s="359">
        <v>0</v>
      </c>
      <c r="G31" s="359">
        <v>0</v>
      </c>
      <c r="H31" s="359">
        <v>0</v>
      </c>
    </row>
    <row r="32" spans="1:8" ht="21.75" customHeight="1">
      <c r="A32" s="16" t="s">
        <v>32</v>
      </c>
      <c r="B32" s="472" t="s">
        <v>33</v>
      </c>
      <c r="C32" s="359">
        <v>0</v>
      </c>
      <c r="D32" s="12">
        <v>0</v>
      </c>
      <c r="E32" s="359">
        <v>0</v>
      </c>
      <c r="F32" s="359">
        <v>0</v>
      </c>
      <c r="G32" s="359">
        <v>0</v>
      </c>
      <c r="H32" s="359">
        <v>0</v>
      </c>
    </row>
    <row r="33" spans="1:8" ht="18.75" customHeight="1">
      <c r="A33" s="16" t="s">
        <v>34</v>
      </c>
      <c r="B33" s="472" t="s">
        <v>35</v>
      </c>
      <c r="C33" s="359">
        <v>0</v>
      </c>
      <c r="D33" s="12">
        <v>0</v>
      </c>
      <c r="E33" s="359">
        <v>0</v>
      </c>
      <c r="F33" s="359">
        <v>0</v>
      </c>
      <c r="G33" s="359">
        <v>0</v>
      </c>
      <c r="H33" s="359">
        <v>0</v>
      </c>
    </row>
    <row r="34" spans="1:8" ht="24.75" customHeight="1">
      <c r="A34" s="16" t="s">
        <v>36</v>
      </c>
      <c r="B34" s="472" t="s">
        <v>37</v>
      </c>
      <c r="C34" s="359">
        <v>0</v>
      </c>
      <c r="D34" s="12">
        <v>0</v>
      </c>
      <c r="E34" s="359">
        <v>0</v>
      </c>
      <c r="F34" s="359">
        <v>0</v>
      </c>
      <c r="G34" s="359">
        <v>0</v>
      </c>
      <c r="H34" s="359">
        <v>0</v>
      </c>
    </row>
    <row r="35" spans="1:8" ht="21.75" customHeight="1">
      <c r="A35" s="332" t="s">
        <v>38</v>
      </c>
      <c r="B35" s="475" t="s">
        <v>39</v>
      </c>
      <c r="C35" s="359">
        <v>0</v>
      </c>
      <c r="D35" s="12">
        <v>0</v>
      </c>
      <c r="E35" s="359">
        <v>0</v>
      </c>
      <c r="F35" s="359">
        <v>0</v>
      </c>
      <c r="G35" s="359">
        <v>0</v>
      </c>
      <c r="H35" s="359">
        <v>0</v>
      </c>
    </row>
    <row r="36" spans="1:8" ht="21.75" customHeight="1">
      <c r="A36" s="16" t="s">
        <v>40</v>
      </c>
      <c r="B36" s="472" t="s">
        <v>41</v>
      </c>
      <c r="C36" s="370">
        <v>5000</v>
      </c>
      <c r="D36" s="12">
        <v>943</v>
      </c>
      <c r="E36" s="370">
        <v>2000</v>
      </c>
      <c r="F36" s="370">
        <v>2000</v>
      </c>
      <c r="G36" s="370">
        <v>0</v>
      </c>
      <c r="H36" s="370">
        <v>0</v>
      </c>
    </row>
    <row r="37" spans="1:8" ht="21.75" customHeight="1">
      <c r="A37" s="16" t="s">
        <v>42</v>
      </c>
      <c r="B37" s="472" t="s">
        <v>43</v>
      </c>
      <c r="C37" s="363">
        <v>0</v>
      </c>
      <c r="D37" s="9">
        <v>2037</v>
      </c>
      <c r="E37" s="363">
        <v>2000</v>
      </c>
      <c r="F37" s="363">
        <v>2000</v>
      </c>
      <c r="G37" s="363">
        <v>0</v>
      </c>
      <c r="H37" s="363">
        <v>0</v>
      </c>
    </row>
    <row r="38" spans="1:8" ht="21.75" customHeight="1">
      <c r="A38" s="15" t="s">
        <v>44</v>
      </c>
      <c r="B38" s="474" t="s">
        <v>45</v>
      </c>
      <c r="C38" s="484">
        <v>0</v>
      </c>
      <c r="D38" s="500">
        <v>196000</v>
      </c>
      <c r="E38" s="484">
        <v>0</v>
      </c>
      <c r="F38" s="484">
        <v>0</v>
      </c>
      <c r="G38" s="484">
        <v>0</v>
      </c>
      <c r="H38" s="484">
        <v>0</v>
      </c>
    </row>
    <row r="39" spans="1:8" ht="21.75" customHeight="1" hidden="1">
      <c r="A39" s="16" t="s">
        <v>298</v>
      </c>
      <c r="B39" s="472" t="s">
        <v>299</v>
      </c>
      <c r="C39" s="363"/>
      <c r="D39" s="9"/>
      <c r="E39" s="363"/>
      <c r="F39" s="363"/>
      <c r="G39" s="363"/>
      <c r="H39" s="363"/>
    </row>
    <row r="40" spans="1:8" ht="21.75" customHeight="1">
      <c r="A40" s="15" t="s">
        <v>46</v>
      </c>
      <c r="B40" s="474" t="s">
        <v>47</v>
      </c>
      <c r="C40" s="362">
        <v>0</v>
      </c>
      <c r="D40" s="11">
        <v>62700</v>
      </c>
      <c r="E40" s="362">
        <v>0</v>
      </c>
      <c r="F40" s="362">
        <v>0</v>
      </c>
      <c r="G40" s="362">
        <v>0</v>
      </c>
      <c r="H40" s="362">
        <v>0</v>
      </c>
    </row>
    <row r="41" spans="1:8" ht="21.75" customHeight="1" hidden="1">
      <c r="A41" s="16" t="s">
        <v>121</v>
      </c>
      <c r="B41" s="472" t="s">
        <v>48</v>
      </c>
      <c r="C41" s="359"/>
      <c r="D41" s="12"/>
      <c r="E41" s="359"/>
      <c r="F41" s="359"/>
      <c r="G41" s="359"/>
      <c r="H41" s="359"/>
    </row>
    <row r="42" spans="1:8" ht="21.75" customHeight="1" hidden="1">
      <c r="A42" s="16" t="s">
        <v>302</v>
      </c>
      <c r="B42" s="472" t="s">
        <v>303</v>
      </c>
      <c r="C42" s="359"/>
      <c r="D42" s="12"/>
      <c r="E42" s="359"/>
      <c r="F42" s="359"/>
      <c r="G42" s="359"/>
      <c r="H42" s="359"/>
    </row>
    <row r="43" spans="1:8" ht="21.75" customHeight="1">
      <c r="A43" s="15" t="s">
        <v>49</v>
      </c>
      <c r="B43" s="474" t="s">
        <v>189</v>
      </c>
      <c r="C43" s="364">
        <v>0</v>
      </c>
      <c r="D43" s="10">
        <v>0</v>
      </c>
      <c r="E43" s="364">
        <v>0</v>
      </c>
      <c r="F43" s="364">
        <v>0</v>
      </c>
      <c r="G43" s="364">
        <v>0</v>
      </c>
      <c r="H43" s="364">
        <v>0</v>
      </c>
    </row>
    <row r="44" spans="1:8" ht="21.75" customHeight="1" hidden="1">
      <c r="A44" s="16" t="s">
        <v>122</v>
      </c>
      <c r="B44" s="472" t="s">
        <v>123</v>
      </c>
      <c r="C44" s="363"/>
      <c r="D44" s="9"/>
      <c r="E44" s="363"/>
      <c r="F44" s="363"/>
      <c r="G44" s="363"/>
      <c r="H44" s="363"/>
    </row>
    <row r="45" spans="1:8" ht="30" customHeight="1">
      <c r="A45" s="365" t="s">
        <v>186</v>
      </c>
      <c r="B45" s="476" t="s">
        <v>50</v>
      </c>
      <c r="C45" s="366">
        <f aca="true" t="shared" si="2" ref="C45:H45">C9+C18+C21+C29+C38+C40+C43</f>
        <v>10570877</v>
      </c>
      <c r="D45" s="14">
        <f t="shared" si="2"/>
        <v>20109576</v>
      </c>
      <c r="E45" s="366">
        <f t="shared" si="2"/>
        <v>10006598</v>
      </c>
      <c r="F45" s="366">
        <f t="shared" si="2"/>
        <v>10006598</v>
      </c>
      <c r="G45" s="366">
        <f t="shared" si="2"/>
        <v>0</v>
      </c>
      <c r="H45" s="366">
        <f t="shared" si="2"/>
        <v>0</v>
      </c>
    </row>
    <row r="46" spans="1:8" ht="21.75" customHeight="1">
      <c r="A46" s="15" t="s">
        <v>51</v>
      </c>
      <c r="B46" s="474" t="s">
        <v>52</v>
      </c>
      <c r="C46" s="362">
        <f aca="true" t="shared" si="3" ref="C46:H46">SUM(C47:C49)</f>
        <v>2290526</v>
      </c>
      <c r="D46" s="11">
        <f t="shared" si="3"/>
        <v>2673430</v>
      </c>
      <c r="E46" s="362">
        <f t="shared" si="3"/>
        <v>1952674</v>
      </c>
      <c r="F46" s="362">
        <f t="shared" si="3"/>
        <v>1952674</v>
      </c>
      <c r="G46" s="362">
        <f t="shared" si="3"/>
        <v>0</v>
      </c>
      <c r="H46" s="362">
        <f t="shared" si="3"/>
        <v>0</v>
      </c>
    </row>
    <row r="47" spans="1:8" ht="24" customHeight="1">
      <c r="A47" s="16" t="s">
        <v>476</v>
      </c>
      <c r="B47" s="472" t="s">
        <v>468</v>
      </c>
      <c r="C47" s="359">
        <v>0</v>
      </c>
      <c r="D47" s="12">
        <v>0</v>
      </c>
      <c r="E47" s="359">
        <v>0</v>
      </c>
      <c r="F47" s="359">
        <v>0</v>
      </c>
      <c r="G47" s="359">
        <v>0</v>
      </c>
      <c r="H47" s="359">
        <v>0</v>
      </c>
    </row>
    <row r="48" spans="1:8" ht="21.75" customHeight="1">
      <c r="A48" s="16" t="s">
        <v>53</v>
      </c>
      <c r="B48" s="472" t="s">
        <v>54</v>
      </c>
      <c r="C48" s="359">
        <v>2290526</v>
      </c>
      <c r="D48" s="12">
        <v>2290526</v>
      </c>
      <c r="E48" s="359">
        <v>1952674</v>
      </c>
      <c r="F48" s="359">
        <v>1952674</v>
      </c>
      <c r="G48" s="359">
        <v>0</v>
      </c>
      <c r="H48" s="359">
        <v>0</v>
      </c>
    </row>
    <row r="49" spans="1:8" ht="21.75" customHeight="1">
      <c r="A49" s="16" t="s">
        <v>300</v>
      </c>
      <c r="B49" s="472" t="s">
        <v>301</v>
      </c>
      <c r="C49" s="359">
        <v>0</v>
      </c>
      <c r="D49" s="12">
        <v>382904</v>
      </c>
      <c r="E49" s="359">
        <v>0</v>
      </c>
      <c r="F49" s="359">
        <v>0</v>
      </c>
      <c r="G49" s="359">
        <v>0</v>
      </c>
      <c r="H49" s="359">
        <v>0</v>
      </c>
    </row>
    <row r="50" spans="1:8" s="5" customFormat="1" ht="37.5" customHeight="1" thickBot="1">
      <c r="A50" s="367" t="s">
        <v>124</v>
      </c>
      <c r="B50" s="477" t="s">
        <v>55</v>
      </c>
      <c r="C50" s="368">
        <f aca="true" t="shared" si="4" ref="C50:H50">C45+C46</f>
        <v>12861403</v>
      </c>
      <c r="D50" s="485">
        <f t="shared" si="4"/>
        <v>22783006</v>
      </c>
      <c r="E50" s="368">
        <f t="shared" si="4"/>
        <v>11959272</v>
      </c>
      <c r="F50" s="368">
        <f t="shared" si="4"/>
        <v>11959272</v>
      </c>
      <c r="G50" s="368">
        <f t="shared" si="4"/>
        <v>0</v>
      </c>
      <c r="H50" s="368">
        <f t="shared" si="4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A1:H1"/>
    <mergeCell ref="A2:H2"/>
    <mergeCell ref="A4:B4"/>
    <mergeCell ref="A5:B5"/>
    <mergeCell ref="D5:E5"/>
    <mergeCell ref="G5:H5"/>
    <mergeCell ref="A6:A7"/>
    <mergeCell ref="B6:B7"/>
    <mergeCell ref="C6:C7"/>
    <mergeCell ref="D6:D7"/>
    <mergeCell ref="E6:E7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rowBreaks count="1" manualBreakCount="1">
    <brk id="5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7109375" style="518" customWidth="1"/>
    <col min="2" max="2" width="51.8515625" style="518" customWidth="1"/>
    <col min="3" max="3" width="14.421875" style="518" customWidth="1"/>
    <col min="4" max="5" width="15.28125" style="518" customWidth="1"/>
    <col min="6" max="6" width="13.28125" style="518" customWidth="1"/>
    <col min="7" max="8" width="14.7109375" style="518" customWidth="1"/>
    <col min="9" max="9" width="13.28125" style="518" customWidth="1"/>
    <col min="10" max="10" width="13.8515625" style="518" customWidth="1"/>
    <col min="11" max="16384" width="9.140625" style="518" customWidth="1"/>
  </cols>
  <sheetData>
    <row r="1" spans="1:10" ht="15.75">
      <c r="A1" s="720" t="s">
        <v>559</v>
      </c>
      <c r="B1" s="720"/>
      <c r="C1" s="720"/>
      <c r="D1" s="720"/>
      <c r="E1" s="720"/>
      <c r="F1" s="720"/>
      <c r="G1" s="720"/>
      <c r="H1" s="720"/>
      <c r="I1" s="720"/>
      <c r="J1" s="720"/>
    </row>
    <row r="2" spans="1:10" ht="15.75">
      <c r="A2" s="517"/>
      <c r="B2" s="517"/>
      <c r="C2" s="517"/>
      <c r="D2" s="517"/>
      <c r="E2" s="517"/>
      <c r="F2" s="517"/>
      <c r="G2" s="517"/>
      <c r="H2" s="517"/>
      <c r="I2" s="517"/>
      <c r="J2" s="517"/>
    </row>
    <row r="3" spans="1:10" ht="15">
      <c r="A3" s="716" t="s">
        <v>537</v>
      </c>
      <c r="B3" s="716"/>
      <c r="C3" s="623"/>
      <c r="D3" s="519"/>
      <c r="E3" s="519"/>
      <c r="F3" s="519"/>
      <c r="G3" s="519"/>
      <c r="H3" s="519"/>
      <c r="I3" s="519"/>
      <c r="J3" s="520"/>
    </row>
    <row r="4" spans="1:10" ht="15">
      <c r="A4" s="716" t="s">
        <v>560</v>
      </c>
      <c r="B4" s="716"/>
      <c r="C4" s="623"/>
      <c r="D4" s="519"/>
      <c r="E4" s="521"/>
      <c r="F4" s="521"/>
      <c r="G4" s="521"/>
      <c r="H4" s="521"/>
      <c r="I4" s="721" t="s">
        <v>463</v>
      </c>
      <c r="J4" s="721"/>
    </row>
    <row r="5" spans="1:10" ht="23.25" customHeight="1">
      <c r="A5" s="722" t="s">
        <v>538</v>
      </c>
      <c r="B5" s="723" t="s">
        <v>539</v>
      </c>
      <c r="C5" s="724" t="s">
        <v>540</v>
      </c>
      <c r="D5" s="725"/>
      <c r="E5" s="725"/>
      <c r="F5" s="726"/>
      <c r="G5" s="724" t="s">
        <v>541</v>
      </c>
      <c r="H5" s="725"/>
      <c r="I5" s="725"/>
      <c r="J5" s="726"/>
    </row>
    <row r="6" spans="1:10" ht="15" customHeight="1">
      <c r="A6" s="718"/>
      <c r="B6" s="718"/>
      <c r="C6" s="718" t="s">
        <v>542</v>
      </c>
      <c r="D6" s="718" t="s">
        <v>543</v>
      </c>
      <c r="E6" s="718" t="s">
        <v>561</v>
      </c>
      <c r="F6" s="718" t="s">
        <v>544</v>
      </c>
      <c r="G6" s="718" t="s">
        <v>385</v>
      </c>
      <c r="H6" s="522" t="s">
        <v>545</v>
      </c>
      <c r="I6" s="718" t="s">
        <v>562</v>
      </c>
      <c r="J6" s="718" t="s">
        <v>544</v>
      </c>
    </row>
    <row r="7" spans="1:10" ht="15" customHeight="1">
      <c r="A7" s="718"/>
      <c r="B7" s="718"/>
      <c r="C7" s="718"/>
      <c r="D7" s="718"/>
      <c r="E7" s="718"/>
      <c r="F7" s="718"/>
      <c r="G7" s="718"/>
      <c r="H7" s="522" t="s">
        <v>546</v>
      </c>
      <c r="I7" s="718"/>
      <c r="J7" s="718"/>
    </row>
    <row r="8" spans="1:10" ht="15" customHeight="1">
      <c r="A8" s="719"/>
      <c r="B8" s="719"/>
      <c r="C8" s="719"/>
      <c r="D8" s="719"/>
      <c r="E8" s="719"/>
      <c r="F8" s="719"/>
      <c r="G8" s="719"/>
      <c r="H8" s="523" t="s">
        <v>547</v>
      </c>
      <c r="I8" s="719"/>
      <c r="J8" s="719"/>
    </row>
    <row r="9" spans="1:10" ht="39.75" customHeight="1">
      <c r="A9" s="524" t="s">
        <v>107</v>
      </c>
      <c r="B9" s="525" t="s">
        <v>306</v>
      </c>
      <c r="C9" s="94">
        <v>0</v>
      </c>
      <c r="D9" s="526">
        <v>0</v>
      </c>
      <c r="E9" s="527">
        <v>0</v>
      </c>
      <c r="F9" s="527">
        <v>0</v>
      </c>
      <c r="G9" s="528">
        <v>0</v>
      </c>
      <c r="H9" s="527">
        <v>0</v>
      </c>
      <c r="I9" s="527">
        <v>0</v>
      </c>
      <c r="J9" s="527">
        <v>0</v>
      </c>
    </row>
    <row r="10" spans="1:10" ht="39.75" customHeight="1">
      <c r="A10" s="529"/>
      <c r="B10" s="530" t="s">
        <v>386</v>
      </c>
      <c r="C10" s="92">
        <f aca="true" t="shared" si="0" ref="C10:J10">SUM(C9:C9)</f>
        <v>0</v>
      </c>
      <c r="D10" s="92">
        <f t="shared" si="0"/>
        <v>0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0</v>
      </c>
      <c r="I10" s="92">
        <f t="shared" si="0"/>
        <v>0</v>
      </c>
      <c r="J10" s="92">
        <f t="shared" si="0"/>
        <v>0</v>
      </c>
    </row>
    <row r="11" spans="2:8" ht="39.75" customHeight="1">
      <c r="B11" s="531"/>
      <c r="C11" s="531"/>
      <c r="D11" s="531"/>
      <c r="E11" s="531"/>
      <c r="F11" s="531"/>
      <c r="G11" s="531"/>
      <c r="H11" s="531"/>
    </row>
    <row r="12" ht="39.75" customHeight="1"/>
    <row r="43" ht="12.75">
      <c r="K43" s="532"/>
    </row>
  </sheetData>
  <sheetProtection/>
  <mergeCells count="15">
    <mergeCell ref="B5:B8"/>
    <mergeCell ref="C5:F5"/>
    <mergeCell ref="G5:J5"/>
    <mergeCell ref="C6:C8"/>
    <mergeCell ref="D6:D8"/>
    <mergeCell ref="E6:E8"/>
    <mergeCell ref="F6:F8"/>
    <mergeCell ref="G6:G8"/>
    <mergeCell ref="I6:I8"/>
    <mergeCell ref="J6:J8"/>
    <mergeCell ref="A1:J1"/>
    <mergeCell ref="A3:C3"/>
    <mergeCell ref="A4:C4"/>
    <mergeCell ref="I4:J4"/>
    <mergeCell ref="A5:A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4">
      <selection activeCell="D15" sqref="D15"/>
    </sheetView>
  </sheetViews>
  <sheetFormatPr defaultColWidth="10.7109375" defaultRowHeight="12.75"/>
  <cols>
    <col min="1" max="1" width="8.28125" style="533" customWidth="1"/>
    <col min="2" max="2" width="67.421875" style="533" customWidth="1"/>
    <col min="3" max="4" width="16.28125" style="533" customWidth="1"/>
    <col min="5" max="5" width="13.00390625" style="533" customWidth="1"/>
    <col min="6" max="16384" width="10.7109375" style="533" customWidth="1"/>
  </cols>
  <sheetData>
    <row r="1" spans="1:5" ht="56.25" customHeight="1">
      <c r="A1" s="727" t="s">
        <v>548</v>
      </c>
      <c r="B1" s="727"/>
      <c r="C1" s="727"/>
      <c r="D1" s="727"/>
      <c r="E1" s="727"/>
    </row>
    <row r="2" spans="4:5" ht="19.5" customHeight="1">
      <c r="D2" s="728"/>
      <c r="E2" s="728"/>
    </row>
    <row r="3" spans="1:5" ht="19.5" customHeight="1">
      <c r="A3" s="716" t="s">
        <v>549</v>
      </c>
      <c r="B3" s="716"/>
      <c r="C3" s="623"/>
      <c r="D3" s="534"/>
      <c r="E3" s="534"/>
    </row>
    <row r="4" spans="1:5" ht="19.5" customHeight="1" thickBot="1">
      <c r="A4" s="716" t="s">
        <v>550</v>
      </c>
      <c r="B4" s="716"/>
      <c r="C4" s="623"/>
      <c r="D4" s="729" t="s">
        <v>463</v>
      </c>
      <c r="E4" s="729"/>
    </row>
    <row r="5" spans="1:5" ht="15" customHeight="1">
      <c r="A5" s="730" t="s">
        <v>538</v>
      </c>
      <c r="B5" s="731" t="s">
        <v>198</v>
      </c>
      <c r="C5" s="732" t="s">
        <v>524</v>
      </c>
      <c r="D5" s="732" t="s">
        <v>583</v>
      </c>
      <c r="E5" s="735" t="s">
        <v>568</v>
      </c>
    </row>
    <row r="6" spans="1:5" ht="15" customHeight="1">
      <c r="A6" s="730"/>
      <c r="B6" s="731"/>
      <c r="C6" s="733"/>
      <c r="D6" s="733"/>
      <c r="E6" s="736"/>
    </row>
    <row r="7" spans="1:5" ht="15" customHeight="1">
      <c r="A7" s="730"/>
      <c r="B7" s="731"/>
      <c r="C7" s="733"/>
      <c r="D7" s="733"/>
      <c r="E7" s="736"/>
    </row>
    <row r="8" spans="1:5" ht="3.75" customHeight="1">
      <c r="A8" s="730"/>
      <c r="B8" s="731"/>
      <c r="C8" s="734"/>
      <c r="D8" s="734"/>
      <c r="E8" s="737"/>
    </row>
    <row r="9" spans="1:5" ht="24.75" customHeight="1">
      <c r="A9" s="535"/>
      <c r="B9" s="536" t="s">
        <v>551</v>
      </c>
      <c r="C9" s="537">
        <v>0</v>
      </c>
      <c r="D9" s="537">
        <v>0</v>
      </c>
      <c r="E9" s="538">
        <v>0</v>
      </c>
    </row>
    <row r="10" spans="1:5" ht="24.75" customHeight="1">
      <c r="A10" s="535"/>
      <c r="B10" s="536" t="s">
        <v>552</v>
      </c>
      <c r="C10" s="537">
        <v>0</v>
      </c>
      <c r="D10" s="537">
        <v>0</v>
      </c>
      <c r="E10" s="538">
        <v>0</v>
      </c>
    </row>
    <row r="11" spans="1:5" ht="24.75" customHeight="1">
      <c r="A11" s="535" t="s">
        <v>107</v>
      </c>
      <c r="B11" s="539" t="s">
        <v>553</v>
      </c>
      <c r="C11" s="540">
        <f>SUM(C9:C10)</f>
        <v>0</v>
      </c>
      <c r="D11" s="540">
        <f>SUM(D9:D10)</f>
        <v>0</v>
      </c>
      <c r="E11" s="540">
        <f>SUM(E9:E10)</f>
        <v>0</v>
      </c>
    </row>
    <row r="12" spans="1:5" ht="24.75" customHeight="1">
      <c r="A12" s="541"/>
      <c r="B12" s="536" t="s">
        <v>554</v>
      </c>
      <c r="C12" s="537">
        <v>20000</v>
      </c>
      <c r="D12" s="537">
        <v>0</v>
      </c>
      <c r="E12" s="537">
        <v>20000</v>
      </c>
    </row>
    <row r="13" spans="1:5" ht="27.75" customHeight="1">
      <c r="A13" s="541"/>
      <c r="B13" s="536" t="s">
        <v>555</v>
      </c>
      <c r="C13" s="537">
        <v>0</v>
      </c>
      <c r="D13" s="537">
        <v>0</v>
      </c>
      <c r="E13" s="537">
        <v>0</v>
      </c>
    </row>
    <row r="14" spans="1:5" ht="27.75" customHeight="1">
      <c r="A14" s="541"/>
      <c r="B14" s="536" t="s">
        <v>556</v>
      </c>
      <c r="C14" s="537">
        <v>230000</v>
      </c>
      <c r="D14" s="537">
        <v>150000</v>
      </c>
      <c r="E14" s="537">
        <v>230000</v>
      </c>
    </row>
    <row r="15" spans="1:5" ht="24.75" customHeight="1">
      <c r="A15" s="541" t="s">
        <v>108</v>
      </c>
      <c r="B15" s="539" t="s">
        <v>557</v>
      </c>
      <c r="C15" s="542">
        <f>SUM(C12:C14)</f>
        <v>250000</v>
      </c>
      <c r="D15" s="542">
        <f>SUM(D12:D14)</f>
        <v>150000</v>
      </c>
      <c r="E15" s="542">
        <f>SUM(E12:E14)</f>
        <v>250000</v>
      </c>
    </row>
    <row r="16" spans="1:5" ht="36" customHeight="1">
      <c r="A16" s="543"/>
      <c r="B16" s="544" t="s">
        <v>558</v>
      </c>
      <c r="C16" s="545">
        <f>C11+C15</f>
        <v>250000</v>
      </c>
      <c r="D16" s="545">
        <f>D11+D15</f>
        <v>150000</v>
      </c>
      <c r="E16" s="545">
        <f>E11+E15</f>
        <v>250000</v>
      </c>
    </row>
  </sheetData>
  <sheetProtection/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6" width="12.28125" style="512" customWidth="1"/>
    <col min="7" max="7" width="11.8515625" style="512" customWidth="1"/>
    <col min="8" max="8" width="10.8515625" style="512" customWidth="1"/>
  </cols>
  <sheetData>
    <row r="1" spans="1:8" ht="38.25" customHeight="1">
      <c r="A1" s="622" t="s">
        <v>474</v>
      </c>
      <c r="B1" s="622"/>
      <c r="C1" s="622"/>
      <c r="D1" s="622"/>
      <c r="E1" s="622"/>
      <c r="F1" s="623"/>
      <c r="G1" s="623"/>
      <c r="H1" s="623"/>
    </row>
    <row r="2" spans="1:8" ht="18" customHeight="1">
      <c r="A2" s="624" t="s">
        <v>521</v>
      </c>
      <c r="B2" s="624"/>
      <c r="C2" s="624"/>
      <c r="D2" s="624"/>
      <c r="E2" s="624"/>
      <c r="F2" s="623"/>
      <c r="G2" s="623"/>
      <c r="H2" s="623"/>
    </row>
    <row r="3" spans="1:8" ht="18" customHeight="1">
      <c r="A3" s="501"/>
      <c r="B3" s="501"/>
      <c r="C3" s="501"/>
      <c r="D3" s="501"/>
      <c r="E3" s="501"/>
      <c r="F3"/>
      <c r="G3"/>
      <c r="H3"/>
    </row>
    <row r="4" spans="1:8" ht="18" customHeight="1">
      <c r="A4" s="739" t="s">
        <v>599</v>
      </c>
      <c r="B4" s="739"/>
      <c r="C4" s="501"/>
      <c r="D4" s="501"/>
      <c r="E4" s="501"/>
      <c r="F4" s="502"/>
      <c r="G4" s="502"/>
      <c r="H4" s="502"/>
    </row>
    <row r="5" spans="1:8" ht="18" customHeight="1" thickBot="1">
      <c r="A5" s="740" t="s">
        <v>597</v>
      </c>
      <c r="B5" s="740"/>
      <c r="C5" s="356"/>
      <c r="D5" s="625"/>
      <c r="E5" s="625"/>
      <c r="F5" s="503"/>
      <c r="G5" s="626" t="s">
        <v>463</v>
      </c>
      <c r="H5" s="626"/>
    </row>
    <row r="6" spans="1:8" ht="14.25" thickBot="1" thickTop="1">
      <c r="A6" s="627" t="s">
        <v>0</v>
      </c>
      <c r="B6" s="629" t="s">
        <v>1</v>
      </c>
      <c r="C6" s="630" t="s">
        <v>586</v>
      </c>
      <c r="D6" s="630" t="s">
        <v>584</v>
      </c>
      <c r="E6" s="630" t="s">
        <v>585</v>
      </c>
      <c r="F6" s="631" t="s">
        <v>595</v>
      </c>
      <c r="G6" s="631"/>
      <c r="H6" s="632"/>
    </row>
    <row r="7" spans="1:8" ht="44.25" customHeight="1" thickBot="1" thickTop="1">
      <c r="A7" s="628"/>
      <c r="B7" s="628"/>
      <c r="C7" s="628"/>
      <c r="D7" s="628"/>
      <c r="E7" s="628"/>
      <c r="F7" s="504" t="s">
        <v>533</v>
      </c>
      <c r="G7" s="505" t="s">
        <v>534</v>
      </c>
      <c r="H7" s="506" t="s">
        <v>535</v>
      </c>
    </row>
    <row r="8" spans="1:8" ht="12.75" customHeight="1" thickTop="1">
      <c r="A8" s="507" t="s">
        <v>100</v>
      </c>
      <c r="B8" s="508" t="s">
        <v>101</v>
      </c>
      <c r="C8" s="507" t="s">
        <v>102</v>
      </c>
      <c r="D8" s="509" t="s">
        <v>103</v>
      </c>
      <c r="E8" s="510" t="s">
        <v>104</v>
      </c>
      <c r="F8" s="511" t="s">
        <v>412</v>
      </c>
      <c r="G8" s="511" t="s">
        <v>429</v>
      </c>
      <c r="H8" s="511" t="s">
        <v>536</v>
      </c>
    </row>
    <row r="9" spans="1:8" ht="21.75" customHeight="1">
      <c r="A9" s="18" t="s">
        <v>2</v>
      </c>
      <c r="B9" s="471" t="s">
        <v>3</v>
      </c>
      <c r="C9" s="362">
        <f aca="true" t="shared" si="0" ref="C9:H9">C10+C17</f>
        <v>9654838</v>
      </c>
      <c r="D9" s="362">
        <f t="shared" si="0"/>
        <v>0</v>
      </c>
      <c r="E9" s="362">
        <f t="shared" si="0"/>
        <v>9654838</v>
      </c>
      <c r="F9" s="362">
        <f t="shared" si="0"/>
        <v>9654838</v>
      </c>
      <c r="G9" s="362">
        <f t="shared" si="0"/>
        <v>0</v>
      </c>
      <c r="H9" s="362">
        <f t="shared" si="0"/>
        <v>0</v>
      </c>
    </row>
    <row r="10" spans="1:8" s="21" customFormat="1" ht="21.75" customHeight="1">
      <c r="A10" s="16" t="s">
        <v>4</v>
      </c>
      <c r="B10" s="472" t="s">
        <v>5</v>
      </c>
      <c r="C10" s="359">
        <v>9654838</v>
      </c>
      <c r="D10" s="12"/>
      <c r="E10" s="359">
        <v>9654838</v>
      </c>
      <c r="F10" s="359">
        <v>9654838</v>
      </c>
      <c r="G10" s="359">
        <v>0</v>
      </c>
      <c r="H10" s="359">
        <v>0</v>
      </c>
    </row>
    <row r="11" spans="1:8" s="21" customFormat="1" ht="21.75" customHeight="1" hidden="1">
      <c r="A11" s="16" t="s">
        <v>125</v>
      </c>
      <c r="B11" s="472" t="s">
        <v>6</v>
      </c>
      <c r="C11" s="359"/>
      <c r="D11" s="12"/>
      <c r="E11" s="359"/>
      <c r="F11" s="359"/>
      <c r="G11" s="359"/>
      <c r="H11" s="359"/>
    </row>
    <row r="12" spans="1:8" s="21" customFormat="1" ht="21.75" customHeight="1" hidden="1">
      <c r="A12" s="16" t="s">
        <v>126</v>
      </c>
      <c r="B12" s="472" t="s">
        <v>7</v>
      </c>
      <c r="C12" s="359"/>
      <c r="D12" s="12"/>
      <c r="E12" s="359"/>
      <c r="F12" s="359"/>
      <c r="G12" s="359"/>
      <c r="H12" s="359"/>
    </row>
    <row r="13" spans="1:8" s="21" customFormat="1" ht="21.75" customHeight="1" hidden="1">
      <c r="A13" s="16" t="s">
        <v>127</v>
      </c>
      <c r="B13" s="472" t="s">
        <v>8</v>
      </c>
      <c r="C13" s="359"/>
      <c r="D13" s="12"/>
      <c r="E13" s="359"/>
      <c r="F13" s="359"/>
      <c r="G13" s="359"/>
      <c r="H13" s="359"/>
    </row>
    <row r="14" spans="1:8" s="21" customFormat="1" ht="21.75" customHeight="1" hidden="1">
      <c r="A14" s="16" t="s">
        <v>128</v>
      </c>
      <c r="B14" s="472" t="s">
        <v>9</v>
      </c>
      <c r="C14" s="359"/>
      <c r="D14" s="12"/>
      <c r="E14" s="359"/>
      <c r="F14" s="359"/>
      <c r="G14" s="359"/>
      <c r="H14" s="359"/>
    </row>
    <row r="15" spans="1:8" s="21" customFormat="1" ht="21.75" customHeight="1" hidden="1">
      <c r="A15" s="16" t="s">
        <v>129</v>
      </c>
      <c r="B15" s="473" t="s">
        <v>10</v>
      </c>
      <c r="C15" s="360"/>
      <c r="D15" s="12"/>
      <c r="E15" s="360"/>
      <c r="F15" s="360"/>
      <c r="G15" s="360"/>
      <c r="H15" s="360"/>
    </row>
    <row r="16" spans="1:8" s="21" customFormat="1" ht="21.75" customHeight="1" hidden="1">
      <c r="A16" s="16" t="s">
        <v>130</v>
      </c>
      <c r="B16" s="473" t="s">
        <v>11</v>
      </c>
      <c r="C16" s="361"/>
      <c r="D16" s="12"/>
      <c r="E16" s="361"/>
      <c r="F16" s="361"/>
      <c r="G16" s="361"/>
      <c r="H16" s="361"/>
    </row>
    <row r="17" spans="1:8" s="21" customFormat="1" ht="21.75" customHeight="1">
      <c r="A17" s="16" t="s">
        <v>12</v>
      </c>
      <c r="B17" s="472" t="s">
        <v>13</v>
      </c>
      <c r="C17" s="359">
        <v>0</v>
      </c>
      <c r="D17" s="12"/>
      <c r="E17" s="359">
        <v>0</v>
      </c>
      <c r="F17" s="359">
        <v>0</v>
      </c>
      <c r="G17" s="359">
        <v>0</v>
      </c>
      <c r="H17" s="359">
        <v>0</v>
      </c>
    </row>
    <row r="18" spans="1:8" ht="21.75" customHeight="1">
      <c r="A18" s="15" t="s">
        <v>14</v>
      </c>
      <c r="B18" s="474" t="s">
        <v>15</v>
      </c>
      <c r="C18" s="362">
        <v>0</v>
      </c>
      <c r="D18" s="11"/>
      <c r="E18" s="362">
        <v>0</v>
      </c>
      <c r="F18" s="362">
        <v>0</v>
      </c>
      <c r="G18" s="362">
        <v>0</v>
      </c>
      <c r="H18" s="362">
        <v>0</v>
      </c>
    </row>
    <row r="19" spans="1:8" ht="21.75" customHeight="1" hidden="1">
      <c r="A19" s="16" t="s">
        <v>159</v>
      </c>
      <c r="B19" s="473" t="s">
        <v>295</v>
      </c>
      <c r="C19" s="360"/>
      <c r="D19" s="12"/>
      <c r="E19" s="360"/>
      <c r="F19" s="360"/>
      <c r="G19" s="360"/>
      <c r="H19" s="360"/>
    </row>
    <row r="20" spans="1:8" ht="21.75" customHeight="1" hidden="1">
      <c r="A20" s="16" t="s">
        <v>160</v>
      </c>
      <c r="B20" s="472" t="s">
        <v>188</v>
      </c>
      <c r="C20" s="359"/>
      <c r="D20" s="12"/>
      <c r="E20" s="359"/>
      <c r="F20" s="359"/>
      <c r="G20" s="359"/>
      <c r="H20" s="359"/>
    </row>
    <row r="21" spans="1:8" ht="21.75" customHeight="1">
      <c r="A21" s="15" t="s">
        <v>16</v>
      </c>
      <c r="B21" s="474" t="s">
        <v>17</v>
      </c>
      <c r="C21" s="362">
        <f aca="true" t="shared" si="1" ref="C21:H21">C23+C28+C22</f>
        <v>327000</v>
      </c>
      <c r="D21" s="362">
        <f t="shared" si="1"/>
        <v>-95000</v>
      </c>
      <c r="E21" s="362">
        <f t="shared" si="1"/>
        <v>232000</v>
      </c>
      <c r="F21" s="362">
        <f t="shared" si="1"/>
        <v>232000</v>
      </c>
      <c r="G21" s="362">
        <f t="shared" si="1"/>
        <v>0</v>
      </c>
      <c r="H21" s="362">
        <f t="shared" si="1"/>
        <v>0</v>
      </c>
    </row>
    <row r="22" spans="1:8" ht="21.75" customHeight="1">
      <c r="A22" s="16" t="s">
        <v>465</v>
      </c>
      <c r="B22" s="472" t="s">
        <v>464</v>
      </c>
      <c r="C22" s="359">
        <v>231000</v>
      </c>
      <c r="D22" s="12"/>
      <c r="E22" s="359">
        <v>231000</v>
      </c>
      <c r="F22" s="359">
        <v>231000</v>
      </c>
      <c r="G22" s="359">
        <v>0</v>
      </c>
      <c r="H22" s="359">
        <v>0</v>
      </c>
    </row>
    <row r="23" spans="1:8" s="21" customFormat="1" ht="23.25" customHeight="1">
      <c r="A23" s="16" t="s">
        <v>18</v>
      </c>
      <c r="B23" s="472" t="s">
        <v>19</v>
      </c>
      <c r="C23" s="359">
        <v>95000</v>
      </c>
      <c r="D23" s="12">
        <v>-95000</v>
      </c>
      <c r="E23" s="359">
        <v>0</v>
      </c>
      <c r="F23" s="359">
        <v>0</v>
      </c>
      <c r="G23" s="359">
        <v>0</v>
      </c>
      <c r="H23" s="359">
        <v>0</v>
      </c>
    </row>
    <row r="24" spans="1:8" s="21" customFormat="1" ht="21.75" customHeight="1" hidden="1">
      <c r="A24" s="16" t="s">
        <v>20</v>
      </c>
      <c r="B24" s="472" t="s">
        <v>21</v>
      </c>
      <c r="C24" s="359"/>
      <c r="D24" s="12"/>
      <c r="E24" s="359"/>
      <c r="F24" s="359"/>
      <c r="G24" s="359"/>
      <c r="H24" s="359"/>
    </row>
    <row r="25" spans="1:8" s="21" customFormat="1" ht="21.75" customHeight="1" hidden="1">
      <c r="A25" s="16"/>
      <c r="B25" s="472" t="s">
        <v>22</v>
      </c>
      <c r="C25" s="359"/>
      <c r="D25" s="12"/>
      <c r="E25" s="359"/>
      <c r="F25" s="359"/>
      <c r="G25" s="359"/>
      <c r="H25" s="359"/>
    </row>
    <row r="26" spans="1:8" s="21" customFormat="1" ht="21.75" customHeight="1" hidden="1">
      <c r="A26" s="16" t="s">
        <v>23</v>
      </c>
      <c r="B26" s="472" t="s">
        <v>24</v>
      </c>
      <c r="C26" s="359"/>
      <c r="D26" s="12"/>
      <c r="E26" s="359"/>
      <c r="F26" s="359"/>
      <c r="G26" s="359"/>
      <c r="H26" s="359"/>
    </row>
    <row r="27" spans="1:8" s="21" customFormat="1" ht="21.75" customHeight="1" hidden="1">
      <c r="A27" s="16" t="s">
        <v>25</v>
      </c>
      <c r="B27" s="472" t="s">
        <v>26</v>
      </c>
      <c r="C27" s="359"/>
      <c r="D27" s="12"/>
      <c r="E27" s="359"/>
      <c r="F27" s="359"/>
      <c r="G27" s="359"/>
      <c r="H27" s="359"/>
    </row>
    <row r="28" spans="1:8" s="21" customFormat="1" ht="21.75" customHeight="1">
      <c r="A28" s="16" t="s">
        <v>27</v>
      </c>
      <c r="B28" s="472" t="s">
        <v>28</v>
      </c>
      <c r="C28" s="359">
        <v>1000</v>
      </c>
      <c r="D28" s="12">
        <v>0</v>
      </c>
      <c r="E28" s="359">
        <v>1000</v>
      </c>
      <c r="F28" s="359">
        <v>1000</v>
      </c>
      <c r="G28" s="359">
        <v>0</v>
      </c>
      <c r="H28" s="359">
        <v>0</v>
      </c>
    </row>
    <row r="29" spans="1:8" ht="21.75" customHeight="1">
      <c r="A29" s="15" t="s">
        <v>29</v>
      </c>
      <c r="B29" s="474" t="s">
        <v>30</v>
      </c>
      <c r="C29" s="362">
        <f aca="true" t="shared" si="2" ref="C29:H29">SUM(C30:C38)</f>
        <v>1054110</v>
      </c>
      <c r="D29" s="362">
        <f t="shared" si="2"/>
        <v>0</v>
      </c>
      <c r="E29" s="362">
        <f t="shared" si="2"/>
        <v>1054110</v>
      </c>
      <c r="F29" s="362">
        <f t="shared" si="2"/>
        <v>1054110</v>
      </c>
      <c r="G29" s="362">
        <f t="shared" si="2"/>
        <v>0</v>
      </c>
      <c r="H29" s="362">
        <f t="shared" si="2"/>
        <v>0</v>
      </c>
    </row>
    <row r="30" spans="1:8" ht="21.75" customHeight="1">
      <c r="A30" s="546" t="s">
        <v>573</v>
      </c>
      <c r="B30" s="488" t="s">
        <v>574</v>
      </c>
      <c r="C30" s="359">
        <v>1051110</v>
      </c>
      <c r="D30" s="12"/>
      <c r="E30" s="359">
        <v>1051110</v>
      </c>
      <c r="F30" s="359">
        <v>1051110</v>
      </c>
      <c r="G30" s="362"/>
      <c r="H30" s="362"/>
    </row>
    <row r="31" spans="1:8" ht="21.75" customHeight="1">
      <c r="A31" s="16" t="s">
        <v>31</v>
      </c>
      <c r="B31" s="472" t="s">
        <v>120</v>
      </c>
      <c r="C31" s="359"/>
      <c r="D31" s="12"/>
      <c r="E31" s="359"/>
      <c r="F31" s="359"/>
      <c r="G31" s="359">
        <v>0</v>
      </c>
      <c r="H31" s="359">
        <v>0</v>
      </c>
    </row>
    <row r="32" spans="1:8" ht="21.75" customHeight="1">
      <c r="A32" s="16" t="s">
        <v>296</v>
      </c>
      <c r="B32" s="472" t="s">
        <v>297</v>
      </c>
      <c r="C32" s="359">
        <v>0</v>
      </c>
      <c r="D32" s="12"/>
      <c r="E32" s="359">
        <v>0</v>
      </c>
      <c r="F32" s="359">
        <v>0</v>
      </c>
      <c r="G32" s="359">
        <v>0</v>
      </c>
      <c r="H32" s="359">
        <v>0</v>
      </c>
    </row>
    <row r="33" spans="1:8" ht="21.75" customHeight="1">
      <c r="A33" s="16" t="s">
        <v>32</v>
      </c>
      <c r="B33" s="472" t="s">
        <v>33</v>
      </c>
      <c r="C33" s="359">
        <v>0</v>
      </c>
      <c r="D33" s="12"/>
      <c r="E33" s="359">
        <v>0</v>
      </c>
      <c r="F33" s="359">
        <v>0</v>
      </c>
      <c r="G33" s="359">
        <v>0</v>
      </c>
      <c r="H33" s="359">
        <v>0</v>
      </c>
    </row>
    <row r="34" spans="1:8" ht="18.75" customHeight="1">
      <c r="A34" s="16" t="s">
        <v>34</v>
      </c>
      <c r="B34" s="472" t="s">
        <v>35</v>
      </c>
      <c r="C34" s="359">
        <v>0</v>
      </c>
      <c r="D34" s="12"/>
      <c r="E34" s="359">
        <v>0</v>
      </c>
      <c r="F34" s="359">
        <v>0</v>
      </c>
      <c r="G34" s="359">
        <v>0</v>
      </c>
      <c r="H34" s="359">
        <v>0</v>
      </c>
    </row>
    <row r="35" spans="1:8" ht="24.75" customHeight="1">
      <c r="A35" s="16" t="s">
        <v>36</v>
      </c>
      <c r="B35" s="472" t="s">
        <v>37</v>
      </c>
      <c r="C35" s="359">
        <v>0</v>
      </c>
      <c r="D35" s="12"/>
      <c r="E35" s="359">
        <v>0</v>
      </c>
      <c r="F35" s="359">
        <v>0</v>
      </c>
      <c r="G35" s="359">
        <v>0</v>
      </c>
      <c r="H35" s="359">
        <v>0</v>
      </c>
    </row>
    <row r="36" spans="1:8" ht="21.75" customHeight="1">
      <c r="A36" s="332" t="s">
        <v>38</v>
      </c>
      <c r="B36" s="475" t="s">
        <v>39</v>
      </c>
      <c r="C36" s="359">
        <v>0</v>
      </c>
      <c r="D36" s="12"/>
      <c r="E36" s="359">
        <v>0</v>
      </c>
      <c r="F36" s="359">
        <v>0</v>
      </c>
      <c r="G36" s="359">
        <v>0</v>
      </c>
      <c r="H36" s="359">
        <v>0</v>
      </c>
    </row>
    <row r="37" spans="1:8" ht="21.75" customHeight="1">
      <c r="A37" s="16" t="s">
        <v>40</v>
      </c>
      <c r="B37" s="472" t="s">
        <v>41</v>
      </c>
      <c r="C37" s="370">
        <v>1000</v>
      </c>
      <c r="D37" s="12"/>
      <c r="E37" s="370">
        <v>1000</v>
      </c>
      <c r="F37" s="370">
        <v>1000</v>
      </c>
      <c r="G37" s="370">
        <v>0</v>
      </c>
      <c r="H37" s="370">
        <v>0</v>
      </c>
    </row>
    <row r="38" spans="1:8" ht="21.75" customHeight="1">
      <c r="A38" s="16" t="s">
        <v>42</v>
      </c>
      <c r="B38" s="472" t="s">
        <v>43</v>
      </c>
      <c r="C38" s="363">
        <v>2000</v>
      </c>
      <c r="D38" s="9"/>
      <c r="E38" s="363">
        <v>2000</v>
      </c>
      <c r="F38" s="363">
        <v>2000</v>
      </c>
      <c r="G38" s="363">
        <v>0</v>
      </c>
      <c r="H38" s="363">
        <v>0</v>
      </c>
    </row>
    <row r="39" spans="1:8" ht="21.75" customHeight="1">
      <c r="A39" s="15" t="s">
        <v>44</v>
      </c>
      <c r="B39" s="474" t="s">
        <v>45</v>
      </c>
      <c r="C39" s="484">
        <v>0</v>
      </c>
      <c r="D39" s="500"/>
      <c r="E39" s="484">
        <v>0</v>
      </c>
      <c r="F39" s="484">
        <v>0</v>
      </c>
      <c r="G39" s="484">
        <v>0</v>
      </c>
      <c r="H39" s="484">
        <v>0</v>
      </c>
    </row>
    <row r="40" spans="1:8" ht="21.75" customHeight="1" hidden="1">
      <c r="A40" s="16" t="s">
        <v>298</v>
      </c>
      <c r="B40" s="472" t="s">
        <v>299</v>
      </c>
      <c r="C40" s="363"/>
      <c r="D40" s="9"/>
      <c r="E40" s="363"/>
      <c r="F40" s="363"/>
      <c r="G40" s="363"/>
      <c r="H40" s="363"/>
    </row>
    <row r="41" spans="1:8" ht="21.75" customHeight="1">
      <c r="A41" s="15" t="s">
        <v>46</v>
      </c>
      <c r="B41" s="474" t="s">
        <v>47</v>
      </c>
      <c r="C41" s="362">
        <v>0</v>
      </c>
      <c r="D41" s="11"/>
      <c r="E41" s="362">
        <v>0</v>
      </c>
      <c r="F41" s="362">
        <v>0</v>
      </c>
      <c r="G41" s="362">
        <v>0</v>
      </c>
      <c r="H41" s="362">
        <v>0</v>
      </c>
    </row>
    <row r="42" spans="1:8" ht="21.75" customHeight="1" hidden="1">
      <c r="A42" s="16" t="s">
        <v>121</v>
      </c>
      <c r="B42" s="472" t="s">
        <v>48</v>
      </c>
      <c r="C42" s="359"/>
      <c r="D42" s="12"/>
      <c r="E42" s="359"/>
      <c r="F42" s="359"/>
      <c r="G42" s="359"/>
      <c r="H42" s="359"/>
    </row>
    <row r="43" spans="1:8" ht="21.75" customHeight="1" hidden="1">
      <c r="A43" s="16" t="s">
        <v>302</v>
      </c>
      <c r="B43" s="472" t="s">
        <v>303</v>
      </c>
      <c r="C43" s="359"/>
      <c r="D43" s="12"/>
      <c r="E43" s="359"/>
      <c r="F43" s="359"/>
      <c r="G43" s="359"/>
      <c r="H43" s="359"/>
    </row>
    <row r="44" spans="1:8" ht="21.75" customHeight="1">
      <c r="A44" s="15" t="s">
        <v>49</v>
      </c>
      <c r="B44" s="474" t="s">
        <v>189</v>
      </c>
      <c r="C44" s="364">
        <v>0</v>
      </c>
      <c r="D44" s="10"/>
      <c r="E44" s="364">
        <v>0</v>
      </c>
      <c r="F44" s="364">
        <v>0</v>
      </c>
      <c r="G44" s="364">
        <v>0</v>
      </c>
      <c r="H44" s="364">
        <v>0</v>
      </c>
    </row>
    <row r="45" spans="1:8" ht="21.75" customHeight="1" hidden="1">
      <c r="A45" s="16" t="s">
        <v>122</v>
      </c>
      <c r="B45" s="472" t="s">
        <v>123</v>
      </c>
      <c r="C45" s="363"/>
      <c r="D45" s="9"/>
      <c r="E45" s="363"/>
      <c r="F45" s="363"/>
      <c r="G45" s="363"/>
      <c r="H45" s="363"/>
    </row>
    <row r="46" spans="1:8" ht="30" customHeight="1">
      <c r="A46" s="365" t="s">
        <v>186</v>
      </c>
      <c r="B46" s="476" t="s">
        <v>50</v>
      </c>
      <c r="C46" s="366">
        <f aca="true" t="shared" si="3" ref="C46:H46">C9+C18+C21+C29+C39+C41+C44</f>
        <v>11035948</v>
      </c>
      <c r="D46" s="366">
        <f t="shared" si="3"/>
        <v>-95000</v>
      </c>
      <c r="E46" s="366">
        <f t="shared" si="3"/>
        <v>10940948</v>
      </c>
      <c r="F46" s="366">
        <f t="shared" si="3"/>
        <v>10940948</v>
      </c>
      <c r="G46" s="366">
        <f t="shared" si="3"/>
        <v>0</v>
      </c>
      <c r="H46" s="366">
        <f t="shared" si="3"/>
        <v>0</v>
      </c>
    </row>
    <row r="47" spans="1:8" ht="21.75" customHeight="1">
      <c r="A47" s="15" t="s">
        <v>51</v>
      </c>
      <c r="B47" s="474" t="s">
        <v>52</v>
      </c>
      <c r="C47" s="362">
        <f aca="true" t="shared" si="4" ref="C47:H47">SUM(C48:C50)</f>
        <v>2172559</v>
      </c>
      <c r="D47" s="362">
        <f t="shared" si="4"/>
        <v>0</v>
      </c>
      <c r="E47" s="362">
        <f t="shared" si="4"/>
        <v>2172559</v>
      </c>
      <c r="F47" s="362">
        <f t="shared" si="4"/>
        <v>2172559</v>
      </c>
      <c r="G47" s="362">
        <f t="shared" si="4"/>
        <v>0</v>
      </c>
      <c r="H47" s="362">
        <f t="shared" si="4"/>
        <v>0</v>
      </c>
    </row>
    <row r="48" spans="1:8" ht="24" customHeight="1">
      <c r="A48" s="16" t="s">
        <v>476</v>
      </c>
      <c r="B48" s="472" t="s">
        <v>468</v>
      </c>
      <c r="C48" s="359">
        <v>0</v>
      </c>
      <c r="D48" s="12"/>
      <c r="E48" s="359">
        <v>0</v>
      </c>
      <c r="F48" s="359">
        <v>0</v>
      </c>
      <c r="G48" s="359">
        <v>0</v>
      </c>
      <c r="H48" s="359">
        <v>0</v>
      </c>
    </row>
    <row r="49" spans="1:8" ht="21.75" customHeight="1">
      <c r="A49" s="16" t="s">
        <v>53</v>
      </c>
      <c r="B49" s="472" t="s">
        <v>54</v>
      </c>
      <c r="C49" s="359">
        <v>2172559</v>
      </c>
      <c r="D49" s="359"/>
      <c r="E49" s="359">
        <v>2172559</v>
      </c>
      <c r="F49" s="359">
        <v>2172559</v>
      </c>
      <c r="G49" s="359">
        <v>0</v>
      </c>
      <c r="H49" s="359">
        <v>0</v>
      </c>
    </row>
    <row r="50" spans="1:8" ht="21.75" customHeight="1">
      <c r="A50" s="16" t="s">
        <v>300</v>
      </c>
      <c r="B50" s="472" t="s">
        <v>301</v>
      </c>
      <c r="C50" s="359">
        <v>0</v>
      </c>
      <c r="D50" s="12"/>
      <c r="E50" s="359">
        <v>0</v>
      </c>
      <c r="F50" s="359">
        <v>0</v>
      </c>
      <c r="G50" s="359">
        <v>0</v>
      </c>
      <c r="H50" s="359">
        <v>0</v>
      </c>
    </row>
    <row r="51" spans="1:8" s="5" customFormat="1" ht="37.5" customHeight="1" thickBot="1">
      <c r="A51" s="367" t="s">
        <v>124</v>
      </c>
      <c r="B51" s="477" t="s">
        <v>55</v>
      </c>
      <c r="C51" s="368">
        <f aca="true" t="shared" si="5" ref="C51:H51">C46+C47</f>
        <v>13208507</v>
      </c>
      <c r="D51" s="368">
        <f t="shared" si="5"/>
        <v>-95000</v>
      </c>
      <c r="E51" s="368">
        <f t="shared" si="5"/>
        <v>13113507</v>
      </c>
      <c r="F51" s="368">
        <f t="shared" si="5"/>
        <v>13113507</v>
      </c>
      <c r="G51" s="368">
        <f t="shared" si="5"/>
        <v>0</v>
      </c>
      <c r="H51" s="368">
        <f t="shared" si="5"/>
        <v>0</v>
      </c>
    </row>
    <row r="52" spans="1:5" ht="15">
      <c r="A52" s="1"/>
      <c r="B52" s="1"/>
      <c r="C52" s="1"/>
      <c r="D52" s="1"/>
      <c r="E52" s="1"/>
    </row>
  </sheetData>
  <sheetProtection/>
  <mergeCells count="12">
    <mergeCell ref="A6:A7"/>
    <mergeCell ref="B6:B7"/>
    <mergeCell ref="C6:C7"/>
    <mergeCell ref="D6:D7"/>
    <mergeCell ref="E6:E7"/>
    <mergeCell ref="F6:H6"/>
    <mergeCell ref="A1:H1"/>
    <mergeCell ref="A2:H2"/>
    <mergeCell ref="A4:B4"/>
    <mergeCell ref="A5:B5"/>
    <mergeCell ref="D5:E5"/>
    <mergeCell ref="G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7" width="7.00390625" style="0" customWidth="1"/>
  </cols>
  <sheetData>
    <row r="1" spans="1:5" ht="38.25" customHeight="1">
      <c r="A1" s="622" t="s">
        <v>474</v>
      </c>
      <c r="B1" s="622"/>
      <c r="C1" s="622"/>
      <c r="D1" s="622"/>
      <c r="E1" s="622"/>
    </row>
    <row r="2" spans="1:5" ht="18" customHeight="1">
      <c r="A2" s="624" t="s">
        <v>481</v>
      </c>
      <c r="B2" s="624"/>
      <c r="C2" s="624"/>
      <c r="D2" s="624"/>
      <c r="E2" s="624"/>
    </row>
    <row r="3" spans="1:5" ht="28.5" customHeight="1">
      <c r="A3" s="4"/>
      <c r="B3" s="2"/>
      <c r="C3" s="356"/>
      <c r="D3" s="625"/>
      <c r="E3" s="625"/>
    </row>
    <row r="4" spans="1:5" ht="13.5" thickBot="1">
      <c r="A4" s="80" t="s">
        <v>528</v>
      </c>
      <c r="B4" s="3"/>
      <c r="C4" s="369"/>
      <c r="D4" s="633" t="s">
        <v>463</v>
      </c>
      <c r="E4" s="633"/>
    </row>
    <row r="5" spans="1:5" ht="44.25" customHeight="1" thickBot="1" thickTop="1">
      <c r="A5" s="19" t="s">
        <v>0</v>
      </c>
      <c r="B5" s="20" t="s">
        <v>1</v>
      </c>
      <c r="C5" s="478" t="s">
        <v>519</v>
      </c>
      <c r="D5" s="479" t="s">
        <v>523</v>
      </c>
      <c r="E5" s="480" t="s">
        <v>525</v>
      </c>
    </row>
    <row r="6" spans="1:5" ht="12.75" customHeight="1" thickTop="1">
      <c r="A6" s="358" t="s">
        <v>100</v>
      </c>
      <c r="B6" s="470" t="s">
        <v>101</v>
      </c>
      <c r="C6" s="481" t="s">
        <v>102</v>
      </c>
      <c r="D6" s="482" t="s">
        <v>103</v>
      </c>
      <c r="E6" s="483" t="s">
        <v>104</v>
      </c>
    </row>
    <row r="7" spans="1:5" ht="21.75" customHeight="1">
      <c r="A7" s="18" t="s">
        <v>2</v>
      </c>
      <c r="B7" s="471" t="s">
        <v>3</v>
      </c>
      <c r="C7" s="362">
        <f>C8+C15</f>
        <v>10241877</v>
      </c>
      <c r="D7" s="11">
        <f>SUM(D8:D15)</f>
        <v>11417677</v>
      </c>
      <c r="E7" s="362">
        <f>E8+E15</f>
        <v>9572598</v>
      </c>
    </row>
    <row r="8" spans="1:5" s="21" customFormat="1" ht="21.75" customHeight="1">
      <c r="A8" s="16" t="s">
        <v>4</v>
      </c>
      <c r="B8" s="472" t="s">
        <v>5</v>
      </c>
      <c r="C8" s="359">
        <v>10241877</v>
      </c>
      <c r="D8" s="12">
        <v>11417677</v>
      </c>
      <c r="E8" s="359">
        <v>9572598</v>
      </c>
    </row>
    <row r="9" spans="1:5" s="21" customFormat="1" ht="21.75" customHeight="1" hidden="1">
      <c r="A9" s="16" t="s">
        <v>125</v>
      </c>
      <c r="B9" s="472" t="s">
        <v>6</v>
      </c>
      <c r="C9" s="359"/>
      <c r="D9" s="12"/>
      <c r="E9" s="359"/>
    </row>
    <row r="10" spans="1:5" s="21" customFormat="1" ht="21.75" customHeight="1" hidden="1">
      <c r="A10" s="16" t="s">
        <v>126</v>
      </c>
      <c r="B10" s="472" t="s">
        <v>7</v>
      </c>
      <c r="C10" s="359"/>
      <c r="D10" s="12"/>
      <c r="E10" s="359"/>
    </row>
    <row r="11" spans="1:5" s="21" customFormat="1" ht="21.75" customHeight="1" hidden="1">
      <c r="A11" s="16" t="s">
        <v>127</v>
      </c>
      <c r="B11" s="472" t="s">
        <v>8</v>
      </c>
      <c r="C11" s="359"/>
      <c r="D11" s="12"/>
      <c r="E11" s="359"/>
    </row>
    <row r="12" spans="1:5" s="21" customFormat="1" ht="21.75" customHeight="1" hidden="1">
      <c r="A12" s="16" t="s">
        <v>128</v>
      </c>
      <c r="B12" s="472" t="s">
        <v>9</v>
      </c>
      <c r="C12" s="359"/>
      <c r="D12" s="12"/>
      <c r="E12" s="359"/>
    </row>
    <row r="13" spans="1:5" s="21" customFormat="1" ht="21.75" customHeight="1" hidden="1">
      <c r="A13" s="16" t="s">
        <v>129</v>
      </c>
      <c r="B13" s="473" t="s">
        <v>10</v>
      </c>
      <c r="C13" s="360"/>
      <c r="D13" s="12"/>
      <c r="E13" s="360"/>
    </row>
    <row r="14" spans="1:5" s="21" customFormat="1" ht="21.75" customHeight="1" hidden="1">
      <c r="A14" s="16" t="s">
        <v>130</v>
      </c>
      <c r="B14" s="473" t="s">
        <v>11</v>
      </c>
      <c r="C14" s="361"/>
      <c r="D14" s="12"/>
      <c r="E14" s="361"/>
    </row>
    <row r="15" spans="1:5" s="21" customFormat="1" ht="21.75" customHeight="1">
      <c r="A15" s="16" t="s">
        <v>12</v>
      </c>
      <c r="B15" s="472" t="s">
        <v>13</v>
      </c>
      <c r="C15" s="359">
        <v>0</v>
      </c>
      <c r="D15" s="12">
        <v>0</v>
      </c>
      <c r="E15" s="359">
        <v>0</v>
      </c>
    </row>
    <row r="16" spans="1:5" ht="21.75" customHeight="1">
      <c r="A16" s="15" t="s">
        <v>14</v>
      </c>
      <c r="B16" s="474" t="s">
        <v>15</v>
      </c>
      <c r="C16" s="362">
        <v>0</v>
      </c>
      <c r="D16" s="11">
        <v>8000000</v>
      </c>
      <c r="E16" s="362">
        <v>0</v>
      </c>
    </row>
    <row r="17" spans="1:5" ht="21.75" customHeight="1" hidden="1">
      <c r="A17" s="16" t="s">
        <v>159</v>
      </c>
      <c r="B17" s="473" t="s">
        <v>295</v>
      </c>
      <c r="C17" s="360"/>
      <c r="D17" s="12"/>
      <c r="E17" s="360"/>
    </row>
    <row r="18" spans="1:5" ht="21.75" customHeight="1" hidden="1">
      <c r="A18" s="16" t="s">
        <v>160</v>
      </c>
      <c r="B18" s="472" t="s">
        <v>188</v>
      </c>
      <c r="C18" s="359"/>
      <c r="D18" s="12"/>
      <c r="E18" s="359"/>
    </row>
    <row r="19" spans="1:5" ht="21.75" customHeight="1">
      <c r="A19" s="15" t="s">
        <v>16</v>
      </c>
      <c r="B19" s="474" t="s">
        <v>17</v>
      </c>
      <c r="C19" s="362">
        <f>C21+C26+C20</f>
        <v>324000</v>
      </c>
      <c r="D19" s="11">
        <f>D21+D26+D20</f>
        <v>430219</v>
      </c>
      <c r="E19" s="362">
        <f>E21+E26+E20</f>
        <v>430000</v>
      </c>
    </row>
    <row r="20" spans="1:5" ht="21.75" customHeight="1">
      <c r="A20" s="16" t="s">
        <v>465</v>
      </c>
      <c r="B20" s="472" t="s">
        <v>464</v>
      </c>
      <c r="C20" s="359">
        <v>253000</v>
      </c>
      <c r="D20" s="12">
        <v>286000</v>
      </c>
      <c r="E20" s="359">
        <v>286000</v>
      </c>
    </row>
    <row r="21" spans="1:5" s="21" customFormat="1" ht="23.25" customHeight="1">
      <c r="A21" s="16" t="s">
        <v>18</v>
      </c>
      <c r="B21" s="472" t="s">
        <v>19</v>
      </c>
      <c r="C21" s="359">
        <v>70000</v>
      </c>
      <c r="D21" s="12">
        <v>140734</v>
      </c>
      <c r="E21" s="359">
        <v>140000</v>
      </c>
    </row>
    <row r="22" spans="1:5" s="21" customFormat="1" ht="21.75" customHeight="1" hidden="1">
      <c r="A22" s="16" t="s">
        <v>20</v>
      </c>
      <c r="B22" s="472" t="s">
        <v>21</v>
      </c>
      <c r="C22" s="359"/>
      <c r="D22" s="12"/>
      <c r="E22" s="359"/>
    </row>
    <row r="23" spans="1:5" s="21" customFormat="1" ht="21.75" customHeight="1" hidden="1">
      <c r="A23" s="16"/>
      <c r="B23" s="472" t="s">
        <v>22</v>
      </c>
      <c r="C23" s="359"/>
      <c r="D23" s="12"/>
      <c r="E23" s="359"/>
    </row>
    <row r="24" spans="1:5" s="21" customFormat="1" ht="21.75" customHeight="1" hidden="1">
      <c r="A24" s="16" t="s">
        <v>23</v>
      </c>
      <c r="B24" s="472" t="s">
        <v>24</v>
      </c>
      <c r="C24" s="359"/>
      <c r="D24" s="12"/>
      <c r="E24" s="359"/>
    </row>
    <row r="25" spans="1:5" s="21" customFormat="1" ht="21.75" customHeight="1" hidden="1">
      <c r="A25" s="16" t="s">
        <v>25</v>
      </c>
      <c r="B25" s="472" t="s">
        <v>26</v>
      </c>
      <c r="C25" s="359"/>
      <c r="D25" s="12"/>
      <c r="E25" s="359"/>
    </row>
    <row r="26" spans="1:5" s="21" customFormat="1" ht="21.75" customHeight="1">
      <c r="A26" s="16" t="s">
        <v>27</v>
      </c>
      <c r="B26" s="472" t="s">
        <v>28</v>
      </c>
      <c r="C26" s="359">
        <v>1000</v>
      </c>
      <c r="D26" s="12">
        <v>3485</v>
      </c>
      <c r="E26" s="359">
        <v>4000</v>
      </c>
    </row>
    <row r="27" spans="1:5" ht="21.75" customHeight="1">
      <c r="A27" s="15" t="s">
        <v>29</v>
      </c>
      <c r="B27" s="474" t="s">
        <v>30</v>
      </c>
      <c r="C27" s="362">
        <f>SUM(C28:C35)</f>
        <v>5000</v>
      </c>
      <c r="D27" s="11">
        <f>SUM(D28:D35)</f>
        <v>2980</v>
      </c>
      <c r="E27" s="362">
        <f>SUM(E28:E35)</f>
        <v>4000</v>
      </c>
    </row>
    <row r="28" spans="1:5" ht="21.75" customHeight="1">
      <c r="A28" s="16" t="s">
        <v>31</v>
      </c>
      <c r="B28" s="472" t="s">
        <v>120</v>
      </c>
      <c r="C28" s="359">
        <v>0</v>
      </c>
      <c r="D28" s="12">
        <v>0</v>
      </c>
      <c r="E28" s="359">
        <v>0</v>
      </c>
    </row>
    <row r="29" spans="1:5" ht="21.75" customHeight="1">
      <c r="A29" s="16" t="s">
        <v>296</v>
      </c>
      <c r="B29" s="472" t="s">
        <v>297</v>
      </c>
      <c r="C29" s="359">
        <v>0</v>
      </c>
      <c r="D29" s="12">
        <v>0</v>
      </c>
      <c r="E29" s="359">
        <v>0</v>
      </c>
    </row>
    <row r="30" spans="1:5" ht="21.75" customHeight="1">
      <c r="A30" s="16" t="s">
        <v>32</v>
      </c>
      <c r="B30" s="472" t="s">
        <v>33</v>
      </c>
      <c r="C30" s="359">
        <v>0</v>
      </c>
      <c r="D30" s="12">
        <v>0</v>
      </c>
      <c r="E30" s="359">
        <v>0</v>
      </c>
    </row>
    <row r="31" spans="1:5" ht="18.75" customHeight="1">
      <c r="A31" s="16" t="s">
        <v>34</v>
      </c>
      <c r="B31" s="472" t="s">
        <v>35</v>
      </c>
      <c r="C31" s="359">
        <v>0</v>
      </c>
      <c r="D31" s="12">
        <v>0</v>
      </c>
      <c r="E31" s="359">
        <v>0</v>
      </c>
    </row>
    <row r="32" spans="1:5" ht="24.75" customHeight="1">
      <c r="A32" s="16" t="s">
        <v>36</v>
      </c>
      <c r="B32" s="472" t="s">
        <v>37</v>
      </c>
      <c r="C32" s="359">
        <v>0</v>
      </c>
      <c r="D32" s="12">
        <v>0</v>
      </c>
      <c r="E32" s="359">
        <v>0</v>
      </c>
    </row>
    <row r="33" spans="1:5" ht="21.75" customHeight="1">
      <c r="A33" s="332" t="s">
        <v>38</v>
      </c>
      <c r="B33" s="475" t="s">
        <v>39</v>
      </c>
      <c r="C33" s="359">
        <v>0</v>
      </c>
      <c r="D33" s="12">
        <v>0</v>
      </c>
      <c r="E33" s="359">
        <v>0</v>
      </c>
    </row>
    <row r="34" spans="1:5" ht="21.75" customHeight="1">
      <c r="A34" s="16" t="s">
        <v>40</v>
      </c>
      <c r="B34" s="472" t="s">
        <v>41</v>
      </c>
      <c r="C34" s="370">
        <v>5000</v>
      </c>
      <c r="D34" s="12">
        <v>943</v>
      </c>
      <c r="E34" s="370">
        <v>2000</v>
      </c>
    </row>
    <row r="35" spans="1:5" ht="21.75" customHeight="1">
      <c r="A35" s="16" t="s">
        <v>42</v>
      </c>
      <c r="B35" s="472" t="s">
        <v>43</v>
      </c>
      <c r="C35" s="363">
        <v>0</v>
      </c>
      <c r="D35" s="9">
        <v>2037</v>
      </c>
      <c r="E35" s="363">
        <v>2000</v>
      </c>
    </row>
    <row r="36" spans="1:5" ht="21.75" customHeight="1">
      <c r="A36" s="15" t="s">
        <v>44</v>
      </c>
      <c r="B36" s="474" t="s">
        <v>45</v>
      </c>
      <c r="C36" s="484">
        <v>0</v>
      </c>
      <c r="D36" s="500">
        <v>196000</v>
      </c>
      <c r="E36" s="484">
        <v>0</v>
      </c>
    </row>
    <row r="37" spans="1:5" ht="21.75" customHeight="1" hidden="1">
      <c r="A37" s="16" t="s">
        <v>298</v>
      </c>
      <c r="B37" s="472" t="s">
        <v>299</v>
      </c>
      <c r="C37" s="363"/>
      <c r="D37" s="9"/>
      <c r="E37" s="363"/>
    </row>
    <row r="38" spans="1:5" ht="21.75" customHeight="1">
      <c r="A38" s="15" t="s">
        <v>46</v>
      </c>
      <c r="B38" s="474" t="s">
        <v>47</v>
      </c>
      <c r="C38" s="362">
        <v>0</v>
      </c>
      <c r="D38" s="11">
        <v>62700</v>
      </c>
      <c r="E38" s="362">
        <v>0</v>
      </c>
    </row>
    <row r="39" spans="1:5" ht="21.75" customHeight="1" hidden="1">
      <c r="A39" s="16" t="s">
        <v>121</v>
      </c>
      <c r="B39" s="472" t="s">
        <v>48</v>
      </c>
      <c r="C39" s="359"/>
      <c r="D39" s="12"/>
      <c r="E39" s="359"/>
    </row>
    <row r="40" spans="1:5" ht="21.75" customHeight="1" hidden="1">
      <c r="A40" s="16" t="s">
        <v>302</v>
      </c>
      <c r="B40" s="472" t="s">
        <v>303</v>
      </c>
      <c r="C40" s="359"/>
      <c r="D40" s="12"/>
      <c r="E40" s="359"/>
    </row>
    <row r="41" spans="1:5" ht="21.75" customHeight="1">
      <c r="A41" s="15" t="s">
        <v>49</v>
      </c>
      <c r="B41" s="474" t="s">
        <v>189</v>
      </c>
      <c r="C41" s="364">
        <v>0</v>
      </c>
      <c r="D41" s="10">
        <v>0</v>
      </c>
      <c r="E41" s="364">
        <v>0</v>
      </c>
    </row>
    <row r="42" spans="1:5" ht="21.75" customHeight="1" hidden="1">
      <c r="A42" s="16" t="s">
        <v>122</v>
      </c>
      <c r="B42" s="472" t="s">
        <v>123</v>
      </c>
      <c r="C42" s="363"/>
      <c r="D42" s="9"/>
      <c r="E42" s="363"/>
    </row>
    <row r="43" spans="1:5" ht="30" customHeight="1">
      <c r="A43" s="365" t="s">
        <v>186</v>
      </c>
      <c r="B43" s="476" t="s">
        <v>50</v>
      </c>
      <c r="C43" s="366">
        <f>C7+C16+C19+C27+C36+C38+C41</f>
        <v>10570877</v>
      </c>
      <c r="D43" s="14">
        <f>D7+D16+D19+D27+D36+D38+D41</f>
        <v>20109576</v>
      </c>
      <c r="E43" s="366">
        <f>E7+E16+E19+E27+E36+E38+E41</f>
        <v>10006598</v>
      </c>
    </row>
    <row r="44" spans="1:5" ht="21.75" customHeight="1">
      <c r="A44" s="15" t="s">
        <v>51</v>
      </c>
      <c r="B44" s="474" t="s">
        <v>52</v>
      </c>
      <c r="C44" s="362">
        <f>SUM(C45:C47)</f>
        <v>2290526</v>
      </c>
      <c r="D44" s="11">
        <f>SUM(D45:D47)</f>
        <v>2673430</v>
      </c>
      <c r="E44" s="362">
        <f>SUM(E45:E47)</f>
        <v>1952674</v>
      </c>
    </row>
    <row r="45" spans="1:5" ht="24" customHeight="1">
      <c r="A45" s="16" t="s">
        <v>476</v>
      </c>
      <c r="B45" s="472" t="s">
        <v>468</v>
      </c>
      <c r="C45" s="359">
        <v>0</v>
      </c>
      <c r="D45" s="12">
        <v>0</v>
      </c>
      <c r="E45" s="359">
        <v>0</v>
      </c>
    </row>
    <row r="46" spans="1:5" ht="21.75" customHeight="1">
      <c r="A46" s="16" t="s">
        <v>53</v>
      </c>
      <c r="B46" s="472" t="s">
        <v>54</v>
      </c>
      <c r="C46" s="359">
        <v>2290526</v>
      </c>
      <c r="D46" s="12">
        <v>2290526</v>
      </c>
      <c r="E46" s="359">
        <v>1952674</v>
      </c>
    </row>
    <row r="47" spans="1:5" ht="21.75" customHeight="1">
      <c r="A47" s="16" t="s">
        <v>300</v>
      </c>
      <c r="B47" s="472" t="s">
        <v>301</v>
      </c>
      <c r="C47" s="359">
        <v>0</v>
      </c>
      <c r="D47" s="12">
        <v>382904</v>
      </c>
      <c r="E47" s="359">
        <v>0</v>
      </c>
    </row>
    <row r="48" spans="1:5" s="5" customFormat="1" ht="37.5" customHeight="1" thickBot="1">
      <c r="A48" s="367" t="s">
        <v>124</v>
      </c>
      <c r="B48" s="477" t="s">
        <v>55</v>
      </c>
      <c r="C48" s="368">
        <f>C43+C44</f>
        <v>12861403</v>
      </c>
      <c r="D48" s="485">
        <f>D43+D44</f>
        <v>22783006</v>
      </c>
      <c r="E48" s="368">
        <f>E43+E44</f>
        <v>11959272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rowBreaks count="1" manualBreakCount="1">
    <brk id="4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106" zoomScaleNormal="106" zoomScalePageLayoutView="0" workbookViewId="0" topLeftCell="A1">
      <selection activeCell="B8" sqref="B8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3.421875" style="512" customWidth="1"/>
    <col min="7" max="7" width="11.8515625" style="512" customWidth="1"/>
    <col min="8" max="8" width="10.8515625" style="512" customWidth="1"/>
  </cols>
  <sheetData>
    <row r="1" spans="1:8" ht="30" customHeight="1">
      <c r="A1" s="622" t="s">
        <v>475</v>
      </c>
      <c r="B1" s="622"/>
      <c r="C1" s="622"/>
      <c r="D1" s="622"/>
      <c r="E1" s="622"/>
      <c r="F1" s="623"/>
      <c r="G1" s="623"/>
      <c r="H1" s="623"/>
    </row>
    <row r="2" spans="1:8" ht="18" customHeight="1">
      <c r="A2" s="624" t="s">
        <v>521</v>
      </c>
      <c r="B2" s="624"/>
      <c r="C2" s="624"/>
      <c r="D2" s="624"/>
      <c r="E2" s="624"/>
      <c r="F2" s="623"/>
      <c r="G2" s="623"/>
      <c r="H2" s="623"/>
    </row>
    <row r="3" spans="1:8" ht="18" customHeight="1">
      <c r="A3" s="501"/>
      <c r="B3" s="501"/>
      <c r="C3" s="501"/>
      <c r="D3" s="501"/>
      <c r="E3" s="501"/>
      <c r="F3"/>
      <c r="G3"/>
      <c r="H3"/>
    </row>
    <row r="4" spans="1:8" ht="18" customHeight="1">
      <c r="A4" s="739" t="s">
        <v>601</v>
      </c>
      <c r="B4" s="739"/>
      <c r="C4" s="501"/>
      <c r="D4" s="501"/>
      <c r="E4" s="501"/>
      <c r="F4" s="502"/>
      <c r="G4" s="502"/>
      <c r="H4" s="502"/>
    </row>
    <row r="5" spans="1:8" ht="19.5" customHeight="1" thickBot="1">
      <c r="A5" s="740" t="s">
        <v>600</v>
      </c>
      <c r="B5" s="740"/>
      <c r="C5" s="356"/>
      <c r="D5" s="625"/>
      <c r="E5" s="625"/>
      <c r="F5" s="503"/>
      <c r="G5" s="626" t="s">
        <v>463</v>
      </c>
      <c r="H5" s="626"/>
    </row>
    <row r="6" spans="1:8" ht="14.25" thickBot="1" thickTop="1">
      <c r="A6" s="627" t="s">
        <v>0</v>
      </c>
      <c r="B6" s="629" t="s">
        <v>1</v>
      </c>
      <c r="C6" s="630" t="s">
        <v>586</v>
      </c>
      <c r="D6" s="630" t="s">
        <v>584</v>
      </c>
      <c r="E6" s="630" t="s">
        <v>585</v>
      </c>
      <c r="F6" s="631" t="s">
        <v>595</v>
      </c>
      <c r="G6" s="631"/>
      <c r="H6" s="632"/>
    </row>
    <row r="7" spans="1:8" ht="38.25" customHeight="1" thickBot="1" thickTop="1">
      <c r="A7" s="628"/>
      <c r="B7" s="628"/>
      <c r="C7" s="628"/>
      <c r="D7" s="628"/>
      <c r="E7" s="628"/>
      <c r="F7" s="504" t="s">
        <v>533</v>
      </c>
      <c r="G7" s="505" t="s">
        <v>534</v>
      </c>
      <c r="H7" s="506" t="s">
        <v>535</v>
      </c>
    </row>
    <row r="8" spans="1:8" ht="12.75" customHeight="1" thickTop="1">
      <c r="A8" s="507" t="s">
        <v>100</v>
      </c>
      <c r="B8" s="508" t="s">
        <v>101</v>
      </c>
      <c r="C8" s="507" t="s">
        <v>102</v>
      </c>
      <c r="D8" s="509" t="s">
        <v>103</v>
      </c>
      <c r="E8" s="510" t="s">
        <v>104</v>
      </c>
      <c r="F8" s="511" t="s">
        <v>412</v>
      </c>
      <c r="G8" s="511" t="s">
        <v>429</v>
      </c>
      <c r="H8" s="511" t="s">
        <v>536</v>
      </c>
    </row>
    <row r="9" spans="1:8" s="7" customFormat="1" ht="21.75" customHeight="1">
      <c r="A9" s="18" t="s">
        <v>56</v>
      </c>
      <c r="B9" s="471" t="s">
        <v>57</v>
      </c>
      <c r="C9" s="362">
        <f aca="true" t="shared" si="0" ref="C9:H9">C10+C18</f>
        <v>4287000</v>
      </c>
      <c r="D9" s="11">
        <f t="shared" si="0"/>
        <v>0</v>
      </c>
      <c r="E9" s="362">
        <f t="shared" si="0"/>
        <v>4287000</v>
      </c>
      <c r="F9" s="362">
        <f t="shared" si="0"/>
        <v>4287000</v>
      </c>
      <c r="G9" s="362">
        <f t="shared" si="0"/>
        <v>0</v>
      </c>
      <c r="H9" s="362">
        <f t="shared" si="0"/>
        <v>0</v>
      </c>
    </row>
    <row r="10" spans="1:8" s="6" customFormat="1" ht="21.75" customHeight="1">
      <c r="A10" s="16" t="s">
        <v>58</v>
      </c>
      <c r="B10" s="472" t="s">
        <v>59</v>
      </c>
      <c r="C10" s="359">
        <v>0</v>
      </c>
      <c r="D10" s="12">
        <v>0</v>
      </c>
      <c r="E10" s="359">
        <v>0</v>
      </c>
      <c r="F10" s="359">
        <v>0</v>
      </c>
      <c r="G10" s="359">
        <v>0</v>
      </c>
      <c r="H10" s="359">
        <v>0</v>
      </c>
    </row>
    <row r="11" spans="1:8" s="6" customFormat="1" ht="22.5" customHeight="1" hidden="1">
      <c r="A11" s="16" t="s">
        <v>131</v>
      </c>
      <c r="B11" s="472" t="s">
        <v>60</v>
      </c>
      <c r="C11" s="359"/>
      <c r="D11" s="12"/>
      <c r="E11" s="359"/>
      <c r="F11" s="359"/>
      <c r="G11" s="359"/>
      <c r="H11" s="359"/>
    </row>
    <row r="12" spans="1:8" s="6" customFormat="1" ht="22.5" customHeight="1" hidden="1">
      <c r="A12" s="16" t="s">
        <v>191</v>
      </c>
      <c r="B12" s="472" t="s">
        <v>192</v>
      </c>
      <c r="C12" s="359"/>
      <c r="D12" s="12"/>
      <c r="E12" s="359"/>
      <c r="F12" s="359"/>
      <c r="G12" s="359"/>
      <c r="H12" s="359"/>
    </row>
    <row r="13" spans="1:8" s="6" customFormat="1" ht="22.5" customHeight="1" hidden="1">
      <c r="A13" s="16" t="s">
        <v>287</v>
      </c>
      <c r="B13" s="472" t="s">
        <v>288</v>
      </c>
      <c r="C13" s="359"/>
      <c r="D13" s="12"/>
      <c r="E13" s="359"/>
      <c r="F13" s="359"/>
      <c r="G13" s="359"/>
      <c r="H13" s="359"/>
    </row>
    <row r="14" spans="1:8" s="6" customFormat="1" ht="21.75" customHeight="1" hidden="1">
      <c r="A14" s="16" t="s">
        <v>132</v>
      </c>
      <c r="B14" s="472" t="s">
        <v>61</v>
      </c>
      <c r="C14" s="359"/>
      <c r="D14" s="12"/>
      <c r="E14" s="359"/>
      <c r="F14" s="359"/>
      <c r="G14" s="359"/>
      <c r="H14" s="359"/>
    </row>
    <row r="15" spans="1:8" s="6" customFormat="1" ht="21.75" customHeight="1" hidden="1">
      <c r="A15" s="16" t="s">
        <v>133</v>
      </c>
      <c r="B15" s="472" t="s">
        <v>62</v>
      </c>
      <c r="C15" s="360"/>
      <c r="D15" s="12"/>
      <c r="E15" s="360"/>
      <c r="F15" s="360"/>
      <c r="G15" s="360"/>
      <c r="H15" s="360"/>
    </row>
    <row r="16" spans="1:8" s="6" customFormat="1" ht="21.75" customHeight="1" hidden="1">
      <c r="A16" s="16" t="s">
        <v>134</v>
      </c>
      <c r="B16" s="472" t="s">
        <v>63</v>
      </c>
      <c r="C16" s="361"/>
      <c r="D16" s="12"/>
      <c r="E16" s="361"/>
      <c r="F16" s="361"/>
      <c r="G16" s="361"/>
      <c r="H16" s="361"/>
    </row>
    <row r="17" spans="1:8" s="6" customFormat="1" ht="21.75" customHeight="1" hidden="1">
      <c r="A17" s="16" t="s">
        <v>135</v>
      </c>
      <c r="B17" s="472" t="s">
        <v>64</v>
      </c>
      <c r="C17" s="361"/>
      <c r="D17" s="12"/>
      <c r="E17" s="361"/>
      <c r="F17" s="361"/>
      <c r="G17" s="361"/>
      <c r="H17" s="361"/>
    </row>
    <row r="18" spans="1:8" s="6" customFormat="1" ht="21.75" customHeight="1">
      <c r="A18" s="16" t="s">
        <v>65</v>
      </c>
      <c r="B18" s="472" t="s">
        <v>66</v>
      </c>
      <c r="C18" s="359">
        <v>4287000</v>
      </c>
      <c r="D18" s="12"/>
      <c r="E18" s="359">
        <v>4287000</v>
      </c>
      <c r="F18" s="359">
        <v>4287000</v>
      </c>
      <c r="G18" s="359">
        <v>0</v>
      </c>
      <c r="H18" s="359">
        <v>0</v>
      </c>
    </row>
    <row r="19" spans="1:8" s="6" customFormat="1" ht="21.75" customHeight="1" hidden="1">
      <c r="A19" s="16" t="s">
        <v>136</v>
      </c>
      <c r="B19" s="472" t="s">
        <v>67</v>
      </c>
      <c r="C19" s="359"/>
      <c r="D19" s="12"/>
      <c r="E19" s="359"/>
      <c r="F19" s="359"/>
      <c r="G19" s="359"/>
      <c r="H19" s="359"/>
    </row>
    <row r="20" spans="1:8" s="6" customFormat="1" ht="28.5" customHeight="1" hidden="1">
      <c r="A20" s="16" t="s">
        <v>137</v>
      </c>
      <c r="B20" s="472" t="s">
        <v>68</v>
      </c>
      <c r="C20" s="359"/>
      <c r="D20" s="12"/>
      <c r="E20" s="359"/>
      <c r="F20" s="359"/>
      <c r="G20" s="359"/>
      <c r="H20" s="359"/>
    </row>
    <row r="21" spans="1:8" s="6" customFormat="1" ht="21.75" customHeight="1" hidden="1">
      <c r="A21" s="16" t="s">
        <v>138</v>
      </c>
      <c r="B21" s="472" t="s">
        <v>69</v>
      </c>
      <c r="C21" s="359"/>
      <c r="D21" s="12"/>
      <c r="E21" s="359"/>
      <c r="F21" s="359"/>
      <c r="G21" s="359"/>
      <c r="H21" s="359"/>
    </row>
    <row r="22" spans="1:8" s="7" customFormat="1" ht="34.5" customHeight="1">
      <c r="A22" s="15" t="s">
        <v>70</v>
      </c>
      <c r="B22" s="486" t="s">
        <v>157</v>
      </c>
      <c r="C22" s="362">
        <v>720000</v>
      </c>
      <c r="D22" s="11"/>
      <c r="E22" s="362">
        <v>720000</v>
      </c>
      <c r="F22" s="362">
        <v>720000</v>
      </c>
      <c r="G22" s="362">
        <v>0</v>
      </c>
      <c r="H22" s="362">
        <v>0</v>
      </c>
    </row>
    <row r="23" spans="1:8" s="7" customFormat="1" ht="21.75" customHeight="1">
      <c r="A23" s="15" t="s">
        <v>71</v>
      </c>
      <c r="B23" s="474" t="s">
        <v>72</v>
      </c>
      <c r="C23" s="366">
        <f aca="true" t="shared" si="1" ref="C23:H23">C24+C27+C30+C36+C37</f>
        <v>3885313</v>
      </c>
      <c r="D23" s="14">
        <f t="shared" si="1"/>
        <v>0</v>
      </c>
      <c r="E23" s="366">
        <f t="shared" si="1"/>
        <v>3885313</v>
      </c>
      <c r="F23" s="366">
        <f t="shared" si="1"/>
        <v>3885313</v>
      </c>
      <c r="G23" s="366">
        <f t="shared" si="1"/>
        <v>0</v>
      </c>
      <c r="H23" s="366">
        <f t="shared" si="1"/>
        <v>0</v>
      </c>
    </row>
    <row r="24" spans="1:8" s="6" customFormat="1" ht="21.75" customHeight="1">
      <c r="A24" s="16" t="s">
        <v>73</v>
      </c>
      <c r="B24" s="472" t="s">
        <v>74</v>
      </c>
      <c r="C24" s="359">
        <v>400000</v>
      </c>
      <c r="D24" s="12"/>
      <c r="E24" s="359">
        <v>400000</v>
      </c>
      <c r="F24" s="359">
        <v>400000</v>
      </c>
      <c r="G24" s="359">
        <v>0</v>
      </c>
      <c r="H24" s="359">
        <v>0</v>
      </c>
    </row>
    <row r="25" spans="1:8" s="6" customFormat="1" ht="21.75" customHeight="1" hidden="1">
      <c r="A25" s="16" t="s">
        <v>143</v>
      </c>
      <c r="B25" s="472" t="s">
        <v>145</v>
      </c>
      <c r="C25" s="359"/>
      <c r="D25" s="12"/>
      <c r="E25" s="359"/>
      <c r="F25" s="359"/>
      <c r="G25" s="359"/>
      <c r="H25" s="359"/>
    </row>
    <row r="26" spans="1:8" s="6" customFormat="1" ht="21.75" customHeight="1" hidden="1">
      <c r="A26" s="16" t="s">
        <v>144</v>
      </c>
      <c r="B26" s="472" t="s">
        <v>146</v>
      </c>
      <c r="C26" s="359"/>
      <c r="D26" s="12"/>
      <c r="E26" s="359"/>
      <c r="F26" s="359"/>
      <c r="G26" s="359"/>
      <c r="H26" s="359"/>
    </row>
    <row r="27" spans="1:8" s="6" customFormat="1" ht="21.75" customHeight="1">
      <c r="A27" s="16" t="s">
        <v>75</v>
      </c>
      <c r="B27" s="472" t="s">
        <v>76</v>
      </c>
      <c r="C27" s="359">
        <v>78000</v>
      </c>
      <c r="D27" s="12"/>
      <c r="E27" s="359">
        <v>78000</v>
      </c>
      <c r="F27" s="359">
        <v>78000</v>
      </c>
      <c r="G27" s="359">
        <v>0</v>
      </c>
      <c r="H27" s="359">
        <v>0</v>
      </c>
    </row>
    <row r="28" spans="1:8" s="6" customFormat="1" ht="21.75" customHeight="1" hidden="1">
      <c r="A28" s="16" t="s">
        <v>139</v>
      </c>
      <c r="B28" s="472" t="s">
        <v>141</v>
      </c>
      <c r="C28" s="370"/>
      <c r="D28" s="13"/>
      <c r="E28" s="370"/>
      <c r="F28" s="370"/>
      <c r="G28" s="370"/>
      <c r="H28" s="370"/>
    </row>
    <row r="29" spans="1:8" s="6" customFormat="1" ht="21.75" customHeight="1" hidden="1">
      <c r="A29" s="16" t="s">
        <v>140</v>
      </c>
      <c r="B29" s="472" t="s">
        <v>142</v>
      </c>
      <c r="C29" s="359"/>
      <c r="D29" s="12"/>
      <c r="E29" s="359"/>
      <c r="F29" s="359"/>
      <c r="G29" s="359"/>
      <c r="H29" s="359"/>
    </row>
    <row r="30" spans="1:8" s="6" customFormat="1" ht="21.75" customHeight="1">
      <c r="A30" s="16" t="s">
        <v>77</v>
      </c>
      <c r="B30" s="472" t="s">
        <v>78</v>
      </c>
      <c r="C30" s="359">
        <v>2540000</v>
      </c>
      <c r="D30" s="12"/>
      <c r="E30" s="359">
        <v>2540000</v>
      </c>
      <c r="F30" s="359">
        <v>2540000</v>
      </c>
      <c r="G30" s="359">
        <v>0</v>
      </c>
      <c r="H30" s="359">
        <v>0</v>
      </c>
    </row>
    <row r="31" spans="1:8" s="6" customFormat="1" ht="21.75" customHeight="1" hidden="1">
      <c r="A31" s="16" t="s">
        <v>147</v>
      </c>
      <c r="B31" s="473" t="s">
        <v>79</v>
      </c>
      <c r="C31" s="359"/>
      <c r="D31" s="12"/>
      <c r="E31" s="359"/>
      <c r="F31" s="359"/>
      <c r="G31" s="359"/>
      <c r="H31" s="359"/>
    </row>
    <row r="32" spans="1:8" s="6" customFormat="1" ht="21.75" customHeight="1" hidden="1">
      <c r="A32" s="16" t="s">
        <v>148</v>
      </c>
      <c r="B32" s="473" t="s">
        <v>149</v>
      </c>
      <c r="C32" s="359"/>
      <c r="D32" s="12"/>
      <c r="E32" s="359"/>
      <c r="F32" s="359"/>
      <c r="G32" s="359"/>
      <c r="H32" s="359"/>
    </row>
    <row r="33" spans="1:8" s="6" customFormat="1" ht="21.75" customHeight="1" hidden="1">
      <c r="A33" s="16" t="s">
        <v>150</v>
      </c>
      <c r="B33" s="472" t="s">
        <v>151</v>
      </c>
      <c r="C33" s="359"/>
      <c r="D33" s="12"/>
      <c r="E33" s="359"/>
      <c r="F33" s="359"/>
      <c r="G33" s="359"/>
      <c r="H33" s="359"/>
    </row>
    <row r="34" spans="1:8" s="6" customFormat="1" ht="21.75" customHeight="1" hidden="1">
      <c r="A34" s="16" t="s">
        <v>152</v>
      </c>
      <c r="B34" s="472" t="s">
        <v>154</v>
      </c>
      <c r="C34" s="359"/>
      <c r="D34" s="12"/>
      <c r="E34" s="359"/>
      <c r="F34" s="359"/>
      <c r="G34" s="359"/>
      <c r="H34" s="359"/>
    </row>
    <row r="35" spans="1:8" s="6" customFormat="1" ht="21.75" customHeight="1" hidden="1">
      <c r="A35" s="16" t="s">
        <v>153</v>
      </c>
      <c r="B35" s="472" t="s">
        <v>80</v>
      </c>
      <c r="C35" s="359"/>
      <c r="D35" s="12"/>
      <c r="E35" s="359"/>
      <c r="F35" s="359"/>
      <c r="G35" s="359"/>
      <c r="H35" s="359"/>
    </row>
    <row r="36" spans="1:8" s="6" customFormat="1" ht="21.75" customHeight="1">
      <c r="A36" s="332" t="s">
        <v>81</v>
      </c>
      <c r="B36" s="475" t="s">
        <v>82</v>
      </c>
      <c r="C36" s="359">
        <v>0</v>
      </c>
      <c r="D36" s="12">
        <v>0</v>
      </c>
      <c r="E36" s="359">
        <v>0</v>
      </c>
      <c r="F36" s="359">
        <v>0</v>
      </c>
      <c r="G36" s="359">
        <v>0</v>
      </c>
      <c r="H36" s="359">
        <v>0</v>
      </c>
    </row>
    <row r="37" spans="1:8" s="6" customFormat="1" ht="21.75" customHeight="1">
      <c r="A37" s="16" t="s">
        <v>83</v>
      </c>
      <c r="B37" s="472" t="s">
        <v>84</v>
      </c>
      <c r="C37" s="359">
        <v>867313</v>
      </c>
      <c r="D37" s="12"/>
      <c r="E37" s="359">
        <v>867313</v>
      </c>
      <c r="F37" s="359">
        <v>867313</v>
      </c>
      <c r="G37" s="359">
        <v>0</v>
      </c>
      <c r="H37" s="359">
        <v>0</v>
      </c>
    </row>
    <row r="38" spans="1:8" s="6" customFormat="1" ht="21.75" customHeight="1" hidden="1">
      <c r="A38" s="16" t="s">
        <v>155</v>
      </c>
      <c r="B38" s="472" t="s">
        <v>85</v>
      </c>
      <c r="C38" s="363"/>
      <c r="D38" s="9"/>
      <c r="E38" s="363"/>
      <c r="F38" s="363"/>
      <c r="G38" s="363"/>
      <c r="H38" s="363"/>
    </row>
    <row r="39" spans="1:8" s="6" customFormat="1" ht="21.75" customHeight="1" hidden="1">
      <c r="A39" s="16" t="s">
        <v>289</v>
      </c>
      <c r="B39" s="472" t="s">
        <v>290</v>
      </c>
      <c r="C39" s="363"/>
      <c r="D39" s="9"/>
      <c r="E39" s="363"/>
      <c r="F39" s="363"/>
      <c r="G39" s="363"/>
      <c r="H39" s="363"/>
    </row>
    <row r="40" spans="1:8" s="6" customFormat="1" ht="21.75" customHeight="1" hidden="1">
      <c r="A40" s="16" t="s">
        <v>291</v>
      </c>
      <c r="B40" s="472" t="s">
        <v>292</v>
      </c>
      <c r="C40" s="363"/>
      <c r="D40" s="9"/>
      <c r="E40" s="363"/>
      <c r="F40" s="363"/>
      <c r="G40" s="363"/>
      <c r="H40" s="363"/>
    </row>
    <row r="41" spans="1:8" s="6" customFormat="1" ht="21.75" customHeight="1" hidden="1">
      <c r="A41" s="16" t="s">
        <v>156</v>
      </c>
      <c r="B41" s="472" t="s">
        <v>86</v>
      </c>
      <c r="C41" s="363"/>
      <c r="D41" s="9"/>
      <c r="E41" s="363"/>
      <c r="F41" s="363"/>
      <c r="G41" s="363"/>
      <c r="H41" s="363"/>
    </row>
    <row r="42" spans="1:8" s="7" customFormat="1" ht="21" customHeight="1">
      <c r="A42" s="15" t="s">
        <v>87</v>
      </c>
      <c r="B42" s="474" t="s">
        <v>88</v>
      </c>
      <c r="C42" s="362">
        <v>250000</v>
      </c>
      <c r="D42" s="11"/>
      <c r="E42" s="362">
        <v>250000</v>
      </c>
      <c r="F42" s="362">
        <v>250000</v>
      </c>
      <c r="G42" s="362">
        <v>0</v>
      </c>
      <c r="H42" s="362">
        <v>0</v>
      </c>
    </row>
    <row r="43" spans="1:8" s="7" customFormat="1" ht="21.75" customHeight="1" hidden="1">
      <c r="A43" s="16" t="s">
        <v>158</v>
      </c>
      <c r="B43" s="472" t="s">
        <v>116</v>
      </c>
      <c r="C43" s="359"/>
      <c r="D43" s="12"/>
      <c r="E43" s="359"/>
      <c r="F43" s="359"/>
      <c r="G43" s="359"/>
      <c r="H43" s="359"/>
    </row>
    <row r="44" spans="1:8" s="7" customFormat="1" ht="32.25" customHeight="1" hidden="1">
      <c r="A44" s="16" t="s">
        <v>161</v>
      </c>
      <c r="B44" s="472" t="s">
        <v>162</v>
      </c>
      <c r="C44" s="363"/>
      <c r="D44" s="9"/>
      <c r="E44" s="363"/>
      <c r="F44" s="363"/>
      <c r="G44" s="363"/>
      <c r="H44" s="363"/>
    </row>
    <row r="45" spans="1:8" s="7" customFormat="1" ht="20.25" customHeight="1" hidden="1">
      <c r="A45" s="16" t="s">
        <v>163</v>
      </c>
      <c r="B45" s="472" t="s">
        <v>117</v>
      </c>
      <c r="C45" s="363"/>
      <c r="D45" s="9"/>
      <c r="E45" s="363"/>
      <c r="F45" s="363"/>
      <c r="G45" s="363"/>
      <c r="H45" s="363"/>
    </row>
    <row r="46" spans="1:8" s="7" customFormat="1" ht="24" customHeight="1" hidden="1">
      <c r="A46" s="16" t="s">
        <v>164</v>
      </c>
      <c r="B46" s="472" t="s">
        <v>118</v>
      </c>
      <c r="C46" s="363"/>
      <c r="D46" s="9"/>
      <c r="E46" s="363"/>
      <c r="F46" s="363"/>
      <c r="G46" s="363"/>
      <c r="H46" s="363"/>
    </row>
    <row r="47" spans="1:8" s="7" customFormat="1" ht="21.75" customHeight="1">
      <c r="A47" s="15" t="s">
        <v>89</v>
      </c>
      <c r="B47" s="474" t="s">
        <v>119</v>
      </c>
      <c r="C47" s="366">
        <f aca="true" t="shared" si="2" ref="C47:H47">SUM(C48:C52)</f>
        <v>980000</v>
      </c>
      <c r="D47" s="14">
        <f t="shared" si="2"/>
        <v>-247798</v>
      </c>
      <c r="E47" s="366">
        <f t="shared" si="2"/>
        <v>732202</v>
      </c>
      <c r="F47" s="366">
        <f t="shared" si="2"/>
        <v>452202</v>
      </c>
      <c r="G47" s="366">
        <f t="shared" si="2"/>
        <v>280000</v>
      </c>
      <c r="H47" s="366">
        <f t="shared" si="2"/>
        <v>0</v>
      </c>
    </row>
    <row r="48" spans="1:8" s="7" customFormat="1" ht="21.75" customHeight="1">
      <c r="A48" s="16" t="s">
        <v>165</v>
      </c>
      <c r="B48" s="472" t="s">
        <v>166</v>
      </c>
      <c r="C48" s="359">
        <v>0</v>
      </c>
      <c r="D48" s="12"/>
      <c r="E48" s="359">
        <v>0</v>
      </c>
      <c r="F48" s="359">
        <v>0</v>
      </c>
      <c r="G48" s="359">
        <v>0</v>
      </c>
      <c r="H48" s="359">
        <v>0</v>
      </c>
    </row>
    <row r="49" spans="1:8" s="7" customFormat="1" ht="21.75" customHeight="1">
      <c r="A49" s="16" t="s">
        <v>167</v>
      </c>
      <c r="B49" s="472" t="s">
        <v>193</v>
      </c>
      <c r="C49" s="359">
        <v>700000</v>
      </c>
      <c r="D49" s="12">
        <v>-247798</v>
      </c>
      <c r="E49" s="359">
        <v>452202</v>
      </c>
      <c r="F49" s="359">
        <v>452202</v>
      </c>
      <c r="G49" s="359">
        <v>0</v>
      </c>
      <c r="H49" s="359">
        <v>0</v>
      </c>
    </row>
    <row r="50" spans="1:8" s="7" customFormat="1" ht="30.75" customHeight="1">
      <c r="A50" s="16" t="s">
        <v>168</v>
      </c>
      <c r="B50" s="472" t="s">
        <v>170</v>
      </c>
      <c r="C50" s="359">
        <v>0</v>
      </c>
      <c r="D50" s="12">
        <v>0</v>
      </c>
      <c r="E50" s="359">
        <v>0</v>
      </c>
      <c r="F50" s="359">
        <v>0</v>
      </c>
      <c r="G50" s="359">
        <v>0</v>
      </c>
      <c r="H50" s="359">
        <v>0</v>
      </c>
    </row>
    <row r="51" spans="1:8" s="7" customFormat="1" ht="21.75" customHeight="1">
      <c r="A51" s="16" t="s">
        <v>169</v>
      </c>
      <c r="B51" s="472" t="s">
        <v>171</v>
      </c>
      <c r="C51" s="359">
        <v>280000</v>
      </c>
      <c r="D51" s="12"/>
      <c r="E51" s="359">
        <v>280000</v>
      </c>
      <c r="F51" s="359">
        <v>0</v>
      </c>
      <c r="G51" s="359">
        <v>280000</v>
      </c>
      <c r="H51" s="359">
        <v>0</v>
      </c>
    </row>
    <row r="52" spans="1:8" s="7" customFormat="1" ht="21.75" customHeight="1">
      <c r="A52" s="16" t="s">
        <v>283</v>
      </c>
      <c r="B52" s="472" t="s">
        <v>284</v>
      </c>
      <c r="C52" s="359"/>
      <c r="D52" s="12">
        <v>0</v>
      </c>
      <c r="E52" s="359"/>
      <c r="F52" s="359"/>
      <c r="G52" s="359"/>
      <c r="H52" s="359"/>
    </row>
    <row r="53" spans="1:8" s="7" customFormat="1" ht="21.75" customHeight="1">
      <c r="A53" s="15" t="s">
        <v>90</v>
      </c>
      <c r="B53" s="474" t="s">
        <v>91</v>
      </c>
      <c r="C53" s="366">
        <v>1500000</v>
      </c>
      <c r="D53" s="14"/>
      <c r="E53" s="366">
        <v>1500000</v>
      </c>
      <c r="F53" s="366">
        <v>1500000</v>
      </c>
      <c r="G53" s="366">
        <v>0</v>
      </c>
      <c r="H53" s="366">
        <v>0</v>
      </c>
    </row>
    <row r="54" spans="1:8" s="7" customFormat="1" ht="21.75" customHeight="1" hidden="1">
      <c r="A54" s="16" t="s">
        <v>285</v>
      </c>
      <c r="B54" s="472" t="s">
        <v>286</v>
      </c>
      <c r="C54" s="359"/>
      <c r="D54" s="12"/>
      <c r="E54" s="359"/>
      <c r="F54" s="359"/>
      <c r="G54" s="359"/>
      <c r="H54" s="359"/>
    </row>
    <row r="55" spans="1:8" s="7" customFormat="1" ht="21.75" customHeight="1" hidden="1">
      <c r="A55" s="16" t="s">
        <v>172</v>
      </c>
      <c r="B55" s="472" t="s">
        <v>175</v>
      </c>
      <c r="C55" s="359"/>
      <c r="D55" s="12"/>
      <c r="E55" s="359"/>
      <c r="F55" s="359"/>
      <c r="G55" s="359"/>
      <c r="H55" s="359"/>
    </row>
    <row r="56" spans="1:8" s="6" customFormat="1" ht="21.75" customHeight="1" hidden="1">
      <c r="A56" s="16" t="s">
        <v>173</v>
      </c>
      <c r="B56" s="472" t="s">
        <v>176</v>
      </c>
      <c r="C56" s="359"/>
      <c r="D56" s="12"/>
      <c r="E56" s="359"/>
      <c r="F56" s="359"/>
      <c r="G56" s="359"/>
      <c r="H56" s="359"/>
    </row>
    <row r="57" spans="1:8" s="7" customFormat="1" ht="21.75" customHeight="1" hidden="1">
      <c r="A57" s="16" t="s">
        <v>174</v>
      </c>
      <c r="B57" s="472" t="s">
        <v>177</v>
      </c>
      <c r="C57" s="359"/>
      <c r="D57" s="12"/>
      <c r="E57" s="359"/>
      <c r="F57" s="359"/>
      <c r="G57" s="359"/>
      <c r="H57" s="359"/>
    </row>
    <row r="58" spans="1:8" s="7" customFormat="1" ht="21.75" customHeight="1">
      <c r="A58" s="15" t="s">
        <v>92</v>
      </c>
      <c r="B58" s="474" t="s">
        <v>93</v>
      </c>
      <c r="C58" s="366">
        <v>1200000</v>
      </c>
      <c r="D58" s="14"/>
      <c r="E58" s="366">
        <v>1200000</v>
      </c>
      <c r="F58" s="366">
        <v>1200000</v>
      </c>
      <c r="G58" s="366">
        <v>0</v>
      </c>
      <c r="H58" s="366">
        <v>0</v>
      </c>
    </row>
    <row r="59" spans="1:8" s="7" customFormat="1" ht="21.75" customHeight="1" hidden="1">
      <c r="A59" s="16" t="s">
        <v>178</v>
      </c>
      <c r="B59" s="472" t="s">
        <v>180</v>
      </c>
      <c r="C59" s="359"/>
      <c r="D59" s="12"/>
      <c r="E59" s="359"/>
      <c r="F59" s="359"/>
      <c r="G59" s="359"/>
      <c r="H59" s="359"/>
    </row>
    <row r="60" spans="1:8" s="7" customFormat="1" ht="21.75" customHeight="1" hidden="1">
      <c r="A60" s="16" t="s">
        <v>293</v>
      </c>
      <c r="B60" s="472" t="s">
        <v>294</v>
      </c>
      <c r="C60" s="359"/>
      <c r="D60" s="12"/>
      <c r="E60" s="359"/>
      <c r="F60" s="359"/>
      <c r="G60" s="359"/>
      <c r="H60" s="359"/>
    </row>
    <row r="61" spans="1:8" s="7" customFormat="1" ht="21.75" customHeight="1" hidden="1">
      <c r="A61" s="16" t="s">
        <v>179</v>
      </c>
      <c r="B61" s="472" t="s">
        <v>181</v>
      </c>
      <c r="C61" s="359"/>
      <c r="D61" s="12"/>
      <c r="E61" s="359"/>
      <c r="F61" s="359"/>
      <c r="G61" s="359"/>
      <c r="H61" s="359"/>
    </row>
    <row r="62" spans="1:8" s="7" customFormat="1" ht="21.75" customHeight="1">
      <c r="A62" s="15" t="s">
        <v>94</v>
      </c>
      <c r="B62" s="474" t="s">
        <v>183</v>
      </c>
      <c r="C62" s="362">
        <v>0</v>
      </c>
      <c r="D62" s="11">
        <v>152798</v>
      </c>
      <c r="E62" s="362">
        <v>152798</v>
      </c>
      <c r="F62" s="362">
        <v>152798</v>
      </c>
      <c r="G62" s="362">
        <v>0</v>
      </c>
      <c r="H62" s="362">
        <v>0</v>
      </c>
    </row>
    <row r="63" spans="1:8" s="8" customFormat="1" ht="36" customHeight="1">
      <c r="A63" s="17" t="s">
        <v>185</v>
      </c>
      <c r="B63" s="487" t="s">
        <v>95</v>
      </c>
      <c r="C63" s="371">
        <f aca="true" t="shared" si="3" ref="C63:H63">C9+C22+C23+C42+C47+C53+C58+C62</f>
        <v>12822313</v>
      </c>
      <c r="D63" s="490">
        <f t="shared" si="3"/>
        <v>-95000</v>
      </c>
      <c r="E63" s="371">
        <f t="shared" si="3"/>
        <v>12727313</v>
      </c>
      <c r="F63" s="371">
        <f t="shared" si="3"/>
        <v>12447313</v>
      </c>
      <c r="G63" s="371">
        <f t="shared" si="3"/>
        <v>280000</v>
      </c>
      <c r="H63" s="371">
        <f t="shared" si="3"/>
        <v>0</v>
      </c>
    </row>
    <row r="64" spans="1:8" s="6" customFormat="1" ht="21.75" customHeight="1">
      <c r="A64" s="17" t="s">
        <v>96</v>
      </c>
      <c r="B64" s="487" t="s">
        <v>97</v>
      </c>
      <c r="C64" s="366">
        <f aca="true" t="shared" si="4" ref="C64:H64">SUM(C65:C67)</f>
        <v>386194</v>
      </c>
      <c r="D64" s="14">
        <f t="shared" si="4"/>
        <v>0</v>
      </c>
      <c r="E64" s="366">
        <f t="shared" si="4"/>
        <v>386194</v>
      </c>
      <c r="F64" s="366">
        <f t="shared" si="4"/>
        <v>386194</v>
      </c>
      <c r="G64" s="366">
        <f t="shared" si="4"/>
        <v>0</v>
      </c>
      <c r="H64" s="366">
        <f t="shared" si="4"/>
        <v>0</v>
      </c>
    </row>
    <row r="65" spans="1:8" s="6" customFormat="1" ht="27.75" customHeight="1">
      <c r="A65" s="16" t="s">
        <v>194</v>
      </c>
      <c r="B65" s="488" t="s">
        <v>469</v>
      </c>
      <c r="C65" s="366"/>
      <c r="D65" s="14"/>
      <c r="E65" s="366"/>
      <c r="F65" s="366"/>
      <c r="G65" s="366"/>
      <c r="H65" s="366"/>
    </row>
    <row r="66" spans="1:8" s="6" customFormat="1" ht="21.75" customHeight="1">
      <c r="A66" s="16" t="s">
        <v>194</v>
      </c>
      <c r="B66" s="472" t="s">
        <v>195</v>
      </c>
      <c r="C66" s="359">
        <v>386194</v>
      </c>
      <c r="D66" s="12"/>
      <c r="E66" s="359">
        <v>386194</v>
      </c>
      <c r="F66" s="359">
        <v>386194</v>
      </c>
      <c r="G66" s="359">
        <v>0</v>
      </c>
      <c r="H66" s="359">
        <v>0</v>
      </c>
    </row>
    <row r="67" spans="1:8" s="8" customFormat="1" ht="21.75" customHeight="1">
      <c r="A67" s="16" t="s">
        <v>182</v>
      </c>
      <c r="B67" s="472" t="s">
        <v>98</v>
      </c>
      <c r="C67" s="359"/>
      <c r="D67" s="12"/>
      <c r="E67" s="359"/>
      <c r="F67" s="359"/>
      <c r="G67" s="359"/>
      <c r="H67" s="359"/>
    </row>
    <row r="68" spans="1:8" ht="30" thickBot="1">
      <c r="A68" s="466" t="s">
        <v>187</v>
      </c>
      <c r="B68" s="489" t="s">
        <v>99</v>
      </c>
      <c r="C68" s="492">
        <f aca="true" t="shared" si="5" ref="C68:H68">C63+C64</f>
        <v>13208507</v>
      </c>
      <c r="D68" s="491">
        <f t="shared" si="5"/>
        <v>-95000</v>
      </c>
      <c r="E68" s="492">
        <f t="shared" si="5"/>
        <v>13113507</v>
      </c>
      <c r="F68" s="492">
        <f t="shared" si="5"/>
        <v>12833507</v>
      </c>
      <c r="G68" s="492">
        <f t="shared" si="5"/>
        <v>280000</v>
      </c>
      <c r="H68" s="492">
        <f t="shared" si="5"/>
        <v>0</v>
      </c>
    </row>
    <row r="69" spans="1:8" ht="15">
      <c r="A69" s="634" t="s">
        <v>510</v>
      </c>
      <c r="B69" s="635"/>
      <c r="C69" s="493">
        <v>5</v>
      </c>
      <c r="D69" s="493">
        <v>0</v>
      </c>
      <c r="E69" s="493">
        <v>5</v>
      </c>
      <c r="F69" s="513"/>
      <c r="G69" s="513"/>
      <c r="H69" s="513"/>
    </row>
    <row r="70" spans="1:8" ht="15">
      <c r="A70" s="514"/>
      <c r="B70" s="515" t="s">
        <v>512</v>
      </c>
      <c r="C70" s="496">
        <v>2</v>
      </c>
      <c r="D70" s="496">
        <v>0</v>
      </c>
      <c r="E70" s="496">
        <v>2</v>
      </c>
      <c r="F70" s="516"/>
      <c r="G70" s="516"/>
      <c r="H70" s="516"/>
    </row>
    <row r="71" spans="1:8" ht="15.75" thickBot="1">
      <c r="A71" s="636" t="s">
        <v>511</v>
      </c>
      <c r="B71" s="637"/>
      <c r="C71" s="496">
        <v>0</v>
      </c>
      <c r="D71" s="496">
        <v>0</v>
      </c>
      <c r="E71" s="496">
        <v>0</v>
      </c>
      <c r="F71" s="516"/>
      <c r="G71" s="516"/>
      <c r="H71" s="516"/>
    </row>
    <row r="72" spans="1:5" ht="14.25">
      <c r="A72" s="497"/>
      <c r="B72" s="497"/>
      <c r="C72" s="497"/>
      <c r="D72" s="497"/>
      <c r="E72" s="497"/>
    </row>
  </sheetData>
  <sheetProtection/>
  <mergeCells count="14">
    <mergeCell ref="E6:E7"/>
    <mergeCell ref="F6:H6"/>
    <mergeCell ref="A1:H1"/>
    <mergeCell ref="A2:H2"/>
    <mergeCell ref="A4:B4"/>
    <mergeCell ref="A5:B5"/>
    <mergeCell ref="D5:E5"/>
    <mergeCell ref="G5:H5"/>
    <mergeCell ref="A69:B69"/>
    <mergeCell ref="A71:B71"/>
    <mergeCell ref="A6:A7"/>
    <mergeCell ref="B6:B7"/>
    <mergeCell ref="C6:C7"/>
    <mergeCell ref="D6:D7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22" t="s">
        <v>475</v>
      </c>
      <c r="B1" s="622"/>
      <c r="C1" s="622"/>
      <c r="D1" s="622"/>
      <c r="E1" s="622"/>
    </row>
    <row r="2" spans="1:5" ht="18" customHeight="1">
      <c r="A2" s="624" t="s">
        <v>481</v>
      </c>
      <c r="B2" s="624"/>
      <c r="C2" s="624"/>
      <c r="D2" s="624"/>
      <c r="E2" s="624"/>
    </row>
    <row r="3" spans="1:5" ht="19.5" customHeight="1">
      <c r="A3" s="4"/>
      <c r="B3" s="2"/>
      <c r="C3" s="356"/>
      <c r="D3" s="625"/>
      <c r="E3" s="625"/>
    </row>
    <row r="4" spans="1:5" ht="13.5" thickBot="1">
      <c r="A4" s="80" t="s">
        <v>529</v>
      </c>
      <c r="B4" s="3"/>
      <c r="C4" s="369"/>
      <c r="D4" s="633" t="s">
        <v>463</v>
      </c>
      <c r="E4" s="633"/>
    </row>
    <row r="5" spans="1:5" ht="38.25" customHeight="1" thickBot="1" thickTop="1">
      <c r="A5" s="19" t="s">
        <v>0</v>
      </c>
      <c r="B5" s="20" t="s">
        <v>1</v>
      </c>
      <c r="C5" s="478" t="s">
        <v>519</v>
      </c>
      <c r="D5" s="479" t="s">
        <v>523</v>
      </c>
      <c r="E5" s="480" t="s">
        <v>525</v>
      </c>
    </row>
    <row r="6" spans="1:5" ht="12.75" customHeight="1" thickTop="1">
      <c r="A6" s="358" t="s">
        <v>100</v>
      </c>
      <c r="B6" s="470" t="s">
        <v>101</v>
      </c>
      <c r="C6" s="481" t="s">
        <v>102</v>
      </c>
      <c r="D6" s="482" t="s">
        <v>103</v>
      </c>
      <c r="E6" s="483" t="s">
        <v>104</v>
      </c>
    </row>
    <row r="7" spans="1:5" s="7" customFormat="1" ht="21.75" customHeight="1">
      <c r="A7" s="18" t="s">
        <v>56</v>
      </c>
      <c r="B7" s="471" t="s">
        <v>57</v>
      </c>
      <c r="C7" s="362">
        <f>C8+C16</f>
        <v>3707000</v>
      </c>
      <c r="D7" s="11">
        <f>D8+D16</f>
        <v>3546448</v>
      </c>
      <c r="E7" s="362">
        <f>E8+E16</f>
        <v>3997000</v>
      </c>
    </row>
    <row r="8" spans="1:5" s="6" customFormat="1" ht="21.75" customHeight="1">
      <c r="A8" s="16" t="s">
        <v>58</v>
      </c>
      <c r="B8" s="472" t="s">
        <v>59</v>
      </c>
      <c r="C8" s="359">
        <v>0</v>
      </c>
      <c r="D8" s="12">
        <v>0</v>
      </c>
      <c r="E8" s="359">
        <v>0</v>
      </c>
    </row>
    <row r="9" spans="1:5" s="6" customFormat="1" ht="22.5" customHeight="1" hidden="1">
      <c r="A9" s="16" t="s">
        <v>131</v>
      </c>
      <c r="B9" s="472" t="s">
        <v>60</v>
      </c>
      <c r="C9" s="359"/>
      <c r="D9" s="12"/>
      <c r="E9" s="359"/>
    </row>
    <row r="10" spans="1:5" s="6" customFormat="1" ht="22.5" customHeight="1" hidden="1">
      <c r="A10" s="16" t="s">
        <v>191</v>
      </c>
      <c r="B10" s="472" t="s">
        <v>192</v>
      </c>
      <c r="C10" s="359"/>
      <c r="D10" s="12"/>
      <c r="E10" s="359"/>
    </row>
    <row r="11" spans="1:5" s="6" customFormat="1" ht="22.5" customHeight="1" hidden="1">
      <c r="A11" s="16" t="s">
        <v>287</v>
      </c>
      <c r="B11" s="472" t="s">
        <v>288</v>
      </c>
      <c r="C11" s="359"/>
      <c r="D11" s="12"/>
      <c r="E11" s="359"/>
    </row>
    <row r="12" spans="1:5" s="6" customFormat="1" ht="21.75" customHeight="1" hidden="1">
      <c r="A12" s="16" t="s">
        <v>132</v>
      </c>
      <c r="B12" s="472" t="s">
        <v>61</v>
      </c>
      <c r="C12" s="359"/>
      <c r="D12" s="12"/>
      <c r="E12" s="359"/>
    </row>
    <row r="13" spans="1:5" s="6" customFormat="1" ht="21.75" customHeight="1" hidden="1">
      <c r="A13" s="16" t="s">
        <v>133</v>
      </c>
      <c r="B13" s="472" t="s">
        <v>62</v>
      </c>
      <c r="C13" s="360"/>
      <c r="D13" s="12"/>
      <c r="E13" s="360"/>
    </row>
    <row r="14" spans="1:5" s="6" customFormat="1" ht="21.75" customHeight="1" hidden="1">
      <c r="A14" s="16" t="s">
        <v>134</v>
      </c>
      <c r="B14" s="472" t="s">
        <v>63</v>
      </c>
      <c r="C14" s="361"/>
      <c r="D14" s="12"/>
      <c r="E14" s="361"/>
    </row>
    <row r="15" spans="1:5" s="6" customFormat="1" ht="21.75" customHeight="1" hidden="1">
      <c r="A15" s="16" t="s">
        <v>135</v>
      </c>
      <c r="B15" s="472" t="s">
        <v>64</v>
      </c>
      <c r="C15" s="361"/>
      <c r="D15" s="12"/>
      <c r="E15" s="361"/>
    </row>
    <row r="16" spans="1:5" s="6" customFormat="1" ht="21.75" customHeight="1">
      <c r="A16" s="16" t="s">
        <v>65</v>
      </c>
      <c r="B16" s="472" t="s">
        <v>66</v>
      </c>
      <c r="C16" s="359">
        <v>3707000</v>
      </c>
      <c r="D16" s="12">
        <v>3546448</v>
      </c>
      <c r="E16" s="359">
        <v>3997000</v>
      </c>
    </row>
    <row r="17" spans="1:5" s="6" customFormat="1" ht="21.75" customHeight="1" hidden="1">
      <c r="A17" s="16" t="s">
        <v>136</v>
      </c>
      <c r="B17" s="472" t="s">
        <v>67</v>
      </c>
      <c r="C17" s="359"/>
      <c r="D17" s="12"/>
      <c r="E17" s="359"/>
    </row>
    <row r="18" spans="1:5" s="6" customFormat="1" ht="28.5" customHeight="1" hidden="1">
      <c r="A18" s="16" t="s">
        <v>137</v>
      </c>
      <c r="B18" s="472" t="s">
        <v>68</v>
      </c>
      <c r="C18" s="359"/>
      <c r="D18" s="12"/>
      <c r="E18" s="359"/>
    </row>
    <row r="19" spans="1:5" s="6" customFormat="1" ht="21.75" customHeight="1" hidden="1">
      <c r="A19" s="16" t="s">
        <v>138</v>
      </c>
      <c r="B19" s="472" t="s">
        <v>69</v>
      </c>
      <c r="C19" s="359"/>
      <c r="D19" s="12"/>
      <c r="E19" s="359"/>
    </row>
    <row r="20" spans="1:5" s="7" customFormat="1" ht="34.5" customHeight="1">
      <c r="A20" s="15" t="s">
        <v>70</v>
      </c>
      <c r="B20" s="486" t="s">
        <v>157</v>
      </c>
      <c r="C20" s="362">
        <v>740000</v>
      </c>
      <c r="D20" s="11">
        <v>683895</v>
      </c>
      <c r="E20" s="362">
        <v>780000</v>
      </c>
    </row>
    <row r="21" spans="1:5" s="7" customFormat="1" ht="21.75" customHeight="1">
      <c r="A21" s="15" t="s">
        <v>71</v>
      </c>
      <c r="B21" s="474" t="s">
        <v>72</v>
      </c>
      <c r="C21" s="366">
        <f>C22+C25+C28+C34+C35</f>
        <v>3184728</v>
      </c>
      <c r="D21" s="14">
        <f>D22+D25+D28+D34+D35</f>
        <v>3229028</v>
      </c>
      <c r="E21" s="366">
        <f>E22+E25+E28+E34+E35</f>
        <v>3049368</v>
      </c>
    </row>
    <row r="22" spans="1:5" s="6" customFormat="1" ht="21.75" customHeight="1">
      <c r="A22" s="16" t="s">
        <v>73</v>
      </c>
      <c r="B22" s="472" t="s">
        <v>74</v>
      </c>
      <c r="C22" s="359">
        <v>270000</v>
      </c>
      <c r="D22" s="12">
        <v>139264</v>
      </c>
      <c r="E22" s="359">
        <v>270000</v>
      </c>
    </row>
    <row r="23" spans="1:5" s="6" customFormat="1" ht="21.75" customHeight="1" hidden="1">
      <c r="A23" s="16" t="s">
        <v>143</v>
      </c>
      <c r="B23" s="472" t="s">
        <v>145</v>
      </c>
      <c r="C23" s="359"/>
      <c r="D23" s="12"/>
      <c r="E23" s="359"/>
    </row>
    <row r="24" spans="1:5" s="6" customFormat="1" ht="21.75" customHeight="1" hidden="1">
      <c r="A24" s="16" t="s">
        <v>144</v>
      </c>
      <c r="B24" s="472" t="s">
        <v>146</v>
      </c>
      <c r="C24" s="359"/>
      <c r="D24" s="12"/>
      <c r="E24" s="359"/>
    </row>
    <row r="25" spans="1:5" s="6" customFormat="1" ht="21.75" customHeight="1">
      <c r="A25" s="16" t="s">
        <v>75</v>
      </c>
      <c r="B25" s="472" t="s">
        <v>76</v>
      </c>
      <c r="C25" s="359">
        <v>78000</v>
      </c>
      <c r="D25" s="12">
        <v>68340</v>
      </c>
      <c r="E25" s="359">
        <v>78000</v>
      </c>
    </row>
    <row r="26" spans="1:5" s="6" customFormat="1" ht="21.75" customHeight="1" hidden="1">
      <c r="A26" s="16" t="s">
        <v>139</v>
      </c>
      <c r="B26" s="472" t="s">
        <v>141</v>
      </c>
      <c r="C26" s="370"/>
      <c r="D26" s="13"/>
      <c r="E26" s="370"/>
    </row>
    <row r="27" spans="1:5" s="6" customFormat="1" ht="21.75" customHeight="1" hidden="1">
      <c r="A27" s="16" t="s">
        <v>140</v>
      </c>
      <c r="B27" s="472" t="s">
        <v>142</v>
      </c>
      <c r="C27" s="359"/>
      <c r="D27" s="12"/>
      <c r="E27" s="359"/>
    </row>
    <row r="28" spans="1:5" s="6" customFormat="1" ht="21.75" customHeight="1">
      <c r="A28" s="16" t="s">
        <v>77</v>
      </c>
      <c r="B28" s="472" t="s">
        <v>78</v>
      </c>
      <c r="C28" s="359">
        <v>2080000</v>
      </c>
      <c r="D28" s="12">
        <v>2333087</v>
      </c>
      <c r="E28" s="359">
        <v>1990000</v>
      </c>
    </row>
    <row r="29" spans="1:5" s="6" customFormat="1" ht="21.75" customHeight="1" hidden="1">
      <c r="A29" s="16" t="s">
        <v>147</v>
      </c>
      <c r="B29" s="473" t="s">
        <v>79</v>
      </c>
      <c r="C29" s="359"/>
      <c r="D29" s="12"/>
      <c r="E29" s="359"/>
    </row>
    <row r="30" spans="1:5" s="6" customFormat="1" ht="21.75" customHeight="1" hidden="1">
      <c r="A30" s="16" t="s">
        <v>148</v>
      </c>
      <c r="B30" s="473" t="s">
        <v>149</v>
      </c>
      <c r="C30" s="359"/>
      <c r="D30" s="12"/>
      <c r="E30" s="359"/>
    </row>
    <row r="31" spans="1:5" s="6" customFormat="1" ht="21.75" customHeight="1" hidden="1">
      <c r="A31" s="16" t="s">
        <v>150</v>
      </c>
      <c r="B31" s="472" t="s">
        <v>151</v>
      </c>
      <c r="C31" s="359"/>
      <c r="D31" s="12"/>
      <c r="E31" s="359"/>
    </row>
    <row r="32" spans="1:5" s="6" customFormat="1" ht="21.75" customHeight="1" hidden="1">
      <c r="A32" s="16" t="s">
        <v>152</v>
      </c>
      <c r="B32" s="472" t="s">
        <v>154</v>
      </c>
      <c r="C32" s="359"/>
      <c r="D32" s="12"/>
      <c r="E32" s="359"/>
    </row>
    <row r="33" spans="1:5" s="6" customFormat="1" ht="21.75" customHeight="1" hidden="1">
      <c r="A33" s="16" t="s">
        <v>153</v>
      </c>
      <c r="B33" s="472" t="s">
        <v>80</v>
      </c>
      <c r="C33" s="359"/>
      <c r="D33" s="12"/>
      <c r="E33" s="359"/>
    </row>
    <row r="34" spans="1:5" s="6" customFormat="1" ht="21.75" customHeight="1">
      <c r="A34" s="332" t="s">
        <v>81</v>
      </c>
      <c r="B34" s="475" t="s">
        <v>82</v>
      </c>
      <c r="C34" s="359">
        <v>0</v>
      </c>
      <c r="D34" s="12">
        <v>25000</v>
      </c>
      <c r="E34" s="359">
        <v>0</v>
      </c>
    </row>
    <row r="35" spans="1:5" s="6" customFormat="1" ht="21.75" customHeight="1">
      <c r="A35" s="16" t="s">
        <v>83</v>
      </c>
      <c r="B35" s="472" t="s">
        <v>84</v>
      </c>
      <c r="C35" s="359">
        <v>756728</v>
      </c>
      <c r="D35" s="12">
        <v>663337</v>
      </c>
      <c r="E35" s="359">
        <v>711368</v>
      </c>
    </row>
    <row r="36" spans="1:5" s="6" customFormat="1" ht="21.75" customHeight="1" hidden="1">
      <c r="A36" s="16" t="s">
        <v>155</v>
      </c>
      <c r="B36" s="472" t="s">
        <v>85</v>
      </c>
      <c r="C36" s="363"/>
      <c r="D36" s="9"/>
      <c r="E36" s="363"/>
    </row>
    <row r="37" spans="1:5" s="6" customFormat="1" ht="21.75" customHeight="1" hidden="1">
      <c r="A37" s="16" t="s">
        <v>289</v>
      </c>
      <c r="B37" s="472" t="s">
        <v>290</v>
      </c>
      <c r="C37" s="363"/>
      <c r="D37" s="9"/>
      <c r="E37" s="363"/>
    </row>
    <row r="38" spans="1:5" s="6" customFormat="1" ht="21.75" customHeight="1" hidden="1">
      <c r="A38" s="16" t="s">
        <v>291</v>
      </c>
      <c r="B38" s="472" t="s">
        <v>292</v>
      </c>
      <c r="C38" s="363"/>
      <c r="D38" s="9"/>
      <c r="E38" s="363"/>
    </row>
    <row r="39" spans="1:5" s="6" customFormat="1" ht="21.75" customHeight="1" hidden="1">
      <c r="A39" s="16" t="s">
        <v>156</v>
      </c>
      <c r="B39" s="472" t="s">
        <v>86</v>
      </c>
      <c r="C39" s="363"/>
      <c r="D39" s="9"/>
      <c r="E39" s="363"/>
    </row>
    <row r="40" spans="1:5" s="7" customFormat="1" ht="21" customHeight="1">
      <c r="A40" s="15" t="s">
        <v>87</v>
      </c>
      <c r="B40" s="474" t="s">
        <v>88</v>
      </c>
      <c r="C40" s="362">
        <v>270000</v>
      </c>
      <c r="D40" s="11">
        <v>174000</v>
      </c>
      <c r="E40" s="362">
        <v>250000</v>
      </c>
    </row>
    <row r="41" spans="1:5" s="7" customFormat="1" ht="21.75" customHeight="1" hidden="1">
      <c r="A41" s="16" t="s">
        <v>158</v>
      </c>
      <c r="B41" s="472" t="s">
        <v>116</v>
      </c>
      <c r="C41" s="359"/>
      <c r="D41" s="12"/>
      <c r="E41" s="359"/>
    </row>
    <row r="42" spans="1:5" s="7" customFormat="1" ht="32.25" customHeight="1" hidden="1">
      <c r="A42" s="16" t="s">
        <v>161</v>
      </c>
      <c r="B42" s="472" t="s">
        <v>162</v>
      </c>
      <c r="C42" s="363"/>
      <c r="D42" s="9"/>
      <c r="E42" s="363"/>
    </row>
    <row r="43" spans="1:5" s="7" customFormat="1" ht="20.25" customHeight="1" hidden="1">
      <c r="A43" s="16" t="s">
        <v>163</v>
      </c>
      <c r="B43" s="472" t="s">
        <v>117</v>
      </c>
      <c r="C43" s="363"/>
      <c r="D43" s="9"/>
      <c r="E43" s="363"/>
    </row>
    <row r="44" spans="1:5" s="7" customFormat="1" ht="24" customHeight="1" hidden="1">
      <c r="A44" s="16" t="s">
        <v>164</v>
      </c>
      <c r="B44" s="472" t="s">
        <v>118</v>
      </c>
      <c r="C44" s="363"/>
      <c r="D44" s="9"/>
      <c r="E44" s="363"/>
    </row>
    <row r="45" spans="1:5" s="7" customFormat="1" ht="21.75" customHeight="1">
      <c r="A45" s="15" t="s">
        <v>89</v>
      </c>
      <c r="B45" s="474" t="s">
        <v>119</v>
      </c>
      <c r="C45" s="366">
        <f>SUM(C46:C50)</f>
        <v>1450000</v>
      </c>
      <c r="D45" s="14">
        <f>SUM(D46:D50)</f>
        <v>2352581</v>
      </c>
      <c r="E45" s="366">
        <f>SUM(E46:E50)</f>
        <v>1300000</v>
      </c>
    </row>
    <row r="46" spans="1:5" s="7" customFormat="1" ht="21.75" customHeight="1">
      <c r="A46" s="16" t="s">
        <v>165</v>
      </c>
      <c r="B46" s="472" t="s">
        <v>166</v>
      </c>
      <c r="C46" s="359">
        <v>0</v>
      </c>
      <c r="D46" s="12">
        <v>862700</v>
      </c>
      <c r="E46" s="359">
        <v>0</v>
      </c>
    </row>
    <row r="47" spans="1:5" s="7" customFormat="1" ht="21.75" customHeight="1">
      <c r="A47" s="16" t="s">
        <v>167</v>
      </c>
      <c r="B47" s="472" t="s">
        <v>193</v>
      </c>
      <c r="C47" s="359">
        <v>1400000</v>
      </c>
      <c r="D47" s="12">
        <v>1126081</v>
      </c>
      <c r="E47" s="359">
        <v>1200000</v>
      </c>
    </row>
    <row r="48" spans="1:5" s="7" customFormat="1" ht="30.75" customHeight="1">
      <c r="A48" s="16" t="s">
        <v>168</v>
      </c>
      <c r="B48" s="472" t="s">
        <v>170</v>
      </c>
      <c r="C48" s="359">
        <v>0</v>
      </c>
      <c r="D48" s="12">
        <v>0</v>
      </c>
      <c r="E48" s="359">
        <v>0</v>
      </c>
    </row>
    <row r="49" spans="1:5" s="7" customFormat="1" ht="21.75" customHeight="1">
      <c r="A49" s="16" t="s">
        <v>169</v>
      </c>
      <c r="B49" s="472" t="s">
        <v>171</v>
      </c>
      <c r="C49" s="359">
        <v>50000</v>
      </c>
      <c r="D49" s="12">
        <v>363800</v>
      </c>
      <c r="E49" s="359">
        <v>100000</v>
      </c>
    </row>
    <row r="50" spans="1:5" s="7" customFormat="1" ht="21.75" customHeight="1">
      <c r="A50" s="16" t="s">
        <v>283</v>
      </c>
      <c r="B50" s="472" t="s">
        <v>284</v>
      </c>
      <c r="C50" s="359">
        <v>0</v>
      </c>
      <c r="D50" s="12">
        <v>0</v>
      </c>
      <c r="E50" s="359"/>
    </row>
    <row r="51" spans="1:5" s="7" customFormat="1" ht="21.75" customHeight="1">
      <c r="A51" s="15" t="s">
        <v>90</v>
      </c>
      <c r="B51" s="474" t="s">
        <v>91</v>
      </c>
      <c r="C51" s="366">
        <v>1850000</v>
      </c>
      <c r="D51" s="14">
        <v>751985</v>
      </c>
      <c r="E51" s="366">
        <v>1200000</v>
      </c>
    </row>
    <row r="52" spans="1:5" s="7" customFormat="1" ht="21.75" customHeight="1" hidden="1">
      <c r="A52" s="16" t="s">
        <v>285</v>
      </c>
      <c r="B52" s="472" t="s">
        <v>286</v>
      </c>
      <c r="C52" s="359"/>
      <c r="D52" s="12"/>
      <c r="E52" s="359"/>
    </row>
    <row r="53" spans="1:5" s="7" customFormat="1" ht="21.75" customHeight="1" hidden="1">
      <c r="A53" s="16" t="s">
        <v>172</v>
      </c>
      <c r="B53" s="472" t="s">
        <v>175</v>
      </c>
      <c r="C53" s="359"/>
      <c r="D53" s="12"/>
      <c r="E53" s="359"/>
    </row>
    <row r="54" spans="1:5" s="6" customFormat="1" ht="21.75" customHeight="1" hidden="1">
      <c r="A54" s="16" t="s">
        <v>173</v>
      </c>
      <c r="B54" s="472" t="s">
        <v>176</v>
      </c>
      <c r="C54" s="359"/>
      <c r="D54" s="12"/>
      <c r="E54" s="359"/>
    </row>
    <row r="55" spans="1:5" s="7" customFormat="1" ht="21.75" customHeight="1" hidden="1">
      <c r="A55" s="16" t="s">
        <v>174</v>
      </c>
      <c r="B55" s="472" t="s">
        <v>177</v>
      </c>
      <c r="C55" s="359"/>
      <c r="D55" s="12"/>
      <c r="E55" s="359"/>
    </row>
    <row r="56" spans="1:5" s="7" customFormat="1" ht="21.75" customHeight="1">
      <c r="A56" s="15" t="s">
        <v>92</v>
      </c>
      <c r="B56" s="474" t="s">
        <v>93</v>
      </c>
      <c r="C56" s="366">
        <v>1250000</v>
      </c>
      <c r="D56" s="14">
        <v>9682720</v>
      </c>
      <c r="E56" s="366">
        <v>1000000</v>
      </c>
    </row>
    <row r="57" spans="1:5" s="7" customFormat="1" ht="21.75" customHeight="1" hidden="1">
      <c r="A57" s="16" t="s">
        <v>178</v>
      </c>
      <c r="B57" s="472" t="s">
        <v>180</v>
      </c>
      <c r="C57" s="359"/>
      <c r="D57" s="12"/>
      <c r="E57" s="359"/>
    </row>
    <row r="58" spans="1:5" s="7" customFormat="1" ht="21.75" customHeight="1" hidden="1">
      <c r="A58" s="16" t="s">
        <v>293</v>
      </c>
      <c r="B58" s="472" t="s">
        <v>294</v>
      </c>
      <c r="C58" s="359"/>
      <c r="D58" s="12"/>
      <c r="E58" s="359"/>
    </row>
    <row r="59" spans="1:5" s="7" customFormat="1" ht="21.75" customHeight="1" hidden="1">
      <c r="A59" s="16" t="s">
        <v>179</v>
      </c>
      <c r="B59" s="472" t="s">
        <v>181</v>
      </c>
      <c r="C59" s="359"/>
      <c r="D59" s="12"/>
      <c r="E59" s="359"/>
    </row>
    <row r="60" spans="1:5" s="7" customFormat="1" ht="21.75" customHeight="1">
      <c r="A60" s="15" t="s">
        <v>94</v>
      </c>
      <c r="B60" s="474" t="s">
        <v>183</v>
      </c>
      <c r="C60" s="362">
        <v>0</v>
      </c>
      <c r="D60" s="11">
        <v>0</v>
      </c>
      <c r="E60" s="362">
        <v>0</v>
      </c>
    </row>
    <row r="61" spans="1:5" s="8" customFormat="1" ht="36" customHeight="1">
      <c r="A61" s="17" t="s">
        <v>185</v>
      </c>
      <c r="B61" s="487" t="s">
        <v>95</v>
      </c>
      <c r="C61" s="371">
        <f>C7+C20+C21+C40+C45+C51+C56+C60</f>
        <v>12451728</v>
      </c>
      <c r="D61" s="490">
        <f>D7+D20+D21+D40+D45+D51+D56+D60</f>
        <v>20420657</v>
      </c>
      <c r="E61" s="371">
        <f>E7+E20+E21+E40+E45+E51+E56+E60</f>
        <v>11576368</v>
      </c>
    </row>
    <row r="62" spans="1:5" s="6" customFormat="1" ht="21.75" customHeight="1">
      <c r="A62" s="17" t="s">
        <v>96</v>
      </c>
      <c r="B62" s="487" t="s">
        <v>97</v>
      </c>
      <c r="C62" s="366">
        <f>SUM(C63:C65)</f>
        <v>409675</v>
      </c>
      <c r="D62" s="14">
        <f>SUM(D63:D65)</f>
        <v>409675</v>
      </c>
      <c r="E62" s="366">
        <f>SUM(E63:E65)</f>
        <v>382904</v>
      </c>
    </row>
    <row r="63" spans="1:5" s="6" customFormat="1" ht="27.75" customHeight="1">
      <c r="A63" s="16" t="s">
        <v>194</v>
      </c>
      <c r="B63" s="488" t="s">
        <v>469</v>
      </c>
      <c r="C63" s="366"/>
      <c r="D63" s="14"/>
      <c r="E63" s="366"/>
    </row>
    <row r="64" spans="1:5" s="6" customFormat="1" ht="21.75" customHeight="1">
      <c r="A64" s="16" t="s">
        <v>194</v>
      </c>
      <c r="B64" s="472" t="s">
        <v>195</v>
      </c>
      <c r="C64" s="359">
        <v>409675</v>
      </c>
      <c r="D64" s="12">
        <v>409675</v>
      </c>
      <c r="E64" s="359">
        <v>382904</v>
      </c>
    </row>
    <row r="65" spans="1:5" s="8" customFormat="1" ht="21.75" customHeight="1">
      <c r="A65" s="16" t="s">
        <v>182</v>
      </c>
      <c r="B65" s="472" t="s">
        <v>98</v>
      </c>
      <c r="C65" s="359"/>
      <c r="D65" s="12"/>
      <c r="E65" s="359"/>
    </row>
    <row r="66" spans="1:5" ht="30" thickBot="1">
      <c r="A66" s="466" t="s">
        <v>187</v>
      </c>
      <c r="B66" s="489" t="s">
        <v>99</v>
      </c>
      <c r="C66" s="492">
        <f>C61+C62</f>
        <v>12861403</v>
      </c>
      <c r="D66" s="491">
        <f>D61+D62</f>
        <v>20830332</v>
      </c>
      <c r="E66" s="492">
        <f>E61+E62</f>
        <v>11959272</v>
      </c>
    </row>
    <row r="67" spans="1:5" ht="15">
      <c r="A67" s="638" t="s">
        <v>510</v>
      </c>
      <c r="B67" s="639"/>
      <c r="C67" s="493">
        <v>5</v>
      </c>
      <c r="D67" s="493">
        <v>0</v>
      </c>
      <c r="E67" s="493">
        <v>5</v>
      </c>
    </row>
    <row r="68" spans="1:5" ht="15">
      <c r="A68" s="494"/>
      <c r="B68" s="495" t="s">
        <v>512</v>
      </c>
      <c r="C68" s="496">
        <v>2</v>
      </c>
      <c r="D68" s="496">
        <v>0</v>
      </c>
      <c r="E68" s="496">
        <v>2</v>
      </c>
    </row>
    <row r="69" spans="1:5" ht="15.75" thickBot="1">
      <c r="A69" s="640" t="s">
        <v>511</v>
      </c>
      <c r="B69" s="641"/>
      <c r="C69" s="496">
        <v>0</v>
      </c>
      <c r="D69" s="496">
        <v>0</v>
      </c>
      <c r="E69" s="496">
        <v>0</v>
      </c>
    </row>
    <row r="70" spans="1:5" ht="12.75">
      <c r="A70" s="497"/>
      <c r="B70" s="497"/>
      <c r="C70" s="497"/>
      <c r="D70" s="497"/>
      <c r="E70" s="497"/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G47"/>
  <sheetViews>
    <sheetView view="pageBreakPreview" zoomScaleSheetLayoutView="100" zoomScalePageLayoutView="0" workbookViewId="0" topLeftCell="A31">
      <selection activeCell="G40" sqref="G40"/>
    </sheetView>
  </sheetViews>
  <sheetFormatPr defaultColWidth="9.140625" defaultRowHeight="12.75"/>
  <cols>
    <col min="1" max="1" width="87.8515625" style="190" customWidth="1"/>
    <col min="2" max="2" width="9.28125" style="190" bestFit="1" customWidth="1"/>
    <col min="3" max="3" width="11.8515625" style="190" customWidth="1"/>
    <col min="4" max="4" width="13.28125" style="190" customWidth="1"/>
    <col min="5" max="5" width="10.7109375" style="190" customWidth="1"/>
    <col min="6" max="6" width="11.28125" style="190" customWidth="1"/>
    <col min="7" max="7" width="13.00390625" style="190" customWidth="1"/>
    <col min="8" max="16384" width="9.140625" style="150" customWidth="1"/>
  </cols>
  <sheetData>
    <row r="1" spans="1:7" ht="23.25" customHeight="1">
      <c r="A1" s="649" t="s">
        <v>569</v>
      </c>
      <c r="B1" s="649"/>
      <c r="C1" s="649"/>
      <c r="D1" s="649"/>
      <c r="E1" s="649"/>
      <c r="F1" s="649"/>
      <c r="G1" s="649"/>
    </row>
    <row r="2" spans="1:7" ht="12.75" customHeight="1">
      <c r="A2" s="321"/>
      <c r="B2" s="321"/>
      <c r="C2" s="321"/>
      <c r="D2" s="372"/>
      <c r="E2" s="321"/>
      <c r="F2" s="321"/>
      <c r="G2" s="322"/>
    </row>
    <row r="3" spans="1:7" ht="15.75" thickBot="1">
      <c r="A3" s="80" t="s">
        <v>571</v>
      </c>
      <c r="D3" s="373"/>
      <c r="F3" s="650" t="s">
        <v>463</v>
      </c>
      <c r="G3" s="650"/>
    </row>
    <row r="4" spans="1:7" ht="14.25">
      <c r="A4" s="642" t="s">
        <v>346</v>
      </c>
      <c r="B4" s="644" t="s">
        <v>526</v>
      </c>
      <c r="C4" s="645"/>
      <c r="D4" s="646"/>
      <c r="E4" s="647" t="s">
        <v>570</v>
      </c>
      <c r="F4" s="647"/>
      <c r="G4" s="648"/>
    </row>
    <row r="5" spans="1:7" s="151" customFormat="1" ht="28.5">
      <c r="A5" s="643"/>
      <c r="B5" s="153" t="s">
        <v>347</v>
      </c>
      <c r="C5" s="153" t="s">
        <v>348</v>
      </c>
      <c r="D5" s="392" t="s">
        <v>384</v>
      </c>
      <c r="E5" s="374" t="s">
        <v>347</v>
      </c>
      <c r="F5" s="153" t="s">
        <v>348</v>
      </c>
      <c r="G5" s="154" t="s">
        <v>384</v>
      </c>
    </row>
    <row r="6" spans="1:7" ht="14.25">
      <c r="A6" s="393"/>
      <c r="B6" s="155"/>
      <c r="C6" s="156" t="s">
        <v>349</v>
      </c>
      <c r="D6" s="394" t="s">
        <v>466</v>
      </c>
      <c r="E6" s="155"/>
      <c r="F6" s="156" t="s">
        <v>349</v>
      </c>
      <c r="G6" s="157" t="s">
        <v>466</v>
      </c>
    </row>
    <row r="7" spans="1:7" ht="14.25">
      <c r="A7" s="395" t="s">
        <v>371</v>
      </c>
      <c r="B7" s="158"/>
      <c r="C7" s="158"/>
      <c r="D7" s="396"/>
      <c r="E7" s="375"/>
      <c r="F7" s="158"/>
      <c r="G7" s="159"/>
    </row>
    <row r="8" spans="1:7" ht="14.25">
      <c r="A8" s="397" t="s">
        <v>363</v>
      </c>
      <c r="B8" s="160">
        <v>0</v>
      </c>
      <c r="C8" s="161">
        <v>0</v>
      </c>
      <c r="D8" s="398">
        <f>B8*C8</f>
        <v>0</v>
      </c>
      <c r="E8" s="376"/>
      <c r="F8" s="161"/>
      <c r="G8" s="162">
        <v>0</v>
      </c>
    </row>
    <row r="9" spans="1:7" ht="15.75">
      <c r="A9" s="397" t="s">
        <v>368</v>
      </c>
      <c r="B9" s="160"/>
      <c r="C9" s="161"/>
      <c r="D9" s="399">
        <v>0</v>
      </c>
      <c r="E9" s="376"/>
      <c r="F9" s="161"/>
      <c r="G9" s="191">
        <v>0</v>
      </c>
    </row>
    <row r="10" spans="1:7" ht="14.25">
      <c r="A10" s="397" t="s">
        <v>350</v>
      </c>
      <c r="B10" s="161"/>
      <c r="C10" s="161"/>
      <c r="D10" s="162">
        <v>1694198</v>
      </c>
      <c r="E10" s="377"/>
      <c r="F10" s="161"/>
      <c r="G10" s="162">
        <v>1800338</v>
      </c>
    </row>
    <row r="11" spans="1:7" ht="15.75">
      <c r="A11" s="397" t="s">
        <v>369</v>
      </c>
      <c r="B11" s="161"/>
      <c r="C11" s="161"/>
      <c r="D11" s="191">
        <v>0</v>
      </c>
      <c r="E11" s="377"/>
      <c r="F11" s="161"/>
      <c r="G11" s="191">
        <v>0</v>
      </c>
    </row>
    <row r="12" spans="1:7" ht="15">
      <c r="A12" s="400" t="s">
        <v>351</v>
      </c>
      <c r="B12" s="163"/>
      <c r="C12" s="164"/>
      <c r="D12" s="166">
        <v>816180</v>
      </c>
      <c r="E12" s="378"/>
      <c r="F12" s="164"/>
      <c r="G12" s="166">
        <v>922320</v>
      </c>
    </row>
    <row r="13" spans="1:7" ht="15">
      <c r="A13" s="400" t="s">
        <v>364</v>
      </c>
      <c r="B13" s="163"/>
      <c r="C13" s="164"/>
      <c r="D13" s="166">
        <v>0</v>
      </c>
      <c r="E13" s="378"/>
      <c r="F13" s="164"/>
      <c r="G13" s="166">
        <v>0</v>
      </c>
    </row>
    <row r="14" spans="1:7" ht="15">
      <c r="A14" s="400" t="s">
        <v>352</v>
      </c>
      <c r="B14" s="165"/>
      <c r="C14" s="165"/>
      <c r="D14" s="166">
        <v>448000</v>
      </c>
      <c r="E14" s="379"/>
      <c r="F14" s="165"/>
      <c r="G14" s="166">
        <v>448000</v>
      </c>
    </row>
    <row r="15" spans="1:7" ht="15">
      <c r="A15" s="400" t="s">
        <v>365</v>
      </c>
      <c r="B15" s="165"/>
      <c r="C15" s="165"/>
      <c r="D15" s="166">
        <v>0</v>
      </c>
      <c r="E15" s="379"/>
      <c r="F15" s="165"/>
      <c r="G15" s="166">
        <v>0</v>
      </c>
    </row>
    <row r="16" spans="1:7" ht="15">
      <c r="A16" s="400" t="s">
        <v>353</v>
      </c>
      <c r="B16" s="165"/>
      <c r="C16" s="165"/>
      <c r="D16" s="166">
        <v>187128</v>
      </c>
      <c r="E16" s="379"/>
      <c r="F16" s="165"/>
      <c r="G16" s="166">
        <v>187128</v>
      </c>
    </row>
    <row r="17" spans="1:7" ht="15">
      <c r="A17" s="400" t="s">
        <v>366</v>
      </c>
      <c r="B17" s="165"/>
      <c r="C17" s="165"/>
      <c r="D17" s="166">
        <v>0</v>
      </c>
      <c r="E17" s="379"/>
      <c r="F17" s="165"/>
      <c r="G17" s="166">
        <v>0</v>
      </c>
    </row>
    <row r="18" spans="1:7" ht="15">
      <c r="A18" s="400" t="s">
        <v>354</v>
      </c>
      <c r="B18" s="165"/>
      <c r="C18" s="165"/>
      <c r="D18" s="166">
        <v>242890</v>
      </c>
      <c r="E18" s="379"/>
      <c r="F18" s="165"/>
      <c r="G18" s="166">
        <v>242890</v>
      </c>
    </row>
    <row r="19" spans="1:7" ht="15">
      <c r="A19" s="400" t="s">
        <v>367</v>
      </c>
      <c r="B19" s="165"/>
      <c r="C19" s="165"/>
      <c r="D19" s="166">
        <v>0</v>
      </c>
      <c r="E19" s="379"/>
      <c r="F19" s="165"/>
      <c r="G19" s="166">
        <v>0</v>
      </c>
    </row>
    <row r="20" spans="1:7" ht="14.25">
      <c r="A20" s="397" t="s">
        <v>355</v>
      </c>
      <c r="B20" s="167"/>
      <c r="C20" s="167"/>
      <c r="D20" s="168">
        <v>5000000</v>
      </c>
      <c r="E20" s="380"/>
      <c r="F20" s="167"/>
      <c r="G20" s="168">
        <v>5000000</v>
      </c>
    </row>
    <row r="21" spans="1:7" ht="14.25" customHeight="1">
      <c r="A21" s="397" t="s">
        <v>370</v>
      </c>
      <c r="B21" s="167"/>
      <c r="C21" s="167"/>
      <c r="D21" s="192">
        <v>5000000</v>
      </c>
      <c r="E21" s="380"/>
      <c r="F21" s="167"/>
      <c r="G21" s="192">
        <v>5000000</v>
      </c>
    </row>
    <row r="22" spans="1:7" ht="14.25" customHeight="1">
      <c r="A22" s="397" t="s">
        <v>471</v>
      </c>
      <c r="B22" s="167"/>
      <c r="C22" s="167"/>
      <c r="D22" s="192">
        <v>0</v>
      </c>
      <c r="E22" s="380"/>
      <c r="F22" s="167"/>
      <c r="G22" s="192">
        <v>0</v>
      </c>
    </row>
    <row r="23" spans="1:7" ht="14.25" customHeight="1">
      <c r="A23" s="397" t="s">
        <v>472</v>
      </c>
      <c r="B23" s="167"/>
      <c r="C23" s="167"/>
      <c r="D23" s="192">
        <v>0</v>
      </c>
      <c r="E23" s="380"/>
      <c r="F23" s="167"/>
      <c r="G23" s="192">
        <v>0</v>
      </c>
    </row>
    <row r="24" spans="1:7" ht="14.25" customHeight="1">
      <c r="A24" s="397" t="s">
        <v>356</v>
      </c>
      <c r="B24" s="167"/>
      <c r="C24" s="167"/>
      <c r="D24" s="168">
        <v>0</v>
      </c>
      <c r="E24" s="380"/>
      <c r="F24" s="167"/>
      <c r="G24" s="168">
        <v>0</v>
      </c>
    </row>
    <row r="25" spans="1:7" ht="14.25" customHeight="1">
      <c r="A25" s="397" t="s">
        <v>357</v>
      </c>
      <c r="B25" s="167"/>
      <c r="C25" s="167"/>
      <c r="D25" s="192">
        <v>0</v>
      </c>
      <c r="E25" s="380"/>
      <c r="F25" s="167"/>
      <c r="G25" s="192">
        <v>0</v>
      </c>
    </row>
    <row r="26" spans="1:7" ht="14.25" customHeight="1">
      <c r="A26" s="397" t="s">
        <v>358</v>
      </c>
      <c r="B26" s="167"/>
      <c r="C26" s="167"/>
      <c r="D26" s="168">
        <v>0</v>
      </c>
      <c r="E26" s="380"/>
      <c r="F26" s="167"/>
      <c r="G26" s="168">
        <v>0</v>
      </c>
    </row>
    <row r="27" spans="1:7" ht="14.25" customHeight="1">
      <c r="A27" s="397" t="s">
        <v>513</v>
      </c>
      <c r="B27" s="167"/>
      <c r="C27" s="167"/>
      <c r="D27" s="469">
        <v>0</v>
      </c>
      <c r="E27" s="468"/>
      <c r="F27" s="469"/>
      <c r="G27" s="469">
        <v>0</v>
      </c>
    </row>
    <row r="28" spans="1:7" ht="14.25" customHeight="1">
      <c r="A28" s="397" t="s">
        <v>520</v>
      </c>
      <c r="B28" s="167"/>
      <c r="C28" s="167"/>
      <c r="D28" s="469">
        <v>990400</v>
      </c>
      <c r="E28" s="468"/>
      <c r="F28" s="469"/>
      <c r="G28" s="469">
        <v>954500</v>
      </c>
    </row>
    <row r="29" spans="1:7" ht="14.25">
      <c r="A29" s="401" t="s">
        <v>381</v>
      </c>
      <c r="B29" s="169"/>
      <c r="C29" s="169"/>
      <c r="D29" s="402">
        <f>D10+D21+D22+D27+D28</f>
        <v>7684598</v>
      </c>
      <c r="E29" s="402">
        <f>E10+E21+E22</f>
        <v>0</v>
      </c>
      <c r="F29" s="402">
        <f>F10+F21+F22</f>
        <v>0</v>
      </c>
      <c r="G29" s="402">
        <f>G10+G21+G22+G27+G28</f>
        <v>7754838</v>
      </c>
    </row>
    <row r="30" spans="1:7" ht="14.25">
      <c r="A30" s="397" t="s">
        <v>359</v>
      </c>
      <c r="B30" s="161"/>
      <c r="C30" s="161"/>
      <c r="D30" s="162"/>
      <c r="E30" s="377"/>
      <c r="F30" s="161"/>
      <c r="G30" s="162"/>
    </row>
    <row r="31" spans="1:7" ht="15">
      <c r="A31" s="400" t="s">
        <v>372</v>
      </c>
      <c r="B31" s="170"/>
      <c r="C31" s="171"/>
      <c r="D31" s="172"/>
      <c r="E31" s="381"/>
      <c r="F31" s="171"/>
      <c r="G31" s="172"/>
    </row>
    <row r="32" spans="1:7" ht="15">
      <c r="A32" s="403" t="s">
        <v>373</v>
      </c>
      <c r="B32" s="165"/>
      <c r="C32" s="171"/>
      <c r="D32" s="172"/>
      <c r="E32" s="379"/>
      <c r="F32" s="171"/>
      <c r="G32" s="172"/>
    </row>
    <row r="33" spans="1:7" ht="15">
      <c r="A33" s="400" t="s">
        <v>374</v>
      </c>
      <c r="B33" s="170"/>
      <c r="C33" s="171"/>
      <c r="D33" s="172"/>
      <c r="E33" s="381"/>
      <c r="F33" s="171"/>
      <c r="G33" s="172"/>
    </row>
    <row r="34" spans="1:7" ht="15">
      <c r="A34" s="404" t="s">
        <v>360</v>
      </c>
      <c r="B34" s="173"/>
      <c r="C34" s="174"/>
      <c r="D34" s="175"/>
      <c r="E34" s="382"/>
      <c r="F34" s="173"/>
      <c r="G34" s="175"/>
    </row>
    <row r="35" spans="1:7" ht="15">
      <c r="A35" s="405" t="s">
        <v>375</v>
      </c>
      <c r="B35" s="184"/>
      <c r="C35" s="193"/>
      <c r="D35" s="178"/>
      <c r="E35" s="383"/>
      <c r="F35" s="184"/>
      <c r="G35" s="178"/>
    </row>
    <row r="36" spans="1:7" ht="15">
      <c r="A36" s="405" t="s">
        <v>376</v>
      </c>
      <c r="B36" s="184"/>
      <c r="C36" s="193"/>
      <c r="D36" s="178"/>
      <c r="E36" s="383"/>
      <c r="F36" s="184"/>
      <c r="G36" s="178"/>
    </row>
    <row r="37" spans="1:7" ht="14.25">
      <c r="A37" s="406" t="s">
        <v>380</v>
      </c>
      <c r="B37" s="176"/>
      <c r="C37" s="176"/>
      <c r="D37" s="176">
        <f>SUM(D31:D36)</f>
        <v>0</v>
      </c>
      <c r="E37" s="384"/>
      <c r="F37" s="176"/>
      <c r="G37" s="176">
        <f>SUM(G31:G36)</f>
        <v>0</v>
      </c>
    </row>
    <row r="38" spans="1:7" ht="14.25">
      <c r="A38" s="407" t="s">
        <v>361</v>
      </c>
      <c r="B38" s="177"/>
      <c r="C38" s="177"/>
      <c r="D38" s="177"/>
      <c r="E38" s="385"/>
      <c r="F38" s="177"/>
      <c r="G38" s="177"/>
    </row>
    <row r="39" spans="1:7" ht="15">
      <c r="A39" s="400" t="s">
        <v>572</v>
      </c>
      <c r="B39" s="178"/>
      <c r="C39" s="178"/>
      <c r="D39" s="178">
        <v>88000</v>
      </c>
      <c r="E39" s="386"/>
      <c r="F39" s="178"/>
      <c r="G39" s="178">
        <v>100000</v>
      </c>
    </row>
    <row r="40" spans="1:7" ht="15">
      <c r="A40" s="400" t="s">
        <v>377</v>
      </c>
      <c r="B40" s="179">
        <v>0</v>
      </c>
      <c r="C40" s="180">
        <v>0</v>
      </c>
      <c r="D40" s="345"/>
      <c r="E40" s="387"/>
      <c r="F40" s="193"/>
      <c r="G40" s="345"/>
    </row>
    <row r="41" spans="1:7" ht="15">
      <c r="A41" s="408" t="s">
        <v>470</v>
      </c>
      <c r="B41" s="344">
        <v>0</v>
      </c>
      <c r="C41" s="193">
        <v>0</v>
      </c>
      <c r="D41" s="181">
        <v>0</v>
      </c>
      <c r="E41" s="388"/>
      <c r="F41" s="343"/>
      <c r="G41" s="181">
        <v>0</v>
      </c>
    </row>
    <row r="42" spans="1:7" ht="15">
      <c r="A42" s="405" t="s">
        <v>378</v>
      </c>
      <c r="B42" s="183"/>
      <c r="C42" s="182"/>
      <c r="D42" s="181"/>
      <c r="E42" s="389"/>
      <c r="F42" s="182"/>
      <c r="G42" s="181"/>
    </row>
    <row r="43" spans="1:7" ht="15">
      <c r="A43" s="405" t="s">
        <v>379</v>
      </c>
      <c r="B43" s="183"/>
      <c r="C43" s="182"/>
      <c r="D43" s="184"/>
      <c r="E43" s="389"/>
      <c r="F43" s="182"/>
      <c r="G43" s="184"/>
    </row>
    <row r="44" spans="1:7" ht="14.25">
      <c r="A44" s="406" t="s">
        <v>382</v>
      </c>
      <c r="B44" s="185"/>
      <c r="C44" s="186"/>
      <c r="D44" s="187">
        <f>SUM(D39:D43)</f>
        <v>88000</v>
      </c>
      <c r="E44" s="390"/>
      <c r="F44" s="186"/>
      <c r="G44" s="187">
        <f>SUM(G39:G43)</f>
        <v>100000</v>
      </c>
    </row>
    <row r="45" spans="1:7" s="152" customFormat="1" ht="14.25">
      <c r="A45" s="406" t="s">
        <v>383</v>
      </c>
      <c r="B45" s="176"/>
      <c r="C45" s="186"/>
      <c r="D45" s="187">
        <v>1800000</v>
      </c>
      <c r="E45" s="384"/>
      <c r="F45" s="186"/>
      <c r="G45" s="187">
        <v>1800000</v>
      </c>
    </row>
    <row r="46" spans="1:7" ht="25.5" customHeight="1" thickBot="1">
      <c r="A46" s="409" t="s">
        <v>362</v>
      </c>
      <c r="B46" s="410"/>
      <c r="C46" s="411"/>
      <c r="D46" s="195">
        <f>D29+D37+D44+D45</f>
        <v>9572598</v>
      </c>
      <c r="E46" s="391"/>
      <c r="F46" s="194"/>
      <c r="G46" s="195">
        <f>G29+G37+G44+G45</f>
        <v>9654838</v>
      </c>
    </row>
    <row r="47" spans="1:2" ht="15">
      <c r="A47" s="188"/>
      <c r="B47" s="189"/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zoomScale="110" zoomScaleNormal="110" zoomScaleSheetLayoutView="100" zoomScalePageLayoutView="0" workbookViewId="0" topLeftCell="A1">
      <selection activeCell="A2" sqref="A2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4" width="13.57421875" style="25" customWidth="1"/>
    <col min="5" max="5" width="14.00390625" style="22" customWidth="1"/>
    <col min="6" max="6" width="47.28125" style="22" customWidth="1"/>
    <col min="7" max="8" width="13.28125" style="22" customWidth="1"/>
    <col min="9" max="9" width="14.00390625" style="22" customWidth="1"/>
    <col min="10" max="10" width="4.140625" style="22" customWidth="1"/>
    <col min="11" max="16384" width="8.00390625" style="22" customWidth="1"/>
  </cols>
  <sheetData>
    <row r="1" spans="2:10" ht="39.75" customHeight="1">
      <c r="B1" s="23" t="s">
        <v>196</v>
      </c>
      <c r="C1" s="23"/>
      <c r="D1" s="23"/>
      <c r="E1" s="24"/>
      <c r="F1" s="24"/>
      <c r="G1" s="24"/>
      <c r="H1" s="24"/>
      <c r="I1" s="24"/>
      <c r="J1" s="653"/>
    </row>
    <row r="2" spans="1:10" ht="19.5" customHeight="1">
      <c r="A2" s="738" t="s">
        <v>603</v>
      </c>
      <c r="C2" s="23"/>
      <c r="D2" s="23"/>
      <c r="E2" s="24"/>
      <c r="F2" s="24"/>
      <c r="G2" s="24"/>
      <c r="H2" s="24"/>
      <c r="I2" s="412"/>
      <c r="J2" s="653"/>
    </row>
    <row r="3" spans="1:10" ht="13.5" thickBot="1">
      <c r="A3" s="738" t="s">
        <v>602</v>
      </c>
      <c r="I3" s="323" t="s">
        <v>463</v>
      </c>
      <c r="J3" s="653"/>
    </row>
    <row r="4" spans="1:10" ht="18" customHeight="1" thickBot="1">
      <c r="A4" s="651" t="s">
        <v>197</v>
      </c>
      <c r="B4" s="26" t="s">
        <v>105</v>
      </c>
      <c r="C4" s="547"/>
      <c r="D4" s="547"/>
      <c r="E4" s="27"/>
      <c r="F4" s="26" t="s">
        <v>106</v>
      </c>
      <c r="G4" s="556"/>
      <c r="H4" s="556"/>
      <c r="I4" s="28"/>
      <c r="J4" s="653"/>
    </row>
    <row r="5" spans="1:10" s="32" customFormat="1" ht="35.25" customHeight="1" thickBot="1">
      <c r="A5" s="652"/>
      <c r="B5" s="29" t="s">
        <v>198</v>
      </c>
      <c r="C5" s="30" t="s">
        <v>576</v>
      </c>
      <c r="D5" s="548" t="s">
        <v>584</v>
      </c>
      <c r="E5" s="30" t="s">
        <v>588</v>
      </c>
      <c r="F5" s="29" t="s">
        <v>198</v>
      </c>
      <c r="G5" s="30" t="s">
        <v>576</v>
      </c>
      <c r="H5" s="548" t="s">
        <v>584</v>
      </c>
      <c r="I5" s="31" t="str">
        <f>+E5</f>
        <v>Módosított előírányzat 2020.05.31.</v>
      </c>
      <c r="J5" s="653"/>
    </row>
    <row r="6" spans="1:10" s="37" customFormat="1" ht="12" customHeight="1" thickBot="1">
      <c r="A6" s="33" t="s">
        <v>100</v>
      </c>
      <c r="B6" s="34" t="s">
        <v>101</v>
      </c>
      <c r="C6" s="549" t="s">
        <v>102</v>
      </c>
      <c r="D6" s="549" t="s">
        <v>103</v>
      </c>
      <c r="E6" s="35" t="s">
        <v>104</v>
      </c>
      <c r="F6" s="34" t="s">
        <v>412</v>
      </c>
      <c r="G6" s="35" t="s">
        <v>429</v>
      </c>
      <c r="H6" s="557" t="s">
        <v>536</v>
      </c>
      <c r="I6" s="36" t="s">
        <v>589</v>
      </c>
      <c r="J6" s="653"/>
    </row>
    <row r="7" spans="1:10" ht="12.75" customHeight="1">
      <c r="A7" s="38" t="s">
        <v>107</v>
      </c>
      <c r="B7" s="39" t="s">
        <v>199</v>
      </c>
      <c r="C7" s="40">
        <v>9654838</v>
      </c>
      <c r="D7" s="550"/>
      <c r="E7" s="40">
        <v>9654838</v>
      </c>
      <c r="F7" s="39" t="s">
        <v>57</v>
      </c>
      <c r="G7" s="41">
        <v>4287000</v>
      </c>
      <c r="H7" s="558"/>
      <c r="I7" s="41">
        <v>4287000</v>
      </c>
      <c r="J7" s="653"/>
    </row>
    <row r="8" spans="1:10" ht="12.75" customHeight="1">
      <c r="A8" s="42" t="s">
        <v>108</v>
      </c>
      <c r="B8" s="43" t="s">
        <v>200</v>
      </c>
      <c r="C8" s="44">
        <v>0</v>
      </c>
      <c r="D8" s="551"/>
      <c r="E8" s="44">
        <v>0</v>
      </c>
      <c r="F8" s="43" t="s">
        <v>201</v>
      </c>
      <c r="G8" s="45">
        <v>720000</v>
      </c>
      <c r="H8" s="553"/>
      <c r="I8" s="45">
        <v>720000</v>
      </c>
      <c r="J8" s="653"/>
    </row>
    <row r="9" spans="1:10" ht="12.75" customHeight="1">
      <c r="A9" s="42" t="s">
        <v>109</v>
      </c>
      <c r="B9" s="43" t="s">
        <v>202</v>
      </c>
      <c r="C9" s="44">
        <v>0</v>
      </c>
      <c r="D9" s="551"/>
      <c r="E9" s="44">
        <v>0</v>
      </c>
      <c r="F9" s="43" t="s">
        <v>203</v>
      </c>
      <c r="G9" s="45">
        <v>3885313</v>
      </c>
      <c r="H9" s="553"/>
      <c r="I9" s="45">
        <v>3885313</v>
      </c>
      <c r="J9" s="653"/>
    </row>
    <row r="10" spans="1:10" ht="12.75" customHeight="1">
      <c r="A10" s="42" t="s">
        <v>110</v>
      </c>
      <c r="B10" s="43" t="s">
        <v>17</v>
      </c>
      <c r="C10" s="44">
        <v>327000</v>
      </c>
      <c r="D10" s="572">
        <v>-95000</v>
      </c>
      <c r="E10" s="44">
        <v>232000</v>
      </c>
      <c r="F10" s="43" t="s">
        <v>88</v>
      </c>
      <c r="G10" s="45">
        <v>250000</v>
      </c>
      <c r="H10" s="553"/>
      <c r="I10" s="45">
        <v>250000</v>
      </c>
      <c r="J10" s="653"/>
    </row>
    <row r="11" spans="1:10" ht="12.75" customHeight="1">
      <c r="A11" s="42" t="s">
        <v>111</v>
      </c>
      <c r="B11" s="43" t="s">
        <v>30</v>
      </c>
      <c r="C11" s="44">
        <v>1054110</v>
      </c>
      <c r="D11" s="552"/>
      <c r="E11" s="44">
        <v>1054110</v>
      </c>
      <c r="F11" s="43" t="s">
        <v>119</v>
      </c>
      <c r="G11" s="45">
        <v>980000</v>
      </c>
      <c r="H11" s="573">
        <v>-247798</v>
      </c>
      <c r="I11" s="45">
        <v>732202</v>
      </c>
      <c r="J11" s="653"/>
    </row>
    <row r="12" spans="1:10" ht="12.75" customHeight="1">
      <c r="A12" s="42" t="s">
        <v>112</v>
      </c>
      <c r="B12" s="43" t="s">
        <v>47</v>
      </c>
      <c r="C12" s="46"/>
      <c r="D12" s="553"/>
      <c r="E12" s="46"/>
      <c r="F12" s="43" t="s">
        <v>204</v>
      </c>
      <c r="G12" s="45">
        <v>0</v>
      </c>
      <c r="H12" s="553"/>
      <c r="I12" s="45">
        <v>0</v>
      </c>
      <c r="J12" s="653"/>
    </row>
    <row r="13" spans="1:10" ht="12.75" customHeight="1">
      <c r="A13" s="42" t="s">
        <v>113</v>
      </c>
      <c r="B13" s="43" t="s">
        <v>205</v>
      </c>
      <c r="C13" s="44"/>
      <c r="D13" s="551"/>
      <c r="E13" s="44"/>
      <c r="F13" s="47"/>
      <c r="G13" s="45"/>
      <c r="H13" s="559"/>
      <c r="I13" s="45"/>
      <c r="J13" s="653"/>
    </row>
    <row r="14" spans="1:10" ht="12.75" customHeight="1" thickBot="1">
      <c r="A14" s="42" t="s">
        <v>114</v>
      </c>
      <c r="B14" s="47"/>
      <c r="C14" s="44"/>
      <c r="D14" s="554"/>
      <c r="E14" s="44"/>
      <c r="F14" s="47"/>
      <c r="G14" s="45"/>
      <c r="H14" s="559"/>
      <c r="I14" s="45"/>
      <c r="J14" s="653"/>
    </row>
    <row r="15" spans="1:10" ht="15.75" customHeight="1" thickBot="1">
      <c r="A15" s="42" t="s">
        <v>115</v>
      </c>
      <c r="B15" s="49" t="s">
        <v>210</v>
      </c>
      <c r="C15" s="50">
        <f>SUM(C7:C14)</f>
        <v>11035948</v>
      </c>
      <c r="D15" s="50">
        <f>SUM(D7:D14)</f>
        <v>-95000</v>
      </c>
      <c r="E15" s="50">
        <f>SUM(E7:E14)</f>
        <v>10940948</v>
      </c>
      <c r="F15" s="49" t="s">
        <v>211</v>
      </c>
      <c r="G15" s="51">
        <f>SUM(G7:G14)</f>
        <v>10122313</v>
      </c>
      <c r="H15" s="51">
        <f>SUM(H7:H14)</f>
        <v>-247798</v>
      </c>
      <c r="I15" s="51">
        <f>SUM(I7:I14)</f>
        <v>9874515</v>
      </c>
      <c r="J15" s="653"/>
    </row>
    <row r="16" spans="1:10" ht="12.75" customHeight="1">
      <c r="A16" s="42" t="s">
        <v>206</v>
      </c>
      <c r="B16" s="52" t="s">
        <v>213</v>
      </c>
      <c r="C16" s="53">
        <v>2172559</v>
      </c>
      <c r="D16" s="77"/>
      <c r="E16" s="53">
        <v>2172559</v>
      </c>
      <c r="F16" s="54" t="s">
        <v>214</v>
      </c>
      <c r="G16" s="55"/>
      <c r="H16" s="560"/>
      <c r="I16" s="55"/>
      <c r="J16" s="653"/>
    </row>
    <row r="17" spans="1:10" ht="12.75" customHeight="1">
      <c r="A17" s="42" t="s">
        <v>207</v>
      </c>
      <c r="B17" s="54" t="s">
        <v>216</v>
      </c>
      <c r="C17" s="56">
        <v>2172559</v>
      </c>
      <c r="D17" s="78"/>
      <c r="E17" s="56">
        <v>2172559</v>
      </c>
      <c r="F17" s="54" t="s">
        <v>217</v>
      </c>
      <c r="G17" s="57"/>
      <c r="H17" s="555"/>
      <c r="I17" s="57"/>
      <c r="J17" s="653"/>
    </row>
    <row r="18" spans="1:10" ht="12.75" customHeight="1">
      <c r="A18" s="42" t="s">
        <v>208</v>
      </c>
      <c r="B18" s="54" t="s">
        <v>219</v>
      </c>
      <c r="C18" s="56"/>
      <c r="D18" s="78"/>
      <c r="E18" s="56"/>
      <c r="F18" s="54" t="s">
        <v>220</v>
      </c>
      <c r="G18" s="57"/>
      <c r="H18" s="555"/>
      <c r="I18" s="57"/>
      <c r="J18" s="653"/>
    </row>
    <row r="19" spans="1:10" ht="12.75" customHeight="1">
      <c r="A19" s="42" t="s">
        <v>209</v>
      </c>
      <c r="B19" s="54" t="s">
        <v>222</v>
      </c>
      <c r="C19" s="56"/>
      <c r="D19" s="78"/>
      <c r="E19" s="56"/>
      <c r="F19" s="54" t="s">
        <v>223</v>
      </c>
      <c r="G19" s="57"/>
      <c r="H19" s="555"/>
      <c r="I19" s="57"/>
      <c r="J19" s="653"/>
    </row>
    <row r="20" spans="1:10" ht="12.75" customHeight="1">
      <c r="A20" s="42" t="s">
        <v>212</v>
      </c>
      <c r="B20" s="54" t="s">
        <v>225</v>
      </c>
      <c r="C20" s="56"/>
      <c r="D20" s="78"/>
      <c r="E20" s="56"/>
      <c r="F20" s="52" t="s">
        <v>226</v>
      </c>
      <c r="G20" s="57"/>
      <c r="H20" s="560"/>
      <c r="I20" s="57"/>
      <c r="J20" s="653"/>
    </row>
    <row r="21" spans="1:10" ht="12.75" customHeight="1">
      <c r="A21" s="42" t="s">
        <v>215</v>
      </c>
      <c r="B21" s="54" t="s">
        <v>228</v>
      </c>
      <c r="C21" s="58">
        <f>+C22+C23</f>
        <v>0</v>
      </c>
      <c r="D21" s="78"/>
      <c r="E21" s="58">
        <f>+E22+E23</f>
        <v>0</v>
      </c>
      <c r="F21" s="54" t="s">
        <v>229</v>
      </c>
      <c r="G21" s="57"/>
      <c r="H21" s="555"/>
      <c r="I21" s="57"/>
      <c r="J21" s="653"/>
    </row>
    <row r="22" spans="1:10" ht="12.75" customHeight="1">
      <c r="A22" s="42" t="s">
        <v>218</v>
      </c>
      <c r="B22" s="77" t="s">
        <v>231</v>
      </c>
      <c r="C22" s="59"/>
      <c r="D22" s="77"/>
      <c r="E22" s="59"/>
      <c r="F22" s="39" t="s">
        <v>232</v>
      </c>
      <c r="G22" s="55"/>
      <c r="H22" s="552"/>
      <c r="I22" s="55"/>
      <c r="J22" s="653"/>
    </row>
    <row r="23" spans="1:10" ht="12.75" customHeight="1">
      <c r="A23" s="42" t="s">
        <v>221</v>
      </c>
      <c r="B23" s="78" t="s">
        <v>234</v>
      </c>
      <c r="C23" s="570"/>
      <c r="D23" s="563"/>
      <c r="E23" s="570"/>
      <c r="F23" s="43" t="s">
        <v>235</v>
      </c>
      <c r="G23" s="57"/>
      <c r="H23" s="553"/>
      <c r="I23" s="57"/>
      <c r="J23" s="653"/>
    </row>
    <row r="24" spans="1:10" ht="12.75" customHeight="1">
      <c r="A24" s="42" t="s">
        <v>224</v>
      </c>
      <c r="B24" s="78" t="s">
        <v>237</v>
      </c>
      <c r="C24" s="566"/>
      <c r="D24" s="563"/>
      <c r="E24" s="566"/>
      <c r="F24" s="43" t="s">
        <v>238</v>
      </c>
      <c r="G24" s="566"/>
      <c r="H24" s="562"/>
      <c r="I24" s="566"/>
      <c r="J24" s="653"/>
    </row>
    <row r="25" spans="1:10" ht="12.75" customHeight="1">
      <c r="A25" s="42" t="s">
        <v>227</v>
      </c>
      <c r="B25" s="78" t="s">
        <v>240</v>
      </c>
      <c r="C25" s="566"/>
      <c r="D25" s="563"/>
      <c r="E25" s="566"/>
      <c r="F25" s="43" t="s">
        <v>305</v>
      </c>
      <c r="G25" s="566">
        <v>386194</v>
      </c>
      <c r="H25" s="562"/>
      <c r="I25" s="566">
        <v>386194</v>
      </c>
      <c r="J25" s="653"/>
    </row>
    <row r="26" spans="1:10" ht="12.75" customHeight="1" thickBot="1">
      <c r="A26" s="42" t="s">
        <v>230</v>
      </c>
      <c r="B26" s="78" t="s">
        <v>240</v>
      </c>
      <c r="C26" s="566"/>
      <c r="D26" s="563"/>
      <c r="E26" s="566"/>
      <c r="F26" s="76" t="s">
        <v>184</v>
      </c>
      <c r="G26" s="567"/>
      <c r="H26" s="564"/>
      <c r="I26" s="567"/>
      <c r="J26" s="653"/>
    </row>
    <row r="27" spans="1:10" ht="15.75" customHeight="1" thickBot="1">
      <c r="A27" s="42" t="s">
        <v>233</v>
      </c>
      <c r="B27" s="79" t="s">
        <v>242</v>
      </c>
      <c r="C27" s="571">
        <f>+C16+C21+C24+C26</f>
        <v>2172559</v>
      </c>
      <c r="D27" s="569"/>
      <c r="E27" s="571">
        <f>+E16+E21+E24+E26</f>
        <v>2172559</v>
      </c>
      <c r="F27" s="49" t="s">
        <v>243</v>
      </c>
      <c r="G27" s="568">
        <f>SUM(G16:G26)</f>
        <v>386194</v>
      </c>
      <c r="H27" s="568">
        <f>SUM(H16:H26)</f>
        <v>0</v>
      </c>
      <c r="I27" s="568">
        <f>SUM(I16:I26)</f>
        <v>386194</v>
      </c>
      <c r="J27" s="653"/>
    </row>
    <row r="28" spans="1:10" ht="13.5" thickBot="1">
      <c r="A28" s="42" t="s">
        <v>236</v>
      </c>
      <c r="B28" s="60" t="s">
        <v>245</v>
      </c>
      <c r="C28" s="61">
        <f>+C15+C27</f>
        <v>13208507</v>
      </c>
      <c r="D28" s="61">
        <f>+D15+D27</f>
        <v>-95000</v>
      </c>
      <c r="E28" s="61">
        <f>+E15+E27</f>
        <v>13113507</v>
      </c>
      <c r="F28" s="60" t="s">
        <v>246</v>
      </c>
      <c r="G28" s="61">
        <f>+G15+G27</f>
        <v>10508507</v>
      </c>
      <c r="H28" s="61">
        <f>+H15+H27</f>
        <v>-247798</v>
      </c>
      <c r="I28" s="61">
        <f>+I15+I27</f>
        <v>10260709</v>
      </c>
      <c r="J28" s="653"/>
    </row>
    <row r="29" spans="1:10" ht="13.5" thickBot="1">
      <c r="A29" s="42" t="s">
        <v>239</v>
      </c>
      <c r="B29" s="60" t="s">
        <v>248</v>
      </c>
      <c r="C29" s="61" t="str">
        <f>IF(C15-G15&lt;0,G15-C15,"-")</f>
        <v>-</v>
      </c>
      <c r="D29" s="61" t="str">
        <f>IF(D15-H15&lt;0,H15-D15,"-")</f>
        <v>-</v>
      </c>
      <c r="E29" s="61" t="str">
        <f>IF(E15-I15&lt;0,I15-E15,"-")</f>
        <v>-</v>
      </c>
      <c r="F29" s="60" t="s">
        <v>249</v>
      </c>
      <c r="G29" s="61">
        <f>IF(C15-G15&gt;0,C15-G15,"-")</f>
        <v>913635</v>
      </c>
      <c r="H29" s="61">
        <f>IF(D15-H15&gt;0,D15-H15,"-")</f>
        <v>152798</v>
      </c>
      <c r="I29" s="61">
        <f>IF(E15-I15&gt;0,E15-I15,"-")</f>
        <v>1066433</v>
      </c>
      <c r="J29" s="653"/>
    </row>
    <row r="30" spans="1:10" ht="13.5" thickBot="1">
      <c r="A30" s="42" t="s">
        <v>241</v>
      </c>
      <c r="B30" s="60" t="s">
        <v>251</v>
      </c>
      <c r="C30" s="61" t="str">
        <f>IF(C15+C27-G28&lt;0,G28-(C15+C27),"-")</f>
        <v>-</v>
      </c>
      <c r="D30" s="61" t="str">
        <f>IF(D15+D27-H28&lt;0,H28-(D15+D27),"-")</f>
        <v>-</v>
      </c>
      <c r="E30" s="61" t="str">
        <f>IF(E15+E27-I28&lt;0,I28-(E15+E27),"-")</f>
        <v>-</v>
      </c>
      <c r="F30" s="60" t="s">
        <v>252</v>
      </c>
      <c r="G30" s="61">
        <f>IF(C15+C27-G28&gt;0,C15+C27-G28,"-")</f>
        <v>2700000</v>
      </c>
      <c r="H30" s="61">
        <f>IF(D15+D27-H28&gt;0,D15+D27-H28,"-")</f>
        <v>152798</v>
      </c>
      <c r="I30" s="61">
        <f>IF(E15+E27-I28&gt;0,E15+E27-I28,"-")</f>
        <v>2852798</v>
      </c>
      <c r="J30" s="653"/>
    </row>
    <row r="31" spans="2:8" ht="18.75">
      <c r="B31" s="654"/>
      <c r="C31" s="654"/>
      <c r="D31" s="654"/>
      <c r="E31" s="654"/>
      <c r="F31" s="654"/>
      <c r="G31" s="561"/>
      <c r="H31" s="561"/>
    </row>
  </sheetData>
  <sheetProtection/>
  <mergeCells count="3">
    <mergeCell ref="A4:A5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0" fitToWidth="1" horizontalDpi="600" verticalDpi="600" orientation="landscape" paperSize="9" scale="76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0"/>
  <sheetViews>
    <sheetView zoomScale="116" zoomScaleNormal="116" zoomScaleSheetLayoutView="115" zoomScalePageLayoutView="0" workbookViewId="0" topLeftCell="A1">
      <selection activeCell="A3" sqref="A2:B3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4" width="12.421875" style="25" customWidth="1"/>
    <col min="5" max="5" width="14.00390625" style="22" customWidth="1"/>
    <col min="6" max="6" width="47.28125" style="22" customWidth="1"/>
    <col min="7" max="8" width="14.28125" style="22" customWidth="1"/>
    <col min="9" max="9" width="14.00390625" style="22" customWidth="1"/>
    <col min="10" max="10" width="4.140625" style="22" customWidth="1"/>
    <col min="11" max="16384" width="8.00390625" style="22" customWidth="1"/>
  </cols>
  <sheetData>
    <row r="1" spans="2:10" ht="31.5">
      <c r="B1" s="23" t="s">
        <v>253</v>
      </c>
      <c r="C1" s="23"/>
      <c r="D1" s="23"/>
      <c r="E1" s="24"/>
      <c r="F1" s="24"/>
      <c r="G1" s="24"/>
      <c r="H1" s="24"/>
      <c r="I1" s="24"/>
      <c r="J1" s="653"/>
    </row>
    <row r="2" spans="1:10" ht="19.5" customHeight="1">
      <c r="A2" s="738" t="s">
        <v>605</v>
      </c>
      <c r="C2" s="23"/>
      <c r="D2" s="23"/>
      <c r="E2" s="24"/>
      <c r="F2" s="24"/>
      <c r="G2" s="24"/>
      <c r="H2" s="24"/>
      <c r="I2" s="412"/>
      <c r="J2" s="653"/>
    </row>
    <row r="3" spans="1:10" ht="13.5" thickBot="1">
      <c r="A3" s="738" t="s">
        <v>604</v>
      </c>
      <c r="I3" s="323" t="s">
        <v>463</v>
      </c>
      <c r="J3" s="653"/>
    </row>
    <row r="4" spans="1:10" ht="13.5" thickBot="1">
      <c r="A4" s="655" t="s">
        <v>197</v>
      </c>
      <c r="B4" s="26" t="s">
        <v>105</v>
      </c>
      <c r="C4" s="547"/>
      <c r="D4" s="547"/>
      <c r="E4" s="27"/>
      <c r="F4" s="26" t="s">
        <v>106</v>
      </c>
      <c r="G4" s="556"/>
      <c r="H4" s="556"/>
      <c r="I4" s="28"/>
      <c r="J4" s="653"/>
    </row>
    <row r="5" spans="1:10" s="32" customFormat="1" ht="36.75" thickBot="1">
      <c r="A5" s="656"/>
      <c r="B5" s="29" t="s">
        <v>198</v>
      </c>
      <c r="C5" s="30" t="s">
        <v>576</v>
      </c>
      <c r="D5" s="548" t="s">
        <v>584</v>
      </c>
      <c r="E5" s="30" t="s">
        <v>588</v>
      </c>
      <c r="F5" s="29" t="s">
        <v>198</v>
      </c>
      <c r="G5" s="30" t="s">
        <v>576</v>
      </c>
      <c r="H5" s="548" t="s">
        <v>584</v>
      </c>
      <c r="I5" s="30" t="s">
        <v>588</v>
      </c>
      <c r="J5" s="653"/>
    </row>
    <row r="6" spans="1:10" s="32" customFormat="1" ht="13.5" thickBot="1">
      <c r="A6" s="33" t="s">
        <v>100</v>
      </c>
      <c r="B6" s="34" t="s">
        <v>101</v>
      </c>
      <c r="C6" s="549" t="s">
        <v>102</v>
      </c>
      <c r="D6" s="549" t="s">
        <v>103</v>
      </c>
      <c r="E6" s="35" t="s">
        <v>104</v>
      </c>
      <c r="F6" s="34" t="s">
        <v>412</v>
      </c>
      <c r="G6" s="35" t="s">
        <v>429</v>
      </c>
      <c r="H6" s="557" t="s">
        <v>536</v>
      </c>
      <c r="I6" s="36" t="s">
        <v>589</v>
      </c>
      <c r="J6" s="653"/>
    </row>
    <row r="7" spans="1:10" ht="12.75" customHeight="1">
      <c r="A7" s="38" t="s">
        <v>107</v>
      </c>
      <c r="B7" s="39" t="s">
        <v>254</v>
      </c>
      <c r="C7" s="550"/>
      <c r="D7" s="550"/>
      <c r="E7" s="40"/>
      <c r="F7" s="39" t="s">
        <v>91</v>
      </c>
      <c r="G7" s="41">
        <v>1500000</v>
      </c>
      <c r="H7" s="558"/>
      <c r="I7" s="41">
        <v>1500000</v>
      </c>
      <c r="J7" s="653"/>
    </row>
    <row r="8" spans="1:10" ht="12.75">
      <c r="A8" s="42" t="s">
        <v>108</v>
      </c>
      <c r="B8" s="43" t="s">
        <v>255</v>
      </c>
      <c r="C8" s="551"/>
      <c r="D8" s="551"/>
      <c r="E8" s="44"/>
      <c r="F8" s="43" t="s">
        <v>256</v>
      </c>
      <c r="G8" s="45"/>
      <c r="H8" s="553"/>
      <c r="I8" s="45"/>
      <c r="J8" s="653"/>
    </row>
    <row r="9" spans="1:10" ht="12.75" customHeight="1">
      <c r="A9" s="42" t="s">
        <v>109</v>
      </c>
      <c r="B9" s="43" t="s">
        <v>45</v>
      </c>
      <c r="C9" s="551"/>
      <c r="D9" s="551"/>
      <c r="E9" s="44">
        <v>0</v>
      </c>
      <c r="F9" s="43" t="s">
        <v>93</v>
      </c>
      <c r="G9" s="45">
        <v>1200000</v>
      </c>
      <c r="H9" s="553"/>
      <c r="I9" s="45">
        <v>1200000</v>
      </c>
      <c r="J9" s="653"/>
    </row>
    <row r="10" spans="1:10" ht="12.75" customHeight="1">
      <c r="A10" s="42" t="s">
        <v>110</v>
      </c>
      <c r="B10" s="43" t="s">
        <v>257</v>
      </c>
      <c r="C10" s="551"/>
      <c r="D10" s="551"/>
      <c r="E10" s="44">
        <v>0</v>
      </c>
      <c r="F10" s="43" t="s">
        <v>258</v>
      </c>
      <c r="G10" s="45">
        <v>0</v>
      </c>
      <c r="H10" s="553"/>
      <c r="I10" s="45">
        <v>0</v>
      </c>
      <c r="J10" s="653"/>
    </row>
    <row r="11" spans="1:10" ht="12.75" customHeight="1">
      <c r="A11" s="42" t="s">
        <v>111</v>
      </c>
      <c r="B11" s="43" t="s">
        <v>259</v>
      </c>
      <c r="C11" s="551"/>
      <c r="D11" s="551"/>
      <c r="E11" s="44"/>
      <c r="F11" s="43" t="s">
        <v>183</v>
      </c>
      <c r="G11" s="45"/>
      <c r="H11" s="595">
        <v>152798</v>
      </c>
      <c r="I11" s="45">
        <v>152798</v>
      </c>
      <c r="J11" s="653"/>
    </row>
    <row r="12" spans="1:10" ht="12.75" customHeight="1">
      <c r="A12" s="42" t="s">
        <v>112</v>
      </c>
      <c r="B12" s="43" t="s">
        <v>260</v>
      </c>
      <c r="C12" s="562"/>
      <c r="D12" s="553"/>
      <c r="E12" s="46"/>
      <c r="F12" s="63" t="s">
        <v>204</v>
      </c>
      <c r="G12" s="64"/>
      <c r="H12" s="552"/>
      <c r="I12" s="64"/>
      <c r="J12" s="653"/>
    </row>
    <row r="13" spans="1:10" ht="13.5" thickBot="1">
      <c r="A13" s="42" t="s">
        <v>206</v>
      </c>
      <c r="B13" s="47"/>
      <c r="C13" s="303"/>
      <c r="D13" s="559"/>
      <c r="E13" s="46"/>
      <c r="F13" s="62"/>
      <c r="G13" s="45"/>
      <c r="H13" s="587"/>
      <c r="I13" s="45"/>
      <c r="J13" s="653"/>
    </row>
    <row r="14" spans="1:10" ht="15.75" customHeight="1" thickBot="1">
      <c r="A14" s="48" t="s">
        <v>208</v>
      </c>
      <c r="B14" s="49" t="s">
        <v>261</v>
      </c>
      <c r="C14" s="589"/>
      <c r="D14" s="582"/>
      <c r="E14" s="50">
        <f>+E7+E9+E10+E12+E13</f>
        <v>0</v>
      </c>
      <c r="F14" s="49" t="s">
        <v>262</v>
      </c>
      <c r="G14" s="51">
        <f>+G7+G9+G11+G12+G13</f>
        <v>2700000</v>
      </c>
      <c r="H14" s="51">
        <f>+H7+H9+H11+H12+H13</f>
        <v>152798</v>
      </c>
      <c r="I14" s="51">
        <f>+I7+I9+I11+I12+I13</f>
        <v>2852798</v>
      </c>
      <c r="J14" s="653"/>
    </row>
    <row r="15" spans="1:10" ht="12.75" customHeight="1">
      <c r="A15" s="38" t="s">
        <v>209</v>
      </c>
      <c r="B15" s="65" t="s">
        <v>263</v>
      </c>
      <c r="C15" s="594"/>
      <c r="D15" s="583"/>
      <c r="E15" s="66">
        <f>+E16+E17+E18+E19+E20</f>
        <v>0</v>
      </c>
      <c r="F15" s="54" t="s">
        <v>214</v>
      </c>
      <c r="G15" s="67"/>
      <c r="H15" s="588"/>
      <c r="I15" s="67"/>
      <c r="J15" s="653"/>
    </row>
    <row r="16" spans="1:10" ht="12.75" customHeight="1">
      <c r="A16" s="42" t="s">
        <v>212</v>
      </c>
      <c r="B16" s="68" t="s">
        <v>264</v>
      </c>
      <c r="C16" s="584"/>
      <c r="D16" s="584"/>
      <c r="E16" s="56"/>
      <c r="F16" s="54" t="s">
        <v>265</v>
      </c>
      <c r="G16" s="57"/>
      <c r="H16" s="555"/>
      <c r="I16" s="57"/>
      <c r="J16" s="653"/>
    </row>
    <row r="17" spans="1:10" ht="12.75" customHeight="1">
      <c r="A17" s="38" t="s">
        <v>215</v>
      </c>
      <c r="B17" s="68" t="s">
        <v>266</v>
      </c>
      <c r="C17" s="584"/>
      <c r="D17" s="584"/>
      <c r="E17" s="56"/>
      <c r="F17" s="54" t="s">
        <v>220</v>
      </c>
      <c r="G17" s="57"/>
      <c r="H17" s="555"/>
      <c r="I17" s="57"/>
      <c r="J17" s="653"/>
    </row>
    <row r="18" spans="1:10" ht="12.75" customHeight="1">
      <c r="A18" s="42" t="s">
        <v>218</v>
      </c>
      <c r="B18" s="68" t="s">
        <v>267</v>
      </c>
      <c r="C18" s="584"/>
      <c r="D18" s="584"/>
      <c r="E18" s="56"/>
      <c r="F18" s="54" t="s">
        <v>223</v>
      </c>
      <c r="G18" s="57"/>
      <c r="H18" s="555"/>
      <c r="I18" s="57"/>
      <c r="J18" s="653"/>
    </row>
    <row r="19" spans="1:10" ht="12.75" customHeight="1">
      <c r="A19" s="38" t="s">
        <v>221</v>
      </c>
      <c r="B19" s="68" t="s">
        <v>268</v>
      </c>
      <c r="C19" s="584"/>
      <c r="D19" s="584"/>
      <c r="E19" s="56"/>
      <c r="F19" s="52" t="s">
        <v>226</v>
      </c>
      <c r="G19" s="57"/>
      <c r="H19" s="560"/>
      <c r="I19" s="57"/>
      <c r="J19" s="653"/>
    </row>
    <row r="20" spans="1:10" ht="12.75" customHeight="1">
      <c r="A20" s="42" t="s">
        <v>224</v>
      </c>
      <c r="B20" s="69" t="s">
        <v>269</v>
      </c>
      <c r="C20" s="69"/>
      <c r="D20" s="69"/>
      <c r="E20" s="56"/>
      <c r="F20" s="54" t="s">
        <v>270</v>
      </c>
      <c r="G20" s="57"/>
      <c r="H20" s="555"/>
      <c r="I20" s="57"/>
      <c r="J20" s="653"/>
    </row>
    <row r="21" spans="1:10" ht="12.75" customHeight="1">
      <c r="A21" s="38" t="s">
        <v>227</v>
      </c>
      <c r="B21" s="70" t="s">
        <v>271</v>
      </c>
      <c r="C21" s="70"/>
      <c r="D21" s="70"/>
      <c r="E21" s="58">
        <f>+E22+E23+E24+E25+E26</f>
        <v>0</v>
      </c>
      <c r="F21" s="71" t="s">
        <v>272</v>
      </c>
      <c r="G21" s="57"/>
      <c r="H21" s="588"/>
      <c r="I21" s="57"/>
      <c r="J21" s="653"/>
    </row>
    <row r="22" spans="1:10" ht="12.75" customHeight="1">
      <c r="A22" s="42" t="s">
        <v>230</v>
      </c>
      <c r="B22" s="69" t="s">
        <v>273</v>
      </c>
      <c r="C22" s="69"/>
      <c r="D22" s="69"/>
      <c r="E22" s="56"/>
      <c r="F22" s="71" t="s">
        <v>274</v>
      </c>
      <c r="G22" s="57"/>
      <c r="H22" s="588"/>
      <c r="I22" s="57"/>
      <c r="J22" s="653"/>
    </row>
    <row r="23" spans="1:10" ht="12.75" customHeight="1">
      <c r="A23" s="38" t="s">
        <v>233</v>
      </c>
      <c r="B23" s="69" t="s">
        <v>275</v>
      </c>
      <c r="C23" s="69"/>
      <c r="D23" s="69"/>
      <c r="E23" s="56"/>
      <c r="F23" s="72"/>
      <c r="G23" s="566"/>
      <c r="H23" s="590"/>
      <c r="I23" s="566"/>
      <c r="J23" s="653"/>
    </row>
    <row r="24" spans="1:10" ht="12.75" customHeight="1">
      <c r="A24" s="42" t="s">
        <v>236</v>
      </c>
      <c r="B24" s="68" t="s">
        <v>190</v>
      </c>
      <c r="C24" s="584"/>
      <c r="D24" s="584"/>
      <c r="E24" s="56"/>
      <c r="F24" s="73"/>
      <c r="G24" s="566"/>
      <c r="H24" s="591"/>
      <c r="I24" s="566"/>
      <c r="J24" s="653"/>
    </row>
    <row r="25" spans="1:10" ht="12.75" customHeight="1">
      <c r="A25" s="38" t="s">
        <v>239</v>
      </c>
      <c r="B25" s="74" t="s">
        <v>276</v>
      </c>
      <c r="C25" s="585"/>
      <c r="D25" s="585"/>
      <c r="E25" s="56"/>
      <c r="F25" s="47"/>
      <c r="G25" s="566"/>
      <c r="H25" s="554"/>
      <c r="I25" s="566"/>
      <c r="J25" s="653"/>
    </row>
    <row r="26" spans="1:10" ht="12.75" customHeight="1" thickBot="1">
      <c r="A26" s="42" t="s">
        <v>241</v>
      </c>
      <c r="B26" s="75" t="s">
        <v>277</v>
      </c>
      <c r="C26" s="586"/>
      <c r="D26" s="586"/>
      <c r="E26" s="56"/>
      <c r="F26" s="73"/>
      <c r="G26" s="566"/>
      <c r="H26" s="591"/>
      <c r="I26" s="566"/>
      <c r="J26" s="653"/>
    </row>
    <row r="27" spans="1:10" ht="21.75" customHeight="1" thickBot="1">
      <c r="A27" s="48" t="s">
        <v>244</v>
      </c>
      <c r="B27" s="49" t="s">
        <v>278</v>
      </c>
      <c r="C27" s="589"/>
      <c r="D27" s="582"/>
      <c r="E27" s="593">
        <f>+E15+E21</f>
        <v>0</v>
      </c>
      <c r="F27" s="49" t="s">
        <v>279</v>
      </c>
      <c r="G27" s="568">
        <f>SUM(G15:G26)</f>
        <v>0</v>
      </c>
      <c r="H27" s="582"/>
      <c r="I27" s="568">
        <f>SUM(I15:I26)</f>
        <v>0</v>
      </c>
      <c r="J27" s="653"/>
    </row>
    <row r="28" spans="1:10" ht="13.5" thickBot="1">
      <c r="A28" s="48" t="s">
        <v>247</v>
      </c>
      <c r="B28" s="60" t="s">
        <v>280</v>
      </c>
      <c r="C28" s="565"/>
      <c r="D28" s="592"/>
      <c r="E28" s="61">
        <f>+E14+E27</f>
        <v>0</v>
      </c>
      <c r="F28" s="60" t="s">
        <v>281</v>
      </c>
      <c r="G28" s="61">
        <f>+G14+G27</f>
        <v>2700000</v>
      </c>
      <c r="H28" s="61">
        <f>+H14+H27</f>
        <v>152798</v>
      </c>
      <c r="I28" s="61">
        <f>+I14+I27</f>
        <v>2852798</v>
      </c>
      <c r="J28" s="653"/>
    </row>
    <row r="29" spans="1:10" ht="13.5" thickBot="1">
      <c r="A29" s="48" t="s">
        <v>250</v>
      </c>
      <c r="B29" s="60" t="s">
        <v>248</v>
      </c>
      <c r="C29" s="61">
        <f>IF(C14-G14&lt;0,G14-C14,"-")</f>
        <v>2700000</v>
      </c>
      <c r="D29" s="61">
        <f>IF(D14-H14&lt;0,H14-D14,"-")</f>
        <v>152798</v>
      </c>
      <c r="E29" s="61">
        <f>IF(E14-I14&lt;0,I14-E14,"-")</f>
        <v>2852798</v>
      </c>
      <c r="F29" s="60" t="s">
        <v>249</v>
      </c>
      <c r="G29" s="61" t="str">
        <f>IF(C14-G14&gt;0,C14-G14,"-")</f>
        <v>-</v>
      </c>
      <c r="H29" s="61" t="str">
        <f>IF(D14-H14&gt;0,D14-H14,"-")</f>
        <v>-</v>
      </c>
      <c r="I29" s="61" t="str">
        <f>IF(E14-I14&gt;0,E14-I14,"-")</f>
        <v>-</v>
      </c>
      <c r="J29" s="653"/>
    </row>
    <row r="30" spans="1:10" ht="13.5" thickBot="1">
      <c r="A30" s="48" t="s">
        <v>282</v>
      </c>
      <c r="B30" s="60" t="s">
        <v>251</v>
      </c>
      <c r="C30" s="61">
        <f>C29-C27</f>
        <v>2700000</v>
      </c>
      <c r="D30" s="61">
        <f>D29-D27</f>
        <v>152798</v>
      </c>
      <c r="E30" s="61">
        <f>E29-E27</f>
        <v>2852798</v>
      </c>
      <c r="F30" s="60" t="s">
        <v>252</v>
      </c>
      <c r="G30" s="61" t="s">
        <v>306</v>
      </c>
      <c r="H30" s="61" t="s">
        <v>306</v>
      </c>
      <c r="I30" s="61" t="s">
        <v>306</v>
      </c>
      <c r="J30" s="653"/>
    </row>
  </sheetData>
  <sheetProtection/>
  <mergeCells count="2">
    <mergeCell ref="A4:A5"/>
    <mergeCell ref="J1:J30"/>
  </mergeCells>
  <printOptions horizontalCentered="1"/>
  <pageMargins left="0.7874015748031497" right="0.7874015748031497" top="0.49" bottom="0.79" header="0.49" footer="0.7874015748031497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2:A3"/>
    </sheetView>
  </sheetViews>
  <sheetFormatPr defaultColWidth="9.140625" defaultRowHeight="12.75"/>
  <cols>
    <col min="1" max="1" width="3.00390625" style="196" customWidth="1"/>
    <col min="2" max="2" width="33.57421875" style="196" customWidth="1"/>
    <col min="3" max="3" width="10.57421875" style="196" customWidth="1"/>
    <col min="4" max="4" width="10.421875" style="196" customWidth="1"/>
    <col min="5" max="5" width="11.421875" style="196" customWidth="1"/>
    <col min="6" max="6" width="10.00390625" style="196" customWidth="1"/>
    <col min="7" max="7" width="10.421875" style="196" customWidth="1"/>
    <col min="8" max="8" width="10.28125" style="196" customWidth="1"/>
    <col min="9" max="9" width="9.8515625" style="196" customWidth="1"/>
    <col min="10" max="10" width="11.7109375" style="196" customWidth="1"/>
    <col min="11" max="11" width="10.28125" style="196" customWidth="1"/>
    <col min="12" max="12" width="10.57421875" style="196" customWidth="1"/>
    <col min="13" max="13" width="10.421875" style="196" customWidth="1"/>
    <col min="14" max="14" width="11.28125" style="196" customWidth="1"/>
    <col min="15" max="15" width="14.00390625" style="196" customWidth="1"/>
    <col min="16" max="16384" width="9.140625" style="196" customWidth="1"/>
  </cols>
  <sheetData>
    <row r="1" spans="1:20" s="317" customFormat="1" ht="15.75">
      <c r="A1" s="649" t="s">
        <v>592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325"/>
      <c r="Q1" s="325"/>
      <c r="R1" s="325"/>
      <c r="S1" s="325"/>
      <c r="T1" s="325"/>
    </row>
    <row r="2" spans="1:15" s="317" customFormat="1" ht="14.25">
      <c r="A2" s="738" t="s">
        <v>607</v>
      </c>
      <c r="B2" s="25"/>
      <c r="C2" s="742"/>
      <c r="D2" s="324"/>
      <c r="O2" s="326"/>
    </row>
    <row r="3" spans="1:15" s="317" customFormat="1" ht="12.75">
      <c r="A3" s="738" t="s">
        <v>606</v>
      </c>
      <c r="B3" s="25"/>
      <c r="C3" s="742"/>
      <c r="D3" s="324"/>
      <c r="N3" s="657" t="s">
        <v>463</v>
      </c>
      <c r="O3" s="657"/>
    </row>
    <row r="4" spans="1:15" ht="27.75" customHeight="1">
      <c r="A4" s="277" t="s">
        <v>387</v>
      </c>
      <c r="B4" s="278" t="s">
        <v>198</v>
      </c>
      <c r="C4" s="278" t="s">
        <v>388</v>
      </c>
      <c r="D4" s="278" t="s">
        <v>389</v>
      </c>
      <c r="E4" s="278" t="s">
        <v>390</v>
      </c>
      <c r="F4" s="278" t="s">
        <v>391</v>
      </c>
      <c r="G4" s="278" t="s">
        <v>392</v>
      </c>
      <c r="H4" s="278" t="s">
        <v>393</v>
      </c>
      <c r="I4" s="278" t="s">
        <v>394</v>
      </c>
      <c r="J4" s="278" t="s">
        <v>395</v>
      </c>
      <c r="K4" s="278" t="s">
        <v>396</v>
      </c>
      <c r="L4" s="278" t="s">
        <v>397</v>
      </c>
      <c r="M4" s="278" t="s">
        <v>398</v>
      </c>
      <c r="N4" s="278" t="s">
        <v>399</v>
      </c>
      <c r="O4" s="278" t="s">
        <v>385</v>
      </c>
    </row>
    <row r="5" spans="1:15" ht="27.75" customHeight="1">
      <c r="A5" s="279"/>
      <c r="B5" s="280" t="s">
        <v>400</v>
      </c>
      <c r="C5" s="281"/>
      <c r="D5" s="282">
        <f>C25</f>
        <v>1817569</v>
      </c>
      <c r="E5" s="282">
        <f aca="true" t="shared" si="0" ref="E5:N5">D25</f>
        <v>1848423</v>
      </c>
      <c r="F5" s="282">
        <f t="shared" si="0"/>
        <v>2550387</v>
      </c>
      <c r="G5" s="282">
        <f t="shared" si="0"/>
        <v>2581241</v>
      </c>
      <c r="H5" s="282">
        <f t="shared" si="0"/>
        <v>2444297</v>
      </c>
      <c r="I5" s="282">
        <f t="shared" si="0"/>
        <v>2165151</v>
      </c>
      <c r="J5" s="282">
        <f t="shared" si="0"/>
        <v>2216005</v>
      </c>
      <c r="K5" s="282">
        <f t="shared" si="0"/>
        <v>1018859</v>
      </c>
      <c r="L5" s="282">
        <f t="shared" si="0"/>
        <v>1099713</v>
      </c>
      <c r="M5" s="282">
        <f t="shared" si="0"/>
        <v>1130567</v>
      </c>
      <c r="N5" s="282">
        <f t="shared" si="0"/>
        <v>761421</v>
      </c>
      <c r="O5" s="281"/>
    </row>
    <row r="6" spans="1:15" ht="22.5" customHeight="1">
      <c r="A6" s="283" t="s">
        <v>107</v>
      </c>
      <c r="B6" s="284" t="s">
        <v>30</v>
      </c>
      <c r="C6" s="285">
        <v>0</v>
      </c>
      <c r="D6" s="285">
        <v>500000</v>
      </c>
      <c r="E6" s="285">
        <v>551110</v>
      </c>
      <c r="F6" s="285">
        <v>0</v>
      </c>
      <c r="G6" s="285">
        <v>0</v>
      </c>
      <c r="H6" s="285">
        <v>0</v>
      </c>
      <c r="I6" s="285">
        <v>0</v>
      </c>
      <c r="J6" s="285">
        <v>0</v>
      </c>
      <c r="K6" s="285">
        <v>0</v>
      </c>
      <c r="L6" s="285">
        <v>0</v>
      </c>
      <c r="M6" s="285">
        <v>0</v>
      </c>
      <c r="N6" s="285">
        <v>3000</v>
      </c>
      <c r="O6" s="286">
        <f aca="true" t="shared" si="1" ref="O6:O12">SUM(C6:N6)</f>
        <v>1054110</v>
      </c>
    </row>
    <row r="7" spans="1:15" ht="21.75" customHeight="1">
      <c r="A7" s="283" t="s">
        <v>108</v>
      </c>
      <c r="B7" s="284" t="s">
        <v>17</v>
      </c>
      <c r="C7" s="285">
        <v>0</v>
      </c>
      <c r="D7" s="285">
        <v>0</v>
      </c>
      <c r="E7" s="285">
        <v>120000</v>
      </c>
      <c r="F7" s="285">
        <v>0</v>
      </c>
      <c r="G7" s="285">
        <v>15000</v>
      </c>
      <c r="H7" s="285"/>
      <c r="I7" s="285">
        <v>20000</v>
      </c>
      <c r="J7" s="285">
        <v>0</v>
      </c>
      <c r="K7" s="285">
        <v>50000</v>
      </c>
      <c r="L7" s="285">
        <v>27000</v>
      </c>
      <c r="M7" s="285">
        <v>0</v>
      </c>
      <c r="N7" s="285">
        <v>0</v>
      </c>
      <c r="O7" s="286">
        <f t="shared" si="1"/>
        <v>232000</v>
      </c>
    </row>
    <row r="8" spans="1:15" ht="34.5" customHeight="1">
      <c r="A8" s="283" t="s">
        <v>109</v>
      </c>
      <c r="B8" s="284" t="s">
        <v>459</v>
      </c>
      <c r="C8" s="285">
        <v>804570</v>
      </c>
      <c r="D8" s="285">
        <v>804570</v>
      </c>
      <c r="E8" s="285">
        <v>804570</v>
      </c>
      <c r="F8" s="285">
        <v>804570</v>
      </c>
      <c r="G8" s="285">
        <v>804570</v>
      </c>
      <c r="H8" s="285">
        <v>804570</v>
      </c>
      <c r="I8" s="285">
        <v>804570</v>
      </c>
      <c r="J8" s="285">
        <v>804570</v>
      </c>
      <c r="K8" s="285">
        <v>804570</v>
      </c>
      <c r="L8" s="285">
        <v>804570</v>
      </c>
      <c r="M8" s="285">
        <v>804570</v>
      </c>
      <c r="N8" s="285">
        <v>804568</v>
      </c>
      <c r="O8" s="286">
        <f t="shared" si="1"/>
        <v>9654838</v>
      </c>
    </row>
    <row r="9" spans="1:15" ht="27.75" customHeight="1">
      <c r="A9" s="283" t="s">
        <v>110</v>
      </c>
      <c r="B9" s="287" t="s">
        <v>461</v>
      </c>
      <c r="C9" s="285">
        <v>0</v>
      </c>
      <c r="D9" s="285">
        <v>0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0</v>
      </c>
      <c r="M9" s="285">
        <v>0</v>
      </c>
      <c r="N9" s="285">
        <v>0</v>
      </c>
      <c r="O9" s="286">
        <f t="shared" si="1"/>
        <v>0</v>
      </c>
    </row>
    <row r="10" spans="1:15" ht="33.75" customHeight="1">
      <c r="A10" s="283" t="s">
        <v>111</v>
      </c>
      <c r="B10" s="287" t="s">
        <v>458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0</v>
      </c>
      <c r="M10" s="285">
        <v>0</v>
      </c>
      <c r="N10" s="285">
        <v>0</v>
      </c>
      <c r="O10" s="286">
        <f t="shared" si="1"/>
        <v>0</v>
      </c>
    </row>
    <row r="11" spans="1:15" ht="33.75" customHeight="1">
      <c r="A11" s="283" t="s">
        <v>112</v>
      </c>
      <c r="B11" s="287" t="s">
        <v>462</v>
      </c>
      <c r="C11" s="285">
        <v>0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86">
        <f>SUM(C11:N11)</f>
        <v>0</v>
      </c>
    </row>
    <row r="12" spans="1:15" ht="27.75" customHeight="1">
      <c r="A12" s="283" t="s">
        <v>113</v>
      </c>
      <c r="B12" s="287" t="s">
        <v>401</v>
      </c>
      <c r="C12" s="285">
        <v>2172559</v>
      </c>
      <c r="D12" s="285">
        <v>0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6">
        <f t="shared" si="1"/>
        <v>2172559</v>
      </c>
    </row>
    <row r="13" spans="1:15" s="315" customFormat="1" ht="27.75" customHeight="1">
      <c r="A13" s="311"/>
      <c r="B13" s="312" t="s">
        <v>402</v>
      </c>
      <c r="C13" s="313">
        <f aca="true" t="shared" si="2" ref="C13:O13">SUM(C6:C12)</f>
        <v>2977129</v>
      </c>
      <c r="D13" s="313">
        <f t="shared" si="2"/>
        <v>1304570</v>
      </c>
      <c r="E13" s="313">
        <f t="shared" si="2"/>
        <v>1475680</v>
      </c>
      <c r="F13" s="313">
        <f t="shared" si="2"/>
        <v>804570</v>
      </c>
      <c r="G13" s="313">
        <f t="shared" si="2"/>
        <v>819570</v>
      </c>
      <c r="H13" s="313">
        <f t="shared" si="2"/>
        <v>804570</v>
      </c>
      <c r="I13" s="313">
        <f t="shared" si="2"/>
        <v>824570</v>
      </c>
      <c r="J13" s="313">
        <f t="shared" si="2"/>
        <v>804570</v>
      </c>
      <c r="K13" s="313">
        <f t="shared" si="2"/>
        <v>854570</v>
      </c>
      <c r="L13" s="313">
        <f t="shared" si="2"/>
        <v>831570</v>
      </c>
      <c r="M13" s="313">
        <f t="shared" si="2"/>
        <v>804570</v>
      </c>
      <c r="N13" s="313">
        <f t="shared" si="2"/>
        <v>807568</v>
      </c>
      <c r="O13" s="314">
        <f t="shared" si="2"/>
        <v>13113507</v>
      </c>
    </row>
    <row r="14" spans="1:15" ht="27.75" customHeight="1">
      <c r="A14" s="279"/>
      <c r="B14" s="280" t="s">
        <v>106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1"/>
    </row>
    <row r="15" spans="1:15" ht="27.75" customHeight="1">
      <c r="A15" s="283" t="s">
        <v>114</v>
      </c>
      <c r="B15" s="289" t="s">
        <v>57</v>
      </c>
      <c r="C15" s="285">
        <v>332204</v>
      </c>
      <c r="D15" s="285">
        <v>332204</v>
      </c>
      <c r="E15" s="285">
        <v>332204</v>
      </c>
      <c r="F15" s="285">
        <v>332204</v>
      </c>
      <c r="G15" s="285">
        <v>332204</v>
      </c>
      <c r="H15" s="285">
        <v>432204</v>
      </c>
      <c r="I15" s="285">
        <v>332204</v>
      </c>
      <c r="J15" s="285">
        <v>332204</v>
      </c>
      <c r="K15" s="285">
        <v>332204</v>
      </c>
      <c r="L15" s="285">
        <v>332204</v>
      </c>
      <c r="M15" s="285">
        <v>332204</v>
      </c>
      <c r="N15" s="285">
        <v>532756</v>
      </c>
      <c r="O15" s="286">
        <f aca="true" t="shared" si="3" ref="O15:O21">SUM(C15:N15)</f>
        <v>4287000</v>
      </c>
    </row>
    <row r="16" spans="1:15" ht="27.75" customHeight="1">
      <c r="A16" s="283" t="s">
        <v>115</v>
      </c>
      <c r="B16" s="289" t="s">
        <v>403</v>
      </c>
      <c r="C16" s="285">
        <v>56386</v>
      </c>
      <c r="D16" s="285">
        <v>56736</v>
      </c>
      <c r="E16" s="285">
        <v>56736</v>
      </c>
      <c r="F16" s="285">
        <v>56736</v>
      </c>
      <c r="G16" s="285">
        <v>56736</v>
      </c>
      <c r="H16" s="285">
        <v>66736</v>
      </c>
      <c r="I16" s="285">
        <v>56736</v>
      </c>
      <c r="J16" s="285">
        <v>56736</v>
      </c>
      <c r="K16" s="285">
        <v>56736</v>
      </c>
      <c r="L16" s="285">
        <v>56736</v>
      </c>
      <c r="M16" s="285">
        <v>56736</v>
      </c>
      <c r="N16" s="285">
        <v>86254</v>
      </c>
      <c r="O16" s="286">
        <f t="shared" si="3"/>
        <v>720000</v>
      </c>
    </row>
    <row r="17" spans="1:15" ht="27.75" customHeight="1">
      <c r="A17" s="283" t="s">
        <v>206</v>
      </c>
      <c r="B17" s="290" t="s">
        <v>72</v>
      </c>
      <c r="C17" s="285">
        <v>323776</v>
      </c>
      <c r="D17" s="285">
        <v>323776</v>
      </c>
      <c r="E17" s="285">
        <v>323776</v>
      </c>
      <c r="F17" s="285">
        <v>323776</v>
      </c>
      <c r="G17" s="285">
        <v>323776</v>
      </c>
      <c r="H17" s="285">
        <v>323776</v>
      </c>
      <c r="I17" s="285">
        <v>323776</v>
      </c>
      <c r="J17" s="285">
        <v>323776</v>
      </c>
      <c r="K17" s="285">
        <v>323776</v>
      </c>
      <c r="L17" s="285">
        <v>323776</v>
      </c>
      <c r="M17" s="285">
        <v>323776</v>
      </c>
      <c r="N17" s="285">
        <v>323777</v>
      </c>
      <c r="O17" s="286">
        <f t="shared" si="3"/>
        <v>3885313</v>
      </c>
    </row>
    <row r="18" spans="1:15" ht="27.75" customHeight="1">
      <c r="A18" s="283" t="s">
        <v>207</v>
      </c>
      <c r="B18" s="291" t="s">
        <v>88</v>
      </c>
      <c r="C18" s="285">
        <v>0</v>
      </c>
      <c r="D18" s="285">
        <v>0</v>
      </c>
      <c r="E18" s="285">
        <v>0</v>
      </c>
      <c r="F18" s="285">
        <v>0</v>
      </c>
      <c r="G18" s="285">
        <v>30000</v>
      </c>
      <c r="H18" s="285">
        <v>0</v>
      </c>
      <c r="I18" s="285">
        <v>0</v>
      </c>
      <c r="J18" s="285">
        <v>28000</v>
      </c>
      <c r="K18" s="285">
        <v>0</v>
      </c>
      <c r="L18" s="285">
        <v>27000</v>
      </c>
      <c r="M18" s="285">
        <v>0</v>
      </c>
      <c r="N18" s="285">
        <v>165000</v>
      </c>
      <c r="O18" s="286">
        <f t="shared" si="3"/>
        <v>250000</v>
      </c>
    </row>
    <row r="19" spans="1:15" ht="30" customHeight="1">
      <c r="A19" s="283" t="s">
        <v>208</v>
      </c>
      <c r="B19" s="291" t="s">
        <v>304</v>
      </c>
      <c r="C19" s="285">
        <v>61000</v>
      </c>
      <c r="D19" s="285">
        <v>61000</v>
      </c>
      <c r="E19" s="285">
        <v>61000</v>
      </c>
      <c r="F19" s="285">
        <v>61000</v>
      </c>
      <c r="G19" s="285">
        <v>61000</v>
      </c>
      <c r="H19" s="285">
        <v>61000</v>
      </c>
      <c r="I19" s="285">
        <v>61000</v>
      </c>
      <c r="J19" s="285">
        <v>61000</v>
      </c>
      <c r="K19" s="285">
        <v>61000</v>
      </c>
      <c r="L19" s="285">
        <v>61000</v>
      </c>
      <c r="M19" s="285">
        <v>61000</v>
      </c>
      <c r="N19" s="285">
        <v>61202</v>
      </c>
      <c r="O19" s="286">
        <f t="shared" si="3"/>
        <v>732202</v>
      </c>
    </row>
    <row r="20" spans="1:15" ht="27.75" customHeight="1">
      <c r="A20" s="283" t="s">
        <v>209</v>
      </c>
      <c r="B20" s="290" t="s">
        <v>404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>
        <v>1200000</v>
      </c>
      <c r="K20" s="285">
        <v>0</v>
      </c>
      <c r="L20" s="285">
        <v>0</v>
      </c>
      <c r="M20" s="285">
        <v>0</v>
      </c>
      <c r="N20" s="285">
        <v>0</v>
      </c>
      <c r="O20" s="286">
        <f t="shared" si="3"/>
        <v>1200000</v>
      </c>
    </row>
    <row r="21" spans="1:15" ht="27.75" customHeight="1">
      <c r="A21" s="283" t="s">
        <v>212</v>
      </c>
      <c r="B21" s="290" t="s">
        <v>405</v>
      </c>
      <c r="C21" s="285">
        <v>0</v>
      </c>
      <c r="D21" s="285">
        <v>500000</v>
      </c>
      <c r="E21" s="285">
        <v>0</v>
      </c>
      <c r="F21" s="285">
        <v>0</v>
      </c>
      <c r="G21" s="285">
        <v>0</v>
      </c>
      <c r="H21" s="285">
        <v>200000</v>
      </c>
      <c r="I21" s="285">
        <v>0</v>
      </c>
      <c r="J21" s="285">
        <v>0</v>
      </c>
      <c r="K21" s="285">
        <v>0</v>
      </c>
      <c r="L21" s="285">
        <v>0</v>
      </c>
      <c r="M21" s="285">
        <v>400000</v>
      </c>
      <c r="N21" s="285">
        <v>400000</v>
      </c>
      <c r="O21" s="286">
        <f t="shared" si="3"/>
        <v>1500000</v>
      </c>
    </row>
    <row r="22" spans="1:15" ht="27.75" customHeight="1">
      <c r="A22" s="283" t="s">
        <v>215</v>
      </c>
      <c r="B22" s="290" t="s">
        <v>594</v>
      </c>
      <c r="C22" s="285">
        <v>0</v>
      </c>
      <c r="D22" s="285">
        <v>0</v>
      </c>
      <c r="E22" s="285">
        <v>0</v>
      </c>
      <c r="F22" s="285">
        <v>0</v>
      </c>
      <c r="G22" s="285">
        <v>152798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6">
        <v>152798</v>
      </c>
    </row>
    <row r="23" spans="1:15" ht="27.75" customHeight="1">
      <c r="A23" s="283" t="s">
        <v>218</v>
      </c>
      <c r="B23" s="346" t="s">
        <v>480</v>
      </c>
      <c r="C23" s="285">
        <v>386194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6">
        <f>SUM(C23:N23)</f>
        <v>386194</v>
      </c>
    </row>
    <row r="24" spans="1:15" s="315" customFormat="1" ht="27.75" customHeight="1">
      <c r="A24" s="311"/>
      <c r="B24" s="312" t="s">
        <v>406</v>
      </c>
      <c r="C24" s="313">
        <f aca="true" t="shared" si="4" ref="C24:O24">SUM(C15:C23)</f>
        <v>1159560</v>
      </c>
      <c r="D24" s="313">
        <f t="shared" si="4"/>
        <v>1273716</v>
      </c>
      <c r="E24" s="313">
        <f t="shared" si="4"/>
        <v>773716</v>
      </c>
      <c r="F24" s="313">
        <f t="shared" si="4"/>
        <v>773716</v>
      </c>
      <c r="G24" s="313">
        <f t="shared" si="4"/>
        <v>956514</v>
      </c>
      <c r="H24" s="313">
        <f t="shared" si="4"/>
        <v>1083716</v>
      </c>
      <c r="I24" s="313">
        <f t="shared" si="4"/>
        <v>773716</v>
      </c>
      <c r="J24" s="313">
        <f t="shared" si="4"/>
        <v>2001716</v>
      </c>
      <c r="K24" s="313">
        <f t="shared" si="4"/>
        <v>773716</v>
      </c>
      <c r="L24" s="313">
        <f t="shared" si="4"/>
        <v>800716</v>
      </c>
      <c r="M24" s="313">
        <f t="shared" si="4"/>
        <v>1173716</v>
      </c>
      <c r="N24" s="313">
        <f t="shared" si="4"/>
        <v>1568989</v>
      </c>
      <c r="O24" s="314">
        <f t="shared" si="4"/>
        <v>13113507</v>
      </c>
    </row>
    <row r="25" spans="1:15" ht="15.75">
      <c r="A25" s="279"/>
      <c r="B25" s="280" t="s">
        <v>407</v>
      </c>
      <c r="C25" s="292">
        <f>C13-C24</f>
        <v>1817569</v>
      </c>
      <c r="D25" s="292">
        <f aca="true" t="shared" si="5" ref="D25:N25">D5+D13-D24</f>
        <v>1848423</v>
      </c>
      <c r="E25" s="292">
        <f t="shared" si="5"/>
        <v>2550387</v>
      </c>
      <c r="F25" s="292">
        <f t="shared" si="5"/>
        <v>2581241</v>
      </c>
      <c r="G25" s="292">
        <f t="shared" si="5"/>
        <v>2444297</v>
      </c>
      <c r="H25" s="292">
        <f t="shared" si="5"/>
        <v>2165151</v>
      </c>
      <c r="I25" s="292">
        <f t="shared" si="5"/>
        <v>2216005</v>
      </c>
      <c r="J25" s="292">
        <f t="shared" si="5"/>
        <v>1018859</v>
      </c>
      <c r="K25" s="292">
        <f t="shared" si="5"/>
        <v>1099713</v>
      </c>
      <c r="L25" s="292">
        <f t="shared" si="5"/>
        <v>1130567</v>
      </c>
      <c r="M25" s="292">
        <f t="shared" si="5"/>
        <v>761421</v>
      </c>
      <c r="N25" s="292">
        <f t="shared" si="5"/>
        <v>0</v>
      </c>
      <c r="O25" s="279"/>
    </row>
    <row r="27" spans="3:14" ht="12.75">
      <c r="C27" s="316"/>
      <c r="E27" s="316"/>
      <c r="F27" s="316"/>
      <c r="I27" s="316"/>
      <c r="J27" s="316"/>
      <c r="K27" s="316"/>
      <c r="N27" s="316"/>
    </row>
    <row r="28" spans="5:13" ht="12.75">
      <c r="E28" s="316"/>
      <c r="F28" s="316"/>
      <c r="G28" s="316"/>
      <c r="H28" s="316"/>
      <c r="I28" s="316"/>
      <c r="K28" s="316"/>
      <c r="M28" s="316"/>
    </row>
    <row r="29" ht="22.5" customHeight="1">
      <c r="B29" s="197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2020-06-16T08:04:20Z</cp:lastPrinted>
  <dcterms:created xsi:type="dcterms:W3CDTF">2014-10-28T13:28:45Z</dcterms:created>
  <dcterms:modified xsi:type="dcterms:W3CDTF">2020-07-08T13:32:23Z</dcterms:modified>
  <cp:category/>
  <cp:version/>
  <cp:contentType/>
  <cp:contentStatus/>
</cp:coreProperties>
</file>