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zarkándi Zita\Dr. Szarkándi Zita\RENDELETEK MÁROk\"/>
    </mc:Choice>
  </mc:AlternateContent>
  <xr:revisionPtr revIDLastSave="0" documentId="8_{5D487BF8-D7F6-49E7-AB8D-9E5CEF22A89F}" xr6:coauthVersionLast="45" xr6:coauthVersionMax="45" xr10:uidLastSave="{00000000-0000-0000-0000-000000000000}"/>
  <bookViews>
    <workbookView xWindow="-108" yWindow="-108" windowWidth="23256" windowHeight="12576" activeTab="10" xr2:uid="{00000000-000D-0000-FFFF-FFFF00000000}"/>
  </bookViews>
  <sheets>
    <sheet name="M.1.mell." sheetId="40" r:id="rId1"/>
    <sheet name="M.2.mell." sheetId="35" r:id="rId2"/>
    <sheet name="M.3.mell." sheetId="34" r:id="rId3"/>
    <sheet name="M.4.mell." sheetId="4" r:id="rId4"/>
    <sheet name="M.5.mell." sheetId="16" r:id="rId5"/>
    <sheet name="M.6.mell." sheetId="44" r:id="rId6"/>
    <sheet name="M.7.mell." sheetId="42" r:id="rId7"/>
    <sheet name="M.8.mell." sheetId="36" r:id="rId8"/>
    <sheet name="M.9.mell." sheetId="46" r:id="rId9"/>
    <sheet name="M.10.mell." sheetId="47" r:id="rId10"/>
    <sheet name="M.11.mell." sheetId="4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47" l="1"/>
  <c r="H41" i="47" s="1"/>
  <c r="H40" i="47"/>
  <c r="I70" i="47" l="1"/>
  <c r="H70" i="47"/>
  <c r="I66" i="47" l="1"/>
  <c r="I74" i="47" s="1"/>
  <c r="H66" i="47"/>
  <c r="H74" i="47" s="1"/>
  <c r="I50" i="47"/>
  <c r="I46" i="47"/>
  <c r="I40" i="47"/>
  <c r="I35" i="47"/>
  <c r="I26" i="47"/>
  <c r="I21" i="47"/>
  <c r="I14" i="47"/>
  <c r="E15" i="46"/>
  <c r="F15" i="46"/>
  <c r="H15" i="46"/>
  <c r="D15" i="46"/>
  <c r="C15" i="46"/>
  <c r="I28" i="47" l="1"/>
  <c r="C7" i="42"/>
  <c r="C17" i="42"/>
  <c r="E20" i="44"/>
  <c r="C63" i="35"/>
  <c r="D63" i="35"/>
  <c r="O8" i="44"/>
  <c r="I8" i="44"/>
  <c r="B14" i="45"/>
  <c r="C20" i="42"/>
  <c r="O17" i="44"/>
  <c r="O18" i="44"/>
  <c r="O19" i="44"/>
  <c r="I9" i="44"/>
  <c r="O9" i="44"/>
  <c r="I18" i="44"/>
  <c r="I19" i="44"/>
  <c r="I17" i="44"/>
  <c r="O10" i="44"/>
  <c r="I14" i="44"/>
  <c r="I10" i="44"/>
  <c r="F17" i="36"/>
  <c r="G17" i="36"/>
  <c r="E17" i="36"/>
  <c r="C70" i="35"/>
  <c r="D70" i="35"/>
  <c r="B70" i="35"/>
  <c r="C36" i="35"/>
  <c r="C38" i="35" s="1"/>
  <c r="D36" i="35"/>
  <c r="D38" i="35" s="1"/>
  <c r="B36" i="35"/>
  <c r="B38" i="35" s="1"/>
  <c r="C24" i="35"/>
  <c r="D24" i="35"/>
  <c r="B24" i="35"/>
  <c r="C12" i="35"/>
  <c r="C18" i="35" s="1"/>
  <c r="D12" i="35"/>
  <c r="D18" i="35" s="1"/>
  <c r="B12" i="35"/>
  <c r="B18" i="35" s="1"/>
  <c r="D97" i="34"/>
  <c r="C97" i="34"/>
  <c r="B97" i="34"/>
  <c r="C52" i="46"/>
  <c r="C48" i="46"/>
  <c r="G36" i="46"/>
  <c r="G35" i="46"/>
  <c r="I34" i="46"/>
  <c r="H34" i="46"/>
  <c r="F34" i="46"/>
  <c r="E34" i="46"/>
  <c r="D34" i="46"/>
  <c r="C34" i="46"/>
  <c r="G33" i="46"/>
  <c r="G32" i="46"/>
  <c r="G31" i="46"/>
  <c r="I30" i="46"/>
  <c r="H30" i="46"/>
  <c r="F30" i="46"/>
  <c r="E30" i="46"/>
  <c r="D30" i="46"/>
  <c r="C30" i="46"/>
  <c r="G29" i="46"/>
  <c r="G28" i="46"/>
  <c r="G27" i="46"/>
  <c r="G26" i="46"/>
  <c r="G25" i="46"/>
  <c r="I24" i="46"/>
  <c r="H24" i="46"/>
  <c r="F24" i="46"/>
  <c r="E24" i="46"/>
  <c r="D24" i="46"/>
  <c r="C24" i="46"/>
  <c r="G23" i="46"/>
  <c r="G22" i="46"/>
  <c r="G20" i="46"/>
  <c r="I19" i="46"/>
  <c r="H19" i="46"/>
  <c r="F19" i="46"/>
  <c r="E19" i="46"/>
  <c r="D19" i="46"/>
  <c r="G18" i="46"/>
  <c r="G17" i="46"/>
  <c r="G16" i="46"/>
  <c r="I15" i="46"/>
  <c r="I21" i="46" s="1"/>
  <c r="H21" i="46"/>
  <c r="F21" i="46"/>
  <c r="E21" i="46"/>
  <c r="E37" i="46" s="1"/>
  <c r="D21" i="46"/>
  <c r="G14" i="46"/>
  <c r="G13" i="46"/>
  <c r="G12" i="46"/>
  <c r="G11" i="46"/>
  <c r="G10" i="46"/>
  <c r="B22" i="45"/>
  <c r="K20" i="44"/>
  <c r="L20" i="44"/>
  <c r="M20" i="44"/>
  <c r="I53" i="4"/>
  <c r="H53" i="4"/>
  <c r="H20" i="4"/>
  <c r="I20" i="4"/>
  <c r="D86" i="34"/>
  <c r="C86" i="34"/>
  <c r="D82" i="34"/>
  <c r="C82" i="34"/>
  <c r="D77" i="34"/>
  <c r="C77" i="34"/>
  <c r="D69" i="34"/>
  <c r="C69" i="34"/>
  <c r="D61" i="34"/>
  <c r="C61" i="34"/>
  <c r="D51" i="34"/>
  <c r="C51" i="34"/>
  <c r="D45" i="34"/>
  <c r="C45" i="34"/>
  <c r="D42" i="34"/>
  <c r="C42" i="34"/>
  <c r="D34" i="34"/>
  <c r="C34" i="34"/>
  <c r="D31" i="34"/>
  <c r="C31" i="34"/>
  <c r="D25" i="34"/>
  <c r="C25" i="34"/>
  <c r="D22" i="34"/>
  <c r="C22" i="34"/>
  <c r="D59" i="35"/>
  <c r="C59" i="35"/>
  <c r="C55" i="35"/>
  <c r="D55" i="35"/>
  <c r="D49" i="35"/>
  <c r="C49" i="35"/>
  <c r="N31" i="44"/>
  <c r="M31" i="44"/>
  <c r="L31" i="44"/>
  <c r="K31" i="44"/>
  <c r="J31" i="44"/>
  <c r="E31" i="44"/>
  <c r="D31" i="44"/>
  <c r="C31" i="44"/>
  <c r="G31" i="44"/>
  <c r="O30" i="44"/>
  <c r="I30" i="44"/>
  <c r="O29" i="44"/>
  <c r="I29" i="44"/>
  <c r="N27" i="44"/>
  <c r="K27" i="44"/>
  <c r="J27" i="44"/>
  <c r="H27" i="44"/>
  <c r="G27" i="44"/>
  <c r="F27" i="44"/>
  <c r="E27" i="44"/>
  <c r="D27" i="44"/>
  <c r="C27" i="44"/>
  <c r="O26" i="44"/>
  <c r="I26" i="44"/>
  <c r="I27" i="44" s="1"/>
  <c r="G20" i="44"/>
  <c r="D20" i="44"/>
  <c r="C20" i="44"/>
  <c r="H20" i="44"/>
  <c r="I16" i="44"/>
  <c r="I15" i="44"/>
  <c r="O15" i="44"/>
  <c r="O14" i="44"/>
  <c r="I13" i="44"/>
  <c r="O13" i="44"/>
  <c r="I12" i="44"/>
  <c r="O12" i="44"/>
  <c r="I11" i="44"/>
  <c r="O11" i="44"/>
  <c r="I7" i="44"/>
  <c r="O7" i="44"/>
  <c r="B45" i="34"/>
  <c r="B34" i="34"/>
  <c r="B19" i="16"/>
  <c r="B21" i="16" s="1"/>
  <c r="C19" i="16"/>
  <c r="C21" i="16" s="1"/>
  <c r="D19" i="16"/>
  <c r="D21" i="16" s="1"/>
  <c r="F19" i="16"/>
  <c r="F21" i="16" s="1"/>
  <c r="G19" i="16"/>
  <c r="G21" i="16" s="1"/>
  <c r="H19" i="16"/>
  <c r="H21" i="16" s="1"/>
  <c r="B25" i="34"/>
  <c r="B86" i="34"/>
  <c r="B82" i="34"/>
  <c r="B69" i="34"/>
  <c r="B77" i="34"/>
  <c r="B61" i="34"/>
  <c r="B31" i="34"/>
  <c r="B42" i="34"/>
  <c r="B51" i="34"/>
  <c r="B22" i="34"/>
  <c r="G56" i="4"/>
  <c r="G59" i="4"/>
  <c r="I56" i="4"/>
  <c r="H56" i="4"/>
  <c r="B63" i="35"/>
  <c r="B49" i="35"/>
  <c r="B59" i="35"/>
  <c r="G32" i="4"/>
  <c r="G20" i="4"/>
  <c r="G13" i="4"/>
  <c r="G53" i="4"/>
  <c r="I13" i="4"/>
  <c r="I32" i="4"/>
  <c r="H32" i="4"/>
  <c r="I59" i="4"/>
  <c r="I47" i="4"/>
  <c r="I42" i="4"/>
  <c r="H59" i="4"/>
  <c r="H47" i="4"/>
  <c r="H42" i="4"/>
  <c r="G47" i="4"/>
  <c r="H13" i="4"/>
  <c r="G42" i="4"/>
  <c r="O16" i="44"/>
  <c r="F31" i="44"/>
  <c r="H31" i="44"/>
  <c r="D37" i="46" l="1"/>
  <c r="G24" i="46"/>
  <c r="G15" i="46"/>
  <c r="G34" i="4"/>
  <c r="G34" i="46"/>
  <c r="C26" i="42"/>
  <c r="I31" i="44"/>
  <c r="I34" i="4"/>
  <c r="G30" i="46"/>
  <c r="G19" i="46"/>
  <c r="E32" i="44"/>
  <c r="I37" i="46"/>
  <c r="I41" i="47"/>
  <c r="I53" i="47" s="1"/>
  <c r="I60" i="4"/>
  <c r="H60" i="4"/>
  <c r="H34" i="4"/>
  <c r="L27" i="44"/>
  <c r="O27" i="44" s="1"/>
  <c r="M32" i="44"/>
  <c r="K32" i="44"/>
  <c r="H32" i="44"/>
  <c r="G32" i="44"/>
  <c r="D32" i="44"/>
  <c r="G60" i="4"/>
  <c r="C26" i="34"/>
  <c r="C64" i="35"/>
  <c r="B64" i="35"/>
  <c r="D64" i="35"/>
  <c r="O31" i="44"/>
  <c r="J20" i="44"/>
  <c r="J32" i="44" s="1"/>
  <c r="C32" i="44"/>
  <c r="F20" i="44"/>
  <c r="F32" i="44" s="1"/>
  <c r="I20" i="44"/>
  <c r="C56" i="46"/>
  <c r="H37" i="46"/>
  <c r="F37" i="46"/>
  <c r="D52" i="34"/>
  <c r="C52" i="34"/>
  <c r="B52" i="34"/>
  <c r="B26" i="34"/>
  <c r="D26" i="34"/>
  <c r="I32" i="44" l="1"/>
  <c r="D87" i="34"/>
  <c r="C87" i="34"/>
  <c r="L32" i="44"/>
  <c r="O20" i="44"/>
  <c r="O32" i="44" s="1"/>
  <c r="N20" i="44"/>
  <c r="N32" i="44" s="1"/>
  <c r="B87" i="34"/>
  <c r="C21" i="46"/>
  <c r="G21" i="46" s="1"/>
  <c r="C37" i="46" l="1"/>
  <c r="G37" i="46" s="1"/>
</calcChain>
</file>

<file path=xl/sharedStrings.xml><?xml version="1.0" encoding="utf-8"?>
<sst xmlns="http://schemas.openxmlformats.org/spreadsheetml/2006/main" count="561" uniqueCount="494">
  <si>
    <t>Személyi juttatások</t>
  </si>
  <si>
    <t>Munkaadókat terhelő járulékok</t>
  </si>
  <si>
    <t>Dologi kiadások</t>
  </si>
  <si>
    <t>Összesen</t>
  </si>
  <si>
    <t>BEVÉTELEK ÖSSZESEN</t>
  </si>
  <si>
    <t>BERUHÁZÁSOK</t>
  </si>
  <si>
    <t>FELÚJÍTÁSOK</t>
  </si>
  <si>
    <t>Előirányzat</t>
  </si>
  <si>
    <t>KIADÁSOK ÖSSZESEN</t>
  </si>
  <si>
    <t>PÉNZÜGYI BEFEKTETÉSEK</t>
  </si>
  <si>
    <t>FELHALMOZÁSI KIADÁSOK ÖSSZESEN</t>
  </si>
  <si>
    <t>Előirányzat megnevezése</t>
  </si>
  <si>
    <t>Eredeti</t>
  </si>
  <si>
    <t>Módosított</t>
  </si>
  <si>
    <t>Teljesítés</t>
  </si>
  <si>
    <t>Közvilágítás</t>
  </si>
  <si>
    <t>Cím megnevezése</t>
  </si>
  <si>
    <t xml:space="preserve">FELHALMOZÁSI KIADÁSOK </t>
  </si>
  <si>
    <t>Önkormányzati jogalkotás</t>
  </si>
  <si>
    <t>Felújítások</t>
  </si>
  <si>
    <t>FELHALMOZÁSI CÉLÚ PÉNZESZKÖZÁTADÁS</t>
  </si>
  <si>
    <t xml:space="preserve">FELHALMOZÁSI  BEVÉTELEK </t>
  </si>
  <si>
    <t>TÁMOGATÁSOK</t>
  </si>
  <si>
    <t>FELHALMOZÁSI CÉLÚ PÉNZMARADVÁNY</t>
  </si>
  <si>
    <t>FELHALMOZÁSI BEVÉTELEK ÖSSZESEN</t>
  </si>
  <si>
    <t>Egyéb kommunikációs szolgáltatások</t>
  </si>
  <si>
    <t>Egyéb dologi kiadások</t>
  </si>
  <si>
    <t>Családi támogatások</t>
  </si>
  <si>
    <t>Megnevezés</t>
  </si>
  <si>
    <t>Tartalékok</t>
  </si>
  <si>
    <t>TÁMOGATÁSÉRTÉKŰ FELHALMOZÁSI KIADÁS</t>
  </si>
  <si>
    <t>Felhalmozási tartalék</t>
  </si>
  <si>
    <t>KÖLTSÉGVETÉSI KIADÁSOK</t>
  </si>
  <si>
    <t>MEGNEVEZÉS</t>
  </si>
  <si>
    <t>Eredeti előirányzat</t>
  </si>
  <si>
    <t>Módosított előirányzat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</si>
  <si>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</si>
  <si>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</si>
  <si>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</si>
  <si>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</si>
  <si>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</si>
  <si>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</si>
  <si>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</si>
  <si>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</si>
  <si>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</si>
  <si>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</si>
  <si>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</si>
  <si>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</si>
  <si>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>Foglalkoztatottak egyéb személyi juttatásai</t>
  </si>
  <si>
    <t>Választott tisztségviselők juttatásai</t>
  </si>
  <si>
    <t>Egyéb külső személyi juttatások</t>
  </si>
  <si>
    <t xml:space="preserve">Munkaadókat terhelő járulékok és szoc. hozzájárulási adó                                                                            </t>
  </si>
  <si>
    <t>Szakmai anyagok beszerzése</t>
  </si>
  <si>
    <t>Üzemeltetési anyagok beszerzése</t>
  </si>
  <si>
    <t>Árubeszerzés</t>
  </si>
  <si>
    <t>Informatikai szolgáltatások igénybevétele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</si>
  <si>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</si>
  <si>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</si>
  <si>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</si>
  <si>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</si>
  <si>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</si>
  <si>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</si>
  <si>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</si>
  <si>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</si>
  <si>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</si>
  <si>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</si>
  <si>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</si>
  <si>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</si>
  <si>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</si>
  <si>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Társadalombiztosítási ellátások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</si>
  <si>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</si>
  <si>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</si>
  <si>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</si>
  <si>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</si>
  <si>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</si>
  <si>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</si>
  <si>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</si>
  <si>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Elvonások és befizetések</t>
  </si>
  <si>
    <t>Egyéb működési célú támogatások államháztartáson belülre</t>
  </si>
  <si>
    <t>Árkiegészítések, ártámogatások</t>
  </si>
  <si>
    <t>Egyéb működési célú támogatások államháztartáson kívülre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</si>
  <si>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</si>
  <si>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</si>
  <si>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</si>
  <si>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</si>
  <si>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</si>
  <si>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</si>
  <si>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</si>
  <si>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</si>
  <si>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</si>
  <si>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</si>
  <si>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</si>
  <si>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Egyéb felhalmozási célú támogatások államháztartáson belülre</t>
  </si>
  <si>
    <t>Lakástámogatás</t>
  </si>
  <si>
    <t xml:space="preserve">Egyéb felhalmozási célú támogatások államháztartáson kívülre </t>
  </si>
  <si>
    <t>KÖLTSÉGVETÉSI BEVÉTELEK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</si>
  <si>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</si>
  <si>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</si>
  <si>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</si>
  <si>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</si>
  <si>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</si>
  <si>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</si>
  <si>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</si>
  <si>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</si>
  <si>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</si>
  <si>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</si>
  <si>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</si>
  <si>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</si>
  <si>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</si>
  <si>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</si>
  <si>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</si>
  <si>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</si>
  <si>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</si>
  <si>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</si>
  <si>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</si>
  <si>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</si>
  <si>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</si>
  <si>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</si>
  <si>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</si>
  <si>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</si>
  <si>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</si>
  <si>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</si>
  <si>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</si>
  <si>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</si>
  <si>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</si>
  <si>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</si>
  <si>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</si>
  <si>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</si>
  <si>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</si>
  <si>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</si>
  <si>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</si>
  <si>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</si>
  <si>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</si>
  <si>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</si>
  <si>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</si>
  <si>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</si>
  <si>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</si>
  <si>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</si>
  <si>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</si>
  <si>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(=51+52+53)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</si>
  <si>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</si>
  <si>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</si>
  <si>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</si>
  <si>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 xml:space="preserve">Személyi juttatások </t>
  </si>
  <si>
    <t>Ellátottak pénzbeli juttatásai</t>
  </si>
  <si>
    <t>Egyéb működési célú kiadások</t>
  </si>
  <si>
    <t xml:space="preserve">Beruházások  </t>
  </si>
  <si>
    <t>Egyéb felhalmozási célú kiadások</t>
  </si>
  <si>
    <t>Költségvetési kiadások összesen</t>
  </si>
  <si>
    <t>Önkormányzatok működési támogatásai</t>
  </si>
  <si>
    <t xml:space="preserve">Működési célú támogatások államháztartáson belülről </t>
  </si>
  <si>
    <t>Felhalmozási célú támogatások államháztartáson belülről</t>
  </si>
  <si>
    <t>Termékek és szolgáltatások adói</t>
  </si>
  <si>
    <t xml:space="preserve">Működési bevételek </t>
  </si>
  <si>
    <t>Felhalmozási bevételek</t>
  </si>
  <si>
    <t xml:space="preserve">Működési célú átvett pénzeszközök </t>
  </si>
  <si>
    <t>Finanszírozási kiadások</t>
  </si>
  <si>
    <t>Finanszírozási bevételek</t>
  </si>
  <si>
    <t xml:space="preserve">Felhalmozási célú átvett pénzeszközök </t>
  </si>
  <si>
    <t>Költségvetési bevételek  összesen</t>
  </si>
  <si>
    <t xml:space="preserve">Jövedelemadók </t>
  </si>
  <si>
    <t>FINANSZÍROZÁSI BEVÉTELEK</t>
  </si>
  <si>
    <t xml:space="preserve"> PÁLYÁZATOK</t>
  </si>
  <si>
    <t>Összköltség</t>
  </si>
  <si>
    <t>Saját forrás</t>
  </si>
  <si>
    <t>Támogatás</t>
  </si>
  <si>
    <t>EU forrásból megvalósuló programok</t>
  </si>
  <si>
    <t xml:space="preserve">Foglalkoztatottak személyi juttatásai </t>
  </si>
  <si>
    <t xml:space="preserve">Külső személyi juttatások </t>
  </si>
  <si>
    <t>Személyi juttatások összesen</t>
  </si>
  <si>
    <t xml:space="preserve">Készletbeszerzés </t>
  </si>
  <si>
    <t xml:space="preserve">Kommunikációs szolgáltatások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</si>
  <si>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</si>
  <si>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</si>
  <si>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</si>
  <si>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>Dologi kiadások összesen</t>
  </si>
  <si>
    <t xml:space="preserve">Ellátottak pénzbeli juttatásai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</si>
  <si>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</si>
  <si>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</si>
  <si>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</si>
  <si>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</si>
  <si>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>Kiadások</t>
  </si>
  <si>
    <t xml:space="preserve">Önkormányzatok működési támogatásai </t>
  </si>
  <si>
    <t xml:space="preserve">Felhalmozási célú támogatások államháztartáson belülről </t>
  </si>
  <si>
    <t xml:space="preserve">Termékek és szolgáltatások adói  </t>
  </si>
  <si>
    <t xml:space="preserve">Közhatalmi bevételek </t>
  </si>
  <si>
    <t xml:space="preserve">Felhalmozási bevételek </t>
  </si>
  <si>
    <t>Költségvetési bevételek összesen</t>
  </si>
  <si>
    <t>A</t>
  </si>
  <si>
    <t>B</t>
  </si>
  <si>
    <t>C</t>
  </si>
  <si>
    <t>D</t>
  </si>
  <si>
    <t>E</t>
  </si>
  <si>
    <t xml:space="preserve">ÖSSZEVONT PÉNZÜGYI MÉRLEGE </t>
  </si>
  <si>
    <t>Ssz.</t>
  </si>
  <si>
    <t>Cím</t>
  </si>
  <si>
    <t>Tevékenység jellege</t>
  </si>
  <si>
    <t>1.</t>
  </si>
  <si>
    <t>Közhatalmi</t>
  </si>
  <si>
    <t>2.</t>
  </si>
  <si>
    <t>3.</t>
  </si>
  <si>
    <t>4.</t>
  </si>
  <si>
    <t>5.</t>
  </si>
  <si>
    <t>F</t>
  </si>
  <si>
    <t>G</t>
  </si>
  <si>
    <t>H</t>
  </si>
  <si>
    <t>I</t>
  </si>
  <si>
    <t>J</t>
  </si>
  <si>
    <t>Falugondnoki szolgálat</t>
  </si>
  <si>
    <t>Támogatott cél</t>
  </si>
  <si>
    <t>Civil szervezetek támogatása</t>
  </si>
  <si>
    <t>Működési célú támogatás összesen:</t>
  </si>
  <si>
    <t>Közvetett támogatások</t>
  </si>
  <si>
    <t>Kedvezményezett</t>
  </si>
  <si>
    <t>Jogcím</t>
  </si>
  <si>
    <t>Adóeleng.%-a</t>
  </si>
  <si>
    <t>Adóeleng. összege</t>
  </si>
  <si>
    <t>Összesen:</t>
  </si>
  <si>
    <t xml:space="preserve">                                                  Közvetlen támogatások</t>
  </si>
  <si>
    <t>2/1</t>
  </si>
  <si>
    <t>K</t>
  </si>
  <si>
    <t>L</t>
  </si>
  <si>
    <t>M</t>
  </si>
  <si>
    <t>N</t>
  </si>
  <si>
    <t>Feladatok</t>
  </si>
  <si>
    <t>megnevezés</t>
  </si>
  <si>
    <t>Támogatások</t>
  </si>
  <si>
    <t>Felhalmozási kiadások</t>
  </si>
  <si>
    <t>Egyéb kiadások</t>
  </si>
  <si>
    <t>Összes kiadás</t>
  </si>
  <si>
    <t>Állami támogatás -beszámítás</t>
  </si>
  <si>
    <t>Saját bevételek</t>
  </si>
  <si>
    <t>Adóbevételek</t>
  </si>
  <si>
    <t>Feladatra fordított  bevétel összesen</t>
  </si>
  <si>
    <t>Város-, községgazdálkodási m.n.s. szolgáltatások</t>
  </si>
  <si>
    <t>Köztemető fenntartás és működtetés</t>
  </si>
  <si>
    <t>Kötelező feladatok összesen:</t>
  </si>
  <si>
    <t xml:space="preserve">Önként vállalt feladatok </t>
  </si>
  <si>
    <t>Önként vállalt feladatok összesen:</t>
  </si>
  <si>
    <t>Mindösszesen:</t>
  </si>
  <si>
    <t>2/2</t>
  </si>
  <si>
    <t xml:space="preserve">Állami feladat </t>
  </si>
  <si>
    <t>Állami feladat összesen:</t>
  </si>
  <si>
    <t xml:space="preserve">            Siklósi Ügyelet</t>
  </si>
  <si>
    <t>Működési célú költségvetési támogatások és kiegészítő támogatások</t>
  </si>
  <si>
    <t>Elszámolásból származó bevételek</t>
  </si>
  <si>
    <t>Államháztartáson belüli megelőlegezések</t>
  </si>
  <si>
    <t>Működési célú visszatérítendő kölcsönök nyújtása áht-n kívülre</t>
  </si>
  <si>
    <t>FELHALMOZÁSI BEVÉTELEK</t>
  </si>
  <si>
    <t>FELHALMOZÁSI CÉLÚ TÁMOGATÁS ÁHT-N BELÜLRŐL</t>
  </si>
  <si>
    <t>Közfoglalkoztatás</t>
  </si>
  <si>
    <t>Pénzeszközök változása</t>
  </si>
  <si>
    <t>Nyitó pénzkészlet</t>
  </si>
  <si>
    <t>Bevételek</t>
  </si>
  <si>
    <t>Sajátos elszámolások tárgyévi forgalma</t>
  </si>
  <si>
    <t>Záró pénzkészlet</t>
  </si>
  <si>
    <t>Pénzmaradvány kimutatás</t>
  </si>
  <si>
    <t>Alaptevékenység bevételei</t>
  </si>
  <si>
    <t>Alaptevékenység kiadásai</t>
  </si>
  <si>
    <t>VAGYONKIMUTATÁS</t>
  </si>
  <si>
    <t>ESZKÖZÖK</t>
  </si>
  <si>
    <t>Üzleti vagyon</t>
  </si>
  <si>
    <t>Összes bruttó érték</t>
  </si>
  <si>
    <t>Nettó érték</t>
  </si>
  <si>
    <t>0-ra leírt eszközök bruttó értéke</t>
  </si>
  <si>
    <t>bruttó értéke</t>
  </si>
  <si>
    <t>A/I.</t>
  </si>
  <si>
    <t>Immateriális javak</t>
  </si>
  <si>
    <t>A/II/1.</t>
  </si>
  <si>
    <t>Ingatlanok és kapcsolódó vagyoni értékű jogok</t>
  </si>
  <si>
    <t>A/II/2.</t>
  </si>
  <si>
    <t>Gépek, berendezések, felszerelések, járművek</t>
  </si>
  <si>
    <t>A/II/3.</t>
  </si>
  <si>
    <t>Tenyészállatok</t>
  </si>
  <si>
    <t>A/II/4.</t>
  </si>
  <si>
    <t>Beruházások, felújítások</t>
  </si>
  <si>
    <t>A/II/5.</t>
  </si>
  <si>
    <t>Tárgyi eszközök értékhelyesbítése</t>
  </si>
  <si>
    <t>A/II.</t>
  </si>
  <si>
    <t xml:space="preserve">Tárgyi eszközök  </t>
  </si>
  <si>
    <t>A/III/1.</t>
  </si>
  <si>
    <t>Tartós részesedések</t>
  </si>
  <si>
    <t>A/III/2.</t>
  </si>
  <si>
    <t>Tartós hitelviszonyt megtestesítő értékpapírok</t>
  </si>
  <si>
    <t>A/III/3.</t>
  </si>
  <si>
    <t>Befektetett pénzügyi eszközök értékhelyesbítése</t>
  </si>
  <si>
    <t>A/III.</t>
  </si>
  <si>
    <t xml:space="preserve">Befektetett pénzügyi eszközök  </t>
  </si>
  <si>
    <t>A/IV.</t>
  </si>
  <si>
    <t>Koncesszióba, vagyonkezelésbe adott eszközök</t>
  </si>
  <si>
    <t>A)</t>
  </si>
  <si>
    <t>NEMZETI VAGYONBA TARTOZÓ BEFEKTETETT ESZKÖZÖK</t>
  </si>
  <si>
    <t>B/I.</t>
  </si>
  <si>
    <t>Készletek</t>
  </si>
  <si>
    <t>B/II.</t>
  </si>
  <si>
    <t>Értékpapírok</t>
  </si>
  <si>
    <t>B)</t>
  </si>
  <si>
    <t>NEMZETI VAGYONBA TARTOZÓ FORGÓESZKÖZÖK</t>
  </si>
  <si>
    <t>C/I.</t>
  </si>
  <si>
    <t>Hosszú lejáratú betétek</t>
  </si>
  <si>
    <t>C/II.</t>
  </si>
  <si>
    <t>Pénztárak, csekkek, betétkönyvek</t>
  </si>
  <si>
    <t>C/III.</t>
  </si>
  <si>
    <t>Forintszámlák</t>
  </si>
  <si>
    <t>C/IV.</t>
  </si>
  <si>
    <t>Devizaszámlák</t>
  </si>
  <si>
    <t>C/V.</t>
  </si>
  <si>
    <t>Idegen pénzeszközök</t>
  </si>
  <si>
    <t>C)</t>
  </si>
  <si>
    <t>PÉNZESZKÖZÖK</t>
  </si>
  <si>
    <t>D/I.</t>
  </si>
  <si>
    <t>Költségvetési évben esedékes követelések</t>
  </si>
  <si>
    <t>D/II.</t>
  </si>
  <si>
    <t>Költségvetési évet követően esedékes követelések</t>
  </si>
  <si>
    <t>D/III.</t>
  </si>
  <si>
    <t>Követelés jellegű sajátos elszámolások</t>
  </si>
  <si>
    <t>D)</t>
  </si>
  <si>
    <t>KÖVETELÉSEK</t>
  </si>
  <si>
    <t>E)</t>
  </si>
  <si>
    <t>EGYÉB SAJÁTOS ESZKÖZOLDALI ELSZÁMOLÁSOK</t>
  </si>
  <si>
    <t>F)</t>
  </si>
  <si>
    <t>AKTÍV IDŐBELI ELHATÁROLÁSOK</t>
  </si>
  <si>
    <t>ESZKÖZÖK ÖSSZESEN</t>
  </si>
  <si>
    <t>A könyvviteli mérlegben értékkel szereplő források:</t>
  </si>
  <si>
    <t>FORRÁSOK</t>
  </si>
  <si>
    <t>Állományi érték</t>
  </si>
  <si>
    <t xml:space="preserve">G/I. </t>
  </si>
  <si>
    <t>Nemzeti vagyon induláskori értéke</t>
  </si>
  <si>
    <t>G/II.</t>
  </si>
  <si>
    <t>Nemzeti vagyon változásai</t>
  </si>
  <si>
    <t>G/III.</t>
  </si>
  <si>
    <t>Egyéb eszközök induláskori értéke és változásai</t>
  </si>
  <si>
    <t>G/IV.</t>
  </si>
  <si>
    <t>Felhalmozott eredmény</t>
  </si>
  <si>
    <t>G/V.</t>
  </si>
  <si>
    <t>Eszközök értékhelyesbítésének forrása</t>
  </si>
  <si>
    <t>G/VI.</t>
  </si>
  <si>
    <t>Mérleg szerinti eredmény</t>
  </si>
  <si>
    <t>G)</t>
  </si>
  <si>
    <t>SAJÁT TŐKE</t>
  </si>
  <si>
    <t>H/I.</t>
  </si>
  <si>
    <t>Költségvetési évben esedékes kötelezettségek</t>
  </si>
  <si>
    <t>H/II.</t>
  </si>
  <si>
    <t>Költségvetési évet követően esedékes kötelezettségek</t>
  </si>
  <si>
    <t xml:space="preserve">H/III. </t>
  </si>
  <si>
    <t>Kötelezettség jellegű sajátos elszámolások</t>
  </si>
  <si>
    <t>H)</t>
  </si>
  <si>
    <t>KÖTELEZETTSÉGEK</t>
  </si>
  <si>
    <t>I)</t>
  </si>
  <si>
    <t>EGYÉB SAJÁTOS FORRÁSOLDALI ELSZÁMOLÁSOK</t>
  </si>
  <si>
    <t>J)</t>
  </si>
  <si>
    <t>KINCSTÁRI SZÁMLAVEZETÉSSEL KAPCSOLATOS ELSZÁMOLÁSOK</t>
  </si>
  <si>
    <t>K)</t>
  </si>
  <si>
    <t>PASSZÍV IDŐBELI ELHATÁROLÁSOK</t>
  </si>
  <si>
    <t>FORRÁSOK ÖSSZESEN</t>
  </si>
  <si>
    <t>Egyéb, mérlegben nem szereplő, nyilvántartott eszköz és kötelezettség állomány:</t>
  </si>
  <si>
    <t>01</t>
  </si>
  <si>
    <t>Befektetett eszközök</t>
  </si>
  <si>
    <t>011</t>
  </si>
  <si>
    <t>Államháztartáson belüli vagyonkezelésbe adott eszközök</t>
  </si>
  <si>
    <t>012</t>
  </si>
  <si>
    <t>Bérbe vett befektetett eszközök</t>
  </si>
  <si>
    <t>013</t>
  </si>
  <si>
    <t>Letétbe, bizományba, üzemeltetésre átvett befektetett eszközök</t>
  </si>
  <si>
    <t>014</t>
  </si>
  <si>
    <t>PPP konstrukcióban használt befektetett eszközök</t>
  </si>
  <si>
    <t xml:space="preserve">02 </t>
  </si>
  <si>
    <t>021</t>
  </si>
  <si>
    <t>Bérbe vett készletek</t>
  </si>
  <si>
    <t>022</t>
  </si>
  <si>
    <t>Letétbe, bizmányba átvett készletek</t>
  </si>
  <si>
    <t>023</t>
  </si>
  <si>
    <t>Intervenciós készletek</t>
  </si>
  <si>
    <t>03</t>
  </si>
  <si>
    <t>Függő és biztos jövőbeni követelések</t>
  </si>
  <si>
    <t>04</t>
  </si>
  <si>
    <t>Függő kötelezettségek</t>
  </si>
  <si>
    <t>Részesedések</t>
  </si>
  <si>
    <t>Ft-ban</t>
  </si>
  <si>
    <t>Részesedések összesen</t>
  </si>
  <si>
    <t>Nemzetgazdasági szemp. kiemelt jelentőségű törzsvagyon</t>
  </si>
  <si>
    <t xml:space="preserve">E S Z K Ö Z Ö K   </t>
  </si>
  <si>
    <t>ELŐZŐ ÉV</t>
  </si>
  <si>
    <t>TÁRGYÉV</t>
  </si>
  <si>
    <t>1. Vagyoni értékű jogok</t>
  </si>
  <si>
    <t>2. Szellemi termékek</t>
  </si>
  <si>
    <t>3. Egyéb immateriális javak</t>
  </si>
  <si>
    <t>I. Immateriális javak</t>
  </si>
  <si>
    <t>1. Ingatlanok</t>
  </si>
  <si>
    <t>2. Gépek, berendezések és felszerelések</t>
  </si>
  <si>
    <t>3. Járművek</t>
  </si>
  <si>
    <t>4. Beruházások</t>
  </si>
  <si>
    <t>5. Beruházásra adott előlegek</t>
  </si>
  <si>
    <t>6. Tárgyi eszközök értékhelyesbítése</t>
  </si>
  <si>
    <t xml:space="preserve">II. Tárgyi eszközök </t>
  </si>
  <si>
    <t>1. Részesedések</t>
  </si>
  <si>
    <t>2. Értékpapírok</t>
  </si>
  <si>
    <t>3. Tartósan adott kölcsönök</t>
  </si>
  <si>
    <t>4. Hosszú lejáratú bankbetétek</t>
  </si>
  <si>
    <t xml:space="preserve">III. Befektetett pénzügyi eszközök </t>
  </si>
  <si>
    <t>IV. Koncesszióba, vagyonkezelésbe adott eszközök</t>
  </si>
  <si>
    <t xml:space="preserve">NEMZETI VAGYONBA TARTOZÓ BEFEKTETETT   ESZKÖZÖK </t>
  </si>
  <si>
    <t>1. Vásárolt készletek</t>
  </si>
  <si>
    <t>2. Átsorolt, követelés fejében átvett készletek</t>
  </si>
  <si>
    <t>3. Egyéb készletek</t>
  </si>
  <si>
    <t>3. Állatok</t>
  </si>
  <si>
    <t>4. Befejezetlen termelés, félkész termékek, késztermékek</t>
  </si>
  <si>
    <t>5. Növendék,-  hízó és egyéb állatok</t>
  </si>
  <si>
    <t xml:space="preserve">I. Készletek </t>
  </si>
  <si>
    <t>1. Kárpótlási jegyek</t>
  </si>
  <si>
    <t>2. Kincstárjegyek</t>
  </si>
  <si>
    <t>3. Kötvények</t>
  </si>
  <si>
    <t>4. Egyéb értékpapírok</t>
  </si>
  <si>
    <t xml:space="preserve">II. Értékpapírok </t>
  </si>
  <si>
    <t xml:space="preserve">NEMZETI VAGYONBA TARTOZÓ FORGÓESZKÖZÖK </t>
  </si>
  <si>
    <t>1. Hosszú lejáratú betétek</t>
  </si>
  <si>
    <t>2. Pénztárak, csekkek és betétkönyvek</t>
  </si>
  <si>
    <t>3. Forintszámlák</t>
  </si>
  <si>
    <t>4. Deviza számlák</t>
  </si>
  <si>
    <t>1. Költségvetési évben esedékes követelések</t>
  </si>
  <si>
    <t>2. Költségvetési évet követően esedékes követelések</t>
  </si>
  <si>
    <t>3. Követelés jellegű sajátos elszámolások</t>
  </si>
  <si>
    <t xml:space="preserve">E S Z K Ö Z Ö K    Ö S S Z E S E N </t>
  </si>
  <si>
    <t xml:space="preserve">F O R R Á S O K </t>
  </si>
  <si>
    <t>Állományi   érték</t>
  </si>
  <si>
    <t>1. Nemzeti vagyon induláskori értéke</t>
  </si>
  <si>
    <t>2. Nemzeti vagyon változásai</t>
  </si>
  <si>
    <t>3. Egyéb eszközök induláskori értéke és változásai</t>
  </si>
  <si>
    <t>4. Felhalmozott eredmény</t>
  </si>
  <si>
    <t>5. Eszközök értékhelyesbítésének forrása</t>
  </si>
  <si>
    <t>6. Mérleg szerinti eredmény</t>
  </si>
  <si>
    <t>1. Költségvetési évben esedékes kötelezettségek</t>
  </si>
  <si>
    <t>2. Költségvetési évet követően esedékes kötelezettségek</t>
  </si>
  <si>
    <t>3. Kötelezettség jellegű sajátos elszámolások</t>
  </si>
  <si>
    <t xml:space="preserve">KÖTELEZETTSÉGEK </t>
  </si>
  <si>
    <t>F O R R Á S O K     Ö S S Z E S E N</t>
  </si>
  <si>
    <t>Finanszírozási bevételek összesen</t>
  </si>
  <si>
    <t>FINANSZÍROZÁSI KIADÁSOK</t>
  </si>
  <si>
    <t>Államháztartáson belüli megelőlegezések visszafizetése</t>
  </si>
  <si>
    <t>Finanszírozási kiadások összesen</t>
  </si>
  <si>
    <t>Vagyoni típusú adók</t>
  </si>
  <si>
    <t>Márok Önkormányzat</t>
  </si>
  <si>
    <t>MÁROK    KÖZSÉGI    ÖNKORMÁNYZAT</t>
  </si>
  <si>
    <t>MÁROK ÖNKORMÁNYZAT</t>
  </si>
  <si>
    <t>MÁROK KÖZSÉG ÖNKORMÁNYZATA</t>
  </si>
  <si>
    <t>MÁROK  KÖZSÉG  ÖNKORMÁNYZATA</t>
  </si>
  <si>
    <t>Márok Községi Önkormányzat címrendje</t>
  </si>
  <si>
    <t xml:space="preserve">Mároki Önkormányzat </t>
  </si>
  <si>
    <t>Márok, Kossuth u. 73.</t>
  </si>
  <si>
    <t>Társulások, önkormányzatok támogatása</t>
  </si>
  <si>
    <t>Önkormányzatok elszámolása a közp.költségvetéssel</t>
  </si>
  <si>
    <t>Támogatási célú finanszírozási műveletek</t>
  </si>
  <si>
    <t>Önkormányzatok funkcióra nem sorolható bevételei</t>
  </si>
  <si>
    <t xml:space="preserve">Összeg </t>
  </si>
  <si>
    <t xml:space="preserve">           Mároki német tánccsoport</t>
  </si>
  <si>
    <t xml:space="preserve">  ebből: Villány Intézményi Társulás</t>
  </si>
  <si>
    <t>Forgalomképtelen törzs-vagyon</t>
  </si>
  <si>
    <t>Korlátozot-tan forgalom-képes vagyon</t>
  </si>
  <si>
    <t>Előző év költségvetési maradványának  igénybevétele</t>
  </si>
  <si>
    <t>Közművelődés</t>
  </si>
  <si>
    <t>Intézményen kívüli gyermekétkeztetés</t>
  </si>
  <si>
    <t>Egyéb szociális pénzbeli és természetbeni ellátás</t>
  </si>
  <si>
    <t>Vállalkozások támogatása</t>
  </si>
  <si>
    <t>Civil szervezetek, háztartások támogatása</t>
  </si>
  <si>
    <t xml:space="preserve">           DRV-lakossági víz-és csatornatám.</t>
  </si>
  <si>
    <t>Pénzmaradvány igénybevétel</t>
  </si>
  <si>
    <t>Eszköz beszerzés-közfoglalkoztatás</t>
  </si>
  <si>
    <t>Forgatási célú finanszírozási műveletek</t>
  </si>
  <si>
    <t xml:space="preserve">           Nyugdíjasklub</t>
  </si>
  <si>
    <t>2019. ÉVI BESZÁMOLÓ</t>
  </si>
  <si>
    <t xml:space="preserve">2019.  ÉVI BESZÁMOLÓ  </t>
  </si>
  <si>
    <t xml:space="preserve"> 2019. ÉV</t>
  </si>
  <si>
    <t>Járda felújítás ( térburkolás )-pályázat</t>
  </si>
  <si>
    <t>Víziközmű szivattyú</t>
  </si>
  <si>
    <t>Bútor, berendezés</t>
  </si>
  <si>
    <t>Kommunikációs eszköz</t>
  </si>
  <si>
    <t>Egyéb felhalmozási célú támogatás államháztartáson belülről</t>
  </si>
  <si>
    <t>Tárgyi eszköz értékesítés</t>
  </si>
  <si>
    <t>Eszköz beszerzés - pályázat - belterületi közutak karbantartása</t>
  </si>
  <si>
    <t>Az önkormányzat 2019. évi bevételei és kiadásai kötelező, önként vállalt és állami feladatok szerinti megosztásban</t>
  </si>
  <si>
    <t xml:space="preserve">           Dél-Baranya Határmenti Telep.Egy.</t>
  </si>
  <si>
    <t xml:space="preserve"> ebből: Polgárőr Egyesület</t>
  </si>
  <si>
    <t>2019. DECEMBER 31.</t>
  </si>
  <si>
    <t>2019. ÉVI   VAGYONMÉRLEGE</t>
  </si>
  <si>
    <t>2019. évi pénzmaradvány</t>
  </si>
  <si>
    <t>2019. évi beszámoló</t>
  </si>
  <si>
    <t>1. melléklet a 4/2020. (VII.13.) önkormányzati rendelethez</t>
  </si>
  <si>
    <t xml:space="preserve">4.melléklet a 4/2020.(VII.13.)önkormányzati rendelethez </t>
  </si>
  <si>
    <t>5.melléklet a 4/2020.(VII.13.)önkormányzati rendelethez</t>
  </si>
  <si>
    <t>6. melléklet a 4/2020. (VII.13.) önkormányzati rendelethez</t>
  </si>
  <si>
    <t>7. melléklet a 4/2020. (VII.13.) önkormányzati rendelethez</t>
  </si>
  <si>
    <t>9. melléklet a 4/2020. (VII.13.) számú rendelethez</t>
  </si>
  <si>
    <t>10.melléklet a 4/2020. (VII.13.) számú rendelethez</t>
  </si>
  <si>
    <t>1. melléklet a 4/2020. (VII.13.)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</si>
</sst>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,###"/>
    <numFmt numFmtId="166" formatCode="0__"/>
    <numFmt numFmtId="167" formatCode="_-* #,##0\ _F_t_-;\-* #,##0\ _F_t_-;_-* &quot;-&quot;??\ _F_t_-;_-@_-"/>
  </numFmts>
  <fonts count="48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sz val="10"/>
      <name val="Times New Roman CE"/>
      <charset val="238"/>
    </font>
    <font>
      <sz val="9"/>
      <name val="Arial CE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1"/>
      <name val="Arial CE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charset val="238"/>
    </font>
    <font>
      <sz val="10"/>
      <name val="Arial"/>
      <charset val="238"/>
    </font>
    <font>
      <sz val="9"/>
      <name val="Arial"/>
      <family val="2"/>
      <charset val="238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name val="Arial CE"/>
      <family val="2"/>
      <charset val="238"/>
    </font>
    <font>
      <sz val="1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6" fillId="0" borderId="0"/>
    <xf numFmtId="0" fontId="16" fillId="0" borderId="0"/>
    <xf numFmtId="0" fontId="12" fillId="0" borderId="0"/>
    <xf numFmtId="3" fontId="10" fillId="0" borderId="0"/>
  </cellStyleXfs>
  <cellXfs count="37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Fill="1" applyBorder="1"/>
    <xf numFmtId="0" fontId="8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5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0" fillId="0" borderId="7" xfId="0" applyBorder="1"/>
    <xf numFmtId="0" fontId="1" fillId="0" borderId="1" xfId="0" applyFont="1" applyBorder="1"/>
    <xf numFmtId="3" fontId="4" fillId="0" borderId="5" xfId="5" applyFont="1" applyBorder="1" applyAlignment="1">
      <alignment wrapText="1"/>
    </xf>
    <xf numFmtId="0" fontId="18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166" fontId="14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center"/>
    </xf>
    <xf numFmtId="165" fontId="5" fillId="0" borderId="4" xfId="0" applyNumberFormat="1" applyFont="1" applyFill="1" applyBorder="1" applyAlignment="1" applyProtection="1"/>
    <xf numFmtId="0" fontId="22" fillId="0" borderId="1" xfId="0" applyFont="1" applyFill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22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wrapText="1"/>
    </xf>
    <xf numFmtId="0" fontId="5" fillId="0" borderId="4" xfId="0" applyFont="1" applyBorder="1" applyAlignment="1"/>
    <xf numFmtId="0" fontId="14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7" fillId="0" borderId="0" xfId="0" applyFont="1"/>
    <xf numFmtId="0" fontId="17" fillId="0" borderId="0" xfId="0" applyFont="1" applyFill="1" applyBorder="1" applyAlignment="1">
      <alignment horizontal="left" vertical="center" wrapText="1"/>
    </xf>
    <xf numFmtId="3" fontId="22" fillId="0" borderId="0" xfId="0" applyNumberFormat="1" applyFont="1" applyFill="1" applyBorder="1" applyAlignment="1">
      <alignment horizontal="right" vertical="center"/>
    </xf>
    <xf numFmtId="3" fontId="24" fillId="0" borderId="0" xfId="0" applyNumberFormat="1" applyFont="1" applyFill="1" applyBorder="1" applyAlignment="1">
      <alignment horizontal="right" vertical="center"/>
    </xf>
    <xf numFmtId="0" fontId="25" fillId="0" borderId="4" xfId="0" applyFont="1" applyBorder="1"/>
    <xf numFmtId="0" fontId="26" fillId="0" borderId="4" xfId="0" applyFont="1" applyBorder="1" applyAlignment="1">
      <alignment horizontal="center"/>
    </xf>
    <xf numFmtId="3" fontId="25" fillId="0" borderId="4" xfId="0" applyNumberFormat="1" applyFont="1" applyBorder="1"/>
    <xf numFmtId="3" fontId="0" fillId="0" borderId="4" xfId="0" applyNumberFormat="1" applyBorder="1"/>
    <xf numFmtId="3" fontId="23" fillId="0" borderId="4" xfId="0" applyNumberFormat="1" applyFont="1" applyBorder="1"/>
    <xf numFmtId="0" fontId="25" fillId="0" borderId="0" xfId="0" applyFont="1"/>
    <xf numFmtId="0" fontId="0" fillId="0" borderId="2" xfId="0" applyFont="1" applyBorder="1"/>
    <xf numFmtId="0" fontId="28" fillId="0" borderId="0" xfId="0" applyFont="1" applyAlignment="1">
      <alignment horizontal="left"/>
    </xf>
    <xf numFmtId="0" fontId="12" fillId="0" borderId="8" xfId="0" applyFont="1" applyBorder="1"/>
    <xf numFmtId="49" fontId="0" fillId="0" borderId="0" xfId="0" applyNumberFormat="1"/>
    <xf numFmtId="0" fontId="0" fillId="0" borderId="3" xfId="0" applyBorder="1"/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justify"/>
    </xf>
    <xf numFmtId="0" fontId="12" fillId="0" borderId="9" xfId="0" applyFont="1" applyBorder="1"/>
    <xf numFmtId="0" fontId="12" fillId="0" borderId="10" xfId="0" applyFont="1" applyBorder="1"/>
    <xf numFmtId="0" fontId="12" fillId="0" borderId="11" xfId="0" applyFont="1" applyFill="1" applyBorder="1"/>
    <xf numFmtId="0" fontId="0" fillId="0" borderId="12" xfId="0" applyFont="1" applyBorder="1"/>
    <xf numFmtId="0" fontId="1" fillId="0" borderId="8" xfId="0" applyFont="1" applyBorder="1"/>
    <xf numFmtId="0" fontId="9" fillId="0" borderId="8" xfId="0" applyFont="1" applyBorder="1"/>
    <xf numFmtId="0" fontId="1" fillId="0" borderId="13" xfId="0" applyFont="1" applyFill="1" applyBorder="1"/>
    <xf numFmtId="0" fontId="9" fillId="0" borderId="13" xfId="0" applyFont="1" applyBorder="1"/>
    <xf numFmtId="0" fontId="12" fillId="0" borderId="13" xfId="0" applyFont="1" applyBorder="1"/>
    <xf numFmtId="0" fontId="0" fillId="0" borderId="14" xfId="0" applyFont="1" applyBorder="1"/>
    <xf numFmtId="0" fontId="12" fillId="0" borderId="15" xfId="0" applyFont="1" applyBorder="1"/>
    <xf numFmtId="0" fontId="12" fillId="0" borderId="16" xfId="0" applyFont="1" applyBorder="1"/>
    <xf numFmtId="0" fontId="0" fillId="0" borderId="0" xfId="0" applyBorder="1" applyAlignment="1">
      <alignment horizontal="center"/>
    </xf>
    <xf numFmtId="0" fontId="32" fillId="0" borderId="17" xfId="0" applyFont="1" applyBorder="1" applyAlignment="1">
      <alignment horizontal="left" vertical="top" wrapText="1"/>
    </xf>
    <xf numFmtId="0" fontId="32" fillId="0" borderId="18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0" fillId="0" borderId="0" xfId="0" applyBorder="1"/>
    <xf numFmtId="167" fontId="16" fillId="0" borderId="0" xfId="1" applyNumberFormat="1" applyFont="1" applyBorder="1" applyAlignment="1">
      <alignment horizontal="right" vertical="top" wrapText="1"/>
    </xf>
    <xf numFmtId="0" fontId="27" fillId="0" borderId="0" xfId="0" applyFont="1" applyBorder="1"/>
    <xf numFmtId="0" fontId="17" fillId="0" borderId="19" xfId="0" applyFont="1" applyBorder="1" applyAlignment="1">
      <alignment horizontal="left" vertical="top" wrapText="1"/>
    </xf>
    <xf numFmtId="167" fontId="17" fillId="0" borderId="13" xfId="1" applyNumberFormat="1" applyFont="1" applyBorder="1" applyAlignment="1">
      <alignment horizontal="right" vertical="top" wrapText="1"/>
    </xf>
    <xf numFmtId="0" fontId="16" fillId="0" borderId="0" xfId="0" applyFont="1" applyBorder="1"/>
    <xf numFmtId="0" fontId="33" fillId="0" borderId="19" xfId="0" applyFont="1" applyBorder="1" applyAlignment="1">
      <alignment horizontal="left" vertical="top" wrapText="1"/>
    </xf>
    <xf numFmtId="167" fontId="33" fillId="0" borderId="13" xfId="1" applyNumberFormat="1" applyFont="1" applyBorder="1" applyAlignment="1">
      <alignment horizontal="right" vertical="top" wrapText="1"/>
    </xf>
    <xf numFmtId="0" fontId="33" fillId="0" borderId="19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167" fontId="17" fillId="0" borderId="4" xfId="1" applyNumberFormat="1" applyFont="1" applyBorder="1" applyAlignment="1">
      <alignment horizontal="right" vertical="top" wrapText="1"/>
    </xf>
    <xf numFmtId="167" fontId="17" fillId="0" borderId="0" xfId="1" applyNumberFormat="1" applyFont="1" applyBorder="1" applyAlignment="1">
      <alignment horizontal="right" vertical="top" wrapText="1"/>
    </xf>
    <xf numFmtId="0" fontId="34" fillId="0" borderId="0" xfId="0" applyFont="1" applyBorder="1"/>
    <xf numFmtId="0" fontId="0" fillId="0" borderId="20" xfId="0" applyBorder="1"/>
    <xf numFmtId="0" fontId="9" fillId="0" borderId="0" xfId="0" applyFont="1" applyBorder="1"/>
    <xf numFmtId="0" fontId="0" fillId="0" borderId="0" xfId="0" applyBorder="1" applyAlignment="1">
      <alignment horizontal="right"/>
    </xf>
    <xf numFmtId="0" fontId="0" fillId="0" borderId="21" xfId="0" applyBorder="1"/>
    <xf numFmtId="3" fontId="0" fillId="0" borderId="22" xfId="0" applyNumberFormat="1" applyBorder="1"/>
    <xf numFmtId="0" fontId="17" fillId="0" borderId="19" xfId="0" applyFont="1" applyBorder="1" applyAlignment="1">
      <alignment vertical="top" wrapText="1"/>
    </xf>
    <xf numFmtId="0" fontId="35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3" fontId="36" fillId="0" borderId="6" xfId="0" applyNumberFormat="1" applyFont="1" applyBorder="1" applyAlignment="1">
      <alignment horizontal="center" wrapText="1"/>
    </xf>
    <xf numFmtId="0" fontId="36" fillId="0" borderId="23" xfId="0" applyFont="1" applyBorder="1" applyAlignment="1">
      <alignment horizontal="center" textRotation="180" wrapText="1"/>
    </xf>
    <xf numFmtId="3" fontId="36" fillId="0" borderId="24" xfId="0" applyNumberFormat="1" applyFont="1" applyBorder="1" applyAlignment="1">
      <alignment horizontal="center" textRotation="180" wrapText="1"/>
    </xf>
    <xf numFmtId="0" fontId="36" fillId="0" borderId="24" xfId="0" applyFont="1" applyBorder="1" applyAlignment="1">
      <alignment horizontal="center" textRotation="180" wrapText="1"/>
    </xf>
    <xf numFmtId="0" fontId="36" fillId="0" borderId="25" xfId="0" applyFont="1" applyBorder="1" applyAlignment="1">
      <alignment horizontal="center" textRotation="180" wrapText="1"/>
    </xf>
    <xf numFmtId="0" fontId="36" fillId="0" borderId="26" xfId="0" applyFont="1" applyBorder="1" applyAlignment="1">
      <alignment horizontal="center" textRotation="180" wrapText="1"/>
    </xf>
    <xf numFmtId="0" fontId="36" fillId="0" borderId="27" xfId="0" applyFont="1" applyBorder="1" applyAlignment="1">
      <alignment horizontal="center" textRotation="180" wrapText="1"/>
    </xf>
    <xf numFmtId="0" fontId="36" fillId="0" borderId="28" xfId="0" applyFont="1" applyBorder="1" applyAlignment="1">
      <alignment horizontal="center" textRotation="180" wrapText="1"/>
    </xf>
    <xf numFmtId="0" fontId="16" fillId="0" borderId="12" xfId="0" applyFont="1" applyFill="1" applyBorder="1" applyAlignment="1">
      <alignment wrapText="1"/>
    </xf>
    <xf numFmtId="0" fontId="14" fillId="0" borderId="12" xfId="0" applyFont="1" applyFill="1" applyBorder="1" applyAlignment="1">
      <alignment wrapText="1"/>
    </xf>
    <xf numFmtId="0" fontId="12" fillId="0" borderId="12" xfId="4" applyFont="1" applyBorder="1"/>
    <xf numFmtId="0" fontId="17" fillId="3" borderId="4" xfId="0" applyFont="1" applyFill="1" applyBorder="1" applyAlignment="1">
      <alignment wrapText="1"/>
    </xf>
    <xf numFmtId="0" fontId="0" fillId="0" borderId="0" xfId="0" applyFill="1" applyBorder="1"/>
    <xf numFmtId="0" fontId="17" fillId="0" borderId="0" xfId="0" applyFont="1" applyFill="1" applyBorder="1" applyAlignment="1">
      <alignment wrapText="1"/>
    </xf>
    <xf numFmtId="3" fontId="36" fillId="0" borderId="0" xfId="0" applyNumberFormat="1" applyFont="1" applyFill="1" applyBorder="1"/>
    <xf numFmtId="0" fontId="16" fillId="0" borderId="19" xfId="0" applyFont="1" applyFill="1" applyBorder="1" applyAlignment="1">
      <alignment wrapText="1"/>
    </xf>
    <xf numFmtId="0" fontId="17" fillId="4" borderId="3" xfId="0" applyFont="1" applyFill="1" applyBorder="1" applyAlignment="1">
      <alignment wrapText="1"/>
    </xf>
    <xf numFmtId="0" fontId="16" fillId="0" borderId="32" xfId="0" applyFont="1" applyFill="1" applyBorder="1" applyAlignment="1">
      <alignment wrapText="1"/>
    </xf>
    <xf numFmtId="3" fontId="37" fillId="0" borderId="33" xfId="0" applyNumberFormat="1" applyFont="1" applyFill="1" applyBorder="1"/>
    <xf numFmtId="3" fontId="36" fillId="0" borderId="35" xfId="0" applyNumberFormat="1" applyFont="1" applyFill="1" applyBorder="1"/>
    <xf numFmtId="0" fontId="36" fillId="0" borderId="33" xfId="0" applyFont="1" applyFill="1" applyBorder="1"/>
    <xf numFmtId="3" fontId="36" fillId="0" borderId="36" xfId="0" applyNumberFormat="1" applyFont="1" applyFill="1" applyBorder="1"/>
    <xf numFmtId="0" fontId="17" fillId="5" borderId="37" xfId="0" applyFont="1" applyFill="1" applyBorder="1" applyAlignment="1">
      <alignment wrapText="1"/>
    </xf>
    <xf numFmtId="3" fontId="36" fillId="5" borderId="38" xfId="0" applyNumberFormat="1" applyFont="1" applyFill="1" applyBorder="1"/>
    <xf numFmtId="3" fontId="36" fillId="5" borderId="39" xfId="0" applyNumberFormat="1" applyFont="1" applyFill="1" applyBorder="1"/>
    <xf numFmtId="0" fontId="17" fillId="0" borderId="3" xfId="0" applyFont="1" applyBorder="1" applyAlignment="1">
      <alignment wrapText="1"/>
    </xf>
    <xf numFmtId="0" fontId="16" fillId="0" borderId="1" xfId="0" applyFont="1" applyFill="1" applyBorder="1" applyAlignment="1">
      <alignment vertical="distributed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0" xfId="0" applyFont="1" applyBorder="1" applyAlignment="1"/>
    <xf numFmtId="3" fontId="0" fillId="0" borderId="20" xfId="0" applyNumberFormat="1" applyFont="1" applyBorder="1" applyAlignment="1"/>
    <xf numFmtId="0" fontId="16" fillId="0" borderId="0" xfId="2"/>
    <xf numFmtId="0" fontId="17" fillId="0" borderId="41" xfId="2" applyFont="1" applyBorder="1"/>
    <xf numFmtId="0" fontId="17" fillId="0" borderId="42" xfId="2" applyFont="1" applyBorder="1"/>
    <xf numFmtId="0" fontId="16" fillId="0" borderId="43" xfId="2" applyBorder="1"/>
    <xf numFmtId="0" fontId="16" fillId="0" borderId="44" xfId="2" applyBorder="1"/>
    <xf numFmtId="0" fontId="16" fillId="0" borderId="43" xfId="2" applyFont="1" applyBorder="1"/>
    <xf numFmtId="3" fontId="16" fillId="0" borderId="44" xfId="2" applyNumberFormat="1" applyBorder="1"/>
    <xf numFmtId="0" fontId="17" fillId="0" borderId="43" xfId="2" applyFont="1" applyBorder="1"/>
    <xf numFmtId="3" fontId="17" fillId="0" borderId="44" xfId="2" applyNumberFormat="1" applyFont="1" applyBorder="1"/>
    <xf numFmtId="0" fontId="16" fillId="0" borderId="45" xfId="2" applyBorder="1"/>
    <xf numFmtId="3" fontId="16" fillId="0" borderId="46" xfId="2" applyNumberFormat="1" applyBorder="1"/>
    <xf numFmtId="3" fontId="16" fillId="0" borderId="42" xfId="2" applyNumberFormat="1" applyBorder="1"/>
    <xf numFmtId="0" fontId="17" fillId="0" borderId="47" xfId="2" applyFont="1" applyBorder="1"/>
    <xf numFmtId="3" fontId="17" fillId="0" borderId="39" xfId="2" applyNumberFormat="1" applyFont="1" applyBorder="1"/>
    <xf numFmtId="0" fontId="16" fillId="0" borderId="0" xfId="3"/>
    <xf numFmtId="0" fontId="17" fillId="0" borderId="0" xfId="2" applyFont="1"/>
    <xf numFmtId="0" fontId="16" fillId="0" borderId="0" xfId="2" applyAlignment="1">
      <alignment wrapText="1"/>
    </xf>
    <xf numFmtId="0" fontId="17" fillId="0" borderId="41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 wrapText="1"/>
    </xf>
    <xf numFmtId="0" fontId="17" fillId="0" borderId="49" xfId="2" applyFont="1" applyBorder="1" applyAlignment="1">
      <alignment horizontal="center" vertical="center" wrapText="1"/>
    </xf>
    <xf numFmtId="0" fontId="17" fillId="0" borderId="42" xfId="2" applyFont="1" applyBorder="1" applyAlignment="1">
      <alignment horizontal="center" vertical="center" wrapText="1"/>
    </xf>
    <xf numFmtId="0" fontId="17" fillId="0" borderId="50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7" fillId="0" borderId="3" xfId="2" applyFont="1" applyBorder="1" applyAlignment="1">
      <alignment vertical="center" wrapText="1"/>
    </xf>
    <xf numFmtId="0" fontId="17" fillId="0" borderId="4" xfId="2" applyFont="1" applyBorder="1" applyAlignment="1">
      <alignment vertical="center" wrapText="1"/>
    </xf>
    <xf numFmtId="0" fontId="16" fillId="0" borderId="4" xfId="2" applyFont="1" applyBorder="1"/>
    <xf numFmtId="0" fontId="16" fillId="0" borderId="4" xfId="2" applyBorder="1"/>
    <xf numFmtId="0" fontId="16" fillId="0" borderId="4" xfId="2" applyFont="1" applyBorder="1" applyAlignment="1">
      <alignment wrapText="1"/>
    </xf>
    <xf numFmtId="0" fontId="16" fillId="0" borderId="44" xfId="2" applyBorder="1" applyAlignment="1">
      <alignment wrapText="1"/>
    </xf>
    <xf numFmtId="0" fontId="17" fillId="0" borderId="4" xfId="2" applyFont="1" applyBorder="1" applyAlignment="1">
      <alignment wrapText="1"/>
    </xf>
    <xf numFmtId="0" fontId="17" fillId="0" borderId="4" xfId="2" applyFont="1" applyBorder="1"/>
    <xf numFmtId="0" fontId="17" fillId="0" borderId="38" xfId="2" applyFont="1" applyBorder="1" applyAlignment="1">
      <alignment horizontal="left" vertical="center" wrapText="1"/>
    </xf>
    <xf numFmtId="0" fontId="17" fillId="0" borderId="42" xfId="2" applyFont="1" applyBorder="1" applyAlignment="1">
      <alignment wrapText="1"/>
    </xf>
    <xf numFmtId="0" fontId="17" fillId="0" borderId="38" xfId="2" applyFont="1" applyBorder="1" applyAlignment="1">
      <alignment horizontal="left" vertical="center"/>
    </xf>
    <xf numFmtId="49" fontId="16" fillId="0" borderId="0" xfId="2" applyNumberFormat="1"/>
    <xf numFmtId="0" fontId="16" fillId="0" borderId="0" xfId="2" applyFont="1"/>
    <xf numFmtId="49" fontId="16" fillId="0" borderId="41" xfId="2" applyNumberFormat="1" applyBorder="1"/>
    <xf numFmtId="0" fontId="16" fillId="0" borderId="48" xfId="2" applyFont="1" applyBorder="1"/>
    <xf numFmtId="0" fontId="16" fillId="0" borderId="42" xfId="2" applyFont="1" applyBorder="1" applyAlignment="1">
      <alignment wrapText="1"/>
    </xf>
    <xf numFmtId="49" fontId="16" fillId="0" borderId="43" xfId="2" applyNumberFormat="1" applyFont="1" applyBorder="1"/>
    <xf numFmtId="0" fontId="16" fillId="0" borderId="4" xfId="2" applyFont="1" applyFill="1" applyBorder="1" applyAlignment="1">
      <alignment wrapText="1"/>
    </xf>
    <xf numFmtId="49" fontId="16" fillId="0" borderId="47" xfId="2" applyNumberFormat="1" applyFont="1" applyBorder="1"/>
    <xf numFmtId="0" fontId="16" fillId="0" borderId="38" xfId="2" applyFont="1" applyFill="1" applyBorder="1" applyAlignment="1">
      <alignment wrapText="1"/>
    </xf>
    <xf numFmtId="49" fontId="16" fillId="0" borderId="43" xfId="2" applyNumberFormat="1" applyBorder="1"/>
    <xf numFmtId="3" fontId="16" fillId="0" borderId="44" xfId="2" applyNumberFormat="1" applyBorder="1" applyAlignment="1">
      <alignment wrapText="1"/>
    </xf>
    <xf numFmtId="0" fontId="17" fillId="0" borderId="38" xfId="2" applyFont="1" applyBorder="1"/>
    <xf numFmtId="0" fontId="17" fillId="0" borderId="0" xfId="2" applyFont="1" applyAlignment="1">
      <alignment wrapText="1"/>
    </xf>
    <xf numFmtId="3" fontId="16" fillId="0" borderId="0" xfId="2" applyNumberFormat="1" applyAlignment="1">
      <alignment wrapText="1"/>
    </xf>
    <xf numFmtId="0" fontId="16" fillId="0" borderId="0" xfId="2" applyAlignment="1">
      <alignment horizontal="right"/>
    </xf>
    <xf numFmtId="3" fontId="12" fillId="0" borderId="0" xfId="0" applyNumberFormat="1" applyFont="1" applyAlignment="1"/>
    <xf numFmtId="0" fontId="2" fillId="0" borderId="0" xfId="0" applyFont="1" applyAlignment="1"/>
    <xf numFmtId="0" fontId="0" fillId="0" borderId="0" xfId="0" applyAlignment="1">
      <alignment horizontal="centerContinuous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49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51" xfId="0" applyFont="1" applyBorder="1"/>
    <xf numFmtId="0" fontId="0" fillId="0" borderId="51" xfId="0" applyBorder="1"/>
    <xf numFmtId="3" fontId="1" fillId="0" borderId="51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12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Continuous"/>
    </xf>
    <xf numFmtId="3" fontId="0" fillId="0" borderId="0" xfId="0" applyNumberFormat="1"/>
    <xf numFmtId="0" fontId="17" fillId="0" borderId="52" xfId="2" applyFont="1" applyBorder="1"/>
    <xf numFmtId="0" fontId="17" fillId="0" borderId="53" xfId="2" applyFont="1" applyBorder="1"/>
    <xf numFmtId="3" fontId="38" fillId="0" borderId="0" xfId="0" applyNumberFormat="1" applyFont="1" applyAlignment="1">
      <alignment horizontal="right"/>
    </xf>
    <xf numFmtId="3" fontId="16" fillId="0" borderId="39" xfId="2" applyNumberFormat="1" applyBorder="1" applyAlignment="1">
      <alignment wrapText="1"/>
    </xf>
    <xf numFmtId="0" fontId="33" fillId="0" borderId="19" xfId="0" applyFont="1" applyBorder="1" applyAlignment="1">
      <alignment vertical="center" wrapText="1"/>
    </xf>
    <xf numFmtId="167" fontId="33" fillId="0" borderId="13" xfId="1" applyNumberFormat="1" applyFont="1" applyBorder="1" applyAlignment="1">
      <alignment horizontal="right" vertical="center" wrapText="1"/>
    </xf>
    <xf numFmtId="3" fontId="40" fillId="0" borderId="4" xfId="0" applyNumberFormat="1" applyFont="1" applyFill="1" applyBorder="1" applyAlignment="1">
      <alignment horizontal="right" vertical="center"/>
    </xf>
    <xf numFmtId="3" fontId="41" fillId="0" borderId="4" xfId="0" applyNumberFormat="1" applyFont="1" applyFill="1" applyBorder="1" applyAlignment="1">
      <alignment horizontal="right" vertical="center"/>
    </xf>
    <xf numFmtId="0" fontId="42" fillId="0" borderId="1" xfId="0" applyFont="1" applyFill="1" applyBorder="1" applyAlignment="1">
      <alignment horizontal="left" vertical="center" wrapText="1"/>
    </xf>
    <xf numFmtId="0" fontId="8" fillId="0" borderId="4" xfId="0" applyFont="1" applyBorder="1"/>
    <xf numFmtId="3" fontId="40" fillId="0" borderId="4" xfId="0" applyNumberFormat="1" applyFont="1" applyFill="1" applyBorder="1" applyAlignment="1">
      <alignment vertical="center" wrapText="1"/>
    </xf>
    <xf numFmtId="3" fontId="41" fillId="0" borderId="4" xfId="0" applyNumberFormat="1" applyFont="1" applyFill="1" applyBorder="1" applyAlignment="1">
      <alignment vertical="center" wrapText="1"/>
    </xf>
    <xf numFmtId="3" fontId="8" fillId="0" borderId="4" xfId="0" applyNumberFormat="1" applyFont="1" applyBorder="1" applyAlignment="1">
      <alignment horizontal="right"/>
    </xf>
    <xf numFmtId="3" fontId="8" fillId="0" borderId="4" xfId="0" applyNumberFormat="1" applyFont="1" applyBorder="1"/>
    <xf numFmtId="3" fontId="43" fillId="0" borderId="4" xfId="0" applyNumberFormat="1" applyFont="1" applyBorder="1"/>
    <xf numFmtId="3" fontId="44" fillId="0" borderId="4" xfId="0" applyNumberFormat="1" applyFont="1" applyFill="1" applyBorder="1"/>
    <xf numFmtId="3" fontId="45" fillId="0" borderId="8" xfId="0" applyNumberFormat="1" applyFont="1" applyFill="1" applyBorder="1"/>
    <xf numFmtId="0" fontId="45" fillId="0" borderId="8" xfId="0" applyFont="1" applyFill="1" applyBorder="1"/>
    <xf numFmtId="3" fontId="46" fillId="0" borderId="8" xfId="0" applyNumberFormat="1" applyFont="1" applyFill="1" applyBorder="1"/>
    <xf numFmtId="3" fontId="47" fillId="0" borderId="29" xfId="0" applyNumberFormat="1" applyFont="1" applyBorder="1"/>
    <xf numFmtId="3" fontId="45" fillId="0" borderId="12" xfId="0" applyNumberFormat="1" applyFont="1" applyBorder="1"/>
    <xf numFmtId="0" fontId="45" fillId="0" borderId="8" xfId="0" applyFont="1" applyBorder="1"/>
    <xf numFmtId="3" fontId="45" fillId="0" borderId="8" xfId="0" applyNumberFormat="1" applyFont="1" applyBorder="1"/>
    <xf numFmtId="3" fontId="47" fillId="0" borderId="13" xfId="0" applyNumberFormat="1" applyFont="1" applyBorder="1"/>
    <xf numFmtId="3" fontId="47" fillId="0" borderId="29" xfId="0" applyNumberFormat="1" applyFont="1" applyFill="1" applyBorder="1"/>
    <xf numFmtId="3" fontId="45" fillId="0" borderId="12" xfId="0" applyNumberFormat="1" applyFont="1" applyFill="1" applyBorder="1"/>
    <xf numFmtId="3" fontId="47" fillId="0" borderId="8" xfId="0" applyNumberFormat="1" applyFont="1" applyFill="1" applyBorder="1"/>
    <xf numFmtId="3" fontId="47" fillId="0" borderId="13" xfId="0" applyNumberFormat="1" applyFont="1" applyFill="1" applyBorder="1"/>
    <xf numFmtId="3" fontId="47" fillId="3" borderId="4" xfId="0" applyNumberFormat="1" applyFont="1" applyFill="1" applyBorder="1"/>
    <xf numFmtId="3" fontId="45" fillId="0" borderId="30" xfId="0" applyNumberFormat="1" applyFont="1" applyFill="1" applyBorder="1"/>
    <xf numFmtId="3" fontId="47" fillId="0" borderId="31" xfId="0" applyNumberFormat="1" applyFont="1" applyFill="1" applyBorder="1"/>
    <xf numFmtId="3" fontId="47" fillId="4" borderId="4" xfId="0" applyNumberFormat="1" applyFont="1" applyFill="1" applyBorder="1"/>
    <xf numFmtId="3" fontId="47" fillId="0" borderId="4" xfId="0" applyNumberFormat="1" applyFont="1" applyBorder="1"/>
    <xf numFmtId="3" fontId="45" fillId="0" borderId="29" xfId="0" applyNumberFormat="1" applyFont="1" applyFill="1" applyBorder="1"/>
    <xf numFmtId="3" fontId="45" fillId="0" borderId="33" xfId="0" applyNumberFormat="1" applyFont="1" applyFill="1" applyBorder="1"/>
    <xf numFmtId="0" fontId="45" fillId="0" borderId="33" xfId="0" applyFont="1" applyFill="1" applyBorder="1"/>
    <xf numFmtId="3" fontId="47" fillId="0" borderId="34" xfId="0" applyNumberFormat="1" applyFont="1" applyFill="1" applyBorder="1"/>
    <xf numFmtId="3" fontId="45" fillId="0" borderId="4" xfId="2" applyNumberFormat="1" applyFont="1" applyBorder="1" applyAlignment="1">
      <alignment wrapText="1"/>
    </xf>
    <xf numFmtId="3" fontId="45" fillId="0" borderId="4" xfId="2" applyNumberFormat="1" applyFont="1" applyBorder="1"/>
    <xf numFmtId="3" fontId="45" fillId="0" borderId="1" xfId="2" applyNumberFormat="1" applyFont="1" applyBorder="1"/>
    <xf numFmtId="3" fontId="45" fillId="0" borderId="44" xfId="2" applyNumberFormat="1" applyFont="1" applyBorder="1"/>
    <xf numFmtId="3" fontId="45" fillId="0" borderId="0" xfId="2" applyNumberFormat="1" applyFont="1" applyAlignment="1">
      <alignment wrapText="1"/>
    </xf>
    <xf numFmtId="3" fontId="45" fillId="0" borderId="44" xfId="2" applyNumberFormat="1" applyFont="1" applyBorder="1" applyAlignment="1">
      <alignment wrapText="1"/>
    </xf>
    <xf numFmtId="3" fontId="47" fillId="0" borderId="4" xfId="2" applyNumberFormat="1" applyFont="1" applyBorder="1" applyAlignment="1">
      <alignment wrapText="1"/>
    </xf>
    <xf numFmtId="3" fontId="47" fillId="0" borderId="1" xfId="2" applyNumberFormat="1" applyFont="1" applyBorder="1"/>
    <xf numFmtId="3" fontId="47" fillId="0" borderId="44" xfId="2" applyNumberFormat="1" applyFont="1" applyBorder="1" applyAlignment="1">
      <alignment wrapText="1"/>
    </xf>
    <xf numFmtId="3" fontId="47" fillId="0" borderId="1" xfId="2" applyNumberFormat="1" applyFont="1" applyBorder="1" applyAlignment="1">
      <alignment wrapText="1"/>
    </xf>
    <xf numFmtId="3" fontId="47" fillId="0" borderId="4" xfId="2" applyNumberFormat="1" applyFont="1" applyBorder="1"/>
    <xf numFmtId="3" fontId="47" fillId="0" borderId="44" xfId="2" applyNumberFormat="1" applyFont="1" applyBorder="1"/>
    <xf numFmtId="3" fontId="47" fillId="0" borderId="38" xfId="2" applyNumberFormat="1" applyFont="1" applyBorder="1" applyAlignment="1">
      <alignment wrapText="1"/>
    </xf>
    <xf numFmtId="3" fontId="47" fillId="0" borderId="39" xfId="2" applyNumberFormat="1" applyFont="1" applyBorder="1" applyAlignment="1">
      <alignment wrapText="1"/>
    </xf>
    <xf numFmtId="0" fontId="8" fillId="0" borderId="4" xfId="0" applyFont="1" applyBorder="1" applyAlignment="1">
      <alignment horizontal="right"/>
    </xf>
    <xf numFmtId="3" fontId="43" fillId="0" borderId="4" xfId="0" applyNumberFormat="1" applyFont="1" applyBorder="1" applyAlignment="1">
      <alignment horizontal="right"/>
    </xf>
    <xf numFmtId="0" fontId="29" fillId="0" borderId="0" xfId="0" applyFont="1" applyAlignment="1">
      <alignment horizontal="left"/>
    </xf>
    <xf numFmtId="0" fontId="20" fillId="0" borderId="5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3" fontId="16" fillId="0" borderId="8" xfId="0" applyNumberFormat="1" applyFont="1" applyFill="1" applyBorder="1"/>
    <xf numFmtId="0" fontId="17" fillId="0" borderId="19" xfId="0" applyFont="1" applyBorder="1" applyAlignment="1">
      <alignment vertical="center" wrapText="1"/>
    </xf>
    <xf numFmtId="3" fontId="16" fillId="0" borderId="4" xfId="0" applyNumberFormat="1" applyFont="1" applyBorder="1"/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3" fontId="4" fillId="0" borderId="0" xfId="5" applyFont="1" applyAlignment="1">
      <alignment horizontal="center" wrapText="1"/>
    </xf>
    <xf numFmtId="3" fontId="4" fillId="0" borderId="0" xfId="5" applyFont="1" applyBorder="1" applyAlignment="1">
      <alignment horizontal="center" wrapText="1"/>
    </xf>
    <xf numFmtId="3" fontId="36" fillId="0" borderId="56" xfId="0" applyNumberFormat="1" applyFont="1" applyBorder="1" applyAlignment="1">
      <alignment horizontal="center"/>
    </xf>
    <xf numFmtId="3" fontId="36" fillId="0" borderId="57" xfId="0" applyNumberFormat="1" applyFont="1" applyBorder="1" applyAlignment="1">
      <alignment horizontal="center"/>
    </xf>
    <xf numFmtId="0" fontId="35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7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7" fillId="0" borderId="40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3" fontId="36" fillId="0" borderId="58" xfId="0" applyNumberFormat="1" applyFont="1" applyBorder="1" applyAlignment="1">
      <alignment horizontal="center"/>
    </xf>
    <xf numFmtId="3" fontId="37" fillId="0" borderId="58" xfId="0" applyNumberFormat="1" applyFont="1" applyBorder="1" applyAlignment="1">
      <alignment horizontal="center"/>
    </xf>
    <xf numFmtId="3" fontId="37" fillId="0" borderId="59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17" fillId="0" borderId="0" xfId="2" applyFont="1" applyAlignment="1">
      <alignment horizontal="center" wrapText="1"/>
    </xf>
    <xf numFmtId="49" fontId="16" fillId="0" borderId="66" xfId="2" applyNumberFormat="1" applyBorder="1" applyAlignment="1">
      <alignment horizontal="center"/>
    </xf>
    <xf numFmtId="49" fontId="16" fillId="0" borderId="50" xfId="2" applyNumberFormat="1" applyBorder="1" applyAlignment="1">
      <alignment horizontal="center"/>
    </xf>
    <xf numFmtId="0" fontId="17" fillId="0" borderId="67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6" fillId="0" borderId="68" xfId="2" applyBorder="1" applyAlignment="1">
      <alignment horizontal="right" wrapText="1"/>
    </xf>
    <xf numFmtId="0" fontId="16" fillId="0" borderId="69" xfId="2" applyBorder="1" applyAlignment="1">
      <alignment horizontal="right" wrapText="1"/>
    </xf>
    <xf numFmtId="0" fontId="16" fillId="0" borderId="0" xfId="2" applyAlignment="1">
      <alignment horizontal="center"/>
    </xf>
    <xf numFmtId="0" fontId="17" fillId="0" borderId="0" xfId="2" applyFont="1" applyAlignment="1">
      <alignment horizontal="center"/>
    </xf>
    <xf numFmtId="0" fontId="17" fillId="0" borderId="1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38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6" fillId="0" borderId="0" xfId="2" applyAlignment="1">
      <alignment horizontal="right"/>
    </xf>
    <xf numFmtId="0" fontId="17" fillId="0" borderId="60" xfId="2" applyFont="1" applyBorder="1" applyAlignment="1">
      <alignment horizontal="center"/>
    </xf>
    <xf numFmtId="0" fontId="17" fillId="0" borderId="61" xfId="2" applyFont="1" applyBorder="1" applyAlignment="1">
      <alignment horizontal="center"/>
    </xf>
    <xf numFmtId="0" fontId="17" fillId="0" borderId="62" xfId="2" applyFont="1" applyBorder="1" applyAlignment="1">
      <alignment horizontal="center"/>
    </xf>
    <xf numFmtId="0" fontId="17" fillId="0" borderId="63" xfId="2" applyFont="1" applyBorder="1" applyAlignment="1">
      <alignment horizontal="center"/>
    </xf>
  </cellXfs>
  <cellStyles count="6">
    <cellStyle name="Ezres" xfId="1" builtinId="3"/>
    <cellStyle name="Normál" xfId="0" builtinId="0"/>
    <cellStyle name="Normál 2" xfId="2" xr:uid="{00000000-0005-0000-0000-000002000000}"/>
    <cellStyle name="Normál 4" xfId="3" xr:uid="{00000000-0005-0000-0000-000003000000}"/>
    <cellStyle name="Normál_2007.féléviképv.t._2011.III.néiközig" xfId="4" xr:uid="{00000000-0005-0000-0000-000004000000}"/>
    <cellStyle name="Normál_Norm_tám_CXXV_tákisz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6"/>
  <sheetViews>
    <sheetView workbookViewId="0">
      <selection activeCell="A2" sqref="A2:D2"/>
    </sheetView>
  </sheetViews>
  <sheetFormatPr defaultRowHeight="13.2" x14ac:dyDescent="0.25"/>
  <cols>
    <col min="1" max="1" width="10.6640625" customWidth="1"/>
    <col min="2" max="3" width="40.6640625" customWidth="1"/>
    <col min="4" max="4" width="35.6640625" customWidth="1"/>
  </cols>
  <sheetData>
    <row r="2" spans="1:4" ht="15.6" x14ac:dyDescent="0.3">
      <c r="A2" s="264" t="s">
        <v>486</v>
      </c>
      <c r="B2" s="264"/>
      <c r="C2" s="264"/>
      <c r="D2" s="264"/>
    </row>
    <row r="3" spans="1:4" ht="16.2" x14ac:dyDescent="0.35">
      <c r="A3" s="60"/>
      <c r="B3" s="60"/>
      <c r="C3" s="61"/>
    </row>
    <row r="4" spans="1:4" ht="16.2" x14ac:dyDescent="0.35">
      <c r="A4" s="60"/>
      <c r="B4" s="60"/>
      <c r="C4" s="61"/>
    </row>
    <row r="5" spans="1:4" ht="16.2" x14ac:dyDescent="0.35">
      <c r="A5" s="60"/>
      <c r="B5" s="60"/>
      <c r="C5" s="61"/>
    </row>
    <row r="6" spans="1:4" ht="16.2" x14ac:dyDescent="0.35">
      <c r="A6" s="55"/>
      <c r="C6" s="61"/>
    </row>
    <row r="7" spans="1:4" ht="15.6" x14ac:dyDescent="0.3">
      <c r="A7" s="262" t="s">
        <v>446</v>
      </c>
      <c r="B7" s="262"/>
      <c r="C7" s="262"/>
      <c r="D7" s="262"/>
    </row>
    <row r="8" spans="1:4" ht="15.6" x14ac:dyDescent="0.3">
      <c r="A8" s="263"/>
      <c r="B8" s="263"/>
      <c r="C8" s="263"/>
      <c r="D8" s="263"/>
    </row>
    <row r="9" spans="1:4" ht="15.6" x14ac:dyDescent="0.3">
      <c r="A9" s="263"/>
      <c r="B9" s="263"/>
      <c r="C9" s="263"/>
      <c r="D9" s="263"/>
    </row>
    <row r="10" spans="1:4" x14ac:dyDescent="0.25">
      <c r="A10" s="20"/>
      <c r="B10" s="20" t="s">
        <v>188</v>
      </c>
      <c r="C10" s="20" t="s">
        <v>189</v>
      </c>
      <c r="D10" s="20" t="s">
        <v>191</v>
      </c>
    </row>
    <row r="11" spans="1:4" x14ac:dyDescent="0.25">
      <c r="A11" s="62" t="s">
        <v>194</v>
      </c>
      <c r="B11" s="63" t="s">
        <v>16</v>
      </c>
      <c r="C11" s="63" t="s">
        <v>195</v>
      </c>
      <c r="D11" s="64" t="s">
        <v>196</v>
      </c>
    </row>
    <row r="12" spans="1:4" x14ac:dyDescent="0.25">
      <c r="A12" s="65" t="s">
        <v>197</v>
      </c>
      <c r="B12" s="66" t="s">
        <v>447</v>
      </c>
      <c r="C12" s="67" t="s">
        <v>448</v>
      </c>
      <c r="D12" s="68" t="s">
        <v>198</v>
      </c>
    </row>
    <row r="13" spans="1:4" x14ac:dyDescent="0.25">
      <c r="A13" s="65" t="s">
        <v>199</v>
      </c>
      <c r="B13" s="67"/>
      <c r="C13" s="67"/>
      <c r="D13" s="69"/>
    </row>
    <row r="14" spans="1:4" x14ac:dyDescent="0.25">
      <c r="A14" s="65" t="s">
        <v>200</v>
      </c>
      <c r="B14" s="67"/>
      <c r="C14" s="67"/>
      <c r="D14" s="69"/>
    </row>
    <row r="15" spans="1:4" x14ac:dyDescent="0.25">
      <c r="A15" s="65" t="s">
        <v>201</v>
      </c>
      <c r="B15" s="56"/>
      <c r="C15" s="56"/>
      <c r="D15" s="70"/>
    </row>
    <row r="16" spans="1:4" x14ac:dyDescent="0.25">
      <c r="A16" s="71" t="s">
        <v>202</v>
      </c>
      <c r="B16" s="72"/>
      <c r="C16" s="72"/>
      <c r="D16" s="73"/>
    </row>
  </sheetData>
  <mergeCells count="4">
    <mergeCell ref="A7:D7"/>
    <mergeCell ref="A8:D8"/>
    <mergeCell ref="A9:D9"/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75"/>
  <sheetViews>
    <sheetView zoomScaleNormal="100" workbookViewId="0">
      <selection sqref="A1:I1"/>
    </sheetView>
  </sheetViews>
  <sheetFormatPr defaultRowHeight="13.2" x14ac:dyDescent="0.25"/>
  <cols>
    <col min="8" max="9" width="14.6640625" customWidth="1"/>
  </cols>
  <sheetData>
    <row r="1" spans="1:10" x14ac:dyDescent="0.25">
      <c r="A1" s="360" t="s">
        <v>492</v>
      </c>
      <c r="B1" s="360"/>
      <c r="C1" s="360"/>
      <c r="D1" s="360"/>
      <c r="E1" s="360"/>
      <c r="F1" s="360"/>
      <c r="G1" s="360"/>
      <c r="H1" s="360"/>
      <c r="I1" s="360"/>
      <c r="J1" s="182"/>
    </row>
    <row r="2" spans="1:10" x14ac:dyDescent="0.25">
      <c r="A2" s="205"/>
      <c r="B2" s="205"/>
      <c r="C2" s="205"/>
      <c r="D2" s="205"/>
      <c r="E2" s="205"/>
      <c r="F2" s="205"/>
      <c r="G2" s="205"/>
      <c r="H2" s="205"/>
      <c r="I2" s="205"/>
      <c r="J2" s="182"/>
    </row>
    <row r="3" spans="1:10" ht="15" x14ac:dyDescent="0.25">
      <c r="A3" s="361" t="s">
        <v>442</v>
      </c>
      <c r="B3" s="361"/>
      <c r="C3" s="361"/>
      <c r="D3" s="361"/>
      <c r="E3" s="361"/>
      <c r="F3" s="361"/>
      <c r="G3" s="361"/>
      <c r="H3" s="361"/>
      <c r="I3" s="361"/>
      <c r="J3" s="183"/>
    </row>
    <row r="4" spans="1:10" x14ac:dyDescent="0.25">
      <c r="B4" s="184"/>
      <c r="C4" s="184"/>
      <c r="D4" s="184"/>
      <c r="E4" s="184"/>
      <c r="F4" s="184"/>
      <c r="G4" s="184"/>
      <c r="H4" s="184"/>
      <c r="I4" s="184"/>
    </row>
    <row r="5" spans="1:10" ht="15" x14ac:dyDescent="0.25">
      <c r="A5" s="362" t="s">
        <v>483</v>
      </c>
      <c r="B5" s="362"/>
      <c r="C5" s="362"/>
      <c r="D5" s="362"/>
      <c r="E5" s="362"/>
      <c r="F5" s="362"/>
      <c r="G5" s="362"/>
      <c r="H5" s="362"/>
      <c r="I5" s="362"/>
    </row>
    <row r="6" spans="1:10" ht="15" x14ac:dyDescent="0.25">
      <c r="A6" s="185"/>
      <c r="B6" s="185"/>
      <c r="C6" s="185"/>
      <c r="D6" s="185"/>
      <c r="E6" s="185"/>
      <c r="F6" s="185"/>
      <c r="G6" s="185"/>
      <c r="H6" s="185"/>
      <c r="I6" s="185"/>
    </row>
    <row r="7" spans="1:10" ht="15" x14ac:dyDescent="0.25">
      <c r="A7" s="185"/>
      <c r="B7" s="185"/>
      <c r="C7" s="185"/>
      <c r="D7" s="185"/>
      <c r="E7" s="185"/>
      <c r="F7" s="185"/>
      <c r="G7" s="185"/>
      <c r="H7" s="185"/>
      <c r="I7" s="185"/>
    </row>
    <row r="8" spans="1:10" ht="15" x14ac:dyDescent="0.25">
      <c r="A8" s="186"/>
      <c r="B8" s="186"/>
      <c r="C8" s="186"/>
      <c r="D8" s="186"/>
      <c r="E8" s="186"/>
      <c r="F8" s="186"/>
      <c r="G8" s="185"/>
      <c r="H8" s="185"/>
      <c r="I8" s="187"/>
      <c r="J8" s="187"/>
    </row>
    <row r="9" spans="1:10" x14ac:dyDescent="0.25">
      <c r="A9" s="363" t="s">
        <v>381</v>
      </c>
      <c r="B9" s="352"/>
      <c r="C9" s="352"/>
      <c r="D9" s="352"/>
      <c r="E9" s="352"/>
      <c r="F9" s="352"/>
      <c r="G9" s="353"/>
      <c r="H9" s="188" t="s">
        <v>382</v>
      </c>
      <c r="I9" s="189" t="s">
        <v>383</v>
      </c>
    </row>
    <row r="10" spans="1:10" x14ac:dyDescent="0.25">
      <c r="A10" s="357"/>
      <c r="B10" s="358"/>
      <c r="C10" s="358"/>
      <c r="D10" s="358"/>
      <c r="E10" s="358"/>
      <c r="F10" s="358"/>
      <c r="G10" s="359"/>
      <c r="H10" s="364" t="s">
        <v>325</v>
      </c>
      <c r="I10" s="364"/>
    </row>
    <row r="11" spans="1:10" x14ac:dyDescent="0.25">
      <c r="A11" s="190"/>
      <c r="B11" s="191" t="s">
        <v>384</v>
      </c>
      <c r="C11" s="191"/>
      <c r="D11" s="191"/>
      <c r="E11" s="191"/>
      <c r="F11" s="191"/>
      <c r="G11" s="58"/>
      <c r="H11" s="212"/>
      <c r="I11" s="212"/>
    </row>
    <row r="12" spans="1:10" x14ac:dyDescent="0.25">
      <c r="A12" s="190"/>
      <c r="B12" s="191" t="s">
        <v>385</v>
      </c>
      <c r="C12" s="191"/>
      <c r="D12" s="191"/>
      <c r="E12" s="191"/>
      <c r="F12" s="191"/>
      <c r="G12" s="58"/>
      <c r="H12" s="215">
        <v>686097</v>
      </c>
      <c r="I12" s="215">
        <v>328247</v>
      </c>
    </row>
    <row r="13" spans="1:10" x14ac:dyDescent="0.25">
      <c r="A13" s="190"/>
      <c r="B13" s="191" t="s">
        <v>386</v>
      </c>
      <c r="C13" s="191"/>
      <c r="D13" s="191"/>
      <c r="E13" s="191"/>
      <c r="F13" s="191"/>
      <c r="G13" s="58"/>
      <c r="H13" s="254"/>
      <c r="I13" s="254"/>
    </row>
    <row r="14" spans="1:10" x14ac:dyDescent="0.25">
      <c r="A14" s="190" t="s">
        <v>387</v>
      </c>
      <c r="B14" s="191"/>
      <c r="C14" s="191"/>
      <c r="D14" s="191"/>
      <c r="E14" s="191"/>
      <c r="F14" s="191"/>
      <c r="G14" s="58"/>
      <c r="H14" s="215">
        <v>686097</v>
      </c>
      <c r="I14" s="215">
        <f>SUM(I11:I13)</f>
        <v>328247</v>
      </c>
    </row>
    <row r="15" spans="1:10" x14ac:dyDescent="0.25">
      <c r="A15" s="190"/>
      <c r="B15" s="191" t="s">
        <v>388</v>
      </c>
      <c r="C15" s="191"/>
      <c r="D15" s="191"/>
      <c r="E15" s="191"/>
      <c r="F15" s="191"/>
      <c r="G15" s="58"/>
      <c r="H15" s="215">
        <v>407946395</v>
      </c>
      <c r="I15" s="215">
        <v>413213140</v>
      </c>
    </row>
    <row r="16" spans="1:10" x14ac:dyDescent="0.25">
      <c r="A16" s="190"/>
      <c r="B16" s="191" t="s">
        <v>389</v>
      </c>
      <c r="C16" s="191"/>
      <c r="D16" s="191"/>
      <c r="E16" s="191"/>
      <c r="F16" s="191"/>
      <c r="G16" s="58"/>
      <c r="H16" s="215">
        <v>12277165</v>
      </c>
      <c r="I16" s="215">
        <v>11539813</v>
      </c>
    </row>
    <row r="17" spans="1:9" x14ac:dyDescent="0.25">
      <c r="A17" s="190"/>
      <c r="B17" s="191" t="s">
        <v>390</v>
      </c>
      <c r="C17" s="191"/>
      <c r="D17" s="191"/>
      <c r="E17" s="191"/>
      <c r="F17" s="191"/>
      <c r="G17" s="58"/>
      <c r="H17" s="215"/>
      <c r="I17" s="215"/>
    </row>
    <row r="18" spans="1:9" x14ac:dyDescent="0.25">
      <c r="A18" s="190"/>
      <c r="B18" s="191" t="s">
        <v>391</v>
      </c>
      <c r="C18" s="191"/>
      <c r="D18" s="191"/>
      <c r="E18" s="191"/>
      <c r="F18" s="191"/>
      <c r="G18" s="58"/>
      <c r="H18" s="215">
        <v>12728000</v>
      </c>
      <c r="I18" s="215"/>
    </row>
    <row r="19" spans="1:9" x14ac:dyDescent="0.25">
      <c r="A19" s="190"/>
      <c r="B19" s="191" t="s">
        <v>392</v>
      </c>
      <c r="C19" s="191"/>
      <c r="D19" s="191"/>
      <c r="E19" s="191"/>
      <c r="F19" s="191"/>
      <c r="G19" s="58"/>
      <c r="H19" s="215"/>
      <c r="I19" s="215"/>
    </row>
    <row r="20" spans="1:9" x14ac:dyDescent="0.25">
      <c r="A20" s="190"/>
      <c r="B20" s="191" t="s">
        <v>393</v>
      </c>
      <c r="C20" s="191"/>
      <c r="D20" s="191"/>
      <c r="E20" s="191"/>
      <c r="F20" s="191"/>
      <c r="G20" s="58"/>
      <c r="H20" s="215"/>
      <c r="I20" s="215"/>
    </row>
    <row r="21" spans="1:9" x14ac:dyDescent="0.25">
      <c r="A21" s="190" t="s">
        <v>394</v>
      </c>
      <c r="B21" s="191"/>
      <c r="C21" s="191"/>
      <c r="D21" s="191"/>
      <c r="E21" s="191"/>
      <c r="F21" s="191"/>
      <c r="G21" s="58"/>
      <c r="H21" s="215">
        <v>432951560</v>
      </c>
      <c r="I21" s="215">
        <f>SUM(I15:I20)</f>
        <v>424752953</v>
      </c>
    </row>
    <row r="22" spans="1:9" x14ac:dyDescent="0.25">
      <c r="A22" s="190"/>
      <c r="B22" s="191" t="s">
        <v>395</v>
      </c>
      <c r="C22" s="191"/>
      <c r="D22" s="191"/>
      <c r="E22" s="191"/>
      <c r="F22" s="191"/>
      <c r="G22" s="58"/>
      <c r="H22" s="215">
        <v>255523</v>
      </c>
      <c r="I22" s="215">
        <v>255523</v>
      </c>
    </row>
    <row r="23" spans="1:9" x14ac:dyDescent="0.25">
      <c r="A23" s="190"/>
      <c r="B23" s="191" t="s">
        <v>396</v>
      </c>
      <c r="C23" s="191"/>
      <c r="D23" s="191"/>
      <c r="E23" s="191"/>
      <c r="F23" s="191"/>
      <c r="G23" s="58"/>
      <c r="H23" s="215"/>
      <c r="I23" s="215"/>
    </row>
    <row r="24" spans="1:9" x14ac:dyDescent="0.25">
      <c r="A24" s="190"/>
      <c r="B24" s="191" t="s">
        <v>397</v>
      </c>
      <c r="C24" s="191"/>
      <c r="D24" s="191"/>
      <c r="E24" s="191"/>
      <c r="F24" s="191"/>
      <c r="G24" s="58"/>
      <c r="H24" s="215"/>
      <c r="I24" s="215"/>
    </row>
    <row r="25" spans="1:9" x14ac:dyDescent="0.25">
      <c r="A25" s="190"/>
      <c r="B25" s="191" t="s">
        <v>398</v>
      </c>
      <c r="C25" s="191"/>
      <c r="D25" s="191"/>
      <c r="E25" s="191"/>
      <c r="F25" s="191"/>
      <c r="G25" s="58"/>
      <c r="H25" s="215"/>
      <c r="I25" s="215"/>
    </row>
    <row r="26" spans="1:9" x14ac:dyDescent="0.25">
      <c r="A26" s="190" t="s">
        <v>399</v>
      </c>
      <c r="B26" s="191"/>
      <c r="C26" s="191"/>
      <c r="D26" s="191"/>
      <c r="E26" s="191"/>
      <c r="F26" s="191"/>
      <c r="G26" s="58"/>
      <c r="H26" s="215">
        <v>255523</v>
      </c>
      <c r="I26" s="215">
        <f>SUM(I22:I25)</f>
        <v>255523</v>
      </c>
    </row>
    <row r="27" spans="1:9" x14ac:dyDescent="0.25">
      <c r="A27" s="190" t="s">
        <v>400</v>
      </c>
      <c r="B27" s="191"/>
      <c r="C27" s="191"/>
      <c r="D27" s="191"/>
      <c r="E27" s="191"/>
      <c r="F27" s="191"/>
      <c r="G27" s="58"/>
      <c r="H27" s="215"/>
      <c r="I27" s="215"/>
    </row>
    <row r="28" spans="1:9" x14ac:dyDescent="0.25">
      <c r="A28" s="15" t="s">
        <v>401</v>
      </c>
      <c r="B28" s="191"/>
      <c r="C28" s="191"/>
      <c r="D28" s="191"/>
      <c r="E28" s="191"/>
      <c r="F28" s="191"/>
      <c r="G28" s="58"/>
      <c r="H28" s="255">
        <v>433893180</v>
      </c>
      <c r="I28" s="255">
        <f>+I14+I21+I26+I27</f>
        <v>425336723</v>
      </c>
    </row>
    <row r="29" spans="1:9" x14ac:dyDescent="0.25">
      <c r="A29" s="190"/>
      <c r="B29" s="191" t="s">
        <v>402</v>
      </c>
      <c r="C29" s="191"/>
      <c r="D29" s="191"/>
      <c r="E29" s="191"/>
      <c r="F29" s="191"/>
      <c r="G29" s="58"/>
      <c r="H29" s="215"/>
      <c r="I29" s="215"/>
    </row>
    <row r="30" spans="1:9" x14ac:dyDescent="0.25">
      <c r="A30" s="190"/>
      <c r="B30" s="191" t="s">
        <v>403</v>
      </c>
      <c r="C30" s="191"/>
      <c r="D30" s="191"/>
      <c r="E30" s="191"/>
      <c r="F30" s="191"/>
      <c r="G30" s="58"/>
      <c r="H30" s="215"/>
      <c r="I30" s="215"/>
    </row>
    <row r="31" spans="1:9" x14ac:dyDescent="0.25">
      <c r="A31" s="190"/>
      <c r="B31" s="191" t="s">
        <v>404</v>
      </c>
      <c r="C31" s="191"/>
      <c r="D31" s="191"/>
      <c r="E31" s="191"/>
      <c r="F31" s="191"/>
      <c r="G31" s="58"/>
      <c r="H31" s="215"/>
      <c r="I31" s="215"/>
    </row>
    <row r="32" spans="1:9" x14ac:dyDescent="0.25">
      <c r="A32" s="190"/>
      <c r="B32" s="191" t="s">
        <v>405</v>
      </c>
      <c r="C32" s="191"/>
      <c r="D32" s="191"/>
      <c r="E32" s="191"/>
      <c r="F32" s="191"/>
      <c r="G32" s="58"/>
      <c r="H32" s="215"/>
      <c r="I32" s="215"/>
    </row>
    <row r="33" spans="1:9" x14ac:dyDescent="0.25">
      <c r="A33" s="190"/>
      <c r="B33" s="191" t="s">
        <v>406</v>
      </c>
      <c r="C33" s="191"/>
      <c r="D33" s="191"/>
      <c r="E33" s="191"/>
      <c r="F33" s="191"/>
      <c r="G33" s="58"/>
      <c r="H33" s="215"/>
      <c r="I33" s="215"/>
    </row>
    <row r="34" spans="1:9" x14ac:dyDescent="0.25">
      <c r="A34" s="190"/>
      <c r="B34" s="191" t="s">
        <v>407</v>
      </c>
      <c r="C34" s="191"/>
      <c r="D34" s="191"/>
      <c r="E34" s="191"/>
      <c r="F34" s="191"/>
      <c r="G34" s="58"/>
      <c r="H34" s="215"/>
      <c r="I34" s="215"/>
    </row>
    <row r="35" spans="1:9" x14ac:dyDescent="0.25">
      <c r="A35" s="190" t="s">
        <v>408</v>
      </c>
      <c r="B35" s="191"/>
      <c r="C35" s="191"/>
      <c r="D35" s="191"/>
      <c r="E35" s="191"/>
      <c r="F35" s="191"/>
      <c r="G35" s="58"/>
      <c r="H35" s="215">
        <f>SUM(H29:H34)</f>
        <v>0</v>
      </c>
      <c r="I35" s="215">
        <f>SUM(I29:I34)</f>
        <v>0</v>
      </c>
    </row>
    <row r="36" spans="1:9" x14ac:dyDescent="0.25">
      <c r="A36" s="190"/>
      <c r="B36" s="191" t="s">
        <v>409</v>
      </c>
      <c r="C36" s="191"/>
      <c r="D36" s="191"/>
      <c r="E36" s="191"/>
      <c r="F36" s="191"/>
      <c r="G36" s="58"/>
      <c r="H36" s="216"/>
      <c r="I36" s="216"/>
    </row>
    <row r="37" spans="1:9" x14ac:dyDescent="0.25">
      <c r="A37" s="190"/>
      <c r="B37" s="191" t="s">
        <v>410</v>
      </c>
      <c r="C37" s="191"/>
      <c r="D37" s="191"/>
      <c r="E37" s="191"/>
      <c r="F37" s="191"/>
      <c r="G37" s="58"/>
      <c r="H37" s="216"/>
      <c r="I37" s="216"/>
    </row>
    <row r="38" spans="1:9" x14ac:dyDescent="0.25">
      <c r="A38" s="190"/>
      <c r="B38" s="191" t="s">
        <v>411</v>
      </c>
      <c r="C38" s="191"/>
      <c r="D38" s="191"/>
      <c r="E38" s="191"/>
      <c r="F38" s="191"/>
      <c r="G38" s="58"/>
      <c r="H38" s="216"/>
      <c r="I38" s="216"/>
    </row>
    <row r="39" spans="1:9" x14ac:dyDescent="0.25">
      <c r="A39" s="190"/>
      <c r="B39" s="191" t="s">
        <v>412</v>
      </c>
      <c r="C39" s="191"/>
      <c r="D39" s="191"/>
      <c r="E39" s="191"/>
      <c r="F39" s="191"/>
      <c r="G39" s="58"/>
      <c r="H39" s="216"/>
      <c r="I39" s="216"/>
    </row>
    <row r="40" spans="1:9" x14ac:dyDescent="0.25">
      <c r="A40" s="190" t="s">
        <v>413</v>
      </c>
      <c r="B40" s="191"/>
      <c r="C40" s="191"/>
      <c r="D40" s="191"/>
      <c r="E40" s="191"/>
      <c r="F40" s="191"/>
      <c r="G40" s="58"/>
      <c r="H40" s="216">
        <f>SUM(H36:H39)</f>
        <v>0</v>
      </c>
      <c r="I40" s="216">
        <f>SUM(I36:I39)</f>
        <v>0</v>
      </c>
    </row>
    <row r="41" spans="1:9" s="194" customFormat="1" x14ac:dyDescent="0.25">
      <c r="A41" s="15" t="s">
        <v>414</v>
      </c>
      <c r="B41" s="192"/>
      <c r="C41" s="192"/>
      <c r="D41" s="192"/>
      <c r="E41" s="192"/>
      <c r="F41" s="192"/>
      <c r="G41" s="193"/>
      <c r="H41" s="216">
        <f>+H35+H40</f>
        <v>0</v>
      </c>
      <c r="I41" s="216">
        <f>+I35+I40</f>
        <v>0</v>
      </c>
    </row>
    <row r="42" spans="1:9" s="194" customFormat="1" x14ac:dyDescent="0.25">
      <c r="A42" s="15"/>
      <c r="B42" s="191" t="s">
        <v>415</v>
      </c>
      <c r="C42" s="192"/>
      <c r="D42" s="192"/>
      <c r="E42" s="192"/>
      <c r="F42" s="192"/>
      <c r="G42" s="193"/>
      <c r="H42" s="217"/>
      <c r="I42" s="217"/>
    </row>
    <row r="43" spans="1:9" x14ac:dyDescent="0.25">
      <c r="A43" s="190"/>
      <c r="B43" s="191" t="s">
        <v>416</v>
      </c>
      <c r="C43" s="191"/>
      <c r="D43" s="191"/>
      <c r="E43" s="191"/>
      <c r="F43" s="191"/>
      <c r="G43" s="58"/>
      <c r="H43" s="216">
        <v>33710</v>
      </c>
      <c r="I43" s="216">
        <v>46095</v>
      </c>
    </row>
    <row r="44" spans="1:9" x14ac:dyDescent="0.25">
      <c r="A44" s="190"/>
      <c r="B44" s="191" t="s">
        <v>417</v>
      </c>
      <c r="C44" s="191"/>
      <c r="D44" s="191"/>
      <c r="E44" s="191"/>
      <c r="F44" s="191"/>
      <c r="G44" s="58"/>
      <c r="H44" s="215">
        <v>22819110</v>
      </c>
      <c r="I44" s="215">
        <v>16460014</v>
      </c>
    </row>
    <row r="45" spans="1:9" x14ac:dyDescent="0.25">
      <c r="A45" s="190"/>
      <c r="B45" s="191" t="s">
        <v>418</v>
      </c>
      <c r="C45" s="191"/>
      <c r="D45" s="191"/>
      <c r="E45" s="191"/>
      <c r="F45" s="191"/>
      <c r="G45" s="58"/>
      <c r="H45" s="215"/>
      <c r="I45" s="215"/>
    </row>
    <row r="46" spans="1:9" x14ac:dyDescent="0.25">
      <c r="A46" s="15" t="s">
        <v>309</v>
      </c>
      <c r="B46" s="191"/>
      <c r="C46" s="191"/>
      <c r="D46" s="191"/>
      <c r="E46" s="191"/>
      <c r="F46" s="191"/>
      <c r="G46" s="58"/>
      <c r="H46" s="255">
        <v>22852820</v>
      </c>
      <c r="I46" s="255">
        <f>SUM(I42:I45)</f>
        <v>16506109</v>
      </c>
    </row>
    <row r="47" spans="1:9" x14ac:dyDescent="0.25">
      <c r="A47" s="15"/>
      <c r="B47" s="191" t="s">
        <v>419</v>
      </c>
      <c r="C47" s="191"/>
      <c r="D47" s="191"/>
      <c r="E47" s="191"/>
      <c r="F47" s="191"/>
      <c r="G47" s="58"/>
      <c r="H47" s="215">
        <v>2000432</v>
      </c>
      <c r="I47" s="215">
        <v>5044601</v>
      </c>
    </row>
    <row r="48" spans="1:9" x14ac:dyDescent="0.25">
      <c r="A48" s="15"/>
      <c r="B48" s="191" t="s">
        <v>420</v>
      </c>
      <c r="C48" s="191"/>
      <c r="D48" s="191"/>
      <c r="E48" s="191"/>
      <c r="F48" s="191"/>
      <c r="G48" s="58"/>
      <c r="H48" s="215">
        <v>1651604</v>
      </c>
      <c r="I48" s="215">
        <v>1504545</v>
      </c>
    </row>
    <row r="49" spans="1:9" x14ac:dyDescent="0.25">
      <c r="A49" s="15"/>
      <c r="B49" s="191" t="s">
        <v>421</v>
      </c>
      <c r="C49" s="191"/>
      <c r="D49" s="191"/>
      <c r="E49" s="191"/>
      <c r="F49" s="191"/>
      <c r="G49" s="58"/>
      <c r="H49" s="215">
        <v>160000</v>
      </c>
      <c r="I49" s="215">
        <v>200000</v>
      </c>
    </row>
    <row r="50" spans="1:9" x14ac:dyDescent="0.25">
      <c r="A50" s="15" t="s">
        <v>317</v>
      </c>
      <c r="B50" s="191"/>
      <c r="C50" s="191"/>
      <c r="D50" s="191"/>
      <c r="E50" s="191"/>
      <c r="F50" s="191"/>
      <c r="G50" s="58"/>
      <c r="H50" s="255">
        <v>3812036</v>
      </c>
      <c r="I50" s="255">
        <f>SUM(I47:I49)</f>
        <v>6749146</v>
      </c>
    </row>
    <row r="51" spans="1:9" x14ac:dyDescent="0.25">
      <c r="A51" s="15" t="s">
        <v>319</v>
      </c>
      <c r="B51" s="191"/>
      <c r="C51" s="191"/>
      <c r="D51" s="191"/>
      <c r="E51" s="191"/>
      <c r="F51" s="191"/>
      <c r="G51" s="58"/>
      <c r="H51" s="255">
        <v>-97379</v>
      </c>
      <c r="I51" s="255">
        <v>-85324</v>
      </c>
    </row>
    <row r="52" spans="1:9" x14ac:dyDescent="0.25">
      <c r="A52" s="15" t="s">
        <v>321</v>
      </c>
      <c r="B52" s="191"/>
      <c r="C52" s="191"/>
      <c r="D52" s="191"/>
      <c r="E52" s="191"/>
      <c r="F52" s="191"/>
      <c r="G52" s="58"/>
      <c r="H52" s="255"/>
      <c r="I52" s="255"/>
    </row>
    <row r="53" spans="1:9" x14ac:dyDescent="0.25">
      <c r="A53" s="15" t="s">
        <v>422</v>
      </c>
      <c r="B53" s="191"/>
      <c r="C53" s="191"/>
      <c r="D53" s="191"/>
      <c r="E53" s="191"/>
      <c r="F53" s="191"/>
      <c r="G53" s="58"/>
      <c r="H53" s="255">
        <v>460460657</v>
      </c>
      <c r="I53" s="255">
        <f>+I28+I41+I46+I50+I51+I52</f>
        <v>448506654</v>
      </c>
    </row>
    <row r="54" spans="1:9" x14ac:dyDescent="0.25">
      <c r="A54" s="195"/>
      <c r="B54" s="196"/>
      <c r="C54" s="196"/>
      <c r="D54" s="196"/>
      <c r="E54" s="196"/>
      <c r="F54" s="196"/>
      <c r="G54" s="196"/>
      <c r="H54" s="197"/>
      <c r="I54" s="197"/>
    </row>
    <row r="55" spans="1:9" x14ac:dyDescent="0.25">
      <c r="A55" s="198"/>
      <c r="B55" s="78"/>
      <c r="C55" s="78"/>
      <c r="D55" s="78"/>
      <c r="E55" s="78"/>
      <c r="F55" s="78"/>
      <c r="G55" s="78"/>
      <c r="H55" s="199"/>
      <c r="I55" s="199"/>
    </row>
    <row r="56" spans="1:9" x14ac:dyDescent="0.25">
      <c r="A56" s="198"/>
      <c r="B56" s="78"/>
      <c r="C56" s="78"/>
      <c r="D56" s="78"/>
      <c r="E56" s="78"/>
      <c r="F56" s="78"/>
      <c r="G56" s="78"/>
      <c r="H56" s="199"/>
      <c r="I56" s="199"/>
    </row>
    <row r="57" spans="1:9" x14ac:dyDescent="0.25">
      <c r="A57" s="351" t="s">
        <v>423</v>
      </c>
      <c r="B57" s="352"/>
      <c r="C57" s="352"/>
      <c r="D57" s="352"/>
      <c r="E57" s="352"/>
      <c r="F57" s="352"/>
      <c r="G57" s="353"/>
      <c r="H57" s="200" t="s">
        <v>382</v>
      </c>
      <c r="I57" s="200" t="s">
        <v>383</v>
      </c>
    </row>
    <row r="58" spans="1:9" x14ac:dyDescent="0.25">
      <c r="A58" s="354"/>
      <c r="B58" s="355"/>
      <c r="C58" s="355"/>
      <c r="D58" s="355"/>
      <c r="E58" s="355"/>
      <c r="F58" s="355"/>
      <c r="G58" s="356"/>
      <c r="H58" s="201" t="s">
        <v>424</v>
      </c>
      <c r="I58" s="201"/>
    </row>
    <row r="59" spans="1:9" x14ac:dyDescent="0.25">
      <c r="A59" s="357"/>
      <c r="B59" s="358"/>
      <c r="C59" s="358"/>
      <c r="D59" s="358"/>
      <c r="E59" s="358"/>
      <c r="F59" s="358"/>
      <c r="G59" s="359"/>
      <c r="H59" s="51"/>
      <c r="I59" s="51"/>
    </row>
    <row r="60" spans="1:9" x14ac:dyDescent="0.25">
      <c r="A60" s="190"/>
      <c r="B60" s="191" t="s">
        <v>425</v>
      </c>
      <c r="C60" s="191"/>
      <c r="D60" s="191"/>
      <c r="E60" s="191"/>
      <c r="F60" s="191"/>
      <c r="G60" s="58"/>
      <c r="H60" s="215">
        <v>499360254</v>
      </c>
      <c r="I60" s="215">
        <v>499360254</v>
      </c>
    </row>
    <row r="61" spans="1:9" x14ac:dyDescent="0.25">
      <c r="A61" s="190"/>
      <c r="B61" s="191" t="s">
        <v>426</v>
      </c>
      <c r="C61" s="191"/>
      <c r="D61" s="191"/>
      <c r="E61" s="191"/>
      <c r="F61" s="191"/>
      <c r="G61" s="58"/>
      <c r="H61" s="215">
        <v>2678209</v>
      </c>
      <c r="I61" s="215">
        <v>2678209</v>
      </c>
    </row>
    <row r="62" spans="1:9" x14ac:dyDescent="0.25">
      <c r="A62" s="190"/>
      <c r="B62" s="191" t="s">
        <v>427</v>
      </c>
      <c r="C62" s="191"/>
      <c r="D62" s="191"/>
      <c r="E62" s="191"/>
      <c r="F62" s="191"/>
      <c r="G62" s="58"/>
      <c r="H62" s="215">
        <v>959255</v>
      </c>
      <c r="I62" s="215">
        <v>959255</v>
      </c>
    </row>
    <row r="63" spans="1:9" x14ac:dyDescent="0.25">
      <c r="A63" s="190"/>
      <c r="B63" s="191" t="s">
        <v>428</v>
      </c>
      <c r="C63" s="191"/>
      <c r="D63" s="191"/>
      <c r="E63" s="191"/>
      <c r="F63" s="191"/>
      <c r="G63" s="58"/>
      <c r="H63" s="215">
        <v>-46166468</v>
      </c>
      <c r="I63" s="215">
        <v>-47042162</v>
      </c>
    </row>
    <row r="64" spans="1:9" x14ac:dyDescent="0.25">
      <c r="A64" s="190"/>
      <c r="B64" s="191" t="s">
        <v>429</v>
      </c>
      <c r="C64" s="191"/>
      <c r="D64" s="191"/>
      <c r="E64" s="191"/>
      <c r="F64" s="191"/>
      <c r="G64" s="58"/>
      <c r="H64" s="215"/>
      <c r="I64" s="215"/>
    </row>
    <row r="65" spans="1:10" x14ac:dyDescent="0.25">
      <c r="A65" s="190"/>
      <c r="B65" s="191" t="s">
        <v>430</v>
      </c>
      <c r="C65" s="191"/>
      <c r="D65" s="191"/>
      <c r="E65" s="191"/>
      <c r="F65" s="191"/>
      <c r="G65" s="58"/>
      <c r="H65" s="215">
        <v>4290864</v>
      </c>
      <c r="I65" s="215">
        <v>-13359621</v>
      </c>
    </row>
    <row r="66" spans="1:10" x14ac:dyDescent="0.25">
      <c r="A66" s="15" t="s">
        <v>339</v>
      </c>
      <c r="B66" s="192"/>
      <c r="C66" s="192"/>
      <c r="D66" s="192"/>
      <c r="E66" s="192"/>
      <c r="F66" s="192"/>
      <c r="G66" s="193"/>
      <c r="H66" s="255">
        <f>SUM(H60:H65)</f>
        <v>461122114</v>
      </c>
      <c r="I66" s="255">
        <f>SUM(I60:I65)</f>
        <v>442595935</v>
      </c>
    </row>
    <row r="67" spans="1:10" x14ac:dyDescent="0.25">
      <c r="A67" s="190"/>
      <c r="B67" s="191" t="s">
        <v>431</v>
      </c>
      <c r="C67" s="191"/>
      <c r="D67" s="191"/>
      <c r="E67" s="191"/>
      <c r="F67" s="191"/>
      <c r="G67" s="58"/>
      <c r="H67" s="215">
        <v>7660</v>
      </c>
      <c r="I67" s="215">
        <v>2681046</v>
      </c>
    </row>
    <row r="68" spans="1:10" x14ac:dyDescent="0.25">
      <c r="A68" s="190"/>
      <c r="B68" s="191" t="s">
        <v>432</v>
      </c>
      <c r="C68" s="191"/>
      <c r="D68" s="191"/>
      <c r="E68" s="191"/>
      <c r="F68" s="191"/>
      <c r="G68" s="58"/>
      <c r="H68" s="215">
        <v>1065015</v>
      </c>
      <c r="I68" s="215">
        <v>1152336</v>
      </c>
    </row>
    <row r="69" spans="1:10" x14ac:dyDescent="0.25">
      <c r="A69" s="190"/>
      <c r="B69" s="191" t="s">
        <v>433</v>
      </c>
      <c r="C69" s="191"/>
      <c r="D69" s="191"/>
      <c r="E69" s="191"/>
      <c r="F69" s="191"/>
      <c r="G69" s="58"/>
      <c r="H69" s="215">
        <v>895976</v>
      </c>
      <c r="I69" s="215">
        <v>646884</v>
      </c>
    </row>
    <row r="70" spans="1:10" x14ac:dyDescent="0.25">
      <c r="A70" s="15" t="s">
        <v>434</v>
      </c>
      <c r="B70" s="192"/>
      <c r="C70" s="192"/>
      <c r="D70" s="192"/>
      <c r="E70" s="192"/>
      <c r="F70" s="192"/>
      <c r="G70" s="193"/>
      <c r="H70" s="255">
        <f>SUM(H67:H69)</f>
        <v>1968651</v>
      </c>
      <c r="I70" s="255">
        <f>SUM(I67:I69)</f>
        <v>4480266</v>
      </c>
    </row>
    <row r="71" spans="1:10" x14ac:dyDescent="0.25">
      <c r="A71" s="15" t="s">
        <v>349</v>
      </c>
      <c r="B71" s="192"/>
      <c r="C71" s="192"/>
      <c r="D71" s="192"/>
      <c r="E71" s="192"/>
      <c r="F71" s="192"/>
      <c r="G71" s="193"/>
      <c r="H71" s="255"/>
      <c r="I71" s="255"/>
    </row>
    <row r="72" spans="1:10" x14ac:dyDescent="0.25">
      <c r="A72" s="15" t="s">
        <v>351</v>
      </c>
      <c r="B72" s="192"/>
      <c r="C72" s="192"/>
      <c r="D72" s="192"/>
      <c r="E72" s="192"/>
      <c r="F72" s="192"/>
      <c r="G72" s="193"/>
      <c r="H72" s="255"/>
      <c r="I72" s="255"/>
    </row>
    <row r="73" spans="1:10" x14ac:dyDescent="0.25">
      <c r="A73" s="15" t="s">
        <v>353</v>
      </c>
      <c r="B73" s="192"/>
      <c r="C73" s="192"/>
      <c r="D73" s="192"/>
      <c r="E73" s="192"/>
      <c r="F73" s="192"/>
      <c r="G73" s="193"/>
      <c r="H73" s="255">
        <v>2400960</v>
      </c>
      <c r="I73" s="255">
        <v>1430453</v>
      </c>
    </row>
    <row r="74" spans="1:10" x14ac:dyDescent="0.25">
      <c r="A74" s="15" t="s">
        <v>435</v>
      </c>
      <c r="B74" s="191"/>
      <c r="C74" s="191"/>
      <c r="D74" s="191"/>
      <c r="E74" s="191"/>
      <c r="F74" s="191"/>
      <c r="G74" s="58"/>
      <c r="H74" s="255">
        <f>+H66+H70+H71+H72+H73</f>
        <v>465491725</v>
      </c>
      <c r="I74" s="255">
        <f>+I66+I70+I71+I72+I73</f>
        <v>448506654</v>
      </c>
    </row>
    <row r="75" spans="1:10" x14ac:dyDescent="0.25">
      <c r="H75" s="202"/>
      <c r="I75" s="202"/>
      <c r="J75" s="202"/>
    </row>
  </sheetData>
  <mergeCells count="6">
    <mergeCell ref="A57:G59"/>
    <mergeCell ref="A1:I1"/>
    <mergeCell ref="A3:I3"/>
    <mergeCell ref="A5:I5"/>
    <mergeCell ref="A9:G10"/>
    <mergeCell ref="H10:I10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>
    <oddFooter>&amp;C&amp;P.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5"/>
  <sheetViews>
    <sheetView tabSelected="1" workbookViewId="0">
      <selection sqref="A1:B1"/>
    </sheetView>
  </sheetViews>
  <sheetFormatPr defaultRowHeight="13.2" x14ac:dyDescent="0.25"/>
  <cols>
    <col min="1" max="1" width="38.6640625" customWidth="1"/>
    <col min="2" max="2" width="20.5546875" customWidth="1"/>
  </cols>
  <sheetData>
    <row r="1" spans="1:3" x14ac:dyDescent="0.25">
      <c r="A1" s="365" t="s">
        <v>493</v>
      </c>
      <c r="B1" s="365"/>
      <c r="C1" s="132"/>
    </row>
    <row r="2" spans="1:3" x14ac:dyDescent="0.25">
      <c r="A2" s="181"/>
      <c r="B2" s="181"/>
      <c r="C2" s="132"/>
    </row>
    <row r="3" spans="1:3" x14ac:dyDescent="0.25">
      <c r="A3" s="181"/>
      <c r="B3" s="181"/>
      <c r="C3" s="132"/>
    </row>
    <row r="4" spans="1:3" ht="13.8" thickBot="1" x14ac:dyDescent="0.3">
      <c r="A4" s="132"/>
      <c r="B4" s="181"/>
      <c r="C4" s="132"/>
    </row>
    <row r="5" spans="1:3" x14ac:dyDescent="0.25">
      <c r="A5" s="366" t="s">
        <v>441</v>
      </c>
      <c r="B5" s="367"/>
      <c r="C5" s="132"/>
    </row>
    <row r="6" spans="1:3" ht="13.8" thickBot="1" x14ac:dyDescent="0.3">
      <c r="A6" s="368" t="s">
        <v>485</v>
      </c>
      <c r="B6" s="369"/>
      <c r="C6" s="132"/>
    </row>
    <row r="7" spans="1:3" ht="13.8" thickBot="1" x14ac:dyDescent="0.3">
      <c r="A7" s="203"/>
      <c r="B7" s="204"/>
      <c r="C7" s="132"/>
    </row>
    <row r="8" spans="1:3" ht="15.9" customHeight="1" x14ac:dyDescent="0.25">
      <c r="A8" s="133" t="s">
        <v>251</v>
      </c>
      <c r="B8" s="134"/>
      <c r="C8" s="132"/>
    </row>
    <row r="9" spans="1:3" ht="15.9" customHeight="1" x14ac:dyDescent="0.25">
      <c r="A9" s="135"/>
      <c r="B9" s="136"/>
      <c r="C9" s="132"/>
    </row>
    <row r="10" spans="1:3" ht="15.9" customHeight="1" x14ac:dyDescent="0.25">
      <c r="A10" s="137" t="s">
        <v>252</v>
      </c>
      <c r="B10" s="138">
        <v>22852820</v>
      </c>
      <c r="C10" s="132"/>
    </row>
    <row r="11" spans="1:3" ht="15.9" customHeight="1" x14ac:dyDescent="0.25">
      <c r="A11" s="137" t="s">
        <v>253</v>
      </c>
      <c r="B11" s="138">
        <v>70190590</v>
      </c>
      <c r="C11" s="132"/>
    </row>
    <row r="12" spans="1:3" ht="15.9" customHeight="1" x14ac:dyDescent="0.25">
      <c r="A12" s="137" t="s">
        <v>181</v>
      </c>
      <c r="B12" s="138">
        <v>76488915</v>
      </c>
      <c r="C12" s="132"/>
    </row>
    <row r="13" spans="1:3" ht="15.9" customHeight="1" x14ac:dyDescent="0.25">
      <c r="A13" s="137" t="s">
        <v>254</v>
      </c>
      <c r="B13" s="138">
        <v>-48386</v>
      </c>
      <c r="C13" s="132"/>
    </row>
    <row r="14" spans="1:3" ht="15.9" customHeight="1" x14ac:dyDescent="0.25">
      <c r="A14" s="139" t="s">
        <v>255</v>
      </c>
      <c r="B14" s="140">
        <f>+B10+B11-B12+B13</f>
        <v>16506109</v>
      </c>
      <c r="C14" s="132"/>
    </row>
    <row r="15" spans="1:3" ht="15.9" customHeight="1" thickBot="1" x14ac:dyDescent="0.3">
      <c r="A15" s="141"/>
      <c r="B15" s="142"/>
      <c r="C15" s="132"/>
    </row>
    <row r="16" spans="1:3" ht="15.9" customHeight="1" x14ac:dyDescent="0.25">
      <c r="A16" s="133" t="s">
        <v>256</v>
      </c>
      <c r="B16" s="143"/>
      <c r="C16" s="132"/>
    </row>
    <row r="17" spans="1:3" ht="15.9" customHeight="1" x14ac:dyDescent="0.25">
      <c r="A17" s="135"/>
      <c r="B17" s="138"/>
      <c r="C17" s="132"/>
    </row>
    <row r="18" spans="1:3" ht="15.9" customHeight="1" x14ac:dyDescent="0.25">
      <c r="A18" s="137" t="s">
        <v>257</v>
      </c>
      <c r="B18" s="138">
        <v>69038254</v>
      </c>
      <c r="C18" s="132"/>
    </row>
    <row r="19" spans="1:3" ht="15.9" customHeight="1" x14ac:dyDescent="0.25">
      <c r="A19" s="137" t="s">
        <v>258</v>
      </c>
      <c r="B19" s="138">
        <v>75441148</v>
      </c>
      <c r="C19" s="132"/>
    </row>
    <row r="20" spans="1:3" ht="15.9" customHeight="1" x14ac:dyDescent="0.25">
      <c r="A20" s="137" t="s">
        <v>157</v>
      </c>
      <c r="B20" s="138">
        <v>24035212</v>
      </c>
      <c r="C20" s="132"/>
    </row>
    <row r="21" spans="1:3" ht="15.9" customHeight="1" x14ac:dyDescent="0.25">
      <c r="A21" s="137" t="s">
        <v>156</v>
      </c>
      <c r="B21" s="138">
        <v>1047767</v>
      </c>
      <c r="C21" s="132"/>
    </row>
    <row r="22" spans="1:3" ht="15.9" customHeight="1" thickBot="1" x14ac:dyDescent="0.3">
      <c r="A22" s="144" t="s">
        <v>484</v>
      </c>
      <c r="B22" s="145">
        <f>+B18-B19+B20-B21</f>
        <v>16584551</v>
      </c>
      <c r="C22" s="132"/>
    </row>
    <row r="23" spans="1:3" x14ac:dyDescent="0.25">
      <c r="A23" s="132"/>
      <c r="B23" s="132"/>
      <c r="C23" s="132"/>
    </row>
    <row r="24" spans="1:3" x14ac:dyDescent="0.25">
      <c r="A24" s="146"/>
      <c r="B24" s="146"/>
      <c r="C24" s="146"/>
    </row>
    <row r="25" spans="1:3" x14ac:dyDescent="0.25">
      <c r="A25" s="132"/>
      <c r="B25" s="132"/>
      <c r="C25" s="132"/>
    </row>
  </sheetData>
  <mergeCells count="3">
    <mergeCell ref="A1:B1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"/>
  <sheetViews>
    <sheetView view="pageLayout" zoomScaleNormal="100" workbookViewId="0">
      <selection activeCell="D70" sqref="D70"/>
    </sheetView>
  </sheetViews>
  <sheetFormatPr defaultRowHeight="13.2" x14ac:dyDescent="0.25"/>
  <cols>
    <col min="1" max="1" width="55.6640625" customWidth="1"/>
    <col min="2" max="4" width="11.6640625" customWidth="1"/>
  </cols>
  <sheetData>
    <row r="1" spans="1:4" ht="20.100000000000001" customHeight="1" x14ac:dyDescent="0.3">
      <c r="A1" s="266" t="s">
        <v>444</v>
      </c>
      <c r="B1" s="266"/>
      <c r="C1" s="266"/>
      <c r="D1" s="266"/>
    </row>
    <row r="2" spans="1:4" ht="20.100000000000001" customHeight="1" x14ac:dyDescent="0.3">
      <c r="A2" s="266" t="s">
        <v>469</v>
      </c>
      <c r="B2" s="266"/>
      <c r="C2" s="266"/>
      <c r="D2" s="266"/>
    </row>
    <row r="3" spans="1:4" ht="20.100000000000001" customHeight="1" x14ac:dyDescent="0.3">
      <c r="A3" s="266" t="s">
        <v>95</v>
      </c>
      <c r="B3" s="266"/>
      <c r="C3" s="266"/>
      <c r="D3" s="266"/>
    </row>
    <row r="4" spans="1:4" ht="15.6" x14ac:dyDescent="0.3">
      <c r="A4" s="35"/>
      <c r="B4" s="35"/>
      <c r="C4" s="35"/>
      <c r="D4" s="257"/>
    </row>
    <row r="5" spans="1:4" ht="30" customHeight="1" x14ac:dyDescent="0.3">
      <c r="A5" s="17" t="s">
        <v>33</v>
      </c>
      <c r="B5" s="18" t="s">
        <v>34</v>
      </c>
      <c r="C5" s="18" t="s">
        <v>35</v>
      </c>
      <c r="D5" s="19" t="s">
        <v>14</v>
      </c>
    </row>
    <row r="6" spans="1:4" ht="21.9" customHeight="1" x14ac:dyDescent="0.25">
      <c r="A6" s="22" t="s">
        <v>96</v>
      </c>
      <c r="B6" s="209">
        <v>14686209</v>
      </c>
      <c r="C6" s="209">
        <v>14686209</v>
      </c>
      <c r="D6" s="209">
        <v>14686209</v>
      </c>
    </row>
    <row r="7" spans="1:4" ht="24.9" customHeight="1" x14ac:dyDescent="0.25">
      <c r="A7" s="23" t="s">
        <v>97</v>
      </c>
      <c r="B7" s="209"/>
      <c r="C7" s="209"/>
      <c r="D7" s="209"/>
    </row>
    <row r="8" spans="1:4" ht="24.9" customHeight="1" x14ac:dyDescent="0.25">
      <c r="A8" s="23" t="s">
        <v>98</v>
      </c>
      <c r="B8" s="209">
        <v>9707980</v>
      </c>
      <c r="C8" s="209">
        <v>11355003</v>
      </c>
      <c r="D8" s="209">
        <v>11355003</v>
      </c>
    </row>
    <row r="9" spans="1:4" ht="21.9" customHeight="1" x14ac:dyDescent="0.25">
      <c r="A9" s="23" t="s">
        <v>99</v>
      </c>
      <c r="B9" s="209">
        <v>1800000</v>
      </c>
      <c r="C9" s="209">
        <v>1800000</v>
      </c>
      <c r="D9" s="209">
        <v>1800000</v>
      </c>
    </row>
    <row r="10" spans="1:4" ht="21.9" customHeight="1" x14ac:dyDescent="0.25">
      <c r="A10" s="211" t="s">
        <v>244</v>
      </c>
      <c r="B10" s="209"/>
      <c r="C10" s="209">
        <v>2195470</v>
      </c>
      <c r="D10" s="209">
        <v>2195470</v>
      </c>
    </row>
    <row r="11" spans="1:4" ht="21.9" customHeight="1" x14ac:dyDescent="0.25">
      <c r="A11" s="23" t="s">
        <v>245</v>
      </c>
      <c r="B11" s="209"/>
      <c r="C11" s="209">
        <v>634686</v>
      </c>
      <c r="D11" s="209">
        <v>634686</v>
      </c>
    </row>
    <row r="12" spans="1:4" ht="21.9" customHeight="1" x14ac:dyDescent="0.25">
      <c r="A12" s="26" t="s">
        <v>182</v>
      </c>
      <c r="B12" s="210">
        <f>SUM(B6:B11)</f>
        <v>26194189</v>
      </c>
      <c r="C12" s="210">
        <f t="shared" ref="C12:D12" si="0">SUM(C6:C11)</f>
        <v>30671368</v>
      </c>
      <c r="D12" s="210">
        <f t="shared" si="0"/>
        <v>30671368</v>
      </c>
    </row>
    <row r="13" spans="1:4" ht="21.9" customHeight="1" x14ac:dyDescent="0.25">
      <c r="A13" s="23" t="s">
        <v>100</v>
      </c>
      <c r="B13" s="209"/>
      <c r="C13" s="209"/>
      <c r="D13" s="209"/>
    </row>
    <row r="14" spans="1:4" ht="24.9" customHeight="1" x14ac:dyDescent="0.25">
      <c r="A14" s="23" t="s">
        <v>101</v>
      </c>
      <c r="B14" s="209"/>
      <c r="C14" s="209"/>
      <c r="D14" s="209"/>
    </row>
    <row r="15" spans="1:4" ht="24.9" customHeight="1" x14ac:dyDescent="0.25">
      <c r="A15" s="23" t="s">
        <v>102</v>
      </c>
      <c r="B15" s="209"/>
      <c r="C15" s="209"/>
      <c r="D15" s="209"/>
    </row>
    <row r="16" spans="1:4" ht="24.9" customHeight="1" x14ac:dyDescent="0.25">
      <c r="A16" s="23" t="s">
        <v>103</v>
      </c>
      <c r="B16" s="209"/>
      <c r="C16" s="209"/>
      <c r="D16" s="209"/>
    </row>
    <row r="17" spans="1:4" ht="24.9" customHeight="1" x14ac:dyDescent="0.25">
      <c r="A17" s="23" t="s">
        <v>104</v>
      </c>
      <c r="B17" s="209">
        <v>1817086</v>
      </c>
      <c r="C17" s="209">
        <v>20925851</v>
      </c>
      <c r="D17" s="209">
        <v>19778982</v>
      </c>
    </row>
    <row r="18" spans="1:4" ht="24.9" customHeight="1" x14ac:dyDescent="0.25">
      <c r="A18" s="26" t="s">
        <v>150</v>
      </c>
      <c r="B18" s="210">
        <f>SUM(B12:B17)</f>
        <v>28011275</v>
      </c>
      <c r="C18" s="210">
        <f t="shared" ref="C18:D18" si="1">SUM(C12:C17)</f>
        <v>51597219</v>
      </c>
      <c r="D18" s="210">
        <f t="shared" si="1"/>
        <v>50450350</v>
      </c>
    </row>
    <row r="19" spans="1:4" ht="24.9" customHeight="1" x14ac:dyDescent="0.25">
      <c r="A19" s="23" t="s">
        <v>105</v>
      </c>
      <c r="B19" s="209"/>
      <c r="C19" s="209"/>
      <c r="D19" s="209"/>
    </row>
    <row r="20" spans="1:4" ht="24.9" customHeight="1" x14ac:dyDescent="0.25">
      <c r="A20" s="23" t="s">
        <v>106</v>
      </c>
      <c r="B20" s="209"/>
      <c r="C20" s="209"/>
      <c r="D20" s="209"/>
    </row>
    <row r="21" spans="1:4" ht="24.9" customHeight="1" x14ac:dyDescent="0.25">
      <c r="A21" s="23" t="s">
        <v>107</v>
      </c>
      <c r="B21" s="209"/>
      <c r="C21" s="209"/>
      <c r="D21" s="209"/>
    </row>
    <row r="22" spans="1:4" ht="24.9" customHeight="1" x14ac:dyDescent="0.25">
      <c r="A22" s="23" t="s">
        <v>108</v>
      </c>
      <c r="B22" s="210"/>
      <c r="C22" s="210"/>
      <c r="D22" s="210"/>
    </row>
    <row r="23" spans="1:4" ht="24.9" customHeight="1" x14ac:dyDescent="0.25">
      <c r="A23" s="23" t="s">
        <v>109</v>
      </c>
      <c r="B23" s="209"/>
      <c r="C23" s="209">
        <v>11443655</v>
      </c>
      <c r="D23" s="209">
        <v>11443655</v>
      </c>
    </row>
    <row r="24" spans="1:4" ht="24.9" customHeight="1" x14ac:dyDescent="0.25">
      <c r="A24" s="26" t="s">
        <v>183</v>
      </c>
      <c r="B24" s="210">
        <f>SUM(B19:B23)</f>
        <v>0</v>
      </c>
      <c r="C24" s="210">
        <f t="shared" ref="C24:D24" si="2">SUM(C19:C23)</f>
        <v>11443655</v>
      </c>
      <c r="D24" s="210">
        <f t="shared" si="2"/>
        <v>11443655</v>
      </c>
    </row>
    <row r="25" spans="1:4" ht="20.100000000000001" customHeight="1" x14ac:dyDescent="0.25">
      <c r="A25" s="23" t="s">
        <v>110</v>
      </c>
      <c r="B25" s="209"/>
      <c r="C25" s="209"/>
      <c r="D25" s="209"/>
    </row>
    <row r="26" spans="1:4" ht="20.100000000000001" customHeight="1" x14ac:dyDescent="0.25">
      <c r="A26" s="23" t="s">
        <v>111</v>
      </c>
      <c r="B26" s="209"/>
      <c r="C26" s="209"/>
      <c r="D26" s="209"/>
    </row>
    <row r="27" spans="1:4" ht="21.9" customHeight="1" x14ac:dyDescent="0.25">
      <c r="A27" s="26" t="s">
        <v>160</v>
      </c>
      <c r="B27" s="209"/>
      <c r="C27" s="209"/>
      <c r="D27" s="209"/>
    </row>
    <row r="28" spans="1:4" ht="20.100000000000001" customHeight="1" x14ac:dyDescent="0.25">
      <c r="A28" s="23" t="s">
        <v>112</v>
      </c>
      <c r="B28" s="210"/>
      <c r="C28" s="210"/>
      <c r="D28" s="210"/>
    </row>
    <row r="29" spans="1:4" ht="20.100000000000001" customHeight="1" x14ac:dyDescent="0.25">
      <c r="A29" s="23" t="s">
        <v>113</v>
      </c>
      <c r="B29" s="209"/>
      <c r="C29" s="209"/>
      <c r="D29" s="209"/>
    </row>
    <row r="30" spans="1:4" ht="20.100000000000001" customHeight="1" x14ac:dyDescent="0.25">
      <c r="A30" s="23" t="s">
        <v>114</v>
      </c>
      <c r="B30" s="209">
        <v>2200000</v>
      </c>
      <c r="C30" s="209">
        <v>2200000</v>
      </c>
      <c r="D30" s="209">
        <v>2432916</v>
      </c>
    </row>
    <row r="31" spans="1:4" ht="20.100000000000001" customHeight="1" x14ac:dyDescent="0.25">
      <c r="A31" s="23" t="s">
        <v>115</v>
      </c>
      <c r="B31" s="209">
        <v>4000000</v>
      </c>
      <c r="C31" s="209">
        <v>4000000</v>
      </c>
      <c r="D31" s="209">
        <v>1975776</v>
      </c>
    </row>
    <row r="32" spans="1:4" ht="20.100000000000001" customHeight="1" x14ac:dyDescent="0.25">
      <c r="A32" s="23" t="s">
        <v>116</v>
      </c>
      <c r="B32" s="209"/>
      <c r="C32" s="209"/>
      <c r="D32" s="209"/>
    </row>
    <row r="33" spans="1:4" ht="20.100000000000001" customHeight="1" x14ac:dyDescent="0.25">
      <c r="A33" s="23" t="s">
        <v>117</v>
      </c>
      <c r="B33" s="209"/>
      <c r="C33" s="209"/>
      <c r="D33" s="209"/>
    </row>
    <row r="34" spans="1:4" ht="20.100000000000001" customHeight="1" x14ac:dyDescent="0.25">
      <c r="A34" s="23" t="s">
        <v>118</v>
      </c>
      <c r="B34" s="209">
        <v>800000</v>
      </c>
      <c r="C34" s="209">
        <v>800000</v>
      </c>
      <c r="D34" s="209">
        <v>991879</v>
      </c>
    </row>
    <row r="35" spans="1:4" ht="20.100000000000001" customHeight="1" x14ac:dyDescent="0.25">
      <c r="A35" s="23" t="s">
        <v>119</v>
      </c>
      <c r="B35" s="209"/>
      <c r="C35" s="209"/>
      <c r="D35" s="209"/>
    </row>
    <row r="36" spans="1:4" ht="21.9" customHeight="1" x14ac:dyDescent="0.25">
      <c r="A36" s="26" t="s">
        <v>184</v>
      </c>
      <c r="B36" s="210">
        <f>SUM(B31:B35)</f>
        <v>4800000</v>
      </c>
      <c r="C36" s="210">
        <f t="shared" ref="C36:D36" si="3">SUM(C31:C35)</f>
        <v>4800000</v>
      </c>
      <c r="D36" s="210">
        <f t="shared" si="3"/>
        <v>2967655</v>
      </c>
    </row>
    <row r="37" spans="1:4" ht="21.9" customHeight="1" x14ac:dyDescent="0.25">
      <c r="A37" s="23" t="s">
        <v>120</v>
      </c>
      <c r="B37" s="209"/>
      <c r="C37" s="209"/>
      <c r="D37" s="209">
        <v>37064</v>
      </c>
    </row>
    <row r="38" spans="1:4" ht="21.9" customHeight="1" x14ac:dyDescent="0.25">
      <c r="A38" s="26" t="s">
        <v>185</v>
      </c>
      <c r="B38" s="210">
        <f>+B30+B36+B37</f>
        <v>7000000</v>
      </c>
      <c r="C38" s="210">
        <f t="shared" ref="C38:D38" si="4">+C30+C36+C37</f>
        <v>7000000</v>
      </c>
      <c r="D38" s="210">
        <f t="shared" si="4"/>
        <v>5437635</v>
      </c>
    </row>
    <row r="39" spans="1:4" ht="20.100000000000001" customHeight="1" x14ac:dyDescent="0.25">
      <c r="A39" s="28" t="s">
        <v>121</v>
      </c>
      <c r="B39" s="210"/>
      <c r="C39" s="210"/>
      <c r="D39" s="210"/>
    </row>
    <row r="40" spans="1:4" ht="20.100000000000001" customHeight="1" x14ac:dyDescent="0.25">
      <c r="A40" s="28" t="s">
        <v>122</v>
      </c>
      <c r="B40" s="209"/>
      <c r="C40" s="209"/>
      <c r="D40" s="209">
        <v>145811</v>
      </c>
    </row>
    <row r="41" spans="1:4" ht="20.100000000000001" customHeight="1" x14ac:dyDescent="0.25">
      <c r="A41" s="28" t="s">
        <v>123</v>
      </c>
      <c r="B41" s="209"/>
      <c r="C41" s="209"/>
      <c r="D41" s="209"/>
    </row>
    <row r="42" spans="1:4" ht="20.100000000000001" customHeight="1" x14ac:dyDescent="0.25">
      <c r="A42" s="28" t="s">
        <v>124</v>
      </c>
      <c r="B42" s="209"/>
      <c r="C42" s="209">
        <v>546000</v>
      </c>
      <c r="D42" s="209">
        <v>546300</v>
      </c>
    </row>
    <row r="43" spans="1:4" ht="20.100000000000001" customHeight="1" x14ac:dyDescent="0.25">
      <c r="A43" s="28" t="s">
        <v>125</v>
      </c>
      <c r="B43" s="209"/>
      <c r="C43" s="209"/>
      <c r="D43" s="209"/>
    </row>
    <row r="44" spans="1:4" ht="20.100000000000001" customHeight="1" x14ac:dyDescent="0.25">
      <c r="A44" s="28" t="s">
        <v>126</v>
      </c>
      <c r="B44" s="209"/>
      <c r="C44" s="209"/>
      <c r="D44" s="209">
        <v>209665</v>
      </c>
    </row>
    <row r="45" spans="1:4" ht="20.100000000000001" customHeight="1" x14ac:dyDescent="0.25">
      <c r="A45" s="28" t="s">
        <v>127</v>
      </c>
      <c r="B45" s="209"/>
      <c r="C45" s="209"/>
      <c r="D45" s="209"/>
    </row>
    <row r="46" spans="1:4" ht="20.100000000000001" customHeight="1" x14ac:dyDescent="0.25">
      <c r="A46" s="28" t="s">
        <v>128</v>
      </c>
      <c r="B46" s="209"/>
      <c r="C46" s="209"/>
      <c r="D46" s="209">
        <v>15</v>
      </c>
    </row>
    <row r="47" spans="1:4" ht="20.100000000000001" customHeight="1" x14ac:dyDescent="0.25">
      <c r="A47" s="28" t="s">
        <v>129</v>
      </c>
      <c r="B47" s="209"/>
      <c r="C47" s="209"/>
      <c r="D47" s="209"/>
    </row>
    <row r="48" spans="1:4" ht="20.100000000000001" customHeight="1" x14ac:dyDescent="0.25">
      <c r="A48" s="28" t="s">
        <v>130</v>
      </c>
      <c r="B48" s="209"/>
      <c r="C48" s="209"/>
      <c r="D48" s="209">
        <v>102599</v>
      </c>
    </row>
    <row r="49" spans="1:4" ht="21.9" customHeight="1" x14ac:dyDescent="0.25">
      <c r="A49" s="30" t="s">
        <v>153</v>
      </c>
      <c r="B49" s="210">
        <f>SUM(B39:B48)</f>
        <v>0</v>
      </c>
      <c r="C49" s="210">
        <f>SUM(C39:C48)</f>
        <v>546000</v>
      </c>
      <c r="D49" s="210">
        <f>SUM(D39:D48)</f>
        <v>1004390</v>
      </c>
    </row>
    <row r="50" spans="1:4" ht="20.100000000000001" customHeight="1" x14ac:dyDescent="0.25">
      <c r="A50" s="28" t="s">
        <v>131</v>
      </c>
      <c r="B50" s="209"/>
      <c r="C50" s="209"/>
      <c r="D50" s="209"/>
    </row>
    <row r="51" spans="1:4" ht="20.100000000000001" customHeight="1" x14ac:dyDescent="0.25">
      <c r="A51" s="28" t="s">
        <v>132</v>
      </c>
      <c r="B51" s="209"/>
      <c r="C51" s="209"/>
      <c r="D51" s="209"/>
    </row>
    <row r="52" spans="1:4" ht="20.100000000000001" customHeight="1" x14ac:dyDescent="0.25">
      <c r="A52" s="28" t="s">
        <v>133</v>
      </c>
      <c r="B52" s="209"/>
      <c r="C52" s="209"/>
      <c r="D52" s="209">
        <v>650000</v>
      </c>
    </row>
    <row r="53" spans="1:4" ht="20.100000000000001" customHeight="1" x14ac:dyDescent="0.25">
      <c r="A53" s="28" t="s">
        <v>134</v>
      </c>
      <c r="B53" s="209"/>
      <c r="C53" s="209"/>
      <c r="D53" s="209"/>
    </row>
    <row r="54" spans="1:4" ht="20.100000000000001" customHeight="1" x14ac:dyDescent="0.25">
      <c r="A54" s="28" t="s">
        <v>135</v>
      </c>
      <c r="B54" s="209"/>
      <c r="C54" s="209"/>
      <c r="D54" s="209"/>
    </row>
    <row r="55" spans="1:4" ht="21.9" customHeight="1" x14ac:dyDescent="0.25">
      <c r="A55" s="26" t="s">
        <v>186</v>
      </c>
      <c r="B55" s="210"/>
      <c r="C55" s="210">
        <f>SUM(C50:C54)</f>
        <v>0</v>
      </c>
      <c r="D55" s="210">
        <f>SUM(D50:D54)</f>
        <v>650000</v>
      </c>
    </row>
    <row r="56" spans="1:4" ht="24.9" customHeight="1" x14ac:dyDescent="0.25">
      <c r="A56" s="28" t="s">
        <v>136</v>
      </c>
      <c r="B56" s="209"/>
      <c r="C56" s="209"/>
      <c r="D56" s="209"/>
    </row>
    <row r="57" spans="1:4" ht="24.9" customHeight="1" x14ac:dyDescent="0.25">
      <c r="A57" s="23" t="s">
        <v>137</v>
      </c>
      <c r="B57" s="209"/>
      <c r="C57" s="209"/>
      <c r="D57" s="209"/>
    </row>
    <row r="58" spans="1:4" ht="24.6" customHeight="1" x14ac:dyDescent="0.25">
      <c r="A58" s="28" t="s">
        <v>138</v>
      </c>
      <c r="B58" s="209"/>
      <c r="C58" s="209"/>
      <c r="D58" s="209">
        <v>52224</v>
      </c>
    </row>
    <row r="59" spans="1:4" ht="24.9" customHeight="1" x14ac:dyDescent="0.25">
      <c r="A59" s="26" t="s">
        <v>139</v>
      </c>
      <c r="B59" s="210">
        <f>SUM(B56:B58)</f>
        <v>0</v>
      </c>
      <c r="C59" s="210">
        <f>SUM(C56:C58)</f>
        <v>0</v>
      </c>
      <c r="D59" s="210">
        <f>SUM(D56:D58)</f>
        <v>52224</v>
      </c>
    </row>
    <row r="60" spans="1:4" ht="24.9" customHeight="1" x14ac:dyDescent="0.25">
      <c r="A60" s="28" t="s">
        <v>140</v>
      </c>
      <c r="B60" s="209"/>
      <c r="C60" s="209"/>
      <c r="D60" s="209"/>
    </row>
    <row r="61" spans="1:4" ht="24.9" customHeight="1" x14ac:dyDescent="0.25">
      <c r="A61" s="23" t="s">
        <v>141</v>
      </c>
      <c r="B61" s="209"/>
      <c r="C61" s="209"/>
      <c r="D61" s="209"/>
    </row>
    <row r="62" spans="1:4" ht="21.75" customHeight="1" x14ac:dyDescent="0.25">
      <c r="A62" s="28" t="s">
        <v>142</v>
      </c>
      <c r="B62" s="209"/>
      <c r="C62" s="209"/>
      <c r="D62" s="209"/>
    </row>
    <row r="63" spans="1:4" ht="21.9" customHeight="1" x14ac:dyDescent="0.25">
      <c r="A63" s="26" t="s">
        <v>158</v>
      </c>
      <c r="B63" s="210">
        <f>SUM(B60:B62)</f>
        <v>0</v>
      </c>
      <c r="C63" s="210">
        <f t="shared" ref="C63:D63" si="5">SUM(C60:C62)</f>
        <v>0</v>
      </c>
      <c r="D63" s="210">
        <f t="shared" si="5"/>
        <v>0</v>
      </c>
    </row>
    <row r="64" spans="1:4" ht="21.9" customHeight="1" x14ac:dyDescent="0.25">
      <c r="A64" s="30" t="s">
        <v>187</v>
      </c>
      <c r="B64" s="210">
        <f>SUM(B63+B59+B55+B49+B38+B24+B18)</f>
        <v>35011275</v>
      </c>
      <c r="C64" s="210">
        <f t="shared" ref="C64:D64" si="6">SUM(C63+C59+C55+C49+C38+C24+C18)</f>
        <v>70586874</v>
      </c>
      <c r="D64" s="210">
        <f t="shared" si="6"/>
        <v>69038254</v>
      </c>
    </row>
    <row r="65" spans="1:4" ht="20.25" customHeight="1" x14ac:dyDescent="0.25">
      <c r="A65" s="45"/>
      <c r="B65" s="46"/>
      <c r="C65" s="47"/>
      <c r="D65" s="47"/>
    </row>
    <row r="66" spans="1:4" ht="21.9" customHeight="1" x14ac:dyDescent="0.25">
      <c r="A66" s="265" t="s">
        <v>161</v>
      </c>
      <c r="B66" s="265"/>
      <c r="C66" s="265"/>
      <c r="D66" s="265"/>
    </row>
    <row r="67" spans="1:4" ht="4.5" customHeight="1" x14ac:dyDescent="0.25">
      <c r="B67" s="44"/>
      <c r="C67" s="44"/>
      <c r="D67" s="44"/>
    </row>
    <row r="68" spans="1:4" ht="24.6" customHeight="1" x14ac:dyDescent="0.25">
      <c r="A68" s="42" t="s">
        <v>458</v>
      </c>
      <c r="B68" s="213">
        <v>22882876</v>
      </c>
      <c r="C68" s="213">
        <v>22882876</v>
      </c>
      <c r="D68" s="213">
        <v>22882876</v>
      </c>
    </row>
    <row r="69" spans="1:4" ht="24.6" customHeight="1" x14ac:dyDescent="0.25">
      <c r="A69" s="42" t="s">
        <v>246</v>
      </c>
      <c r="B69" s="213"/>
      <c r="C69" s="213"/>
      <c r="D69" s="213">
        <v>1152336</v>
      </c>
    </row>
    <row r="70" spans="1:4" ht="22.5" customHeight="1" x14ac:dyDescent="0.25">
      <c r="A70" s="43" t="s">
        <v>436</v>
      </c>
      <c r="B70" s="214">
        <f>SUM(B68:B69)</f>
        <v>22882876</v>
      </c>
      <c r="C70" s="214">
        <f>SUM(C68:C69)</f>
        <v>22882876</v>
      </c>
      <c r="D70" s="214">
        <f>SUM(D68:D69)</f>
        <v>24035212</v>
      </c>
    </row>
  </sheetData>
  <mergeCells count="4">
    <mergeCell ref="A66:D66"/>
    <mergeCell ref="A1:D1"/>
    <mergeCell ref="A2:D2"/>
    <mergeCell ref="A3:D3"/>
  </mergeCells>
  <phoneticPr fontId="8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headerFooter>
    <oddHeader>&amp;R2.melléklet a 4/2020.(VII.13.)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97"/>
  <sheetViews>
    <sheetView view="pageLayout" zoomScaleNormal="100" workbookViewId="0">
      <selection activeCell="D97" sqref="D97"/>
    </sheetView>
  </sheetViews>
  <sheetFormatPr defaultRowHeight="13.2" x14ac:dyDescent="0.25"/>
  <cols>
    <col min="1" max="1" width="55.6640625" customWidth="1"/>
    <col min="2" max="4" width="11.6640625" customWidth="1"/>
  </cols>
  <sheetData>
    <row r="2" spans="1:4" ht="20.100000000000001" customHeight="1" x14ac:dyDescent="0.3">
      <c r="A2" s="266" t="s">
        <v>444</v>
      </c>
      <c r="B2" s="266"/>
      <c r="C2" s="266"/>
      <c r="D2" s="266"/>
    </row>
    <row r="3" spans="1:4" ht="20.100000000000001" customHeight="1" x14ac:dyDescent="0.3">
      <c r="A3" s="266" t="s">
        <v>469</v>
      </c>
      <c r="B3" s="266"/>
      <c r="C3" s="266"/>
      <c r="D3" s="266"/>
    </row>
    <row r="4" spans="1:4" ht="20.100000000000001" customHeight="1" x14ac:dyDescent="0.3">
      <c r="A4" s="266" t="s">
        <v>32</v>
      </c>
      <c r="B4" s="266"/>
      <c r="C4" s="266"/>
      <c r="D4" s="266"/>
    </row>
    <row r="5" spans="1:4" ht="20.100000000000001" customHeight="1" x14ac:dyDescent="0.3">
      <c r="A5" s="35"/>
      <c r="B5" s="35"/>
      <c r="C5" s="35"/>
      <c r="D5" s="35"/>
    </row>
    <row r="6" spans="1:4" ht="20.100000000000001" hidden="1" customHeight="1" x14ac:dyDescent="0.3">
      <c r="A6" s="35"/>
      <c r="B6" s="35"/>
      <c r="C6" s="35"/>
      <c r="D6" s="35"/>
    </row>
    <row r="7" spans="1:4" ht="15.6" x14ac:dyDescent="0.3">
      <c r="A7" s="35"/>
      <c r="B7" s="35"/>
      <c r="C7" s="35"/>
      <c r="D7" s="257"/>
    </row>
    <row r="8" spans="1:4" ht="30" customHeight="1" x14ac:dyDescent="0.3">
      <c r="A8" s="17" t="s">
        <v>33</v>
      </c>
      <c r="B8" s="18" t="s">
        <v>34</v>
      </c>
      <c r="C8" s="18" t="s">
        <v>35</v>
      </c>
      <c r="D8" s="19" t="s">
        <v>14</v>
      </c>
    </row>
    <row r="9" spans="1:4" ht="17.399999999999999" customHeight="1" x14ac:dyDescent="0.25">
      <c r="A9" s="21" t="s">
        <v>36</v>
      </c>
      <c r="B9" s="209">
        <v>6049128</v>
      </c>
      <c r="C9" s="209">
        <v>15414128</v>
      </c>
      <c r="D9" s="209">
        <v>15031641</v>
      </c>
    </row>
    <row r="10" spans="1:4" ht="17.399999999999999" customHeight="1" x14ac:dyDescent="0.25">
      <c r="A10" s="21" t="s">
        <v>37</v>
      </c>
      <c r="B10" s="209"/>
      <c r="C10" s="209"/>
      <c r="D10" s="209"/>
    </row>
    <row r="11" spans="1:4" ht="17.399999999999999" customHeight="1" x14ac:dyDescent="0.25">
      <c r="A11" s="21" t="s">
        <v>38</v>
      </c>
      <c r="B11" s="209"/>
      <c r="C11" s="209"/>
      <c r="D11" s="209"/>
    </row>
    <row r="12" spans="1:4" ht="17.399999999999999" customHeight="1" x14ac:dyDescent="0.25">
      <c r="A12" s="22" t="s">
        <v>39</v>
      </c>
      <c r="B12" s="209"/>
      <c r="C12" s="209"/>
      <c r="D12" s="209"/>
    </row>
    <row r="13" spans="1:4" ht="17.399999999999999" customHeight="1" x14ac:dyDescent="0.25">
      <c r="A13" s="22" t="s">
        <v>40</v>
      </c>
      <c r="B13" s="209"/>
      <c r="C13" s="209"/>
      <c r="D13" s="209"/>
    </row>
    <row r="14" spans="1:4" ht="17.399999999999999" customHeight="1" x14ac:dyDescent="0.25">
      <c r="A14" s="22" t="s">
        <v>41</v>
      </c>
      <c r="B14" s="209"/>
      <c r="C14" s="209"/>
      <c r="D14" s="209"/>
    </row>
    <row r="15" spans="1:4" ht="17.399999999999999" customHeight="1" x14ac:dyDescent="0.25">
      <c r="A15" s="22" t="s">
        <v>42</v>
      </c>
      <c r="B15" s="209"/>
      <c r="C15" s="209"/>
      <c r="D15" s="209"/>
    </row>
    <row r="16" spans="1:4" ht="17.399999999999999" customHeight="1" x14ac:dyDescent="0.25">
      <c r="A16" s="22" t="s">
        <v>43</v>
      </c>
      <c r="B16" s="209"/>
      <c r="C16" s="209"/>
      <c r="D16" s="209"/>
    </row>
    <row r="17" spans="1:4" ht="17.399999999999999" customHeight="1" x14ac:dyDescent="0.25">
      <c r="A17" s="23" t="s">
        <v>44</v>
      </c>
      <c r="B17" s="209"/>
      <c r="C17" s="209"/>
      <c r="D17" s="209"/>
    </row>
    <row r="18" spans="1:4" ht="17.399999999999999" customHeight="1" x14ac:dyDescent="0.25">
      <c r="A18" s="23" t="s">
        <v>45</v>
      </c>
      <c r="B18" s="209"/>
      <c r="C18" s="209"/>
      <c r="D18" s="209"/>
    </row>
    <row r="19" spans="1:4" ht="17.399999999999999" customHeight="1" x14ac:dyDescent="0.25">
      <c r="A19" s="23" t="s">
        <v>46</v>
      </c>
      <c r="B19" s="209"/>
      <c r="C19" s="209"/>
      <c r="D19" s="209"/>
    </row>
    <row r="20" spans="1:4" ht="17.399999999999999" customHeight="1" x14ac:dyDescent="0.25">
      <c r="A20" s="23" t="s">
        <v>47</v>
      </c>
      <c r="B20" s="209"/>
      <c r="C20" s="209"/>
      <c r="D20" s="209"/>
    </row>
    <row r="21" spans="1:4" ht="17.399999999999999" customHeight="1" x14ac:dyDescent="0.25">
      <c r="A21" s="23" t="s">
        <v>48</v>
      </c>
      <c r="B21" s="209"/>
      <c r="C21" s="209">
        <v>711580</v>
      </c>
      <c r="D21" s="209">
        <v>324675</v>
      </c>
    </row>
    <row r="22" spans="1:4" ht="17.399999999999999" customHeight="1" x14ac:dyDescent="0.25">
      <c r="A22" s="24" t="s">
        <v>167</v>
      </c>
      <c r="B22" s="210">
        <f>SUM(B9:B21)</f>
        <v>6049128</v>
      </c>
      <c r="C22" s="210">
        <f>SUM(C9:C21)</f>
        <v>16125708</v>
      </c>
      <c r="D22" s="210">
        <f>SUM(D9:D21)</f>
        <v>15356316</v>
      </c>
    </row>
    <row r="23" spans="1:4" ht="17.399999999999999" customHeight="1" x14ac:dyDescent="0.25">
      <c r="A23" s="23" t="s">
        <v>49</v>
      </c>
      <c r="B23" s="209">
        <v>4748960</v>
      </c>
      <c r="C23" s="209">
        <v>5083960</v>
      </c>
      <c r="D23" s="209">
        <v>5083323</v>
      </c>
    </row>
    <row r="24" spans="1:4" ht="17.399999999999999" customHeight="1" x14ac:dyDescent="0.25">
      <c r="A24" s="25" t="s">
        <v>50</v>
      </c>
      <c r="B24" s="209"/>
      <c r="C24" s="209"/>
      <c r="D24" s="209"/>
    </row>
    <row r="25" spans="1:4" ht="17.399999999999999" customHeight="1" x14ac:dyDescent="0.25">
      <c r="A25" s="26" t="s">
        <v>168</v>
      </c>
      <c r="B25" s="210">
        <f>SUM(B23:B24)</f>
        <v>4748960</v>
      </c>
      <c r="C25" s="210">
        <f>SUM(C23:C24)</f>
        <v>5083960</v>
      </c>
      <c r="D25" s="210">
        <f>SUM(D23:D24)</f>
        <v>5083323</v>
      </c>
    </row>
    <row r="26" spans="1:4" ht="17.399999999999999" customHeight="1" x14ac:dyDescent="0.25">
      <c r="A26" s="24" t="s">
        <v>169</v>
      </c>
      <c r="B26" s="210">
        <f>SUM(B22+B25)</f>
        <v>10798088</v>
      </c>
      <c r="C26" s="210">
        <f>+C22+C25</f>
        <v>21209668</v>
      </c>
      <c r="D26" s="210">
        <f>+D22+D25</f>
        <v>20439639</v>
      </c>
    </row>
    <row r="27" spans="1:4" ht="17.399999999999999" customHeight="1" x14ac:dyDescent="0.25">
      <c r="A27" s="26" t="s">
        <v>51</v>
      </c>
      <c r="B27" s="210">
        <v>1742573</v>
      </c>
      <c r="C27" s="210">
        <v>3073280</v>
      </c>
      <c r="D27" s="210">
        <v>3022075</v>
      </c>
    </row>
    <row r="28" spans="1:4" ht="17.399999999999999" customHeight="1" x14ac:dyDescent="0.25">
      <c r="A28" s="23" t="s">
        <v>52</v>
      </c>
      <c r="B28" s="209"/>
      <c r="C28" s="209">
        <v>409200</v>
      </c>
      <c r="D28" s="209">
        <v>357495</v>
      </c>
    </row>
    <row r="29" spans="1:4" ht="17.399999999999999" customHeight="1" x14ac:dyDescent="0.25">
      <c r="A29" s="23" t="s">
        <v>53</v>
      </c>
      <c r="B29" s="209">
        <v>4025000</v>
      </c>
      <c r="C29" s="209">
        <v>6797200</v>
      </c>
      <c r="D29" s="209">
        <v>5224568</v>
      </c>
    </row>
    <row r="30" spans="1:4" ht="17.399999999999999" customHeight="1" x14ac:dyDescent="0.25">
      <c r="A30" s="23" t="s">
        <v>54</v>
      </c>
      <c r="B30" s="209"/>
      <c r="C30" s="209"/>
      <c r="D30" s="209"/>
    </row>
    <row r="31" spans="1:4" ht="17.399999999999999" customHeight="1" x14ac:dyDescent="0.25">
      <c r="A31" s="26" t="s">
        <v>170</v>
      </c>
      <c r="B31" s="210">
        <f>SUM(B28:B30)</f>
        <v>4025000</v>
      </c>
      <c r="C31" s="210">
        <f>SUM(C28:C30)</f>
        <v>7206400</v>
      </c>
      <c r="D31" s="210">
        <f>SUM(D28:D30)</f>
        <v>5582063</v>
      </c>
    </row>
    <row r="32" spans="1:4" ht="17.399999999999999" customHeight="1" x14ac:dyDescent="0.25">
      <c r="A32" s="23" t="s">
        <v>55</v>
      </c>
      <c r="B32" s="209">
        <v>581000</v>
      </c>
      <c r="C32" s="209">
        <v>281000</v>
      </c>
      <c r="D32" s="209">
        <v>250451</v>
      </c>
    </row>
    <row r="33" spans="1:4" ht="17.399999999999999" customHeight="1" x14ac:dyDescent="0.25">
      <c r="A33" s="23" t="s">
        <v>25</v>
      </c>
      <c r="B33" s="209"/>
      <c r="C33" s="209">
        <v>450000</v>
      </c>
      <c r="D33" s="209">
        <v>237344</v>
      </c>
    </row>
    <row r="34" spans="1:4" ht="17.399999999999999" customHeight="1" x14ac:dyDescent="0.25">
      <c r="A34" s="26" t="s">
        <v>171</v>
      </c>
      <c r="B34" s="210">
        <f>SUM(B32:B33)</f>
        <v>581000</v>
      </c>
      <c r="C34" s="210">
        <f>SUM(C32:C33)</f>
        <v>731000</v>
      </c>
      <c r="D34" s="210">
        <f>SUM(D32:D33)</f>
        <v>487795</v>
      </c>
    </row>
    <row r="35" spans="1:4" ht="17.399999999999999" customHeight="1" x14ac:dyDescent="0.25">
      <c r="A35" s="23" t="s">
        <v>56</v>
      </c>
      <c r="B35" s="209">
        <v>2525000</v>
      </c>
      <c r="C35" s="209">
        <v>2701462</v>
      </c>
      <c r="D35" s="209">
        <v>2161292</v>
      </c>
    </row>
    <row r="36" spans="1:4" ht="17.399999999999999" customHeight="1" x14ac:dyDescent="0.25">
      <c r="A36" s="23" t="s">
        <v>57</v>
      </c>
      <c r="B36" s="209">
        <v>51165</v>
      </c>
      <c r="C36" s="209">
        <v>71165</v>
      </c>
      <c r="D36" s="209">
        <v>63729</v>
      </c>
    </row>
    <row r="37" spans="1:4" ht="17.399999999999999" customHeight="1" x14ac:dyDescent="0.25">
      <c r="A37" s="23" t="s">
        <v>58</v>
      </c>
      <c r="B37" s="209">
        <v>815000</v>
      </c>
      <c r="C37" s="209">
        <v>1015000</v>
      </c>
      <c r="D37" s="209">
        <v>981465</v>
      </c>
    </row>
    <row r="38" spans="1:4" ht="17.399999999999999" customHeight="1" x14ac:dyDescent="0.25">
      <c r="A38" s="23" t="s">
        <v>59</v>
      </c>
      <c r="B38" s="209">
        <v>215000</v>
      </c>
      <c r="C38" s="209">
        <v>215000</v>
      </c>
      <c r="D38" s="209">
        <v>113375</v>
      </c>
    </row>
    <row r="39" spans="1:4" ht="17.399999999999999" customHeight="1" x14ac:dyDescent="0.25">
      <c r="A39" s="27" t="s">
        <v>60</v>
      </c>
      <c r="B39" s="209"/>
      <c r="C39" s="209"/>
      <c r="D39" s="209"/>
    </row>
    <row r="40" spans="1:4" ht="17.399999999999999" customHeight="1" x14ac:dyDescent="0.25">
      <c r="A40" s="25" t="s">
        <v>61</v>
      </c>
      <c r="B40" s="209"/>
      <c r="C40" s="209"/>
      <c r="D40" s="209"/>
    </row>
    <row r="41" spans="1:4" ht="17.399999999999999" customHeight="1" x14ac:dyDescent="0.25">
      <c r="A41" s="23" t="s">
        <v>62</v>
      </c>
      <c r="B41" s="209">
        <v>5300028</v>
      </c>
      <c r="C41" s="209">
        <v>11534624</v>
      </c>
      <c r="D41" s="209">
        <v>9420315</v>
      </c>
    </row>
    <row r="42" spans="1:4" ht="17.399999999999999" customHeight="1" x14ac:dyDescent="0.25">
      <c r="A42" s="26" t="s">
        <v>172</v>
      </c>
      <c r="B42" s="210">
        <f>SUM(B35:B41)</f>
        <v>8906193</v>
      </c>
      <c r="C42" s="210">
        <f>SUM(C35:C41)</f>
        <v>15537251</v>
      </c>
      <c r="D42" s="210">
        <f>SUM(D35:D41)</f>
        <v>12740176</v>
      </c>
    </row>
    <row r="43" spans="1:4" ht="17.399999999999999" customHeight="1" x14ac:dyDescent="0.25">
      <c r="A43" s="23" t="s">
        <v>63</v>
      </c>
      <c r="B43" s="209">
        <v>245000</v>
      </c>
      <c r="C43" s="209"/>
      <c r="D43" s="209"/>
    </row>
    <row r="44" spans="1:4" ht="17.399999999999999" customHeight="1" x14ac:dyDescent="0.25">
      <c r="A44" s="23" t="s">
        <v>64</v>
      </c>
      <c r="B44" s="209"/>
      <c r="C44" s="209"/>
      <c r="D44" s="209"/>
    </row>
    <row r="45" spans="1:4" ht="17.399999999999999" customHeight="1" x14ac:dyDescent="0.25">
      <c r="A45" s="26" t="s">
        <v>173</v>
      </c>
      <c r="B45" s="210">
        <f>SUM(B43:B44)</f>
        <v>245000</v>
      </c>
      <c r="C45" s="210">
        <f>SUM(C43:C44)</f>
        <v>0</v>
      </c>
      <c r="D45" s="210">
        <f>SUM(D43:D44)</f>
        <v>0</v>
      </c>
    </row>
    <row r="46" spans="1:4" ht="17.399999999999999" customHeight="1" x14ac:dyDescent="0.25">
      <c r="A46" s="23" t="s">
        <v>65</v>
      </c>
      <c r="B46" s="209">
        <v>3763465</v>
      </c>
      <c r="C46" s="209">
        <v>5104993</v>
      </c>
      <c r="D46" s="209">
        <v>4305101</v>
      </c>
    </row>
    <row r="47" spans="1:4" ht="17.399999999999999" customHeight="1" x14ac:dyDescent="0.25">
      <c r="A47" s="23" t="s">
        <v>66</v>
      </c>
      <c r="B47" s="209"/>
      <c r="C47" s="209">
        <v>294000</v>
      </c>
      <c r="D47" s="209">
        <v>293000</v>
      </c>
    </row>
    <row r="48" spans="1:4" ht="17.399999999999999" customHeight="1" x14ac:dyDescent="0.25">
      <c r="A48" s="23" t="s">
        <v>67</v>
      </c>
      <c r="B48" s="209"/>
      <c r="C48" s="209">
        <v>424</v>
      </c>
      <c r="D48" s="209">
        <v>424</v>
      </c>
    </row>
    <row r="49" spans="1:4" ht="17.399999999999999" customHeight="1" x14ac:dyDescent="0.25">
      <c r="A49" s="23" t="s">
        <v>68</v>
      </c>
      <c r="B49" s="209"/>
      <c r="C49" s="209"/>
      <c r="D49" s="209"/>
    </row>
    <row r="50" spans="1:4" ht="17.399999999999999" customHeight="1" x14ac:dyDescent="0.25">
      <c r="A50" s="23" t="s">
        <v>26</v>
      </c>
      <c r="B50" s="209">
        <v>4063897</v>
      </c>
      <c r="C50" s="209">
        <v>1308897</v>
      </c>
      <c r="D50" s="209">
        <v>1114925</v>
      </c>
    </row>
    <row r="51" spans="1:4" ht="17.399999999999999" customHeight="1" x14ac:dyDescent="0.25">
      <c r="A51" s="26" t="s">
        <v>174</v>
      </c>
      <c r="B51" s="210">
        <f>SUM(B46:B50)</f>
        <v>7827362</v>
      </c>
      <c r="C51" s="210">
        <f>SUM(C46:C50)</f>
        <v>6708314</v>
      </c>
      <c r="D51" s="210">
        <f>SUM(D46:D50)</f>
        <v>5713450</v>
      </c>
    </row>
    <row r="52" spans="1:4" ht="17.399999999999999" customHeight="1" x14ac:dyDescent="0.25">
      <c r="A52" s="26" t="s">
        <v>175</v>
      </c>
      <c r="B52" s="210">
        <f>SUM(B31+B34+B42+B45+B51)</f>
        <v>21584555</v>
      </c>
      <c r="C52" s="210">
        <f>+C31+C34+C42+C45+C51</f>
        <v>30182965</v>
      </c>
      <c r="D52" s="210">
        <f>+D51+D45+D42+D34+D31</f>
        <v>24523484</v>
      </c>
    </row>
    <row r="53" spans="1:4" ht="17.399999999999999" customHeight="1" x14ac:dyDescent="0.25">
      <c r="A53" s="28" t="s">
        <v>69</v>
      </c>
      <c r="B53" s="209"/>
      <c r="C53" s="209"/>
      <c r="D53" s="209"/>
    </row>
    <row r="54" spans="1:4" ht="17.399999999999999" customHeight="1" x14ac:dyDescent="0.25">
      <c r="A54" s="28" t="s">
        <v>27</v>
      </c>
      <c r="B54" s="209"/>
      <c r="C54" s="209">
        <v>62500</v>
      </c>
      <c r="D54" s="209"/>
    </row>
    <row r="55" spans="1:4" ht="17.399999999999999" customHeight="1" x14ac:dyDescent="0.25">
      <c r="A55" s="29" t="s">
        <v>70</v>
      </c>
      <c r="B55" s="209"/>
      <c r="C55" s="209"/>
      <c r="D55" s="209"/>
    </row>
    <row r="56" spans="1:4" ht="17.399999999999999" customHeight="1" x14ac:dyDescent="0.25">
      <c r="A56" s="29" t="s">
        <v>71</v>
      </c>
      <c r="B56" s="209"/>
      <c r="C56" s="209"/>
      <c r="D56" s="209"/>
    </row>
    <row r="57" spans="1:4" ht="17.399999999999999" customHeight="1" x14ac:dyDescent="0.25">
      <c r="A57" s="29" t="s">
        <v>72</v>
      </c>
      <c r="B57" s="209"/>
      <c r="C57" s="209"/>
      <c r="D57" s="209"/>
    </row>
    <row r="58" spans="1:4" ht="17.399999999999999" customHeight="1" x14ac:dyDescent="0.25">
      <c r="A58" s="28" t="s">
        <v>73</v>
      </c>
      <c r="B58" s="209"/>
      <c r="C58" s="209"/>
      <c r="D58" s="209"/>
    </row>
    <row r="59" spans="1:4" ht="17.399999999999999" customHeight="1" x14ac:dyDescent="0.25">
      <c r="A59" s="28" t="s">
        <v>74</v>
      </c>
      <c r="B59" s="209"/>
      <c r="C59" s="209"/>
      <c r="D59" s="209"/>
    </row>
    <row r="60" spans="1:4" ht="17.399999999999999" customHeight="1" x14ac:dyDescent="0.25">
      <c r="A60" s="28" t="s">
        <v>75</v>
      </c>
      <c r="B60" s="209">
        <v>6515000</v>
      </c>
      <c r="C60" s="209">
        <v>7515000</v>
      </c>
      <c r="D60" s="209">
        <v>7396904</v>
      </c>
    </row>
    <row r="61" spans="1:4" ht="17.399999999999999" customHeight="1" x14ac:dyDescent="0.25">
      <c r="A61" s="30" t="s">
        <v>176</v>
      </c>
      <c r="B61" s="210">
        <f>SUM(B53:B60)</f>
        <v>6515000</v>
      </c>
      <c r="C61" s="210">
        <f>SUM(C53:C60)</f>
        <v>7577500</v>
      </c>
      <c r="D61" s="210">
        <f>SUM(D53:D60)</f>
        <v>7396904</v>
      </c>
    </row>
    <row r="62" spans="1:4" ht="17.399999999999999" customHeight="1" x14ac:dyDescent="0.25">
      <c r="A62" s="31" t="s">
        <v>76</v>
      </c>
      <c r="B62" s="209"/>
      <c r="C62" s="209"/>
      <c r="D62" s="209"/>
    </row>
    <row r="63" spans="1:4" ht="17.399999999999999" customHeight="1" x14ac:dyDescent="0.25">
      <c r="A63" s="31" t="s">
        <v>77</v>
      </c>
      <c r="B63" s="209"/>
      <c r="C63" s="209">
        <v>51800</v>
      </c>
      <c r="D63" s="209">
        <v>51800</v>
      </c>
    </row>
    <row r="64" spans="1:4" ht="17.399999999999999" customHeight="1" x14ac:dyDescent="0.25">
      <c r="A64" s="31" t="s">
        <v>78</v>
      </c>
      <c r="B64" s="209">
        <v>1497374</v>
      </c>
      <c r="C64" s="209">
        <v>1497374</v>
      </c>
      <c r="D64" s="209">
        <v>867393</v>
      </c>
    </row>
    <row r="65" spans="1:4" ht="17.399999999999999" customHeight="1" x14ac:dyDescent="0.25">
      <c r="A65" s="31" t="s">
        <v>79</v>
      </c>
      <c r="B65" s="209"/>
      <c r="C65" s="209"/>
      <c r="D65" s="209"/>
    </row>
    <row r="66" spans="1:4" ht="17.399999999999999" customHeight="1" x14ac:dyDescent="0.25">
      <c r="A66" s="126" t="s">
        <v>247</v>
      </c>
      <c r="B66" s="209"/>
      <c r="C66" s="209"/>
      <c r="D66" s="209"/>
    </row>
    <row r="67" spans="1:4" ht="17.399999999999999" customHeight="1" x14ac:dyDescent="0.25">
      <c r="A67" s="31" t="s">
        <v>80</v>
      </c>
      <c r="B67" s="209">
        <v>150000</v>
      </c>
      <c r="C67" s="209">
        <v>1126000</v>
      </c>
      <c r="D67" s="209">
        <v>1126000</v>
      </c>
    </row>
    <row r="68" spans="1:4" ht="17.399999999999999" customHeight="1" x14ac:dyDescent="0.25">
      <c r="A68" s="32" t="s">
        <v>29</v>
      </c>
      <c r="B68" s="209"/>
      <c r="C68" s="209">
        <v>441607</v>
      </c>
      <c r="D68" s="209"/>
    </row>
    <row r="69" spans="1:4" ht="17.399999999999999" customHeight="1" x14ac:dyDescent="0.25">
      <c r="A69" s="30" t="s">
        <v>177</v>
      </c>
      <c r="B69" s="210">
        <f>SUM(B62:B68)</f>
        <v>1647374</v>
      </c>
      <c r="C69" s="210">
        <f>SUM(C62:C68)</f>
        <v>3116781</v>
      </c>
      <c r="D69" s="210">
        <f>SUM(D62:D68)</f>
        <v>2045193</v>
      </c>
    </row>
    <row r="70" spans="1:4" ht="17.399999999999999" customHeight="1" x14ac:dyDescent="0.25">
      <c r="A70" s="33" t="s">
        <v>81</v>
      </c>
      <c r="B70" s="209"/>
      <c r="C70" s="209"/>
      <c r="D70" s="209"/>
    </row>
    <row r="71" spans="1:4" ht="17.399999999999999" customHeight="1" x14ac:dyDescent="0.25">
      <c r="A71" s="33" t="s">
        <v>82</v>
      </c>
      <c r="B71" s="209"/>
      <c r="C71" s="209"/>
      <c r="D71" s="209"/>
    </row>
    <row r="72" spans="1:4" ht="17.399999999999999" customHeight="1" x14ac:dyDescent="0.25">
      <c r="A72" s="33" t="s">
        <v>83</v>
      </c>
      <c r="B72" s="209"/>
      <c r="C72" s="209">
        <v>190000</v>
      </c>
      <c r="D72" s="209">
        <v>190000</v>
      </c>
    </row>
    <row r="73" spans="1:4" ht="17.399999999999999" customHeight="1" x14ac:dyDescent="0.25">
      <c r="A73" s="33" t="s">
        <v>84</v>
      </c>
      <c r="B73" s="209"/>
      <c r="C73" s="209">
        <v>8731351</v>
      </c>
      <c r="D73" s="209">
        <v>662111</v>
      </c>
    </row>
    <row r="74" spans="1:4" ht="17.399999999999999" customHeight="1" x14ac:dyDescent="0.25">
      <c r="A74" s="25" t="s">
        <v>85</v>
      </c>
      <c r="B74" s="209"/>
      <c r="C74" s="209"/>
      <c r="D74" s="209"/>
    </row>
    <row r="75" spans="1:4" ht="17.399999999999999" customHeight="1" x14ac:dyDescent="0.25">
      <c r="A75" s="25" t="s">
        <v>86</v>
      </c>
      <c r="B75" s="209"/>
      <c r="C75" s="209"/>
      <c r="D75" s="209"/>
    </row>
    <row r="76" spans="1:4" ht="17.399999999999999" customHeight="1" x14ac:dyDescent="0.25">
      <c r="A76" s="25" t="s">
        <v>87</v>
      </c>
      <c r="B76" s="209"/>
      <c r="C76" s="209">
        <v>2357465</v>
      </c>
      <c r="D76" s="209">
        <v>178770</v>
      </c>
    </row>
    <row r="77" spans="1:4" ht="17.399999999999999" customHeight="1" x14ac:dyDescent="0.25">
      <c r="A77" s="34" t="s">
        <v>178</v>
      </c>
      <c r="B77" s="210">
        <f>SUM(B70:B76)</f>
        <v>0</v>
      </c>
      <c r="C77" s="210">
        <f>SUM(C70:C76)</f>
        <v>11278816</v>
      </c>
      <c r="D77" s="210">
        <f>SUM(D70:D76)</f>
        <v>1030881</v>
      </c>
    </row>
    <row r="78" spans="1:4" ht="17.399999999999999" customHeight="1" x14ac:dyDescent="0.25">
      <c r="A78" s="28" t="s">
        <v>88</v>
      </c>
      <c r="B78" s="209">
        <v>11463617</v>
      </c>
      <c r="C78" s="209">
        <v>12585018</v>
      </c>
      <c r="D78" s="209">
        <v>12585018</v>
      </c>
    </row>
    <row r="79" spans="1:4" ht="17.399999999999999" customHeight="1" x14ac:dyDescent="0.25">
      <c r="A79" s="28" t="s">
        <v>89</v>
      </c>
      <c r="B79" s="209"/>
      <c r="C79" s="209"/>
      <c r="D79" s="209"/>
    </row>
    <row r="80" spans="1:4" ht="17.399999999999999" customHeight="1" x14ac:dyDescent="0.25">
      <c r="A80" s="28" t="s">
        <v>90</v>
      </c>
      <c r="B80" s="209"/>
      <c r="C80" s="209"/>
      <c r="D80" s="209"/>
    </row>
    <row r="81" spans="1:4" ht="17.399999999999999" customHeight="1" x14ac:dyDescent="0.25">
      <c r="A81" s="28" t="s">
        <v>91</v>
      </c>
      <c r="B81" s="209">
        <v>3095177</v>
      </c>
      <c r="C81" s="209">
        <v>3397955</v>
      </c>
      <c r="D81" s="209">
        <v>3397954</v>
      </c>
    </row>
    <row r="82" spans="1:4" ht="17.399999999999999" customHeight="1" x14ac:dyDescent="0.25">
      <c r="A82" s="30" t="s">
        <v>179</v>
      </c>
      <c r="B82" s="210">
        <f>SUM(B78:B81)</f>
        <v>14558794</v>
      </c>
      <c r="C82" s="210">
        <f>SUM(C78:C81)</f>
        <v>15982973</v>
      </c>
      <c r="D82" s="210">
        <f>SUM(D78:D81)</f>
        <v>15982972</v>
      </c>
    </row>
    <row r="83" spans="1:4" ht="17.399999999999999" customHeight="1" x14ac:dyDescent="0.25">
      <c r="A83" s="28" t="s">
        <v>92</v>
      </c>
      <c r="B83" s="209"/>
      <c r="C83" s="209"/>
      <c r="D83" s="209"/>
    </row>
    <row r="84" spans="1:4" ht="17.399999999999999" customHeight="1" x14ac:dyDescent="0.25">
      <c r="A84" s="28" t="s">
        <v>93</v>
      </c>
      <c r="B84" s="209"/>
      <c r="C84" s="209"/>
      <c r="D84" s="209"/>
    </row>
    <row r="85" spans="1:4" ht="17.399999999999999" customHeight="1" x14ac:dyDescent="0.25">
      <c r="A85" s="28" t="s">
        <v>94</v>
      </c>
      <c r="B85" s="209"/>
      <c r="C85" s="209"/>
      <c r="D85" s="209"/>
    </row>
    <row r="86" spans="1:4" ht="17.399999999999999" customHeight="1" x14ac:dyDescent="0.25">
      <c r="A86" s="30" t="s">
        <v>180</v>
      </c>
      <c r="B86" s="210">
        <f>SUM(B83:B85)</f>
        <v>0</v>
      </c>
      <c r="C86" s="210">
        <f>SUM(C83:C85)</f>
        <v>0</v>
      </c>
      <c r="D86" s="210">
        <f>SUM(D83:D85)</f>
        <v>0</v>
      </c>
    </row>
    <row r="87" spans="1:4" ht="20.100000000000001" customHeight="1" x14ac:dyDescent="0.25">
      <c r="A87" s="34" t="s">
        <v>148</v>
      </c>
      <c r="B87" s="210">
        <f>SUM(B26+B27+B52+B61+B69+B77+B82+B86)</f>
        <v>56846384</v>
      </c>
      <c r="C87" s="210">
        <f>+C26+C27+C52+C61+C69+C77+C82+C86</f>
        <v>92421983</v>
      </c>
      <c r="D87" s="210">
        <f>+D26+D27+D52+D61+D69+D77+D82+D86</f>
        <v>74441148</v>
      </c>
    </row>
    <row r="94" spans="1:4" ht="24.6" customHeight="1" x14ac:dyDescent="0.25">
      <c r="A94" s="265" t="s">
        <v>437</v>
      </c>
      <c r="B94" s="265"/>
      <c r="C94" s="265"/>
      <c r="D94" s="265"/>
    </row>
    <row r="95" spans="1:4" ht="24.6" customHeight="1" x14ac:dyDescent="0.25">
      <c r="B95" s="44"/>
      <c r="C95" s="44"/>
      <c r="D95" s="44"/>
    </row>
    <row r="96" spans="1:4" ht="24.6" customHeight="1" x14ac:dyDescent="0.25">
      <c r="A96" s="22" t="s">
        <v>438</v>
      </c>
      <c r="B96" s="213">
        <v>1047767</v>
      </c>
      <c r="C96" s="213">
        <v>1047767</v>
      </c>
      <c r="D96" s="213">
        <v>1047767</v>
      </c>
    </row>
    <row r="97" spans="1:4" ht="24.6" customHeight="1" x14ac:dyDescent="0.25">
      <c r="A97" s="24" t="s">
        <v>439</v>
      </c>
      <c r="B97" s="214">
        <f>SUM(B96:B96)</f>
        <v>1047767</v>
      </c>
      <c r="C97" s="214">
        <f>SUM(C96:C96)</f>
        <v>1047767</v>
      </c>
      <c r="D97" s="214">
        <f>SUM(D96:D96)</f>
        <v>1047767</v>
      </c>
    </row>
  </sheetData>
  <mergeCells count="4">
    <mergeCell ref="A2:D2"/>
    <mergeCell ref="A3:D3"/>
    <mergeCell ref="A4:D4"/>
    <mergeCell ref="A94:D94"/>
  </mergeCells>
  <phoneticPr fontId="8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headerFooter>
    <oddHeader>&amp;R3.melléklet a 4/2020.(VII.13.)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I60"/>
  <sheetViews>
    <sheetView workbookViewId="0">
      <selection sqref="A1:I1"/>
    </sheetView>
  </sheetViews>
  <sheetFormatPr defaultRowHeight="13.2" x14ac:dyDescent="0.25"/>
  <cols>
    <col min="1" max="1" width="1.6640625" customWidth="1"/>
    <col min="6" max="6" width="21.6640625" customWidth="1"/>
    <col min="7" max="9" width="10.109375" customWidth="1"/>
  </cols>
  <sheetData>
    <row r="1" spans="1:9" x14ac:dyDescent="0.25">
      <c r="A1" s="273" t="s">
        <v>487</v>
      </c>
      <c r="B1" s="273"/>
      <c r="C1" s="273"/>
      <c r="D1" s="273"/>
      <c r="E1" s="273"/>
      <c r="F1" s="273"/>
      <c r="G1" s="273"/>
      <c r="H1" s="273"/>
      <c r="I1" s="273"/>
    </row>
    <row r="3" spans="1:9" ht="15.6" x14ac:dyDescent="0.3">
      <c r="A3" s="282" t="s">
        <v>445</v>
      </c>
      <c r="B3" s="282"/>
      <c r="C3" s="282"/>
      <c r="D3" s="282"/>
      <c r="E3" s="282"/>
      <c r="F3" s="282"/>
      <c r="G3" s="282"/>
      <c r="H3" s="282"/>
      <c r="I3" s="282"/>
    </row>
    <row r="4" spans="1:9" ht="15" customHeight="1" x14ac:dyDescent="0.3">
      <c r="A4" s="282" t="s">
        <v>470</v>
      </c>
      <c r="B4" s="282"/>
      <c r="C4" s="282"/>
      <c r="D4" s="282"/>
      <c r="E4" s="282"/>
      <c r="F4" s="282"/>
      <c r="G4" s="282"/>
      <c r="H4" s="282"/>
      <c r="I4" s="282"/>
    </row>
    <row r="5" spans="1:9" ht="15.6" x14ac:dyDescent="0.3">
      <c r="A5" s="282" t="s">
        <v>17</v>
      </c>
      <c r="B5" s="282"/>
      <c r="C5" s="282"/>
      <c r="D5" s="282"/>
      <c r="E5" s="282"/>
      <c r="F5" s="282"/>
      <c r="G5" s="282"/>
      <c r="H5" s="282"/>
      <c r="I5" s="282"/>
    </row>
    <row r="6" spans="1:9" ht="12" customHeight="1" x14ac:dyDescent="0.25">
      <c r="A6" s="1"/>
      <c r="B6" s="1"/>
      <c r="C6" s="1"/>
      <c r="D6" s="1"/>
      <c r="E6" s="1"/>
      <c r="F6" s="1"/>
    </row>
    <row r="7" spans="1:9" ht="12.75" customHeight="1" x14ac:dyDescent="0.25">
      <c r="A7" s="285" t="s">
        <v>6</v>
      </c>
      <c r="B7" s="286"/>
      <c r="C7" s="286"/>
      <c r="D7" s="286"/>
      <c r="E7" s="286"/>
      <c r="F7" s="287"/>
      <c r="G7" s="8" t="s">
        <v>12</v>
      </c>
      <c r="H7" s="8" t="s">
        <v>13</v>
      </c>
      <c r="I7" s="283" t="s">
        <v>14</v>
      </c>
    </row>
    <row r="8" spans="1:9" ht="12.75" customHeight="1" x14ac:dyDescent="0.25">
      <c r="A8" s="288"/>
      <c r="B8" s="289"/>
      <c r="C8" s="289"/>
      <c r="D8" s="289"/>
      <c r="E8" s="289"/>
      <c r="F8" s="290"/>
      <c r="G8" s="291" t="s">
        <v>7</v>
      </c>
      <c r="H8" s="292"/>
      <c r="I8" s="284"/>
    </row>
    <row r="9" spans="1:9" x14ac:dyDescent="0.25">
      <c r="A9" s="267" t="s">
        <v>472</v>
      </c>
      <c r="B9" s="268"/>
      <c r="C9" s="268"/>
      <c r="D9" s="268"/>
      <c r="E9" s="268"/>
      <c r="F9" s="269"/>
      <c r="G9" s="215">
        <v>14558794</v>
      </c>
      <c r="H9" s="215">
        <v>14558794</v>
      </c>
      <c r="I9" s="215">
        <v>14558793</v>
      </c>
    </row>
    <row r="10" spans="1:9" x14ac:dyDescent="0.25">
      <c r="A10" s="267" t="s">
        <v>473</v>
      </c>
      <c r="B10" s="268"/>
      <c r="C10" s="268"/>
      <c r="D10" s="268"/>
      <c r="E10" s="268"/>
      <c r="F10" s="269"/>
      <c r="G10" s="215"/>
      <c r="H10" s="215">
        <v>1424179</v>
      </c>
      <c r="I10" s="215">
        <v>1424179</v>
      </c>
    </row>
    <row r="11" spans="1:9" x14ac:dyDescent="0.25">
      <c r="A11" s="300"/>
      <c r="B11" s="280"/>
      <c r="C11" s="280"/>
      <c r="D11" s="280"/>
      <c r="E11" s="280"/>
      <c r="F11" s="281"/>
      <c r="G11" s="215"/>
      <c r="H11" s="216"/>
      <c r="I11" s="215"/>
    </row>
    <row r="12" spans="1:9" x14ac:dyDescent="0.25">
      <c r="A12" s="2"/>
      <c r="B12" s="3"/>
      <c r="C12" s="3"/>
      <c r="D12" s="3"/>
      <c r="E12" s="3"/>
      <c r="F12" s="4"/>
      <c r="G12" s="216"/>
      <c r="H12" s="216"/>
      <c r="I12" s="215"/>
    </row>
    <row r="13" spans="1:9" x14ac:dyDescent="0.25">
      <c r="A13" s="15" t="s">
        <v>3</v>
      </c>
      <c r="B13" s="3"/>
      <c r="C13" s="3"/>
      <c r="D13" s="3"/>
      <c r="E13" s="3"/>
      <c r="F13" s="4"/>
      <c r="G13" s="217">
        <f>SUM(G9:G12)</f>
        <v>14558794</v>
      </c>
      <c r="H13" s="217">
        <f>SUM(H9:H12)</f>
        <v>15982973</v>
      </c>
      <c r="I13" s="217">
        <f>SUM(I9:I12)</f>
        <v>15982972</v>
      </c>
    </row>
    <row r="14" spans="1:9" ht="18" customHeight="1" x14ac:dyDescent="0.25">
      <c r="A14" s="274" t="s">
        <v>5</v>
      </c>
      <c r="B14" s="275"/>
      <c r="C14" s="275"/>
      <c r="D14" s="275"/>
      <c r="E14" s="275"/>
      <c r="F14" s="276"/>
      <c r="G14" s="216"/>
      <c r="H14" s="216"/>
      <c r="I14" s="216"/>
    </row>
    <row r="15" spans="1:9" x14ac:dyDescent="0.25">
      <c r="A15" s="279" t="s">
        <v>474</v>
      </c>
      <c r="B15" s="280"/>
      <c r="C15" s="280"/>
      <c r="D15" s="280"/>
      <c r="E15" s="280"/>
      <c r="F15" s="281"/>
      <c r="G15" s="216"/>
      <c r="H15" s="216"/>
      <c r="I15" s="216">
        <v>63590</v>
      </c>
    </row>
    <row r="16" spans="1:9" x14ac:dyDescent="0.25">
      <c r="A16" s="279" t="s">
        <v>466</v>
      </c>
      <c r="B16" s="280"/>
      <c r="C16" s="280"/>
      <c r="D16" s="280"/>
      <c r="E16" s="280"/>
      <c r="F16" s="281"/>
      <c r="G16" s="216"/>
      <c r="H16" s="216"/>
      <c r="I16" s="216">
        <v>777291</v>
      </c>
    </row>
    <row r="17" spans="1:9" x14ac:dyDescent="0.25">
      <c r="A17" s="279" t="s">
        <v>475</v>
      </c>
      <c r="B17" s="280"/>
      <c r="C17" s="280"/>
      <c r="D17" s="280"/>
      <c r="E17" s="280"/>
      <c r="F17" s="281"/>
      <c r="G17" s="216"/>
      <c r="H17" s="216"/>
      <c r="I17" s="216">
        <v>190000</v>
      </c>
    </row>
    <row r="18" spans="1:9" x14ac:dyDescent="0.25">
      <c r="A18" s="279" t="s">
        <v>478</v>
      </c>
      <c r="B18" s="280"/>
      <c r="C18" s="280"/>
      <c r="D18" s="280"/>
      <c r="E18" s="280"/>
      <c r="F18" s="281"/>
      <c r="G18" s="216"/>
      <c r="H18" s="216">
        <v>11278816</v>
      </c>
      <c r="I18" s="216"/>
    </row>
    <row r="19" spans="1:9" x14ac:dyDescent="0.25">
      <c r="A19" s="279"/>
      <c r="B19" s="293"/>
      <c r="C19" s="293"/>
      <c r="D19" s="293"/>
      <c r="E19" s="293"/>
      <c r="F19" s="294"/>
      <c r="G19" s="216"/>
      <c r="H19" s="216"/>
      <c r="I19" s="216"/>
    </row>
    <row r="20" spans="1:9" x14ac:dyDescent="0.25">
      <c r="A20" s="15" t="s">
        <v>3</v>
      </c>
      <c r="B20" s="3"/>
      <c r="C20" s="3"/>
      <c r="D20" s="3"/>
      <c r="E20" s="3"/>
      <c r="F20" s="4"/>
      <c r="G20" s="217">
        <f>SUM(G15:G18)</f>
        <v>0</v>
      </c>
      <c r="H20" s="217">
        <f>SUM(H15:H19)</f>
        <v>11278816</v>
      </c>
      <c r="I20" s="217">
        <f>SUM(I15:I19)</f>
        <v>1030881</v>
      </c>
    </row>
    <row r="21" spans="1:9" ht="18" customHeight="1" x14ac:dyDescent="0.25">
      <c r="A21" s="274" t="s">
        <v>9</v>
      </c>
      <c r="B21" s="275"/>
      <c r="C21" s="275"/>
      <c r="D21" s="275"/>
      <c r="E21" s="275"/>
      <c r="F21" s="276"/>
      <c r="G21" s="216"/>
      <c r="H21" s="216"/>
      <c r="I21" s="216"/>
    </row>
    <row r="22" spans="1:9" x14ac:dyDescent="0.25">
      <c r="A22" s="2"/>
      <c r="B22" s="3"/>
      <c r="C22" s="3"/>
      <c r="D22" s="3"/>
      <c r="E22" s="3"/>
      <c r="F22" s="4"/>
      <c r="G22" s="217">
        <v>0</v>
      </c>
      <c r="H22" s="217">
        <v>0</v>
      </c>
      <c r="I22" s="217">
        <v>0</v>
      </c>
    </row>
    <row r="23" spans="1:9" x14ac:dyDescent="0.25">
      <c r="A23" s="15" t="s">
        <v>3</v>
      </c>
      <c r="B23" s="12"/>
      <c r="C23" s="12"/>
      <c r="D23" s="12"/>
      <c r="E23" s="12"/>
      <c r="F23" s="5"/>
      <c r="G23" s="216"/>
      <c r="H23" s="216"/>
      <c r="I23" s="216"/>
    </row>
    <row r="24" spans="1:9" ht="18" customHeight="1" x14ac:dyDescent="0.25">
      <c r="A24" s="274" t="s">
        <v>30</v>
      </c>
      <c r="B24" s="275"/>
      <c r="C24" s="275"/>
      <c r="D24" s="275"/>
      <c r="E24" s="275"/>
      <c r="F24" s="276"/>
      <c r="G24" s="216"/>
      <c r="H24" s="216"/>
      <c r="I24" s="216"/>
    </row>
    <row r="25" spans="1:9" x14ac:dyDescent="0.25">
      <c r="A25" s="2"/>
      <c r="B25" s="3"/>
      <c r="C25" s="3"/>
      <c r="D25" s="3"/>
      <c r="E25" s="3"/>
      <c r="F25" s="3"/>
      <c r="G25" s="215">
        <v>0</v>
      </c>
      <c r="H25" s="216"/>
      <c r="I25" s="216"/>
    </row>
    <row r="26" spans="1:9" x14ac:dyDescent="0.25">
      <c r="A26" s="15" t="s">
        <v>3</v>
      </c>
      <c r="B26" s="13"/>
      <c r="C26" s="13"/>
      <c r="D26" s="13"/>
      <c r="E26" s="13"/>
      <c r="F26" s="13"/>
      <c r="G26" s="217"/>
      <c r="H26" s="216"/>
      <c r="I26" s="216"/>
    </row>
    <row r="27" spans="1:9" ht="18" customHeight="1" x14ac:dyDescent="0.25">
      <c r="A27" s="274" t="s">
        <v>20</v>
      </c>
      <c r="B27" s="275"/>
      <c r="C27" s="275"/>
      <c r="D27" s="275"/>
      <c r="E27" s="275"/>
      <c r="F27" s="276"/>
      <c r="G27" s="216"/>
      <c r="H27" s="216"/>
      <c r="I27" s="216"/>
    </row>
    <row r="28" spans="1:9" x14ac:dyDescent="0.25">
      <c r="A28" s="2"/>
      <c r="B28" s="3"/>
      <c r="C28" s="3"/>
      <c r="D28" s="3"/>
      <c r="E28" s="3"/>
      <c r="F28" s="3"/>
      <c r="G28" s="215"/>
      <c r="H28" s="215"/>
      <c r="I28" s="216"/>
    </row>
    <row r="29" spans="1:9" x14ac:dyDescent="0.25">
      <c r="A29" s="2"/>
      <c r="B29" s="3"/>
      <c r="C29" s="3"/>
      <c r="D29" s="3"/>
      <c r="E29" s="3"/>
      <c r="F29" s="3"/>
      <c r="G29" s="215"/>
      <c r="H29" s="215"/>
      <c r="I29" s="216"/>
    </row>
    <row r="30" spans="1:9" x14ac:dyDescent="0.25">
      <c r="A30" s="2"/>
      <c r="B30" s="54"/>
      <c r="C30" s="3"/>
      <c r="D30" s="3"/>
      <c r="E30" s="3"/>
      <c r="F30" s="3"/>
      <c r="G30" s="215"/>
      <c r="H30" s="215"/>
      <c r="I30" s="216"/>
    </row>
    <row r="31" spans="1:9" x14ac:dyDescent="0.25">
      <c r="A31" s="2"/>
      <c r="B31" s="3"/>
      <c r="C31" s="3"/>
      <c r="D31" s="3"/>
      <c r="E31" s="3"/>
      <c r="F31" s="4"/>
      <c r="G31" s="215"/>
      <c r="H31" s="215"/>
      <c r="I31" s="216"/>
    </row>
    <row r="32" spans="1:9" ht="12.75" customHeight="1" x14ac:dyDescent="0.25">
      <c r="A32" s="15" t="s">
        <v>3</v>
      </c>
      <c r="B32" s="13"/>
      <c r="C32" s="13"/>
      <c r="D32" s="13"/>
      <c r="E32" s="13"/>
      <c r="F32" s="13"/>
      <c r="G32" s="217">
        <f>SUM(G29:G31)</f>
        <v>0</v>
      </c>
      <c r="H32" s="217">
        <f>SUM(H31:H31)</f>
        <v>0</v>
      </c>
      <c r="I32" s="217">
        <f>SUM(I31:I31)</f>
        <v>0</v>
      </c>
    </row>
    <row r="33" spans="1:9" ht="17.100000000000001" customHeight="1" x14ac:dyDescent="0.25">
      <c r="A33" s="15" t="s">
        <v>31</v>
      </c>
      <c r="B33" s="13"/>
      <c r="C33" s="13"/>
      <c r="D33" s="13"/>
      <c r="E33" s="13"/>
      <c r="F33" s="13"/>
      <c r="G33" s="217"/>
      <c r="H33" s="217"/>
      <c r="I33" s="217"/>
    </row>
    <row r="34" spans="1:9" ht="18" customHeight="1" x14ac:dyDescent="0.25">
      <c r="A34" s="15" t="s">
        <v>10</v>
      </c>
      <c r="B34" s="3"/>
      <c r="C34" s="3"/>
      <c r="D34" s="3"/>
      <c r="E34" s="3"/>
      <c r="F34" s="4"/>
      <c r="G34" s="217">
        <f>SUM(G32+G22+G20+G13+G33+G26)</f>
        <v>14558794</v>
      </c>
      <c r="H34" s="217">
        <f>SUM(H32+H22+H20+H13)</f>
        <v>27261789</v>
      </c>
      <c r="I34" s="217">
        <f>SUM(I32+I22+I20+I13)</f>
        <v>17013853</v>
      </c>
    </row>
    <row r="35" spans="1:9" ht="9.9" customHeight="1" x14ac:dyDescent="0.25"/>
    <row r="36" spans="1:9" ht="15.6" x14ac:dyDescent="0.3">
      <c r="A36" s="282" t="s">
        <v>21</v>
      </c>
      <c r="B36" s="282"/>
      <c r="C36" s="282"/>
      <c r="D36" s="282"/>
      <c r="E36" s="282"/>
      <c r="F36" s="282"/>
      <c r="G36" s="282"/>
      <c r="H36" s="282"/>
      <c r="I36" s="282"/>
    </row>
    <row r="37" spans="1:9" ht="15.6" x14ac:dyDescent="0.3">
      <c r="A37" s="282" t="s">
        <v>471</v>
      </c>
      <c r="B37" s="282"/>
      <c r="C37" s="282"/>
      <c r="D37" s="282"/>
      <c r="E37" s="282"/>
      <c r="F37" s="282"/>
      <c r="G37" s="282"/>
      <c r="H37" s="282"/>
      <c r="I37" s="282"/>
    </row>
    <row r="38" spans="1:9" ht="9.9" customHeight="1" x14ac:dyDescent="0.25"/>
    <row r="39" spans="1:9" ht="12.6" customHeight="1" x14ac:dyDescent="0.25">
      <c r="A39" s="285" t="s">
        <v>22</v>
      </c>
      <c r="B39" s="286"/>
      <c r="C39" s="286"/>
      <c r="D39" s="286"/>
      <c r="E39" s="286"/>
      <c r="F39" s="287"/>
      <c r="G39" s="8" t="s">
        <v>12</v>
      </c>
      <c r="H39" s="8" t="s">
        <v>13</v>
      </c>
      <c r="I39" s="283" t="s">
        <v>14</v>
      </c>
    </row>
    <row r="40" spans="1:9" ht="12.6" customHeight="1" x14ac:dyDescent="0.25">
      <c r="A40" s="288"/>
      <c r="B40" s="289"/>
      <c r="C40" s="289"/>
      <c r="D40" s="289"/>
      <c r="E40" s="289"/>
      <c r="F40" s="290"/>
      <c r="G40" s="291" t="s">
        <v>7</v>
      </c>
      <c r="H40" s="292"/>
      <c r="I40" s="284"/>
    </row>
    <row r="41" spans="1:9" ht="12.75" customHeight="1" x14ac:dyDescent="0.25">
      <c r="A41" s="296"/>
      <c r="B41" s="297"/>
      <c r="C41" s="297"/>
      <c r="D41" s="297"/>
      <c r="E41" s="297"/>
      <c r="F41" s="298"/>
      <c r="G41" s="130"/>
      <c r="H41" s="131"/>
      <c r="I41" s="131"/>
    </row>
    <row r="42" spans="1:9" x14ac:dyDescent="0.25">
      <c r="A42" s="15" t="s">
        <v>3</v>
      </c>
      <c r="B42" s="3"/>
      <c r="C42" s="3"/>
      <c r="D42" s="3"/>
      <c r="E42" s="3"/>
      <c r="F42" s="4"/>
      <c r="G42" s="217">
        <f>SUM(G41:G41)</f>
        <v>0</v>
      </c>
      <c r="H42" s="217">
        <f>SUM(H41:H41)</f>
        <v>0</v>
      </c>
      <c r="I42" s="217">
        <f>SUM(I41:I41)</f>
        <v>0</v>
      </c>
    </row>
    <row r="43" spans="1:9" ht="18" customHeight="1" x14ac:dyDescent="0.25">
      <c r="A43" s="274" t="s">
        <v>248</v>
      </c>
      <c r="B43" s="275"/>
      <c r="C43" s="275"/>
      <c r="D43" s="275"/>
      <c r="E43" s="275"/>
      <c r="F43" s="276"/>
      <c r="G43" s="217"/>
      <c r="H43" s="217"/>
      <c r="I43" s="217"/>
    </row>
    <row r="44" spans="1:9" ht="12.9" customHeight="1" x14ac:dyDescent="0.25">
      <c r="A44" s="279" t="s">
        <v>477</v>
      </c>
      <c r="B44" s="280"/>
      <c r="C44" s="280"/>
      <c r="D44" s="280"/>
      <c r="E44" s="280"/>
      <c r="F44" s="281"/>
      <c r="G44" s="217"/>
      <c r="H44" s="216"/>
      <c r="I44" s="216">
        <v>650000</v>
      </c>
    </row>
    <row r="45" spans="1:9" ht="12.9" customHeight="1" x14ac:dyDescent="0.25">
      <c r="A45" s="270"/>
      <c r="B45" s="277"/>
      <c r="C45" s="277"/>
      <c r="D45" s="277"/>
      <c r="E45" s="277"/>
      <c r="F45" s="278"/>
      <c r="G45" s="216"/>
      <c r="H45" s="216"/>
      <c r="I45" s="216"/>
    </row>
    <row r="46" spans="1:9" ht="12.9" customHeight="1" x14ac:dyDescent="0.25">
      <c r="A46" s="129"/>
      <c r="B46" s="127"/>
      <c r="C46" s="127"/>
      <c r="D46" s="127"/>
      <c r="E46" s="127"/>
      <c r="F46" s="128"/>
      <c r="G46" s="216"/>
      <c r="H46" s="216"/>
      <c r="I46" s="216"/>
    </row>
    <row r="47" spans="1:9" ht="12.9" customHeight="1" x14ac:dyDescent="0.25">
      <c r="A47" s="15" t="s">
        <v>3</v>
      </c>
      <c r="B47" s="3"/>
      <c r="C47" s="3"/>
      <c r="D47" s="3"/>
      <c r="E47" s="3"/>
      <c r="F47" s="4"/>
      <c r="G47" s="217">
        <f>SUM(G45:G45)</f>
        <v>0</v>
      </c>
      <c r="H47" s="217">
        <f>SUM(H44:H45)</f>
        <v>0</v>
      </c>
      <c r="I47" s="217">
        <f>SUM(I44:I45)</f>
        <v>650000</v>
      </c>
    </row>
    <row r="48" spans="1:9" ht="18" customHeight="1" x14ac:dyDescent="0.25">
      <c r="A48" s="274" t="s">
        <v>249</v>
      </c>
      <c r="B48" s="275"/>
      <c r="C48" s="275"/>
      <c r="D48" s="275"/>
      <c r="E48" s="275"/>
      <c r="F48" s="276"/>
      <c r="G48" s="216"/>
      <c r="H48" s="216"/>
      <c r="I48" s="216"/>
    </row>
    <row r="49" spans="1:9" x14ac:dyDescent="0.25">
      <c r="A49" s="270" t="s">
        <v>476</v>
      </c>
      <c r="B49" s="277"/>
      <c r="C49" s="277"/>
      <c r="D49" s="277"/>
      <c r="E49" s="277"/>
      <c r="F49" s="278"/>
      <c r="G49" s="216"/>
      <c r="H49" s="216">
        <v>11443655</v>
      </c>
      <c r="I49" s="216">
        <v>11443655</v>
      </c>
    </row>
    <row r="50" spans="1:9" x14ac:dyDescent="0.25">
      <c r="A50" s="270"/>
      <c r="B50" s="271"/>
      <c r="C50" s="271"/>
      <c r="D50" s="271"/>
      <c r="E50" s="271"/>
      <c r="F50" s="272"/>
      <c r="G50" s="216"/>
      <c r="H50" s="216"/>
      <c r="I50" s="216"/>
    </row>
    <row r="51" spans="1:9" x14ac:dyDescent="0.25">
      <c r="A51" s="270"/>
      <c r="B51" s="277"/>
      <c r="C51" s="277"/>
      <c r="D51" s="277"/>
      <c r="E51" s="277"/>
      <c r="F51" s="278"/>
      <c r="G51" s="216"/>
      <c r="H51" s="216"/>
      <c r="I51" s="216"/>
    </row>
    <row r="52" spans="1:9" x14ac:dyDescent="0.25">
      <c r="A52" s="2"/>
      <c r="B52" s="3"/>
      <c r="C52" s="3"/>
      <c r="D52" s="3"/>
      <c r="E52" s="3"/>
      <c r="F52" s="4"/>
      <c r="G52" s="216"/>
      <c r="H52" s="216"/>
      <c r="I52" s="216"/>
    </row>
    <row r="53" spans="1:9" x14ac:dyDescent="0.25">
      <c r="A53" s="15" t="s">
        <v>3</v>
      </c>
      <c r="B53" s="3"/>
      <c r="C53" s="3"/>
      <c r="D53" s="3"/>
      <c r="E53" s="3"/>
      <c r="F53" s="4"/>
      <c r="G53" s="217">
        <f>SUM(G49:G49)</f>
        <v>0</v>
      </c>
      <c r="H53" s="217">
        <f>SUM(H49:H52)</f>
        <v>11443655</v>
      </c>
      <c r="I53" s="217">
        <f>SUM(I49:I52)</f>
        <v>11443655</v>
      </c>
    </row>
    <row r="54" spans="1:9" x14ac:dyDescent="0.25">
      <c r="A54" s="274" t="s">
        <v>142</v>
      </c>
      <c r="B54" s="275"/>
      <c r="C54" s="275"/>
      <c r="D54" s="275"/>
      <c r="E54" s="275"/>
      <c r="F54" s="276"/>
      <c r="G54" s="217"/>
      <c r="H54" s="217"/>
      <c r="I54" s="217"/>
    </row>
    <row r="55" spans="1:9" x14ac:dyDescent="0.25">
      <c r="A55" s="299"/>
      <c r="B55" s="277"/>
      <c r="C55" s="277"/>
      <c r="D55" s="277"/>
      <c r="E55" s="277"/>
      <c r="F55" s="278"/>
      <c r="G55" s="216"/>
      <c r="H55" s="216"/>
      <c r="I55" s="216"/>
    </row>
    <row r="56" spans="1:9" x14ac:dyDescent="0.25">
      <c r="A56" s="15" t="s">
        <v>3</v>
      </c>
      <c r="B56" s="3"/>
      <c r="C56" s="3"/>
      <c r="D56" s="3"/>
      <c r="E56" s="3"/>
      <c r="F56" s="4"/>
      <c r="G56" s="217">
        <f>SUM(G55:G55)</f>
        <v>0</v>
      </c>
      <c r="H56" s="217">
        <f>SUM(H55:H55)</f>
        <v>0</v>
      </c>
      <c r="I56" s="217">
        <f>SUM(I55:I55)</f>
        <v>0</v>
      </c>
    </row>
    <row r="57" spans="1:9" ht="18" customHeight="1" x14ac:dyDescent="0.25">
      <c r="A57" s="274" t="s">
        <v>23</v>
      </c>
      <c r="B57" s="275"/>
      <c r="C57" s="275"/>
      <c r="D57" s="275"/>
      <c r="E57" s="275"/>
      <c r="F57" s="276"/>
      <c r="G57" s="217"/>
      <c r="H57" s="217"/>
      <c r="I57" s="217"/>
    </row>
    <row r="58" spans="1:9" x14ac:dyDescent="0.25">
      <c r="A58" s="295" t="s">
        <v>465</v>
      </c>
      <c r="B58" s="277"/>
      <c r="C58" s="277"/>
      <c r="D58" s="277"/>
      <c r="E58" s="277"/>
      <c r="F58" s="278"/>
      <c r="G58" s="216">
        <v>14558794</v>
      </c>
      <c r="H58" s="216"/>
      <c r="I58" s="216"/>
    </row>
    <row r="59" spans="1:9" x14ac:dyDescent="0.25">
      <c r="A59" s="15" t="s">
        <v>3</v>
      </c>
      <c r="B59" s="3"/>
      <c r="C59" s="3"/>
      <c r="D59" s="3"/>
      <c r="E59" s="3"/>
      <c r="F59" s="4"/>
      <c r="G59" s="217">
        <f>SUM(G58:G58)</f>
        <v>14558794</v>
      </c>
      <c r="H59" s="217">
        <f>SUM(H58:H58)</f>
        <v>0</v>
      </c>
      <c r="I59" s="217">
        <f>SUM(I58:I58)</f>
        <v>0</v>
      </c>
    </row>
    <row r="60" spans="1:9" ht="18" customHeight="1" x14ac:dyDescent="0.25">
      <c r="A60" s="15" t="s">
        <v>24</v>
      </c>
      <c r="B60" s="3"/>
      <c r="C60" s="3"/>
      <c r="D60" s="3"/>
      <c r="E60" s="3"/>
      <c r="F60" s="4"/>
      <c r="G60" s="217">
        <f>SUM(G59+G53+G47+G56)</f>
        <v>14558794</v>
      </c>
      <c r="H60" s="217">
        <f>SUM(H59+H53+H47+H42)</f>
        <v>11443655</v>
      </c>
      <c r="I60" s="217">
        <f>SUM(I59+I53+I47+I42)</f>
        <v>12093655</v>
      </c>
    </row>
  </sheetData>
  <mergeCells count="36">
    <mergeCell ref="A10:F10"/>
    <mergeCell ref="A58:F58"/>
    <mergeCell ref="G40:H40"/>
    <mergeCell ref="A57:F57"/>
    <mergeCell ref="A45:F45"/>
    <mergeCell ref="A41:F41"/>
    <mergeCell ref="A43:F43"/>
    <mergeCell ref="A48:F48"/>
    <mergeCell ref="A55:F55"/>
    <mergeCell ref="A44:F44"/>
    <mergeCell ref="A54:F54"/>
    <mergeCell ref="A39:F40"/>
    <mergeCell ref="A51:F51"/>
    <mergeCell ref="A11:F11"/>
    <mergeCell ref="I39:I40"/>
    <mergeCell ref="A27:F27"/>
    <mergeCell ref="A36:I36"/>
    <mergeCell ref="A21:F21"/>
    <mergeCell ref="A18:F18"/>
    <mergeCell ref="A19:F19"/>
    <mergeCell ref="A9:F9"/>
    <mergeCell ref="A50:F50"/>
    <mergeCell ref="A1:I1"/>
    <mergeCell ref="A24:F24"/>
    <mergeCell ref="A49:F49"/>
    <mergeCell ref="A15:F15"/>
    <mergeCell ref="A14:F14"/>
    <mergeCell ref="A3:I3"/>
    <mergeCell ref="A5:I5"/>
    <mergeCell ref="I7:I8"/>
    <mergeCell ref="A7:F8"/>
    <mergeCell ref="A4:I4"/>
    <mergeCell ref="G8:H8"/>
    <mergeCell ref="A16:F16"/>
    <mergeCell ref="A17:F17"/>
    <mergeCell ref="A37:I37"/>
  </mergeCells>
  <phoneticPr fontId="8" type="noConversion"/>
  <printOptions horizontalCentered="1"/>
  <pageMargins left="0.39370078740157483" right="0.39370078740157483" top="0.39370078740157483" bottom="0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5"/>
  <dimension ref="A1:H21"/>
  <sheetViews>
    <sheetView view="pageLayout" zoomScaleNormal="85" workbookViewId="0">
      <selection sqref="A1:H1"/>
    </sheetView>
  </sheetViews>
  <sheetFormatPr defaultColWidth="9" defaultRowHeight="13.2" x14ac:dyDescent="0.25"/>
  <cols>
    <col min="1" max="1" width="40.6640625" customWidth="1"/>
    <col min="2" max="2" width="8.33203125" customWidth="1"/>
    <col min="3" max="4" width="8.44140625" customWidth="1"/>
    <col min="5" max="5" width="40.6640625" customWidth="1"/>
    <col min="6" max="8" width="8.33203125" customWidth="1"/>
  </cols>
  <sheetData>
    <row r="1" spans="1:8" x14ac:dyDescent="0.25">
      <c r="A1" s="301" t="s">
        <v>488</v>
      </c>
      <c r="B1" s="301"/>
      <c r="C1" s="301"/>
      <c r="D1" s="301"/>
      <c r="E1" s="301"/>
      <c r="F1" s="301"/>
      <c r="G1" s="301"/>
      <c r="H1" s="301"/>
    </row>
    <row r="2" spans="1:8" ht="24.9" customHeight="1" x14ac:dyDescent="0.3">
      <c r="A2" s="282" t="s">
        <v>444</v>
      </c>
      <c r="B2" s="282"/>
      <c r="C2" s="282"/>
      <c r="D2" s="282"/>
      <c r="E2" s="282"/>
      <c r="F2" s="282"/>
      <c r="G2" s="282"/>
      <c r="H2" s="282"/>
    </row>
    <row r="3" spans="1:8" ht="24.9" customHeight="1" x14ac:dyDescent="0.3">
      <c r="A3" s="304" t="s">
        <v>469</v>
      </c>
      <c r="B3" s="304"/>
      <c r="C3" s="304"/>
      <c r="D3" s="304"/>
      <c r="E3" s="304"/>
      <c r="F3" s="304"/>
      <c r="G3" s="304"/>
      <c r="H3" s="304"/>
    </row>
    <row r="4" spans="1:8" ht="24.9" customHeight="1" x14ac:dyDescent="0.3">
      <c r="A4" s="305" t="s">
        <v>193</v>
      </c>
      <c r="B4" s="305"/>
      <c r="C4" s="305"/>
      <c r="D4" s="305"/>
      <c r="E4" s="305"/>
      <c r="F4" s="305"/>
      <c r="G4" s="305"/>
      <c r="H4" s="305"/>
    </row>
    <row r="5" spans="1:8" ht="20.100000000000001" customHeight="1" x14ac:dyDescent="0.3">
      <c r="A5" s="16"/>
      <c r="B5" s="16"/>
      <c r="C5" s="16"/>
      <c r="D5" s="16"/>
      <c r="E5" s="16"/>
      <c r="F5" s="16"/>
      <c r="G5" s="16"/>
      <c r="H5" s="258"/>
    </row>
    <row r="6" spans="1:8" ht="15" customHeight="1" x14ac:dyDescent="0.25">
      <c r="A6" s="302" t="s">
        <v>11</v>
      </c>
      <c r="B6" s="8" t="s">
        <v>12</v>
      </c>
      <c r="C6" s="8" t="s">
        <v>13</v>
      </c>
      <c r="D6" s="283" t="s">
        <v>14</v>
      </c>
      <c r="E6" s="302" t="s">
        <v>11</v>
      </c>
      <c r="F6" s="8" t="s">
        <v>12</v>
      </c>
      <c r="G6" s="8" t="s">
        <v>13</v>
      </c>
      <c r="H6" s="283" t="s">
        <v>14</v>
      </c>
    </row>
    <row r="7" spans="1:8" ht="15" customHeight="1" x14ac:dyDescent="0.25">
      <c r="A7" s="303"/>
      <c r="B7" s="291" t="s">
        <v>7</v>
      </c>
      <c r="C7" s="292"/>
      <c r="D7" s="284"/>
      <c r="E7" s="303"/>
      <c r="F7" s="291" t="s">
        <v>7</v>
      </c>
      <c r="G7" s="292"/>
      <c r="H7" s="284"/>
    </row>
    <row r="8" spans="1:8" ht="15" customHeight="1" x14ac:dyDescent="0.25">
      <c r="A8" s="11"/>
      <c r="B8" s="7"/>
      <c r="C8" s="7"/>
      <c r="D8" s="7"/>
      <c r="E8" s="37"/>
      <c r="F8" s="9"/>
      <c r="G8" s="9"/>
      <c r="H8" s="9"/>
    </row>
    <row r="9" spans="1:8" ht="30" customHeight="1" x14ac:dyDescent="0.25">
      <c r="A9" s="39" t="s">
        <v>149</v>
      </c>
      <c r="B9" s="218">
        <v>26194189</v>
      </c>
      <c r="C9" s="218">
        <v>30671368</v>
      </c>
      <c r="D9" s="218">
        <v>30671368</v>
      </c>
      <c r="E9" s="39" t="s">
        <v>143</v>
      </c>
      <c r="F9" s="218">
        <v>10798088</v>
      </c>
      <c r="G9" s="218">
        <v>21209668</v>
      </c>
      <c r="H9" s="218">
        <v>20439639</v>
      </c>
    </row>
    <row r="10" spans="1:8" ht="30" customHeight="1" x14ac:dyDescent="0.25">
      <c r="A10" s="39" t="s">
        <v>150</v>
      </c>
      <c r="B10" s="218">
        <v>1817086</v>
      </c>
      <c r="C10" s="218">
        <v>20925851</v>
      </c>
      <c r="D10" s="218">
        <v>19778982</v>
      </c>
      <c r="E10" s="39" t="s">
        <v>51</v>
      </c>
      <c r="F10" s="218">
        <v>1742573</v>
      </c>
      <c r="G10" s="218">
        <v>3073280</v>
      </c>
      <c r="H10" s="218">
        <v>3022075</v>
      </c>
    </row>
    <row r="11" spans="1:8" ht="30" customHeight="1" x14ac:dyDescent="0.25">
      <c r="A11" s="39" t="s">
        <v>151</v>
      </c>
      <c r="B11" s="218"/>
      <c r="C11" s="218">
        <v>11443655</v>
      </c>
      <c r="D11" s="218">
        <v>11443655</v>
      </c>
      <c r="E11" s="38" t="s">
        <v>2</v>
      </c>
      <c r="F11" s="218">
        <v>21584555</v>
      </c>
      <c r="G11" s="218">
        <v>30182965</v>
      </c>
      <c r="H11" s="218">
        <v>24523484</v>
      </c>
    </row>
    <row r="12" spans="1:8" ht="24.9" customHeight="1" x14ac:dyDescent="0.25">
      <c r="A12" s="39" t="s">
        <v>440</v>
      </c>
      <c r="B12" s="218">
        <v>2200000</v>
      </c>
      <c r="C12" s="218">
        <v>2200000</v>
      </c>
      <c r="D12" s="218">
        <v>2432916</v>
      </c>
      <c r="E12" s="36" t="s">
        <v>144</v>
      </c>
      <c r="F12" s="218">
        <v>6515000</v>
      </c>
      <c r="G12" s="218">
        <v>7577500</v>
      </c>
      <c r="H12" s="218">
        <v>7396904</v>
      </c>
    </row>
    <row r="13" spans="1:8" ht="24.9" customHeight="1" x14ac:dyDescent="0.25">
      <c r="A13" s="39" t="s">
        <v>152</v>
      </c>
      <c r="B13" s="218">
        <v>4800000</v>
      </c>
      <c r="C13" s="218">
        <v>4800000</v>
      </c>
      <c r="D13" s="218">
        <v>2967655</v>
      </c>
      <c r="E13" s="36" t="s">
        <v>145</v>
      </c>
      <c r="F13" s="218">
        <v>1647374</v>
      </c>
      <c r="G13" s="218">
        <v>3116781</v>
      </c>
      <c r="H13" s="218">
        <v>2045193</v>
      </c>
    </row>
    <row r="14" spans="1:8" ht="24.9" customHeight="1" x14ac:dyDescent="0.25">
      <c r="A14" s="39" t="s">
        <v>120</v>
      </c>
      <c r="B14" s="218"/>
      <c r="C14" s="218"/>
      <c r="D14" s="218">
        <v>37064</v>
      </c>
      <c r="E14" s="36" t="s">
        <v>146</v>
      </c>
      <c r="F14" s="218"/>
      <c r="G14" s="218">
        <v>11278816</v>
      </c>
      <c r="H14" s="218">
        <v>1030881</v>
      </c>
    </row>
    <row r="15" spans="1:8" ht="24.9" customHeight="1" x14ac:dyDescent="0.25">
      <c r="A15" s="40" t="s">
        <v>153</v>
      </c>
      <c r="B15" s="218"/>
      <c r="C15" s="218">
        <v>546000</v>
      </c>
      <c r="D15" s="218">
        <v>1004390</v>
      </c>
      <c r="E15" s="36" t="s">
        <v>19</v>
      </c>
      <c r="F15" s="218">
        <v>14558794</v>
      </c>
      <c r="G15" s="218">
        <v>15982973</v>
      </c>
      <c r="H15" s="218">
        <v>15982972</v>
      </c>
    </row>
    <row r="16" spans="1:8" ht="24.9" customHeight="1" x14ac:dyDescent="0.25">
      <c r="A16" s="36" t="s">
        <v>154</v>
      </c>
      <c r="B16" s="218"/>
      <c r="C16" s="218"/>
      <c r="D16" s="218">
        <v>650000</v>
      </c>
      <c r="E16" s="40" t="s">
        <v>147</v>
      </c>
      <c r="F16" s="218"/>
      <c r="G16" s="218"/>
      <c r="H16" s="218"/>
    </row>
    <row r="17" spans="1:8" ht="24.9" customHeight="1" x14ac:dyDescent="0.25">
      <c r="A17" s="39" t="s">
        <v>155</v>
      </c>
      <c r="B17" s="218"/>
      <c r="C17" s="218"/>
      <c r="D17" s="218">
        <v>52224</v>
      </c>
      <c r="E17" s="36"/>
      <c r="F17" s="218"/>
      <c r="G17" s="218"/>
      <c r="H17" s="218"/>
    </row>
    <row r="18" spans="1:8" ht="24.9" customHeight="1" x14ac:dyDescent="0.25">
      <c r="A18" s="39" t="s">
        <v>158</v>
      </c>
      <c r="B18" s="218"/>
      <c r="C18" s="218"/>
      <c r="D18" s="218"/>
      <c r="E18" s="36"/>
      <c r="F18" s="218"/>
      <c r="G18" s="218"/>
      <c r="H18" s="218"/>
    </row>
    <row r="19" spans="1:8" ht="24.9" customHeight="1" x14ac:dyDescent="0.25">
      <c r="A19" s="40" t="s">
        <v>159</v>
      </c>
      <c r="B19" s="218">
        <f>SUM(B8:B18)</f>
        <v>35011275</v>
      </c>
      <c r="C19" s="218">
        <f>SUM(C8:C18)</f>
        <v>70586874</v>
      </c>
      <c r="D19" s="218">
        <f>SUM(D8:D18)</f>
        <v>69038254</v>
      </c>
      <c r="E19" s="36" t="s">
        <v>148</v>
      </c>
      <c r="F19" s="218">
        <f>SUM(F9:F18)</f>
        <v>56846384</v>
      </c>
      <c r="G19" s="218">
        <f>SUM(G9:G18)</f>
        <v>92421983</v>
      </c>
      <c r="H19" s="218">
        <f>SUM(H9:H18)</f>
        <v>74441148</v>
      </c>
    </row>
    <row r="20" spans="1:8" ht="24.9" customHeight="1" x14ac:dyDescent="0.25">
      <c r="A20" s="36" t="s">
        <v>157</v>
      </c>
      <c r="B20" s="218">
        <v>22882876</v>
      </c>
      <c r="C20" s="218">
        <v>22882876</v>
      </c>
      <c r="D20" s="218">
        <v>24035212</v>
      </c>
      <c r="E20" s="36" t="s">
        <v>156</v>
      </c>
      <c r="F20" s="218">
        <v>1047767</v>
      </c>
      <c r="G20" s="218">
        <v>1047767</v>
      </c>
      <c r="H20" s="218">
        <v>1047767</v>
      </c>
    </row>
    <row r="21" spans="1:8" ht="24.9" customHeight="1" x14ac:dyDescent="0.25">
      <c r="A21" s="41" t="s">
        <v>4</v>
      </c>
      <c r="B21" s="218">
        <f>SUM(B19:B20)</f>
        <v>57894151</v>
      </c>
      <c r="C21" s="218">
        <f>SUM(C19:C20)</f>
        <v>93469750</v>
      </c>
      <c r="D21" s="218">
        <f>SUM(D19:D20)</f>
        <v>93073466</v>
      </c>
      <c r="E21" s="41" t="s">
        <v>8</v>
      </c>
      <c r="F21" s="218">
        <f>SUM(F19:F20)</f>
        <v>57894151</v>
      </c>
      <c r="G21" s="218">
        <f>SUM(G19:G20)</f>
        <v>93469750</v>
      </c>
      <c r="H21" s="218">
        <f>SUM(H19:H20)</f>
        <v>75488915</v>
      </c>
    </row>
  </sheetData>
  <mergeCells count="10">
    <mergeCell ref="A1:H1"/>
    <mergeCell ref="A2:H2"/>
    <mergeCell ref="A6:A7"/>
    <mergeCell ref="D6:D7"/>
    <mergeCell ref="E6:E7"/>
    <mergeCell ref="H6:H7"/>
    <mergeCell ref="B7:C7"/>
    <mergeCell ref="A3:H3"/>
    <mergeCell ref="A4:H4"/>
    <mergeCell ref="F7:G7"/>
  </mergeCells>
  <phoneticPr fontId="8" type="noConversion"/>
  <printOptions horizontalCentered="1"/>
  <pageMargins left="0.51181102362204722" right="0.47244094488188981" top="0.59055118110236227" bottom="0.39370078740157483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2"/>
  <sheetViews>
    <sheetView zoomScale="83" zoomScaleNormal="83" workbookViewId="0">
      <selection activeCell="B1" sqref="B1"/>
    </sheetView>
  </sheetViews>
  <sheetFormatPr defaultRowHeight="13.2" x14ac:dyDescent="0.25"/>
  <cols>
    <col min="1" max="1" width="3.5546875" customWidth="1"/>
    <col min="2" max="2" width="47.5546875" customWidth="1"/>
    <col min="3" max="15" width="9.88671875" customWidth="1"/>
  </cols>
  <sheetData>
    <row r="1" spans="1:15" ht="15.6" x14ac:dyDescent="0.3">
      <c r="B1" s="256" t="s">
        <v>489</v>
      </c>
      <c r="O1" s="57" t="s">
        <v>219</v>
      </c>
    </row>
    <row r="2" spans="1:15" ht="15.6" x14ac:dyDescent="0.3">
      <c r="B2" s="308" t="s">
        <v>479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</row>
    <row r="3" spans="1:15" x14ac:dyDescent="0.25">
      <c r="N3" s="310"/>
      <c r="O3" s="310"/>
    </row>
    <row r="4" spans="1:15" ht="15.6" x14ac:dyDescent="0.3">
      <c r="A4" s="10"/>
      <c r="B4" s="97" t="s">
        <v>188</v>
      </c>
      <c r="C4" s="98" t="s">
        <v>189</v>
      </c>
      <c r="D4" s="98" t="s">
        <v>190</v>
      </c>
      <c r="E4" s="98" t="s">
        <v>191</v>
      </c>
      <c r="F4" s="98" t="s">
        <v>192</v>
      </c>
      <c r="G4" s="98" t="s">
        <v>203</v>
      </c>
      <c r="H4" s="98" t="s">
        <v>204</v>
      </c>
      <c r="I4" s="99" t="s">
        <v>205</v>
      </c>
      <c r="J4" s="98" t="s">
        <v>206</v>
      </c>
      <c r="K4" s="98" t="s">
        <v>207</v>
      </c>
      <c r="L4" s="98" t="s">
        <v>220</v>
      </c>
      <c r="M4" s="98" t="s">
        <v>221</v>
      </c>
      <c r="N4" s="98" t="s">
        <v>222</v>
      </c>
      <c r="O4" s="98" t="s">
        <v>223</v>
      </c>
    </row>
    <row r="5" spans="1:15" ht="15.6" x14ac:dyDescent="0.3">
      <c r="A5" s="10"/>
      <c r="B5" s="100" t="s">
        <v>224</v>
      </c>
      <c r="C5" s="311" t="s">
        <v>181</v>
      </c>
      <c r="D5" s="312"/>
      <c r="E5" s="312"/>
      <c r="F5" s="312"/>
      <c r="G5" s="312"/>
      <c r="H5" s="312"/>
      <c r="I5" s="313"/>
      <c r="J5" s="314" t="s">
        <v>253</v>
      </c>
      <c r="K5" s="315"/>
      <c r="L5" s="315"/>
      <c r="M5" s="315"/>
      <c r="N5" s="315"/>
      <c r="O5" s="316"/>
    </row>
    <row r="6" spans="1:15" ht="111" thickBot="1" x14ac:dyDescent="0.3">
      <c r="A6" s="91"/>
      <c r="B6" s="101" t="s">
        <v>225</v>
      </c>
      <c r="C6" s="102" t="s">
        <v>0</v>
      </c>
      <c r="D6" s="103" t="s">
        <v>1</v>
      </c>
      <c r="E6" s="103" t="s">
        <v>2</v>
      </c>
      <c r="F6" s="103" t="s">
        <v>226</v>
      </c>
      <c r="G6" s="103" t="s">
        <v>227</v>
      </c>
      <c r="H6" s="103" t="s">
        <v>228</v>
      </c>
      <c r="I6" s="104" t="s">
        <v>229</v>
      </c>
      <c r="J6" s="105" t="s">
        <v>230</v>
      </c>
      <c r="K6" s="106" t="s">
        <v>231</v>
      </c>
      <c r="L6" s="106" t="s">
        <v>232</v>
      </c>
      <c r="M6" s="106" t="s">
        <v>226</v>
      </c>
      <c r="N6" s="106" t="s">
        <v>157</v>
      </c>
      <c r="O6" s="107" t="s">
        <v>233</v>
      </c>
    </row>
    <row r="7" spans="1:15" ht="17.399999999999999" customHeight="1" x14ac:dyDescent="0.25">
      <c r="A7" s="10">
        <v>1</v>
      </c>
      <c r="B7" s="108" t="s">
        <v>450</v>
      </c>
      <c r="C7" s="219"/>
      <c r="D7" s="219"/>
      <c r="E7" s="219"/>
      <c r="F7" s="219"/>
      <c r="G7" s="221"/>
      <c r="H7" s="219">
        <v>51800</v>
      </c>
      <c r="I7" s="222">
        <f t="shared" ref="I7:I16" si="0">SUM(C7:H7)</f>
        <v>51800</v>
      </c>
      <c r="J7" s="223">
        <v>30671368</v>
      </c>
      <c r="K7" s="224"/>
      <c r="L7" s="225"/>
      <c r="M7" s="225"/>
      <c r="N7" s="225">
        <v>1152336</v>
      </c>
      <c r="O7" s="226">
        <f t="shared" ref="O7:O16" si="1">SUM(J7:N7)</f>
        <v>31823704</v>
      </c>
    </row>
    <row r="8" spans="1:15" ht="17.399999999999999" customHeight="1" x14ac:dyDescent="0.25">
      <c r="A8" s="10">
        <v>2</v>
      </c>
      <c r="B8" s="108" t="s">
        <v>451</v>
      </c>
      <c r="C8" s="219"/>
      <c r="D8" s="219"/>
      <c r="E8" s="219"/>
      <c r="F8" s="219">
        <v>867393</v>
      </c>
      <c r="G8" s="221"/>
      <c r="H8" s="219">
        <v>1047767</v>
      </c>
      <c r="I8" s="222">
        <f t="shared" si="0"/>
        <v>1915160</v>
      </c>
      <c r="J8" s="223"/>
      <c r="K8" s="224"/>
      <c r="L8" s="225"/>
      <c r="M8" s="225">
        <v>341657</v>
      </c>
      <c r="N8" s="225">
        <v>22882876</v>
      </c>
      <c r="O8" s="226">
        <f t="shared" si="1"/>
        <v>23224533</v>
      </c>
    </row>
    <row r="9" spans="1:15" ht="17.399999999999999" customHeight="1" x14ac:dyDescent="0.25">
      <c r="A9" s="10">
        <v>3</v>
      </c>
      <c r="B9" s="109" t="s">
        <v>467</v>
      </c>
      <c r="C9" s="219"/>
      <c r="D9" s="219"/>
      <c r="E9" s="219"/>
      <c r="F9" s="221"/>
      <c r="G9" s="219"/>
      <c r="H9" s="219"/>
      <c r="I9" s="222">
        <f t="shared" si="0"/>
        <v>0</v>
      </c>
      <c r="J9" s="223"/>
      <c r="K9" s="225"/>
      <c r="L9" s="225"/>
      <c r="M9" s="225"/>
      <c r="N9" s="225"/>
      <c r="O9" s="226">
        <f t="shared" si="1"/>
        <v>0</v>
      </c>
    </row>
    <row r="10" spans="1:15" ht="17.399999999999999" customHeight="1" x14ac:dyDescent="0.25">
      <c r="A10" s="10">
        <v>4</v>
      </c>
      <c r="B10" s="108" t="s">
        <v>18</v>
      </c>
      <c r="C10" s="219">
        <v>6883323</v>
      </c>
      <c r="D10" s="219">
        <v>1404703</v>
      </c>
      <c r="E10" s="219">
        <v>5560347</v>
      </c>
      <c r="F10" s="219"/>
      <c r="G10" s="219">
        <v>63590</v>
      </c>
      <c r="H10" s="219"/>
      <c r="I10" s="222">
        <f t="shared" si="0"/>
        <v>13911963</v>
      </c>
      <c r="J10" s="223"/>
      <c r="K10" s="225">
        <v>12635</v>
      </c>
      <c r="L10" s="225"/>
      <c r="M10" s="225"/>
      <c r="N10" s="225"/>
      <c r="O10" s="226">
        <f t="shared" si="1"/>
        <v>12635</v>
      </c>
    </row>
    <row r="11" spans="1:15" ht="17.399999999999999" customHeight="1" x14ac:dyDescent="0.25">
      <c r="A11" s="10">
        <v>5</v>
      </c>
      <c r="B11" s="108" t="s">
        <v>15</v>
      </c>
      <c r="C11" s="219"/>
      <c r="D11" s="219"/>
      <c r="E11" s="219">
        <v>1479524</v>
      </c>
      <c r="F11" s="221"/>
      <c r="G11" s="219"/>
      <c r="H11" s="219"/>
      <c r="I11" s="222">
        <f t="shared" si="0"/>
        <v>1479524</v>
      </c>
      <c r="J11" s="223"/>
      <c r="K11" s="225"/>
      <c r="L11" s="225"/>
      <c r="M11" s="225"/>
      <c r="N11" s="225"/>
      <c r="O11" s="226">
        <f t="shared" si="1"/>
        <v>0</v>
      </c>
    </row>
    <row r="12" spans="1:15" ht="17.399999999999999" customHeight="1" x14ac:dyDescent="0.25">
      <c r="A12" s="10">
        <v>6</v>
      </c>
      <c r="B12" s="108" t="s">
        <v>234</v>
      </c>
      <c r="C12" s="219"/>
      <c r="D12" s="219"/>
      <c r="E12" s="219">
        <v>5850036</v>
      </c>
      <c r="F12" s="219">
        <v>976000</v>
      </c>
      <c r="G12" s="219">
        <v>15982972</v>
      </c>
      <c r="H12" s="219"/>
      <c r="I12" s="222">
        <f t="shared" si="0"/>
        <v>22809008</v>
      </c>
      <c r="J12" s="223"/>
      <c r="K12" s="225">
        <v>1534530</v>
      </c>
      <c r="L12" s="225"/>
      <c r="M12" s="225">
        <v>11495879</v>
      </c>
      <c r="N12" s="225"/>
      <c r="O12" s="226">
        <f t="shared" si="1"/>
        <v>13030409</v>
      </c>
    </row>
    <row r="13" spans="1:15" ht="17.399999999999999" customHeight="1" x14ac:dyDescent="0.25">
      <c r="A13" s="10">
        <v>7</v>
      </c>
      <c r="B13" s="108" t="s">
        <v>459</v>
      </c>
      <c r="C13" s="219"/>
      <c r="D13" s="219"/>
      <c r="E13" s="219">
        <v>5433792</v>
      </c>
      <c r="F13" s="219"/>
      <c r="G13" s="219"/>
      <c r="H13" s="219"/>
      <c r="I13" s="222">
        <f t="shared" si="0"/>
        <v>5433792</v>
      </c>
      <c r="J13" s="223"/>
      <c r="K13" s="225"/>
      <c r="L13" s="225"/>
      <c r="M13" s="225">
        <v>2739500</v>
      </c>
      <c r="N13" s="225"/>
      <c r="O13" s="226">
        <f t="shared" si="1"/>
        <v>2739500</v>
      </c>
    </row>
    <row r="14" spans="1:15" ht="17.399999999999999" customHeight="1" x14ac:dyDescent="0.25">
      <c r="A14" s="10">
        <v>8</v>
      </c>
      <c r="B14" s="108" t="s">
        <v>461</v>
      </c>
      <c r="C14" s="219"/>
      <c r="D14" s="219"/>
      <c r="E14" s="219">
        <v>1058910</v>
      </c>
      <c r="F14" s="219">
        <v>7396904</v>
      </c>
      <c r="G14" s="221"/>
      <c r="H14" s="219"/>
      <c r="I14" s="222">
        <f t="shared" si="0"/>
        <v>8455814</v>
      </c>
      <c r="J14" s="223"/>
      <c r="K14" s="225"/>
      <c r="L14" s="225"/>
      <c r="M14" s="225"/>
      <c r="N14" s="225"/>
      <c r="O14" s="226">
        <f t="shared" si="1"/>
        <v>0</v>
      </c>
    </row>
    <row r="15" spans="1:15" ht="17.399999999999999" customHeight="1" x14ac:dyDescent="0.25">
      <c r="A15" s="10">
        <v>9</v>
      </c>
      <c r="B15" s="110" t="s">
        <v>250</v>
      </c>
      <c r="C15" s="219">
        <v>10823500</v>
      </c>
      <c r="D15" s="219">
        <v>1107367</v>
      </c>
      <c r="E15" s="219">
        <v>4561918</v>
      </c>
      <c r="F15" s="219"/>
      <c r="G15" s="219">
        <v>777291</v>
      </c>
      <c r="H15" s="219"/>
      <c r="I15" s="222">
        <f t="shared" si="0"/>
        <v>17270076</v>
      </c>
      <c r="J15" s="223"/>
      <c r="K15" s="225">
        <v>107225</v>
      </c>
      <c r="L15" s="225"/>
      <c r="M15" s="225">
        <v>16697825</v>
      </c>
      <c r="N15" s="225"/>
      <c r="O15" s="226">
        <f t="shared" si="1"/>
        <v>16805050</v>
      </c>
    </row>
    <row r="16" spans="1:15" ht="17.399999999999999" customHeight="1" x14ac:dyDescent="0.25">
      <c r="A16" s="10">
        <v>10</v>
      </c>
      <c r="B16" s="108" t="s">
        <v>235</v>
      </c>
      <c r="C16" s="219"/>
      <c r="D16" s="219"/>
      <c r="E16" s="219">
        <v>17757</v>
      </c>
      <c r="F16" s="221"/>
      <c r="G16" s="221"/>
      <c r="H16" s="219"/>
      <c r="I16" s="222">
        <f t="shared" si="0"/>
        <v>17757</v>
      </c>
      <c r="J16" s="223"/>
      <c r="K16" s="225"/>
      <c r="L16" s="225"/>
      <c r="M16" s="225"/>
      <c r="N16" s="225"/>
      <c r="O16" s="226">
        <f t="shared" si="1"/>
        <v>0</v>
      </c>
    </row>
    <row r="17" spans="1:15" ht="17.399999999999999" customHeight="1" x14ac:dyDescent="0.25">
      <c r="A17" s="10">
        <v>11</v>
      </c>
      <c r="B17" s="108" t="s">
        <v>460</v>
      </c>
      <c r="C17" s="219"/>
      <c r="D17" s="219"/>
      <c r="E17" s="219">
        <v>80937</v>
      </c>
      <c r="F17" s="219"/>
      <c r="G17" s="221"/>
      <c r="H17" s="219"/>
      <c r="I17" s="227">
        <f>SUM(C17:H17)</f>
        <v>80937</v>
      </c>
      <c r="J17" s="219"/>
      <c r="K17" s="219"/>
      <c r="L17" s="219"/>
      <c r="M17" s="219"/>
      <c r="N17" s="227"/>
      <c r="O17" s="230">
        <f t="shared" ref="O17:O19" si="2">SUM(J17:N17)</f>
        <v>0</v>
      </c>
    </row>
    <row r="18" spans="1:15" ht="17.399999999999999" customHeight="1" x14ac:dyDescent="0.25">
      <c r="A18" s="10">
        <v>12</v>
      </c>
      <c r="B18" s="259" t="s">
        <v>452</v>
      </c>
      <c r="C18" s="220"/>
      <c r="D18" s="219"/>
      <c r="E18" s="219"/>
      <c r="F18" s="221"/>
      <c r="G18" s="221"/>
      <c r="H18" s="236"/>
      <c r="I18" s="227">
        <f t="shared" ref="I18:I19" si="3">SUM(C18:H18)</f>
        <v>0</v>
      </c>
      <c r="J18" s="219"/>
      <c r="K18" s="219"/>
      <c r="L18" s="229">
        <v>5437635</v>
      </c>
      <c r="M18" s="229"/>
      <c r="N18" s="227"/>
      <c r="O18" s="230">
        <f t="shared" si="2"/>
        <v>5437635</v>
      </c>
    </row>
    <row r="19" spans="1:15" ht="17.399999999999999" customHeight="1" x14ac:dyDescent="0.25">
      <c r="A19" s="10">
        <v>13</v>
      </c>
      <c r="B19" s="108"/>
      <c r="C19" s="219"/>
      <c r="D19" s="219"/>
      <c r="E19" s="219"/>
      <c r="F19" s="219"/>
      <c r="G19" s="221"/>
      <c r="H19" s="219"/>
      <c r="I19" s="227">
        <f t="shared" si="3"/>
        <v>0</v>
      </c>
      <c r="J19" s="228"/>
      <c r="K19" s="219"/>
      <c r="L19" s="219"/>
      <c r="M19" s="229"/>
      <c r="N19" s="229"/>
      <c r="O19" s="230">
        <f t="shared" si="2"/>
        <v>0</v>
      </c>
    </row>
    <row r="20" spans="1:15" ht="17.399999999999999" customHeight="1" x14ac:dyDescent="0.25">
      <c r="A20" s="10"/>
      <c r="B20" s="111" t="s">
        <v>236</v>
      </c>
      <c r="C20" s="231">
        <f>SUM(C7:C16)</f>
        <v>17706823</v>
      </c>
      <c r="D20" s="231">
        <f>SUM(D7:D16)</f>
        <v>2512070</v>
      </c>
      <c r="E20" s="231">
        <f>SUM(E7:E17)</f>
        <v>24043221</v>
      </c>
      <c r="F20" s="231">
        <f>SUM(F7:F19)</f>
        <v>9240297</v>
      </c>
      <c r="G20" s="231">
        <f>SUM(G7:G16)</f>
        <v>16823853</v>
      </c>
      <c r="H20" s="231">
        <f>SUM(H7:H16)</f>
        <v>1099567</v>
      </c>
      <c r="I20" s="231">
        <f t="shared" ref="I20:O20" si="4">SUM(I7:I19)</f>
        <v>71425831</v>
      </c>
      <c r="J20" s="231">
        <f t="shared" si="4"/>
        <v>30671368</v>
      </c>
      <c r="K20" s="231">
        <f t="shared" si="4"/>
        <v>1654390</v>
      </c>
      <c r="L20" s="231">
        <f t="shared" si="4"/>
        <v>5437635</v>
      </c>
      <c r="M20" s="231">
        <f t="shared" si="4"/>
        <v>31274861</v>
      </c>
      <c r="N20" s="231">
        <f t="shared" si="4"/>
        <v>24035212</v>
      </c>
      <c r="O20" s="231">
        <f t="shared" si="4"/>
        <v>93073466</v>
      </c>
    </row>
    <row r="21" spans="1:15" ht="15.6" x14ac:dyDescent="0.3">
      <c r="A21" s="112"/>
      <c r="B21" s="113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</row>
    <row r="22" spans="1:15" ht="15.6" x14ac:dyDescent="0.3">
      <c r="A22" s="112"/>
      <c r="B22" s="60"/>
      <c r="O22" s="57" t="s">
        <v>240</v>
      </c>
    </row>
    <row r="23" spans="1:15" ht="15.6" x14ac:dyDescent="0.3">
      <c r="A23" s="112"/>
      <c r="B23" s="308" t="s">
        <v>479</v>
      </c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</row>
    <row r="24" spans="1:15" ht="15.6" x14ac:dyDescent="0.3">
      <c r="A24" s="112"/>
      <c r="B24" s="113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</row>
    <row r="25" spans="1:15" ht="16.2" thickBot="1" x14ac:dyDescent="0.35">
      <c r="A25" s="10"/>
      <c r="B25" s="317" t="s">
        <v>241</v>
      </c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9"/>
    </row>
    <row r="26" spans="1:15" ht="15.75" customHeight="1" x14ac:dyDescent="0.3">
      <c r="A26" s="10">
        <v>14</v>
      </c>
      <c r="B26" s="117"/>
      <c r="C26" s="237">
        <v>0</v>
      </c>
      <c r="D26" s="238"/>
      <c r="E26" s="237"/>
      <c r="F26" s="237"/>
      <c r="G26" s="237"/>
      <c r="H26" s="237"/>
      <c r="I26" s="239">
        <f>SUM(C26:H26)</f>
        <v>0</v>
      </c>
      <c r="J26" s="119"/>
      <c r="K26" s="120"/>
      <c r="L26" s="118"/>
      <c r="M26" s="120"/>
      <c r="N26" s="120"/>
      <c r="O26" s="121">
        <f>SUM(J26:N26)</f>
        <v>0</v>
      </c>
    </row>
    <row r="27" spans="1:15" ht="15.75" customHeight="1" thickBot="1" x14ac:dyDescent="0.35">
      <c r="A27" s="10"/>
      <c r="B27" s="122" t="s">
        <v>242</v>
      </c>
      <c r="C27" s="123">
        <f>SUM(C26)</f>
        <v>0</v>
      </c>
      <c r="D27" s="123">
        <f t="shared" ref="D27:N27" si="5">SUM(D26)</f>
        <v>0</v>
      </c>
      <c r="E27" s="123">
        <f t="shared" si="5"/>
        <v>0</v>
      </c>
      <c r="F27" s="123">
        <f t="shared" si="5"/>
        <v>0</v>
      </c>
      <c r="G27" s="123">
        <f t="shared" si="5"/>
        <v>0</v>
      </c>
      <c r="H27" s="123">
        <f t="shared" si="5"/>
        <v>0</v>
      </c>
      <c r="I27" s="123">
        <f t="shared" si="5"/>
        <v>0</v>
      </c>
      <c r="J27" s="123">
        <f t="shared" si="5"/>
        <v>0</v>
      </c>
      <c r="K27" s="123">
        <f t="shared" si="5"/>
        <v>0</v>
      </c>
      <c r="L27" s="123">
        <f>I27-J27-K27-M27-N27</f>
        <v>0</v>
      </c>
      <c r="M27" s="123"/>
      <c r="N27" s="123">
        <f t="shared" si="5"/>
        <v>0</v>
      </c>
      <c r="O27" s="124">
        <f>SUM(J27:N27)</f>
        <v>0</v>
      </c>
    </row>
    <row r="28" spans="1:15" ht="17.399999999999999" customHeight="1" x14ac:dyDescent="0.3">
      <c r="A28" s="10"/>
      <c r="B28" s="306" t="s">
        <v>237</v>
      </c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7"/>
    </row>
    <row r="29" spans="1:15" ht="17.399999999999999" customHeight="1" x14ac:dyDescent="0.25">
      <c r="A29" s="10">
        <v>15</v>
      </c>
      <c r="B29" s="115" t="s">
        <v>210</v>
      </c>
      <c r="C29" s="219"/>
      <c r="D29" s="219"/>
      <c r="E29" s="229"/>
      <c r="F29" s="219">
        <v>150000</v>
      </c>
      <c r="G29" s="219"/>
      <c r="H29" s="219"/>
      <c r="I29" s="227">
        <f>SUM(C29:H29)</f>
        <v>150000</v>
      </c>
      <c r="J29" s="232"/>
      <c r="K29" s="219"/>
      <c r="L29" s="219"/>
      <c r="M29" s="219"/>
      <c r="N29" s="219"/>
      <c r="O29" s="233">
        <f>SUM(J29:N29)</f>
        <v>0</v>
      </c>
    </row>
    <row r="30" spans="1:15" ht="17.399999999999999" customHeight="1" x14ac:dyDescent="0.25">
      <c r="A30" s="10">
        <v>16</v>
      </c>
      <c r="B30" s="115" t="s">
        <v>208</v>
      </c>
      <c r="C30" s="219">
        <v>2732816</v>
      </c>
      <c r="D30" s="219">
        <v>510005</v>
      </c>
      <c r="E30" s="219">
        <v>1480263</v>
      </c>
      <c r="F30" s="219"/>
      <c r="G30" s="219">
        <v>190000</v>
      </c>
      <c r="H30" s="219"/>
      <c r="I30" s="227">
        <f>SUM(C30:H30)</f>
        <v>4913084</v>
      </c>
      <c r="J30" s="232"/>
      <c r="K30" s="219"/>
      <c r="L30" s="219"/>
      <c r="M30" s="219"/>
      <c r="N30" s="219"/>
      <c r="O30" s="233">
        <f>SUM(J30:N30)</f>
        <v>0</v>
      </c>
    </row>
    <row r="31" spans="1:15" ht="17.399999999999999" customHeight="1" x14ac:dyDescent="0.25">
      <c r="A31" s="10"/>
      <c r="B31" s="116" t="s">
        <v>238</v>
      </c>
      <c r="C31" s="234">
        <f t="shared" ref="C31:O31" si="6">SUM(C29:C30)</f>
        <v>2732816</v>
      </c>
      <c r="D31" s="234">
        <f t="shared" si="6"/>
        <v>510005</v>
      </c>
      <c r="E31" s="234">
        <f t="shared" si="6"/>
        <v>1480263</v>
      </c>
      <c r="F31" s="234">
        <f t="shared" si="6"/>
        <v>150000</v>
      </c>
      <c r="G31" s="234">
        <f t="shared" si="6"/>
        <v>190000</v>
      </c>
      <c r="H31" s="234">
        <f t="shared" si="6"/>
        <v>0</v>
      </c>
      <c r="I31" s="234">
        <f t="shared" si="6"/>
        <v>5063084</v>
      </c>
      <c r="J31" s="234">
        <f t="shared" si="6"/>
        <v>0</v>
      </c>
      <c r="K31" s="234">
        <f t="shared" si="6"/>
        <v>0</v>
      </c>
      <c r="L31" s="234">
        <f t="shared" si="6"/>
        <v>0</v>
      </c>
      <c r="M31" s="234">
        <f t="shared" si="6"/>
        <v>0</v>
      </c>
      <c r="N31" s="234">
        <f t="shared" si="6"/>
        <v>0</v>
      </c>
      <c r="O31" s="234">
        <f t="shared" si="6"/>
        <v>0</v>
      </c>
    </row>
    <row r="32" spans="1:15" ht="17.399999999999999" customHeight="1" x14ac:dyDescent="0.25">
      <c r="A32" s="10"/>
      <c r="B32" s="125" t="s">
        <v>239</v>
      </c>
      <c r="C32" s="235">
        <f t="shared" ref="C32:O32" si="7">C20+C27+C31</f>
        <v>20439639</v>
      </c>
      <c r="D32" s="235">
        <f t="shared" si="7"/>
        <v>3022075</v>
      </c>
      <c r="E32" s="235">
        <f t="shared" si="7"/>
        <v>25523484</v>
      </c>
      <c r="F32" s="235">
        <f t="shared" si="7"/>
        <v>9390297</v>
      </c>
      <c r="G32" s="235">
        <f t="shared" si="7"/>
        <v>17013853</v>
      </c>
      <c r="H32" s="235">
        <f t="shared" si="7"/>
        <v>1099567</v>
      </c>
      <c r="I32" s="235">
        <f t="shared" si="7"/>
        <v>76488915</v>
      </c>
      <c r="J32" s="235">
        <f t="shared" si="7"/>
        <v>30671368</v>
      </c>
      <c r="K32" s="235">
        <f t="shared" si="7"/>
        <v>1654390</v>
      </c>
      <c r="L32" s="235">
        <f t="shared" si="7"/>
        <v>5437635</v>
      </c>
      <c r="M32" s="235">
        <f t="shared" si="7"/>
        <v>31274861</v>
      </c>
      <c r="N32" s="235">
        <f t="shared" si="7"/>
        <v>24035212</v>
      </c>
      <c r="O32" s="235">
        <f t="shared" si="7"/>
        <v>93073466</v>
      </c>
    </row>
  </sheetData>
  <mergeCells count="7">
    <mergeCell ref="B28:O28"/>
    <mergeCell ref="B2:O2"/>
    <mergeCell ref="N3:O3"/>
    <mergeCell ref="C5:I5"/>
    <mergeCell ref="J5:O5"/>
    <mergeCell ref="B23:O23"/>
    <mergeCell ref="B25:O2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1"/>
  <sheetViews>
    <sheetView workbookViewId="0">
      <selection activeCell="B1" sqref="B1"/>
    </sheetView>
  </sheetViews>
  <sheetFormatPr defaultRowHeight="13.2" x14ac:dyDescent="0.25"/>
  <cols>
    <col min="1" max="1" width="3" customWidth="1"/>
    <col min="2" max="2" width="39.44140625" customWidth="1"/>
    <col min="3" max="3" width="27.33203125" customWidth="1"/>
    <col min="4" max="4" width="13.5546875" customWidth="1"/>
    <col min="5" max="5" width="18.5546875" customWidth="1"/>
  </cols>
  <sheetData>
    <row r="1" spans="1:5" ht="15.6" x14ac:dyDescent="0.3">
      <c r="B1" s="256" t="s">
        <v>490</v>
      </c>
      <c r="C1" s="1"/>
    </row>
    <row r="2" spans="1:5" ht="15.6" x14ac:dyDescent="0.3">
      <c r="B2" s="60"/>
      <c r="C2" s="1"/>
    </row>
    <row r="3" spans="1:5" x14ac:dyDescent="0.25">
      <c r="A3" s="320" t="s">
        <v>218</v>
      </c>
      <c r="B3" s="321"/>
      <c r="C3" s="321"/>
      <c r="D3" s="321"/>
      <c r="E3" s="321"/>
    </row>
    <row r="4" spans="1:5" x14ac:dyDescent="0.25">
      <c r="B4" s="57"/>
      <c r="D4" s="322"/>
      <c r="E4" s="322"/>
    </row>
    <row r="5" spans="1:5" x14ac:dyDescent="0.25">
      <c r="A5" s="20"/>
      <c r="B5" s="20" t="s">
        <v>188</v>
      </c>
      <c r="C5" s="20" t="s">
        <v>189</v>
      </c>
      <c r="D5" s="74"/>
      <c r="E5" s="74"/>
    </row>
    <row r="6" spans="1:5" ht="13.8" thickBot="1" x14ac:dyDescent="0.3">
      <c r="A6" s="14">
        <v>1</v>
      </c>
      <c r="B6" s="75" t="s">
        <v>209</v>
      </c>
      <c r="C6" s="76" t="s">
        <v>453</v>
      </c>
      <c r="D6" s="77"/>
      <c r="E6" s="78"/>
    </row>
    <row r="7" spans="1:5" ht="24.9" customHeight="1" x14ac:dyDescent="0.25">
      <c r="A7" s="10">
        <v>2</v>
      </c>
      <c r="B7" s="96" t="s">
        <v>463</v>
      </c>
      <c r="C7" s="82">
        <f>SUM(C8:C15)</f>
        <v>150000</v>
      </c>
      <c r="D7" s="79"/>
      <c r="E7" s="80"/>
    </row>
    <row r="8" spans="1:5" ht="24.9" customHeight="1" x14ac:dyDescent="0.25">
      <c r="A8" s="14">
        <v>3</v>
      </c>
      <c r="B8" s="86" t="s">
        <v>481</v>
      </c>
      <c r="C8" s="85">
        <v>50000</v>
      </c>
      <c r="D8" s="79"/>
      <c r="E8" s="80"/>
    </row>
    <row r="9" spans="1:5" ht="24.9" customHeight="1" x14ac:dyDescent="0.25">
      <c r="A9" s="14">
        <v>4</v>
      </c>
      <c r="B9" s="86" t="s">
        <v>468</v>
      </c>
      <c r="C9" s="85">
        <v>20000</v>
      </c>
      <c r="D9" s="79"/>
      <c r="E9" s="80"/>
    </row>
    <row r="10" spans="1:5" ht="24.9" customHeight="1" x14ac:dyDescent="0.25">
      <c r="A10" s="14">
        <v>6</v>
      </c>
      <c r="B10" s="207" t="s">
        <v>480</v>
      </c>
      <c r="C10" s="85">
        <v>10000</v>
      </c>
      <c r="D10" s="79"/>
      <c r="E10" s="80"/>
    </row>
    <row r="11" spans="1:5" ht="24.9" customHeight="1" x14ac:dyDescent="0.25">
      <c r="A11" s="14">
        <v>7</v>
      </c>
      <c r="B11" s="207" t="s">
        <v>454</v>
      </c>
      <c r="C11" s="85">
        <v>70000</v>
      </c>
      <c r="D11" s="79"/>
      <c r="E11" s="80"/>
    </row>
    <row r="12" spans="1:5" ht="24.9" customHeight="1" x14ac:dyDescent="0.25">
      <c r="A12" s="14">
        <v>8</v>
      </c>
      <c r="B12" s="207"/>
      <c r="C12" s="85"/>
      <c r="D12" s="79"/>
      <c r="E12" s="80"/>
    </row>
    <row r="13" spans="1:5" ht="24.9" customHeight="1" x14ac:dyDescent="0.25">
      <c r="A13" s="14">
        <v>9</v>
      </c>
      <c r="B13" s="207"/>
      <c r="C13" s="85"/>
      <c r="D13" s="79"/>
      <c r="E13" s="80"/>
    </row>
    <row r="14" spans="1:5" ht="24.9" customHeight="1" x14ac:dyDescent="0.25">
      <c r="A14" s="14">
        <v>10</v>
      </c>
      <c r="B14" s="207"/>
      <c r="C14" s="85"/>
      <c r="D14" s="79"/>
      <c r="E14" s="80"/>
    </row>
    <row r="15" spans="1:5" ht="24.9" customHeight="1" x14ac:dyDescent="0.25">
      <c r="A15" s="14">
        <v>11</v>
      </c>
      <c r="B15" s="207"/>
      <c r="C15" s="85"/>
      <c r="D15" s="79"/>
      <c r="E15" s="80"/>
    </row>
    <row r="16" spans="1:5" ht="24.9" customHeight="1" x14ac:dyDescent="0.25">
      <c r="A16" s="14">
        <v>12</v>
      </c>
      <c r="B16" s="207"/>
      <c r="C16" s="85"/>
      <c r="D16" s="79"/>
      <c r="E16" s="80"/>
    </row>
    <row r="17" spans="1:5" ht="24.9" customHeight="1" x14ac:dyDescent="0.25">
      <c r="A17" s="14">
        <v>13</v>
      </c>
      <c r="B17" s="260" t="s">
        <v>462</v>
      </c>
      <c r="C17" s="82">
        <f>SUM(C18)</f>
        <v>976000</v>
      </c>
      <c r="D17" s="79"/>
      <c r="E17" s="80"/>
    </row>
    <row r="18" spans="1:5" ht="24.9" customHeight="1" x14ac:dyDescent="0.25">
      <c r="A18" s="14">
        <v>14</v>
      </c>
      <c r="B18" s="207" t="s">
        <v>464</v>
      </c>
      <c r="C18" s="85">
        <v>976000</v>
      </c>
      <c r="D18" s="79"/>
      <c r="E18" s="80"/>
    </row>
    <row r="19" spans="1:5" ht="24.9" customHeight="1" x14ac:dyDescent="0.25">
      <c r="A19" s="14">
        <v>15</v>
      </c>
      <c r="B19" s="207"/>
      <c r="C19" s="208"/>
      <c r="D19" s="79"/>
      <c r="E19" s="80"/>
    </row>
    <row r="20" spans="1:5" ht="24.9" customHeight="1" x14ac:dyDescent="0.25">
      <c r="A20" s="14">
        <v>16</v>
      </c>
      <c r="B20" s="81" t="s">
        <v>449</v>
      </c>
      <c r="C20" s="82">
        <f>SUM(C21:C25)</f>
        <v>867393</v>
      </c>
      <c r="D20" s="79"/>
      <c r="E20" s="83"/>
    </row>
    <row r="21" spans="1:5" ht="24.9" customHeight="1" x14ac:dyDescent="0.25">
      <c r="A21" s="14">
        <v>17</v>
      </c>
      <c r="B21" s="84" t="s">
        <v>455</v>
      </c>
      <c r="C21" s="85">
        <v>555683</v>
      </c>
      <c r="D21" s="79"/>
      <c r="E21" s="83"/>
    </row>
    <row r="22" spans="1:5" ht="24.9" customHeight="1" x14ac:dyDescent="0.25">
      <c r="A22" s="14">
        <v>18</v>
      </c>
      <c r="B22" s="84" t="s">
        <v>243</v>
      </c>
      <c r="C22" s="85">
        <v>311710</v>
      </c>
      <c r="D22" s="79"/>
      <c r="E22" s="83"/>
    </row>
    <row r="23" spans="1:5" ht="24.9" customHeight="1" x14ac:dyDescent="0.25">
      <c r="A23" s="14">
        <v>19</v>
      </c>
      <c r="B23" s="86"/>
      <c r="C23" s="85"/>
      <c r="D23" s="79"/>
      <c r="E23" s="83"/>
    </row>
    <row r="24" spans="1:5" ht="24.9" customHeight="1" x14ac:dyDescent="0.25">
      <c r="A24" s="14">
        <v>20</v>
      </c>
      <c r="B24" s="207"/>
      <c r="C24" s="208"/>
      <c r="D24" s="79"/>
      <c r="E24" s="83"/>
    </row>
    <row r="25" spans="1:5" ht="24.9" customHeight="1" x14ac:dyDescent="0.25">
      <c r="A25" s="14">
        <v>21</v>
      </c>
      <c r="B25" s="207"/>
      <c r="C25" s="208"/>
      <c r="D25" s="79"/>
      <c r="E25" s="83"/>
    </row>
    <row r="26" spans="1:5" ht="24.9" customHeight="1" x14ac:dyDescent="0.25">
      <c r="A26" s="14">
        <v>22</v>
      </c>
      <c r="B26" s="87" t="s">
        <v>211</v>
      </c>
      <c r="C26" s="88">
        <f>+C7+C17+C20</f>
        <v>1993393</v>
      </c>
      <c r="D26" s="89"/>
      <c r="E26" s="90"/>
    </row>
    <row r="27" spans="1:5" x14ac:dyDescent="0.25">
      <c r="A27" s="91"/>
    </row>
    <row r="28" spans="1:5" x14ac:dyDescent="0.25">
      <c r="A28" s="78"/>
    </row>
    <row r="29" spans="1:5" x14ac:dyDescent="0.25">
      <c r="A29" s="78"/>
      <c r="B29" s="78"/>
      <c r="C29" s="92" t="s">
        <v>212</v>
      </c>
      <c r="D29" s="92"/>
      <c r="E29" s="78"/>
    </row>
    <row r="30" spans="1:5" x14ac:dyDescent="0.25">
      <c r="A30" s="78"/>
      <c r="B30" s="78"/>
      <c r="C30" s="78"/>
      <c r="D30" s="78"/>
      <c r="E30" s="93"/>
    </row>
    <row r="31" spans="1:5" x14ac:dyDescent="0.25">
      <c r="A31" s="10"/>
      <c r="B31" s="6" t="s">
        <v>213</v>
      </c>
      <c r="C31" s="6" t="s">
        <v>214</v>
      </c>
      <c r="D31" s="6" t="s">
        <v>215</v>
      </c>
      <c r="E31" s="6" t="s">
        <v>216</v>
      </c>
    </row>
    <row r="32" spans="1:5" x14ac:dyDescent="0.25">
      <c r="A32" s="10">
        <v>1</v>
      </c>
      <c r="B32" s="58"/>
      <c r="C32" s="10"/>
      <c r="D32" s="10"/>
      <c r="E32" s="51"/>
    </row>
    <row r="33" spans="1:5" x14ac:dyDescent="0.25">
      <c r="A33" s="10">
        <v>2</v>
      </c>
      <c r="B33" s="58"/>
      <c r="C33" s="10"/>
      <c r="D33" s="10"/>
      <c r="E33" s="51"/>
    </row>
    <row r="34" spans="1:5" x14ac:dyDescent="0.25">
      <c r="A34" s="10">
        <v>3</v>
      </c>
      <c r="B34" s="58"/>
      <c r="C34" s="10"/>
      <c r="D34" s="10"/>
      <c r="E34" s="51"/>
    </row>
    <row r="35" spans="1:5" x14ac:dyDescent="0.25">
      <c r="A35" s="10">
        <v>4</v>
      </c>
      <c r="B35" s="58"/>
      <c r="C35" s="10"/>
      <c r="D35" s="10"/>
      <c r="E35" s="51"/>
    </row>
    <row r="36" spans="1:5" x14ac:dyDescent="0.25">
      <c r="A36" s="10">
        <v>5</v>
      </c>
      <c r="B36" s="58"/>
      <c r="C36" s="10"/>
      <c r="D36" s="10"/>
      <c r="E36" s="51"/>
    </row>
    <row r="37" spans="1:5" x14ac:dyDescent="0.25">
      <c r="A37" s="10">
        <v>6</v>
      </c>
      <c r="B37" s="58"/>
      <c r="C37" s="10"/>
      <c r="D37" s="10"/>
      <c r="E37" s="51"/>
    </row>
    <row r="38" spans="1:5" x14ac:dyDescent="0.25">
      <c r="A38" s="10">
        <v>7</v>
      </c>
      <c r="B38" s="58"/>
      <c r="C38" s="10"/>
      <c r="D38" s="10"/>
      <c r="E38" s="51"/>
    </row>
    <row r="39" spans="1:5" x14ac:dyDescent="0.25">
      <c r="A39" s="10">
        <v>8</v>
      </c>
      <c r="B39" s="58"/>
      <c r="C39" s="10"/>
      <c r="D39" s="10"/>
      <c r="E39" s="51"/>
    </row>
    <row r="40" spans="1:5" ht="13.8" thickBot="1" x14ac:dyDescent="0.3">
      <c r="A40" s="10">
        <v>9</v>
      </c>
      <c r="B40" s="58"/>
      <c r="C40" s="10"/>
      <c r="D40" s="10"/>
      <c r="E40" s="51"/>
    </row>
    <row r="41" spans="1:5" ht="13.8" thickBot="1" x14ac:dyDescent="0.3">
      <c r="A41" s="10">
        <v>10</v>
      </c>
      <c r="B41" s="94" t="s">
        <v>217</v>
      </c>
      <c r="C41" s="94"/>
      <c r="D41" s="94"/>
      <c r="E41" s="95"/>
    </row>
  </sheetData>
  <mergeCells count="2">
    <mergeCell ref="A3:E3"/>
    <mergeCell ref="D4:E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8"/>
  <sheetViews>
    <sheetView view="pageLayout" zoomScaleNormal="100" workbookViewId="0">
      <selection activeCell="G14" sqref="G14:G15"/>
    </sheetView>
  </sheetViews>
  <sheetFormatPr defaultColWidth="9" defaultRowHeight="13.2" x14ac:dyDescent="0.25"/>
  <cols>
    <col min="4" max="4" width="15.33203125" customWidth="1"/>
    <col min="5" max="7" width="12.6640625" customWidth="1"/>
  </cols>
  <sheetData>
    <row r="2" spans="1:7" x14ac:dyDescent="0.25">
      <c r="A2" s="323" t="s">
        <v>166</v>
      </c>
      <c r="B2" s="323"/>
      <c r="C2" s="323"/>
      <c r="D2" s="323"/>
      <c r="E2" s="323"/>
      <c r="F2" s="323"/>
      <c r="G2" s="323"/>
    </row>
    <row r="3" spans="1:7" x14ac:dyDescent="0.25">
      <c r="A3" s="59"/>
      <c r="B3" s="59"/>
      <c r="C3" s="59"/>
      <c r="D3" s="59"/>
      <c r="E3" s="59"/>
      <c r="F3" s="59"/>
      <c r="G3" s="59"/>
    </row>
    <row r="4" spans="1:7" x14ac:dyDescent="0.25">
      <c r="A4" s="59"/>
      <c r="B4" s="59"/>
      <c r="C4" s="59"/>
      <c r="D4" s="59"/>
      <c r="E4" s="59"/>
      <c r="F4" s="59"/>
      <c r="G4" s="59"/>
    </row>
    <row r="5" spans="1:7" x14ac:dyDescent="0.25">
      <c r="A5" s="59"/>
      <c r="B5" s="59"/>
      <c r="C5" s="59"/>
      <c r="D5" s="59"/>
      <c r="E5" s="59"/>
      <c r="F5" s="59"/>
      <c r="G5" s="59"/>
    </row>
    <row r="6" spans="1:7" ht="23.25" customHeight="1" x14ac:dyDescent="0.25"/>
    <row r="9" spans="1:7" ht="13.8" x14ac:dyDescent="0.25">
      <c r="A9" s="339" t="s">
        <v>162</v>
      </c>
      <c r="B9" s="339"/>
      <c r="C9" s="339"/>
      <c r="D9" s="339"/>
      <c r="E9" s="339"/>
      <c r="F9" s="339"/>
      <c r="G9" s="339"/>
    </row>
    <row r="10" spans="1:7" ht="13.8" x14ac:dyDescent="0.25">
      <c r="A10" s="333" t="s">
        <v>28</v>
      </c>
      <c r="B10" s="325"/>
      <c r="C10" s="326"/>
      <c r="D10" s="337" t="s">
        <v>163</v>
      </c>
      <c r="E10" s="338"/>
      <c r="F10" s="49" t="s">
        <v>164</v>
      </c>
      <c r="G10" s="49" t="s">
        <v>165</v>
      </c>
    </row>
    <row r="11" spans="1:7" ht="13.8" x14ac:dyDescent="0.25">
      <c r="A11" s="324"/>
      <c r="B11" s="325"/>
      <c r="C11" s="326"/>
      <c r="D11" s="48"/>
      <c r="E11" s="50"/>
      <c r="F11" s="50"/>
      <c r="G11" s="50"/>
    </row>
    <row r="12" spans="1:7" ht="13.8" x14ac:dyDescent="0.25">
      <c r="A12" s="327"/>
      <c r="B12" s="328"/>
      <c r="C12" s="329"/>
      <c r="D12" s="48"/>
      <c r="E12" s="50"/>
      <c r="F12" s="50"/>
      <c r="G12" s="261"/>
    </row>
    <row r="13" spans="1:7" ht="13.8" x14ac:dyDescent="0.25">
      <c r="A13" s="327"/>
      <c r="B13" s="328"/>
      <c r="C13" s="329"/>
      <c r="D13" s="48"/>
      <c r="E13" s="50"/>
      <c r="F13" s="50"/>
      <c r="G13" s="50"/>
    </row>
    <row r="14" spans="1:7" ht="13.8" x14ac:dyDescent="0.25">
      <c r="A14" s="330"/>
      <c r="B14" s="331"/>
      <c r="C14" s="332"/>
      <c r="D14" s="48"/>
      <c r="E14" s="50"/>
      <c r="F14" s="50"/>
      <c r="G14" s="50"/>
    </row>
    <row r="15" spans="1:7" ht="13.8" x14ac:dyDescent="0.25">
      <c r="A15" s="330"/>
      <c r="B15" s="331"/>
      <c r="C15" s="332"/>
      <c r="D15" s="48"/>
      <c r="E15" s="50"/>
      <c r="F15" s="50"/>
      <c r="G15" s="50"/>
    </row>
    <row r="16" spans="1:7" ht="13.8" x14ac:dyDescent="0.25">
      <c r="A16" s="333"/>
      <c r="B16" s="325"/>
      <c r="C16" s="326"/>
      <c r="D16" s="48"/>
      <c r="E16" s="50"/>
      <c r="F16" s="50"/>
      <c r="G16" s="50"/>
    </row>
    <row r="17" spans="1:7" ht="13.8" x14ac:dyDescent="0.25">
      <c r="A17" s="334" t="s">
        <v>3</v>
      </c>
      <c r="B17" s="335"/>
      <c r="C17" s="336"/>
      <c r="D17" s="48"/>
      <c r="E17" s="52">
        <f>SUM(E11:E16)</f>
        <v>0</v>
      </c>
      <c r="F17" s="52">
        <f t="shared" ref="F17:G17" si="0">SUM(F11:F16)</f>
        <v>0</v>
      </c>
      <c r="G17" s="52">
        <f t="shared" si="0"/>
        <v>0</v>
      </c>
    </row>
    <row r="18" spans="1:7" ht="13.8" x14ac:dyDescent="0.25">
      <c r="A18" s="53"/>
      <c r="B18" s="53"/>
      <c r="C18" s="53"/>
      <c r="D18" s="53"/>
      <c r="E18" s="53"/>
      <c r="F18" s="53"/>
      <c r="G18" s="53"/>
    </row>
  </sheetData>
  <mergeCells count="11">
    <mergeCell ref="A16:C16"/>
    <mergeCell ref="A17:C17"/>
    <mergeCell ref="A10:C10"/>
    <mergeCell ref="D10:E10"/>
    <mergeCell ref="A9:G9"/>
    <mergeCell ref="A15:C15"/>
    <mergeCell ref="A2:G2"/>
    <mergeCell ref="A11:C11"/>
    <mergeCell ref="A12:C12"/>
    <mergeCell ref="A13:C13"/>
    <mergeCell ref="A14:C14"/>
  </mergeCells>
  <phoneticPr fontId="8" type="noConversion"/>
  <pageMargins left="0.75" right="0.75" top="1" bottom="1" header="0.5" footer="0.5"/>
  <pageSetup paperSize="9" orientation="portrait" r:id="rId1"/>
  <headerFooter alignWithMargins="0">
    <oddHeader>&amp;C8.melléklet a 4/2020.(VII.13.)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81"/>
  <sheetViews>
    <sheetView workbookViewId="0">
      <selection activeCell="E1" sqref="E1:I1"/>
    </sheetView>
  </sheetViews>
  <sheetFormatPr defaultRowHeight="13.2" x14ac:dyDescent="0.25"/>
  <cols>
    <col min="2" max="2" width="48.6640625" bestFit="1" customWidth="1"/>
    <col min="3" max="3" width="10.109375" customWidth="1"/>
    <col min="4" max="4" width="17.44140625" customWidth="1"/>
    <col min="5" max="9" width="10.109375" customWidth="1"/>
  </cols>
  <sheetData>
    <row r="1" spans="1:10" x14ac:dyDescent="0.25">
      <c r="A1" s="132"/>
      <c r="B1" s="132"/>
      <c r="C1" s="148"/>
      <c r="D1" s="132"/>
      <c r="E1" s="347" t="s">
        <v>491</v>
      </c>
      <c r="F1" s="347"/>
      <c r="G1" s="347"/>
      <c r="H1" s="347"/>
      <c r="I1" s="347"/>
      <c r="J1" s="132"/>
    </row>
    <row r="2" spans="1:10" x14ac:dyDescent="0.25">
      <c r="A2" s="348" t="s">
        <v>443</v>
      </c>
      <c r="B2" s="348"/>
      <c r="C2" s="348"/>
      <c r="D2" s="348"/>
      <c r="E2" s="348"/>
      <c r="F2" s="348"/>
      <c r="G2" s="348"/>
      <c r="H2" s="348"/>
      <c r="I2" s="348"/>
      <c r="J2" s="132"/>
    </row>
    <row r="3" spans="1:10" x14ac:dyDescent="0.25">
      <c r="A3" s="348" t="s">
        <v>259</v>
      </c>
      <c r="B3" s="348"/>
      <c r="C3" s="348"/>
      <c r="D3" s="348"/>
      <c r="E3" s="348"/>
      <c r="F3" s="348"/>
      <c r="G3" s="348"/>
      <c r="H3" s="348"/>
      <c r="I3" s="348"/>
      <c r="J3" s="132"/>
    </row>
    <row r="4" spans="1:10" x14ac:dyDescent="0.25">
      <c r="A4" s="348" t="s">
        <v>482</v>
      </c>
      <c r="B4" s="348"/>
      <c r="C4" s="348"/>
      <c r="D4" s="348"/>
      <c r="E4" s="348"/>
      <c r="F4" s="348"/>
      <c r="G4" s="348"/>
      <c r="H4" s="348"/>
      <c r="I4" s="348"/>
      <c r="J4" s="132"/>
    </row>
    <row r="5" spans="1:10" x14ac:dyDescent="0.25">
      <c r="A5" s="132"/>
      <c r="B5" s="132"/>
      <c r="C5" s="148"/>
      <c r="D5" s="132"/>
      <c r="E5" s="148"/>
      <c r="F5" s="132"/>
      <c r="G5" s="132"/>
      <c r="H5" s="132"/>
      <c r="I5" s="132"/>
      <c r="J5" s="132"/>
    </row>
    <row r="6" spans="1:10" ht="13.8" thickBot="1" x14ac:dyDescent="0.3">
      <c r="A6" s="132"/>
      <c r="B6" s="132"/>
      <c r="C6" s="148"/>
      <c r="D6" s="132"/>
      <c r="E6" s="148"/>
      <c r="F6" s="132"/>
      <c r="G6" s="132"/>
      <c r="H6" s="132"/>
      <c r="I6" s="132"/>
      <c r="J6" s="132"/>
    </row>
    <row r="7" spans="1:10" ht="66" x14ac:dyDescent="0.25">
      <c r="A7" s="149"/>
      <c r="B7" s="150" t="s">
        <v>260</v>
      </c>
      <c r="C7" s="151" t="s">
        <v>456</v>
      </c>
      <c r="D7" s="151" t="s">
        <v>380</v>
      </c>
      <c r="E7" s="151" t="s">
        <v>457</v>
      </c>
      <c r="F7" s="151" t="s">
        <v>261</v>
      </c>
      <c r="G7" s="152" t="s">
        <v>262</v>
      </c>
      <c r="H7" s="152" t="s">
        <v>263</v>
      </c>
      <c r="I7" s="153" t="s">
        <v>264</v>
      </c>
      <c r="J7" s="132"/>
    </row>
    <row r="8" spans="1:10" x14ac:dyDescent="0.25">
      <c r="A8" s="154"/>
      <c r="B8" s="155"/>
      <c r="C8" s="349" t="s">
        <v>265</v>
      </c>
      <c r="D8" s="350"/>
      <c r="E8" s="350"/>
      <c r="F8" s="350"/>
      <c r="G8" s="156"/>
      <c r="H8" s="157"/>
      <c r="I8" s="157"/>
      <c r="J8" s="132"/>
    </row>
    <row r="9" spans="1:10" x14ac:dyDescent="0.25">
      <c r="A9" s="137" t="s">
        <v>266</v>
      </c>
      <c r="B9" s="158" t="s">
        <v>267</v>
      </c>
      <c r="C9" s="240"/>
      <c r="D9" s="241"/>
      <c r="E9" s="240">
        <v>2785000</v>
      </c>
      <c r="F9" s="241">
        <v>1000000</v>
      </c>
      <c r="G9" s="242">
        <v>3785000</v>
      </c>
      <c r="H9" s="242">
        <v>328247</v>
      </c>
      <c r="I9" s="243">
        <v>2785000</v>
      </c>
      <c r="J9" s="132"/>
    </row>
    <row r="10" spans="1:10" x14ac:dyDescent="0.25">
      <c r="A10" s="137" t="s">
        <v>268</v>
      </c>
      <c r="B10" s="158" t="s">
        <v>269</v>
      </c>
      <c r="C10" s="240">
        <v>139049372</v>
      </c>
      <c r="D10" s="241">
        <v>0</v>
      </c>
      <c r="E10" s="240">
        <v>447674395</v>
      </c>
      <c r="F10" s="241">
        <v>41798067</v>
      </c>
      <c r="G10" s="242">
        <f t="shared" ref="G10:G37" si="0">SUM(C10:F10)</f>
        <v>628521834</v>
      </c>
      <c r="H10" s="242">
        <v>413213140</v>
      </c>
      <c r="I10" s="243"/>
      <c r="J10" s="132"/>
    </row>
    <row r="11" spans="1:10" x14ac:dyDescent="0.25">
      <c r="A11" s="137" t="s">
        <v>270</v>
      </c>
      <c r="B11" s="158" t="s">
        <v>271</v>
      </c>
      <c r="C11" s="240">
        <v>2393566</v>
      </c>
      <c r="D11" s="241"/>
      <c r="E11" s="240">
        <v>1028863</v>
      </c>
      <c r="F11" s="241">
        <v>39551453</v>
      </c>
      <c r="G11" s="242">
        <f>SUM(C11:F11)</f>
        <v>42973882</v>
      </c>
      <c r="H11" s="242">
        <v>11539813</v>
      </c>
      <c r="I11" s="243">
        <v>17175675</v>
      </c>
      <c r="J11" s="132"/>
    </row>
    <row r="12" spans="1:10" x14ac:dyDescent="0.25">
      <c r="A12" s="137" t="s">
        <v>272</v>
      </c>
      <c r="B12" s="158" t="s">
        <v>273</v>
      </c>
      <c r="C12" s="244"/>
      <c r="D12" s="241"/>
      <c r="E12" s="240"/>
      <c r="F12" s="241"/>
      <c r="G12" s="242">
        <f t="shared" si="0"/>
        <v>0</v>
      </c>
      <c r="H12" s="242"/>
      <c r="I12" s="243"/>
      <c r="J12" s="132"/>
    </row>
    <row r="13" spans="1:10" x14ac:dyDescent="0.25">
      <c r="A13" s="137" t="s">
        <v>274</v>
      </c>
      <c r="B13" s="158" t="s">
        <v>275</v>
      </c>
      <c r="C13" s="240"/>
      <c r="D13" s="241"/>
      <c r="E13" s="240"/>
      <c r="F13" s="241"/>
      <c r="G13" s="242">
        <f t="shared" si="0"/>
        <v>0</v>
      </c>
      <c r="H13" s="242"/>
      <c r="I13" s="243"/>
      <c r="J13" s="132"/>
    </row>
    <row r="14" spans="1:10" x14ac:dyDescent="0.25">
      <c r="A14" s="137" t="s">
        <v>276</v>
      </c>
      <c r="B14" s="158" t="s">
        <v>277</v>
      </c>
      <c r="C14" s="240"/>
      <c r="D14" s="241"/>
      <c r="E14" s="240"/>
      <c r="F14" s="241"/>
      <c r="G14" s="242">
        <f t="shared" si="0"/>
        <v>0</v>
      </c>
      <c r="H14" s="242"/>
      <c r="I14" s="243"/>
      <c r="J14" s="132"/>
    </row>
    <row r="15" spans="1:10" x14ac:dyDescent="0.25">
      <c r="A15" s="137" t="s">
        <v>278</v>
      </c>
      <c r="B15" s="158" t="s">
        <v>279</v>
      </c>
      <c r="C15" s="240">
        <f t="shared" ref="C15" si="1">SUM(C9:C14)</f>
        <v>141442938</v>
      </c>
      <c r="D15" s="240">
        <f>SUM(D10:D14)</f>
        <v>0</v>
      </c>
      <c r="E15" s="240">
        <f t="shared" ref="E15:H15" si="2">SUM(E10:E14)</f>
        <v>448703258</v>
      </c>
      <c r="F15" s="240">
        <f t="shared" si="2"/>
        <v>81349520</v>
      </c>
      <c r="G15" s="240">
        <f t="shared" si="2"/>
        <v>671495716</v>
      </c>
      <c r="H15" s="240">
        <f t="shared" si="2"/>
        <v>424752953</v>
      </c>
      <c r="I15" s="245">
        <f t="shared" ref="I15" si="3">SUM(I10:I14)</f>
        <v>17175675</v>
      </c>
      <c r="J15" s="132"/>
    </row>
    <row r="16" spans="1:10" x14ac:dyDescent="0.25">
      <c r="A16" s="137" t="s">
        <v>280</v>
      </c>
      <c r="B16" s="158" t="s">
        <v>281</v>
      </c>
      <c r="C16" s="240"/>
      <c r="D16" s="241"/>
      <c r="E16" s="240"/>
      <c r="F16" s="241">
        <v>255523</v>
      </c>
      <c r="G16" s="242">
        <f t="shared" si="0"/>
        <v>255523</v>
      </c>
      <c r="H16" s="242">
        <v>255523</v>
      </c>
      <c r="I16" s="243"/>
      <c r="J16" s="132"/>
    </row>
    <row r="17" spans="1:10" x14ac:dyDescent="0.25">
      <c r="A17" s="137" t="s">
        <v>282</v>
      </c>
      <c r="B17" s="158" t="s">
        <v>283</v>
      </c>
      <c r="C17" s="240"/>
      <c r="D17" s="241"/>
      <c r="E17" s="240"/>
      <c r="F17" s="241"/>
      <c r="G17" s="242">
        <f t="shared" si="0"/>
        <v>0</v>
      </c>
      <c r="H17" s="242"/>
      <c r="I17" s="243"/>
      <c r="J17" s="132"/>
    </row>
    <row r="18" spans="1:10" x14ac:dyDescent="0.25">
      <c r="A18" s="137" t="s">
        <v>284</v>
      </c>
      <c r="B18" s="158" t="s">
        <v>285</v>
      </c>
      <c r="C18" s="240"/>
      <c r="D18" s="241"/>
      <c r="E18" s="240"/>
      <c r="F18" s="241"/>
      <c r="G18" s="242">
        <f t="shared" si="0"/>
        <v>0</v>
      </c>
      <c r="H18" s="242"/>
      <c r="I18" s="243"/>
      <c r="J18" s="132"/>
    </row>
    <row r="19" spans="1:10" x14ac:dyDescent="0.25">
      <c r="A19" s="137" t="s">
        <v>286</v>
      </c>
      <c r="B19" s="158" t="s">
        <v>287</v>
      </c>
      <c r="C19" s="240"/>
      <c r="D19" s="240">
        <f t="shared" ref="D19:I19" si="4">SUM(D16:D18)</f>
        <v>0</v>
      </c>
      <c r="E19" s="240">
        <f t="shared" si="4"/>
        <v>0</v>
      </c>
      <c r="F19" s="240">
        <f t="shared" si="4"/>
        <v>255523</v>
      </c>
      <c r="G19" s="242">
        <f t="shared" si="0"/>
        <v>255523</v>
      </c>
      <c r="H19" s="240">
        <f t="shared" si="4"/>
        <v>255523</v>
      </c>
      <c r="I19" s="245">
        <f t="shared" si="4"/>
        <v>0</v>
      </c>
      <c r="J19" s="132"/>
    </row>
    <row r="20" spans="1:10" x14ac:dyDescent="0.25">
      <c r="A20" s="137" t="s">
        <v>288</v>
      </c>
      <c r="B20" s="158" t="s">
        <v>289</v>
      </c>
      <c r="C20" s="240"/>
      <c r="D20" s="241"/>
      <c r="E20" s="240"/>
      <c r="F20" s="241"/>
      <c r="G20" s="242">
        <f t="shared" si="0"/>
        <v>0</v>
      </c>
      <c r="H20" s="242"/>
      <c r="I20" s="243"/>
      <c r="J20" s="132"/>
    </row>
    <row r="21" spans="1:10" ht="26.4" x14ac:dyDescent="0.25">
      <c r="A21" s="139" t="s">
        <v>290</v>
      </c>
      <c r="B21" s="162" t="s">
        <v>291</v>
      </c>
      <c r="C21" s="246">
        <f>+C9+C15+C19+C20</f>
        <v>141442938</v>
      </c>
      <c r="D21" s="246">
        <f t="shared" ref="D21:I21" si="5">+D9+D15+D19+D20</f>
        <v>0</v>
      </c>
      <c r="E21" s="246">
        <f t="shared" si="5"/>
        <v>451488258</v>
      </c>
      <c r="F21" s="246">
        <f t="shared" si="5"/>
        <v>82605043</v>
      </c>
      <c r="G21" s="247">
        <f t="shared" si="0"/>
        <v>675536239</v>
      </c>
      <c r="H21" s="246">
        <f t="shared" si="5"/>
        <v>425336723</v>
      </c>
      <c r="I21" s="248">
        <f t="shared" si="5"/>
        <v>19960675</v>
      </c>
      <c r="J21" s="147"/>
    </row>
    <row r="22" spans="1:10" x14ac:dyDescent="0.25">
      <c r="A22" s="137" t="s">
        <v>292</v>
      </c>
      <c r="B22" s="158" t="s">
        <v>293</v>
      </c>
      <c r="C22" s="240"/>
      <c r="D22" s="241"/>
      <c r="E22" s="240"/>
      <c r="F22" s="241"/>
      <c r="G22" s="242">
        <f t="shared" si="0"/>
        <v>0</v>
      </c>
      <c r="H22" s="242"/>
      <c r="I22" s="243"/>
      <c r="J22" s="132"/>
    </row>
    <row r="23" spans="1:10" x14ac:dyDescent="0.25">
      <c r="A23" s="137" t="s">
        <v>294</v>
      </c>
      <c r="B23" s="160" t="s">
        <v>295</v>
      </c>
      <c r="C23" s="240"/>
      <c r="D23" s="241"/>
      <c r="E23" s="240"/>
      <c r="F23" s="241"/>
      <c r="G23" s="242">
        <f t="shared" si="0"/>
        <v>0</v>
      </c>
      <c r="H23" s="242"/>
      <c r="I23" s="243"/>
      <c r="J23" s="132"/>
    </row>
    <row r="24" spans="1:10" x14ac:dyDescent="0.25">
      <c r="A24" s="139" t="s">
        <v>296</v>
      </c>
      <c r="B24" s="162" t="s">
        <v>297</v>
      </c>
      <c r="C24" s="246">
        <f>SUM(C22:C23)</f>
        <v>0</v>
      </c>
      <c r="D24" s="246">
        <f t="shared" ref="D24:I24" si="6">SUM(D22:D23)</f>
        <v>0</v>
      </c>
      <c r="E24" s="246">
        <f t="shared" si="6"/>
        <v>0</v>
      </c>
      <c r="F24" s="246">
        <f t="shared" si="6"/>
        <v>0</v>
      </c>
      <c r="G24" s="242">
        <f t="shared" si="0"/>
        <v>0</v>
      </c>
      <c r="H24" s="246">
        <f t="shared" si="6"/>
        <v>0</v>
      </c>
      <c r="I24" s="248">
        <f t="shared" si="6"/>
        <v>0</v>
      </c>
      <c r="J24" s="147"/>
    </row>
    <row r="25" spans="1:10" x14ac:dyDescent="0.25">
      <c r="A25" s="137" t="s">
        <v>298</v>
      </c>
      <c r="B25" s="160" t="s">
        <v>299</v>
      </c>
      <c r="C25" s="240"/>
      <c r="D25" s="241"/>
      <c r="E25" s="240"/>
      <c r="F25" s="241"/>
      <c r="G25" s="242">
        <f t="shared" si="0"/>
        <v>0</v>
      </c>
      <c r="H25" s="242"/>
      <c r="I25" s="243"/>
      <c r="J25" s="132"/>
    </row>
    <row r="26" spans="1:10" x14ac:dyDescent="0.25">
      <c r="A26" s="137" t="s">
        <v>300</v>
      </c>
      <c r="B26" s="160" t="s">
        <v>301</v>
      </c>
      <c r="C26" s="240"/>
      <c r="D26" s="241"/>
      <c r="E26" s="240"/>
      <c r="F26" s="241">
        <v>46095</v>
      </c>
      <c r="G26" s="242">
        <f t="shared" si="0"/>
        <v>46095</v>
      </c>
      <c r="H26" s="242">
        <v>46095</v>
      </c>
      <c r="I26" s="243"/>
      <c r="J26" s="132"/>
    </row>
    <row r="27" spans="1:10" x14ac:dyDescent="0.25">
      <c r="A27" s="137" t="s">
        <v>302</v>
      </c>
      <c r="B27" s="160" t="s">
        <v>303</v>
      </c>
      <c r="C27" s="240"/>
      <c r="D27" s="241"/>
      <c r="E27" s="240"/>
      <c r="F27" s="241">
        <v>16460014</v>
      </c>
      <c r="G27" s="242">
        <f t="shared" si="0"/>
        <v>16460014</v>
      </c>
      <c r="H27" s="242">
        <v>16460014</v>
      </c>
      <c r="I27" s="243"/>
      <c r="J27" s="132"/>
    </row>
    <row r="28" spans="1:10" x14ac:dyDescent="0.25">
      <c r="A28" s="137" t="s">
        <v>304</v>
      </c>
      <c r="B28" s="160" t="s">
        <v>305</v>
      </c>
      <c r="C28" s="240"/>
      <c r="D28" s="241"/>
      <c r="E28" s="240"/>
      <c r="F28" s="241"/>
      <c r="G28" s="242">
        <f t="shared" si="0"/>
        <v>0</v>
      </c>
      <c r="H28" s="242"/>
      <c r="I28" s="243"/>
      <c r="J28" s="132"/>
    </row>
    <row r="29" spans="1:10" x14ac:dyDescent="0.25">
      <c r="A29" s="137" t="s">
        <v>306</v>
      </c>
      <c r="B29" s="160" t="s">
        <v>307</v>
      </c>
      <c r="C29" s="240"/>
      <c r="D29" s="241"/>
      <c r="E29" s="240"/>
      <c r="F29" s="241"/>
      <c r="G29" s="242">
        <f t="shared" si="0"/>
        <v>0</v>
      </c>
      <c r="H29" s="242"/>
      <c r="I29" s="243"/>
      <c r="J29" s="132"/>
    </row>
    <row r="30" spans="1:10" x14ac:dyDescent="0.25">
      <c r="A30" s="139" t="s">
        <v>308</v>
      </c>
      <c r="B30" s="162" t="s">
        <v>309</v>
      </c>
      <c r="C30" s="246">
        <f>SUM(C25:C29)</f>
        <v>0</v>
      </c>
      <c r="D30" s="246">
        <f t="shared" ref="D30:I30" si="7">SUM(D25:D29)</f>
        <v>0</v>
      </c>
      <c r="E30" s="246">
        <f t="shared" si="7"/>
        <v>0</v>
      </c>
      <c r="F30" s="246">
        <f t="shared" si="7"/>
        <v>16506109</v>
      </c>
      <c r="G30" s="247">
        <f t="shared" si="0"/>
        <v>16506109</v>
      </c>
      <c r="H30" s="246">
        <f t="shared" si="7"/>
        <v>16506109</v>
      </c>
      <c r="I30" s="248">
        <f t="shared" si="7"/>
        <v>0</v>
      </c>
      <c r="J30" s="147"/>
    </row>
    <row r="31" spans="1:10" x14ac:dyDescent="0.25">
      <c r="A31" s="137" t="s">
        <v>310</v>
      </c>
      <c r="B31" s="160" t="s">
        <v>311</v>
      </c>
      <c r="C31" s="240"/>
      <c r="D31" s="241"/>
      <c r="E31" s="240"/>
      <c r="F31" s="241">
        <v>5044601</v>
      </c>
      <c r="G31" s="242">
        <f t="shared" si="0"/>
        <v>5044601</v>
      </c>
      <c r="H31" s="242">
        <v>5044601</v>
      </c>
      <c r="I31" s="243"/>
      <c r="J31" s="132"/>
    </row>
    <row r="32" spans="1:10" x14ac:dyDescent="0.25">
      <c r="A32" s="137" t="s">
        <v>312</v>
      </c>
      <c r="B32" s="160" t="s">
        <v>313</v>
      </c>
      <c r="C32" s="240"/>
      <c r="D32" s="241"/>
      <c r="E32" s="240"/>
      <c r="F32" s="241">
        <v>1504545</v>
      </c>
      <c r="G32" s="242">
        <f t="shared" si="0"/>
        <v>1504545</v>
      </c>
      <c r="H32" s="242">
        <v>1504545</v>
      </c>
      <c r="I32" s="243"/>
      <c r="J32" s="132"/>
    </row>
    <row r="33" spans="1:10" x14ac:dyDescent="0.25">
      <c r="A33" s="137" t="s">
        <v>314</v>
      </c>
      <c r="B33" s="160" t="s">
        <v>315</v>
      </c>
      <c r="C33" s="240"/>
      <c r="D33" s="241"/>
      <c r="E33" s="240"/>
      <c r="F33" s="241">
        <v>200000</v>
      </c>
      <c r="G33" s="242">
        <f t="shared" si="0"/>
        <v>200000</v>
      </c>
      <c r="H33" s="242">
        <v>200000</v>
      </c>
      <c r="I33" s="243"/>
      <c r="J33" s="132"/>
    </row>
    <row r="34" spans="1:10" x14ac:dyDescent="0.25">
      <c r="A34" s="139" t="s">
        <v>316</v>
      </c>
      <c r="B34" s="162" t="s">
        <v>317</v>
      </c>
      <c r="C34" s="246">
        <f>SUM(C31:C33)</f>
        <v>0</v>
      </c>
      <c r="D34" s="246">
        <f t="shared" ref="D34:I34" si="8">SUM(D31:D33)</f>
        <v>0</v>
      </c>
      <c r="E34" s="246">
        <f t="shared" si="8"/>
        <v>0</v>
      </c>
      <c r="F34" s="246">
        <f t="shared" si="8"/>
        <v>6749146</v>
      </c>
      <c r="G34" s="247">
        <f t="shared" si="0"/>
        <v>6749146</v>
      </c>
      <c r="H34" s="246">
        <f t="shared" si="8"/>
        <v>6749146</v>
      </c>
      <c r="I34" s="248">
        <f t="shared" si="8"/>
        <v>0</v>
      </c>
      <c r="J34" s="147"/>
    </row>
    <row r="35" spans="1:10" x14ac:dyDescent="0.25">
      <c r="A35" s="139" t="s">
        <v>318</v>
      </c>
      <c r="B35" s="162" t="s">
        <v>319</v>
      </c>
      <c r="C35" s="246"/>
      <c r="D35" s="246"/>
      <c r="E35" s="246"/>
      <c r="F35" s="246">
        <v>-85324</v>
      </c>
      <c r="G35" s="247">
        <f t="shared" si="0"/>
        <v>-85324</v>
      </c>
      <c r="H35" s="249">
        <v>-85324</v>
      </c>
      <c r="I35" s="248"/>
      <c r="J35" s="147"/>
    </row>
    <row r="36" spans="1:10" x14ac:dyDescent="0.25">
      <c r="A36" s="139" t="s">
        <v>320</v>
      </c>
      <c r="B36" s="162" t="s">
        <v>321</v>
      </c>
      <c r="C36" s="246"/>
      <c r="D36" s="250"/>
      <c r="E36" s="246"/>
      <c r="F36" s="250"/>
      <c r="G36" s="242">
        <f t="shared" si="0"/>
        <v>0</v>
      </c>
      <c r="H36" s="247"/>
      <c r="I36" s="251"/>
      <c r="J36" s="147"/>
    </row>
    <row r="37" spans="1:10" ht="13.8" thickBot="1" x14ac:dyDescent="0.3">
      <c r="A37" s="144"/>
      <c r="B37" s="164" t="s">
        <v>322</v>
      </c>
      <c r="C37" s="252">
        <f>+C21+C24+C30+C34+C35+C36</f>
        <v>141442938</v>
      </c>
      <c r="D37" s="252">
        <f t="shared" ref="D37:I37" si="9">+D21+D24+D30+D34+D35+D36</f>
        <v>0</v>
      </c>
      <c r="E37" s="252">
        <f t="shared" si="9"/>
        <v>451488258</v>
      </c>
      <c r="F37" s="252">
        <f t="shared" si="9"/>
        <v>105774974</v>
      </c>
      <c r="G37" s="247">
        <f t="shared" si="0"/>
        <v>698706170</v>
      </c>
      <c r="H37" s="252">
        <f t="shared" si="9"/>
        <v>448506654</v>
      </c>
      <c r="I37" s="253">
        <f t="shared" si="9"/>
        <v>19960675</v>
      </c>
      <c r="J37" s="147"/>
    </row>
    <row r="38" spans="1:10" x14ac:dyDescent="0.25">
      <c r="A38" s="132"/>
      <c r="B38" s="132"/>
      <c r="C38" s="148"/>
      <c r="D38" s="132"/>
      <c r="E38" s="148"/>
      <c r="F38" s="132"/>
      <c r="G38" s="132"/>
      <c r="H38" s="132"/>
      <c r="I38" s="132"/>
      <c r="J38" s="132"/>
    </row>
    <row r="39" spans="1:10" x14ac:dyDescent="0.25">
      <c r="A39" s="348" t="s">
        <v>323</v>
      </c>
      <c r="B39" s="348"/>
      <c r="C39" s="348"/>
      <c r="D39" s="132"/>
      <c r="E39" s="148"/>
      <c r="F39" s="132"/>
      <c r="G39" s="132"/>
      <c r="H39" s="132"/>
      <c r="I39" s="132"/>
      <c r="J39" s="132"/>
    </row>
    <row r="40" spans="1:10" ht="13.8" thickBot="1" x14ac:dyDescent="0.3">
      <c r="A40" s="132"/>
      <c r="B40" s="132"/>
      <c r="C40" s="148"/>
      <c r="D40" s="132"/>
      <c r="E40" s="148"/>
      <c r="F40" s="132"/>
      <c r="G40" s="132"/>
      <c r="H40" s="132"/>
      <c r="I40" s="132"/>
      <c r="J40" s="132"/>
    </row>
    <row r="41" spans="1:10" ht="26.4" x14ac:dyDescent="0.25">
      <c r="A41" s="133"/>
      <c r="B41" s="150" t="s">
        <v>324</v>
      </c>
      <c r="C41" s="165" t="s">
        <v>325</v>
      </c>
      <c r="D41" s="132"/>
      <c r="E41" s="148"/>
      <c r="F41" s="132"/>
      <c r="G41" s="132"/>
      <c r="H41" s="132"/>
      <c r="I41" s="132"/>
      <c r="J41" s="132"/>
    </row>
    <row r="42" spans="1:10" x14ac:dyDescent="0.25">
      <c r="A42" s="137" t="s">
        <v>326</v>
      </c>
      <c r="B42" s="158" t="s">
        <v>327</v>
      </c>
      <c r="C42" s="245">
        <v>499360254</v>
      </c>
      <c r="D42" s="132"/>
      <c r="E42" s="148"/>
      <c r="F42" s="132"/>
      <c r="G42" s="132"/>
      <c r="H42" s="132"/>
      <c r="I42" s="132"/>
      <c r="J42" s="132"/>
    </row>
    <row r="43" spans="1:10" x14ac:dyDescent="0.25">
      <c r="A43" s="137" t="s">
        <v>328</v>
      </c>
      <c r="B43" s="158" t="s">
        <v>329</v>
      </c>
      <c r="C43" s="245">
        <v>2678209</v>
      </c>
      <c r="D43" s="132"/>
      <c r="E43" s="148"/>
      <c r="F43" s="132"/>
      <c r="G43" s="132"/>
      <c r="H43" s="132"/>
      <c r="I43" s="132"/>
      <c r="J43" s="132"/>
    </row>
    <row r="44" spans="1:10" x14ac:dyDescent="0.25">
      <c r="A44" s="137" t="s">
        <v>330</v>
      </c>
      <c r="B44" s="158" t="s">
        <v>331</v>
      </c>
      <c r="C44" s="245">
        <v>959255</v>
      </c>
      <c r="D44" s="132"/>
      <c r="E44" s="148"/>
      <c r="F44" s="132"/>
      <c r="G44" s="132"/>
      <c r="H44" s="132"/>
      <c r="I44" s="132"/>
      <c r="J44" s="132"/>
    </row>
    <row r="45" spans="1:10" x14ac:dyDescent="0.25">
      <c r="A45" s="137" t="s">
        <v>332</v>
      </c>
      <c r="B45" s="158" t="s">
        <v>333</v>
      </c>
      <c r="C45" s="245">
        <v>-47042162</v>
      </c>
      <c r="D45" s="132"/>
      <c r="E45" s="148"/>
      <c r="F45" s="132"/>
      <c r="G45" s="132"/>
      <c r="H45" s="132"/>
      <c r="I45" s="132"/>
      <c r="J45" s="132"/>
    </row>
    <row r="46" spans="1:10" x14ac:dyDescent="0.25">
      <c r="A46" s="137" t="s">
        <v>334</v>
      </c>
      <c r="B46" s="158" t="s">
        <v>335</v>
      </c>
      <c r="C46" s="245"/>
      <c r="D46" s="132"/>
      <c r="E46" s="148"/>
      <c r="F46" s="132"/>
      <c r="G46" s="132"/>
      <c r="H46" s="132"/>
      <c r="I46" s="132"/>
      <c r="J46" s="132"/>
    </row>
    <row r="47" spans="1:10" x14ac:dyDescent="0.25">
      <c r="A47" s="137" t="s">
        <v>336</v>
      </c>
      <c r="B47" s="158" t="s">
        <v>337</v>
      </c>
      <c r="C47" s="245">
        <v>-13359621</v>
      </c>
      <c r="D47" s="132"/>
      <c r="E47" s="148"/>
      <c r="F47" s="132"/>
      <c r="G47" s="132"/>
      <c r="H47" s="132"/>
      <c r="I47" s="132"/>
      <c r="J47" s="132"/>
    </row>
    <row r="48" spans="1:10" x14ac:dyDescent="0.25">
      <c r="A48" s="139" t="s">
        <v>338</v>
      </c>
      <c r="B48" s="163" t="s">
        <v>339</v>
      </c>
      <c r="C48" s="248">
        <f>SUM(C42:C47)</f>
        <v>442595935</v>
      </c>
      <c r="D48" s="132"/>
      <c r="E48" s="148"/>
      <c r="F48" s="132"/>
      <c r="G48" s="132"/>
      <c r="H48" s="132"/>
      <c r="I48" s="132"/>
      <c r="J48" s="132"/>
    </row>
    <row r="49" spans="1:10" x14ac:dyDescent="0.25">
      <c r="A49" s="137" t="s">
        <v>340</v>
      </c>
      <c r="B49" s="158" t="s">
        <v>341</v>
      </c>
      <c r="C49" s="245">
        <v>2681046</v>
      </c>
      <c r="D49" s="132"/>
      <c r="E49" s="148"/>
      <c r="F49" s="132"/>
      <c r="G49" s="132"/>
      <c r="H49" s="132"/>
      <c r="I49" s="132"/>
      <c r="J49" s="132"/>
    </row>
    <row r="50" spans="1:10" x14ac:dyDescent="0.25">
      <c r="A50" s="137" t="s">
        <v>342</v>
      </c>
      <c r="B50" s="158" t="s">
        <v>343</v>
      </c>
      <c r="C50" s="245">
        <v>1152336</v>
      </c>
      <c r="D50" s="132"/>
      <c r="E50" s="148"/>
      <c r="F50" s="132"/>
      <c r="G50" s="132"/>
      <c r="H50" s="132"/>
      <c r="I50" s="132"/>
      <c r="J50" s="132"/>
    </row>
    <row r="51" spans="1:10" x14ac:dyDescent="0.25">
      <c r="A51" s="137" t="s">
        <v>344</v>
      </c>
      <c r="B51" s="158" t="s">
        <v>345</v>
      </c>
      <c r="C51" s="245">
        <v>646884</v>
      </c>
      <c r="D51" s="132"/>
      <c r="E51" s="148"/>
      <c r="F51" s="132"/>
      <c r="G51" s="132"/>
      <c r="H51" s="132"/>
      <c r="I51" s="132"/>
      <c r="J51" s="132"/>
    </row>
    <row r="52" spans="1:10" x14ac:dyDescent="0.25">
      <c r="A52" s="139" t="s">
        <v>346</v>
      </c>
      <c r="B52" s="163" t="s">
        <v>347</v>
      </c>
      <c r="C52" s="248">
        <f>SUM(C49:C51)</f>
        <v>4480266</v>
      </c>
      <c r="D52" s="132"/>
      <c r="E52" s="148"/>
      <c r="F52" s="132"/>
      <c r="G52" s="132"/>
      <c r="H52" s="132"/>
      <c r="I52" s="132"/>
      <c r="J52" s="132"/>
    </row>
    <row r="53" spans="1:10" x14ac:dyDescent="0.25">
      <c r="A53" s="139" t="s">
        <v>348</v>
      </c>
      <c r="B53" s="163" t="s">
        <v>349</v>
      </c>
      <c r="C53" s="248"/>
      <c r="D53" s="132"/>
      <c r="E53" s="148"/>
      <c r="F53" s="132"/>
      <c r="G53" s="132"/>
      <c r="H53" s="132"/>
      <c r="I53" s="132"/>
      <c r="J53" s="132"/>
    </row>
    <row r="54" spans="1:10" ht="26.4" x14ac:dyDescent="0.25">
      <c r="A54" s="139" t="s">
        <v>350</v>
      </c>
      <c r="B54" s="162" t="s">
        <v>351</v>
      </c>
      <c r="C54" s="248"/>
      <c r="D54" s="132"/>
      <c r="E54" s="148"/>
      <c r="F54" s="132"/>
      <c r="G54" s="132"/>
      <c r="H54" s="132"/>
      <c r="I54" s="132"/>
      <c r="J54" s="132"/>
    </row>
    <row r="55" spans="1:10" x14ac:dyDescent="0.25">
      <c r="A55" s="139" t="s">
        <v>352</v>
      </c>
      <c r="B55" s="163" t="s">
        <v>353</v>
      </c>
      <c r="C55" s="248">
        <v>1430453</v>
      </c>
      <c r="D55" s="132"/>
      <c r="E55" s="148"/>
      <c r="F55" s="132"/>
      <c r="G55" s="132"/>
      <c r="H55" s="132"/>
      <c r="I55" s="132"/>
      <c r="J55" s="132"/>
    </row>
    <row r="56" spans="1:10" ht="13.8" thickBot="1" x14ac:dyDescent="0.3">
      <c r="A56" s="144"/>
      <c r="B56" s="166" t="s">
        <v>354</v>
      </c>
      <c r="C56" s="253">
        <f>+C48+C52+C53+C54+C55</f>
        <v>448506654</v>
      </c>
      <c r="D56" s="132"/>
      <c r="E56" s="148"/>
      <c r="F56" s="132"/>
      <c r="G56" s="132"/>
      <c r="H56" s="132"/>
      <c r="I56" s="132"/>
      <c r="J56" s="132"/>
    </row>
    <row r="57" spans="1:10" x14ac:dyDescent="0.25">
      <c r="A57" s="132"/>
      <c r="B57" s="132"/>
      <c r="C57" s="148"/>
      <c r="D57" s="132"/>
      <c r="E57" s="148"/>
      <c r="F57" s="132"/>
      <c r="G57" s="132"/>
      <c r="H57" s="132"/>
      <c r="I57" s="132"/>
      <c r="J57" s="132"/>
    </row>
    <row r="58" spans="1:10" x14ac:dyDescent="0.25">
      <c r="A58" s="132"/>
      <c r="B58" s="132"/>
      <c r="C58" s="148"/>
      <c r="D58" s="132"/>
      <c r="E58" s="148"/>
      <c r="F58" s="132"/>
      <c r="G58" s="132"/>
      <c r="H58" s="132"/>
      <c r="I58" s="132"/>
      <c r="J58" s="132"/>
    </row>
    <row r="59" spans="1:10" x14ac:dyDescent="0.25">
      <c r="A59" s="340" t="s">
        <v>355</v>
      </c>
      <c r="B59" s="340"/>
      <c r="C59" s="340"/>
      <c r="D59" s="132"/>
      <c r="E59" s="148"/>
      <c r="F59" s="132"/>
      <c r="G59" s="132"/>
      <c r="H59" s="132"/>
      <c r="I59" s="132"/>
      <c r="J59" s="132"/>
    </row>
    <row r="60" spans="1:10" ht="13.8" thickBot="1" x14ac:dyDescent="0.3">
      <c r="A60" s="167"/>
      <c r="B60" s="168"/>
      <c r="C60" s="148"/>
      <c r="D60" s="132"/>
      <c r="E60" s="148"/>
      <c r="F60" s="132"/>
      <c r="G60" s="132"/>
      <c r="H60" s="132"/>
      <c r="I60" s="132"/>
      <c r="J60" s="132"/>
    </row>
    <row r="61" spans="1:10" ht="26.4" x14ac:dyDescent="0.25">
      <c r="A61" s="169"/>
      <c r="B61" s="170" t="s">
        <v>28</v>
      </c>
      <c r="C61" s="171" t="s">
        <v>325</v>
      </c>
      <c r="D61" s="132"/>
      <c r="E61" s="148"/>
      <c r="F61" s="132"/>
      <c r="G61" s="132"/>
      <c r="H61" s="132"/>
      <c r="I61" s="132"/>
      <c r="J61" s="132"/>
    </row>
    <row r="62" spans="1:10" x14ac:dyDescent="0.25">
      <c r="A62" s="172" t="s">
        <v>356</v>
      </c>
      <c r="B62" s="173" t="s">
        <v>357</v>
      </c>
      <c r="C62" s="161">
        <v>0</v>
      </c>
      <c r="D62" s="132"/>
      <c r="E62" s="148"/>
      <c r="F62" s="132"/>
      <c r="G62" s="132"/>
      <c r="H62" s="132"/>
      <c r="I62" s="132"/>
      <c r="J62" s="132"/>
    </row>
    <row r="63" spans="1:10" x14ac:dyDescent="0.25">
      <c r="A63" s="172" t="s">
        <v>358</v>
      </c>
      <c r="B63" s="173" t="s">
        <v>359</v>
      </c>
      <c r="C63" s="177">
        <v>0</v>
      </c>
      <c r="D63" s="132"/>
      <c r="E63" s="148"/>
      <c r="F63" s="132"/>
      <c r="G63" s="132"/>
      <c r="H63" s="132"/>
      <c r="I63" s="132"/>
      <c r="J63" s="132"/>
    </row>
    <row r="64" spans="1:10" x14ac:dyDescent="0.25">
      <c r="A64" s="172" t="s">
        <v>360</v>
      </c>
      <c r="B64" s="173" t="s">
        <v>361</v>
      </c>
      <c r="C64" s="177">
        <v>0</v>
      </c>
      <c r="D64" s="132"/>
      <c r="E64" s="148"/>
      <c r="F64" s="132"/>
      <c r="G64" s="132"/>
      <c r="H64" s="132"/>
      <c r="I64" s="132"/>
      <c r="J64" s="132"/>
    </row>
    <row r="65" spans="1:10" ht="26.4" x14ac:dyDescent="0.25">
      <c r="A65" s="172" t="s">
        <v>362</v>
      </c>
      <c r="B65" s="173" t="s">
        <v>363</v>
      </c>
      <c r="C65" s="177">
        <v>0</v>
      </c>
      <c r="D65" s="132"/>
      <c r="E65" s="148"/>
      <c r="F65" s="132"/>
      <c r="G65" s="132"/>
      <c r="H65" s="132"/>
      <c r="I65" s="132"/>
      <c r="J65" s="132"/>
    </row>
    <row r="66" spans="1:10" x14ac:dyDescent="0.25">
      <c r="A66" s="172" t="s">
        <v>364</v>
      </c>
      <c r="B66" s="173" t="s">
        <v>365</v>
      </c>
      <c r="C66" s="177">
        <v>0</v>
      </c>
      <c r="D66" s="132"/>
      <c r="E66" s="148"/>
      <c r="F66" s="132"/>
      <c r="G66" s="132"/>
      <c r="H66" s="132"/>
      <c r="I66" s="132"/>
      <c r="J66" s="132"/>
    </row>
    <row r="67" spans="1:10" x14ac:dyDescent="0.25">
      <c r="A67" s="172" t="s">
        <v>366</v>
      </c>
      <c r="B67" s="173" t="s">
        <v>293</v>
      </c>
      <c r="C67" s="177"/>
      <c r="D67" s="132"/>
      <c r="E67" s="148"/>
      <c r="F67" s="132"/>
      <c r="G67" s="132"/>
      <c r="H67" s="132"/>
      <c r="I67" s="132"/>
      <c r="J67" s="132"/>
    </row>
    <row r="68" spans="1:10" x14ac:dyDescent="0.25">
      <c r="A68" s="172" t="s">
        <v>367</v>
      </c>
      <c r="B68" s="173" t="s">
        <v>368</v>
      </c>
      <c r="C68" s="177">
        <v>0</v>
      </c>
      <c r="D68" s="132"/>
      <c r="E68" s="148"/>
      <c r="F68" s="132"/>
      <c r="G68" s="132"/>
      <c r="H68" s="132"/>
      <c r="I68" s="132"/>
      <c r="J68" s="132"/>
    </row>
    <row r="69" spans="1:10" x14ac:dyDescent="0.25">
      <c r="A69" s="172" t="s">
        <v>369</v>
      </c>
      <c r="B69" s="173" t="s">
        <v>370</v>
      </c>
      <c r="C69" s="177">
        <v>0</v>
      </c>
      <c r="D69" s="132"/>
      <c r="E69" s="148"/>
      <c r="F69" s="132"/>
      <c r="G69" s="132"/>
      <c r="H69" s="132"/>
      <c r="I69" s="132"/>
      <c r="J69" s="132"/>
    </row>
    <row r="70" spans="1:10" x14ac:dyDescent="0.25">
      <c r="A70" s="172" t="s">
        <v>371</v>
      </c>
      <c r="B70" s="173" t="s">
        <v>372</v>
      </c>
      <c r="C70" s="177">
        <v>0</v>
      </c>
      <c r="D70" s="132"/>
      <c r="E70" s="148"/>
      <c r="F70" s="132"/>
      <c r="G70" s="132"/>
      <c r="H70" s="132"/>
      <c r="I70" s="132"/>
      <c r="J70" s="132"/>
    </row>
    <row r="71" spans="1:10" x14ac:dyDescent="0.25">
      <c r="A71" s="172" t="s">
        <v>373</v>
      </c>
      <c r="B71" s="173" t="s">
        <v>374</v>
      </c>
      <c r="C71" s="177">
        <v>0</v>
      </c>
      <c r="D71" s="132"/>
      <c r="E71" s="148"/>
      <c r="F71" s="132"/>
      <c r="G71" s="132"/>
      <c r="H71" s="132"/>
      <c r="I71" s="132"/>
      <c r="J71" s="132"/>
    </row>
    <row r="72" spans="1:10" ht="13.8" thickBot="1" x14ac:dyDescent="0.3">
      <c r="A72" s="174" t="s">
        <v>375</v>
      </c>
      <c r="B72" s="175" t="s">
        <v>376</v>
      </c>
      <c r="C72" s="206">
        <v>0</v>
      </c>
      <c r="D72" s="132"/>
      <c r="E72" s="148"/>
      <c r="F72" s="132"/>
      <c r="G72" s="132"/>
      <c r="H72" s="132"/>
      <c r="I72" s="132"/>
      <c r="J72" s="132"/>
    </row>
    <row r="73" spans="1:10" x14ac:dyDescent="0.25">
      <c r="A73" s="167"/>
      <c r="B73" s="132"/>
      <c r="C73" s="148"/>
      <c r="D73" s="132"/>
      <c r="E73" s="148"/>
      <c r="F73" s="132"/>
      <c r="G73" s="132"/>
      <c r="H73" s="132"/>
      <c r="I73" s="132"/>
      <c r="J73" s="132"/>
    </row>
    <row r="74" spans="1:10" ht="13.8" thickBot="1" x14ac:dyDescent="0.3">
      <c r="A74" s="167"/>
      <c r="B74" s="132"/>
      <c r="C74" s="148"/>
      <c r="D74" s="132"/>
      <c r="E74" s="148"/>
      <c r="F74" s="132"/>
      <c r="G74" s="132"/>
      <c r="H74" s="132"/>
      <c r="I74" s="132"/>
      <c r="J74" s="132"/>
    </row>
    <row r="75" spans="1:10" x14ac:dyDescent="0.25">
      <c r="A75" s="341"/>
      <c r="B75" s="343" t="s">
        <v>377</v>
      </c>
      <c r="C75" s="345" t="s">
        <v>378</v>
      </c>
      <c r="D75" s="132"/>
      <c r="E75" s="148"/>
      <c r="F75" s="132"/>
      <c r="G75" s="132"/>
      <c r="H75" s="132"/>
      <c r="I75" s="132"/>
      <c r="J75" s="132"/>
    </row>
    <row r="76" spans="1:10" x14ac:dyDescent="0.25">
      <c r="A76" s="342"/>
      <c r="B76" s="344"/>
      <c r="C76" s="346"/>
      <c r="D76" s="132"/>
      <c r="E76" s="148"/>
      <c r="F76" s="132"/>
      <c r="G76" s="132"/>
      <c r="H76" s="132"/>
      <c r="I76" s="132"/>
      <c r="J76" s="132"/>
    </row>
    <row r="77" spans="1:10" x14ac:dyDescent="0.25">
      <c r="A77" s="176" t="s">
        <v>197</v>
      </c>
      <c r="B77" s="159"/>
      <c r="C77" s="177"/>
      <c r="D77" s="132"/>
      <c r="E77" s="148"/>
      <c r="F77" s="132"/>
      <c r="G77" s="132"/>
      <c r="H77" s="132"/>
      <c r="I77" s="132"/>
      <c r="J77" s="132"/>
    </row>
    <row r="78" spans="1:10" ht="13.8" thickBot="1" x14ac:dyDescent="0.3">
      <c r="A78" s="144"/>
      <c r="B78" s="178" t="s">
        <v>379</v>
      </c>
      <c r="C78" s="253">
        <v>270523</v>
      </c>
      <c r="D78" s="147"/>
      <c r="E78" s="179"/>
      <c r="F78" s="147"/>
      <c r="G78" s="147"/>
      <c r="H78" s="147"/>
      <c r="I78" s="147"/>
      <c r="J78" s="147"/>
    </row>
    <row r="79" spans="1:10" x14ac:dyDescent="0.25">
      <c r="A79" s="132"/>
      <c r="B79" s="132"/>
      <c r="C79" s="180"/>
      <c r="D79" s="132"/>
      <c r="E79" s="148"/>
      <c r="F79" s="132"/>
      <c r="G79" s="132"/>
      <c r="H79" s="132"/>
      <c r="I79" s="132"/>
      <c r="J79" s="132"/>
    </row>
    <row r="80" spans="1:10" x14ac:dyDescent="0.25">
      <c r="A80" s="132"/>
      <c r="B80" s="132"/>
      <c r="C80" s="148"/>
      <c r="D80" s="132"/>
      <c r="E80" s="148"/>
      <c r="F80" s="132"/>
      <c r="G80" s="132"/>
      <c r="H80" s="132"/>
      <c r="I80" s="132"/>
      <c r="J80" s="132"/>
    </row>
    <row r="81" spans="1:10" x14ac:dyDescent="0.25">
      <c r="A81" s="132"/>
      <c r="B81" s="132"/>
      <c r="C81" s="148"/>
      <c r="D81" s="132"/>
      <c r="E81" s="148"/>
      <c r="F81" s="132"/>
      <c r="G81" s="132"/>
      <c r="H81" s="132"/>
      <c r="I81" s="132"/>
      <c r="J81" s="132"/>
    </row>
  </sheetData>
  <mergeCells count="10">
    <mergeCell ref="A59:C59"/>
    <mergeCell ref="A75:A76"/>
    <mergeCell ref="B75:B76"/>
    <mergeCell ref="C75:C76"/>
    <mergeCell ref="E1:I1"/>
    <mergeCell ref="A2:I2"/>
    <mergeCell ref="A3:I3"/>
    <mergeCell ref="A4:I4"/>
    <mergeCell ref="C8:F8"/>
    <mergeCell ref="A39:C39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M.1.mell.</vt:lpstr>
      <vt:lpstr>M.2.mell.</vt:lpstr>
      <vt:lpstr>M.3.mell.</vt:lpstr>
      <vt:lpstr>M.4.mell.</vt:lpstr>
      <vt:lpstr>M.5.mell.</vt:lpstr>
      <vt:lpstr>M.6.mell.</vt:lpstr>
      <vt:lpstr>M.7.mell.</vt:lpstr>
      <vt:lpstr>M.8.mell.</vt:lpstr>
      <vt:lpstr>M.9.mell.</vt:lpstr>
      <vt:lpstr>M.10.mell.</vt:lpstr>
      <vt:lpstr>M.11.mell.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Dr. Szarkándi Zita</cp:lastModifiedBy>
  <cp:lastPrinted>2020-05-06T06:25:51Z</cp:lastPrinted>
  <dcterms:created xsi:type="dcterms:W3CDTF">2001-02-12T14:14:43Z</dcterms:created>
  <dcterms:modified xsi:type="dcterms:W3CDTF">2020-07-14T06:21:46Z</dcterms:modified>
</cp:coreProperties>
</file>