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7965"/>
  </bookViews>
  <sheets>
    <sheet name="1.1. " sheetId="27" r:id="rId1"/>
    <sheet name="1.2." sheetId="28" r:id="rId2"/>
    <sheet name="2.1" sheetId="29" r:id="rId3"/>
    <sheet name="2.2" sheetId="30" r:id="rId4"/>
    <sheet name="3.sz.mell.  " sheetId="8" r:id="rId5"/>
    <sheet name="4.,5." sheetId="9" r:id="rId6"/>
    <sheet name="6." sheetId="31" r:id="rId7"/>
    <sheet name="7." sheetId="32" r:id="rId8"/>
    <sheet name="8." sheetId="33" r:id="rId9"/>
    <sheet name="9.1." sheetId="34" r:id="rId10"/>
    <sheet name="9.2." sheetId="35" r:id="rId11"/>
    <sheet name="Munka2" sheetId="2" r:id="rId12"/>
    <sheet name="Munka3" sheetId="3" r:id="rId13"/>
  </sheets>
  <calcPr calcId="125725"/>
</workbook>
</file>

<file path=xl/calcChain.xml><?xml version="1.0" encoding="utf-8"?>
<calcChain xmlns="http://schemas.openxmlformats.org/spreadsheetml/2006/main">
  <c r="F9" i="35"/>
  <c r="D9" s="1"/>
  <c r="I9"/>
  <c r="C9" s="1"/>
  <c r="J9"/>
  <c r="C10"/>
  <c r="D10"/>
  <c r="C11"/>
  <c r="D11"/>
  <c r="C12"/>
  <c r="D12"/>
  <c r="C13"/>
  <c r="D13"/>
  <c r="C14"/>
  <c r="D14"/>
  <c r="C15"/>
  <c r="D15"/>
  <c r="C16"/>
  <c r="D16"/>
  <c r="C17"/>
  <c r="D17"/>
  <c r="C18"/>
  <c r="D18"/>
  <c r="C19"/>
  <c r="D19"/>
  <c r="I20"/>
  <c r="C20" s="1"/>
  <c r="C21"/>
  <c r="D21"/>
  <c r="C22"/>
  <c r="D22"/>
  <c r="C23"/>
  <c r="J23"/>
  <c r="J20" s="1"/>
  <c r="C24"/>
  <c r="D24"/>
  <c r="C25"/>
  <c r="D25"/>
  <c r="D26"/>
  <c r="D27"/>
  <c r="C28"/>
  <c r="D28"/>
  <c r="I29"/>
  <c r="C29" s="1"/>
  <c r="J29"/>
  <c r="D29" s="1"/>
  <c r="C30"/>
  <c r="D30"/>
  <c r="C31"/>
  <c r="D31"/>
  <c r="C32"/>
  <c r="D32"/>
  <c r="I33"/>
  <c r="C33" s="1"/>
  <c r="J33"/>
  <c r="D33" s="1"/>
  <c r="C34"/>
  <c r="D34"/>
  <c r="C35"/>
  <c r="D35"/>
  <c r="C36"/>
  <c r="D36"/>
  <c r="C37"/>
  <c r="D37"/>
  <c r="C38"/>
  <c r="D38"/>
  <c r="I39"/>
  <c r="C39" s="1"/>
  <c r="I40"/>
  <c r="C40" s="1"/>
  <c r="C41"/>
  <c r="D41"/>
  <c r="C42"/>
  <c r="D42"/>
  <c r="C43"/>
  <c r="J43"/>
  <c r="J40" s="1"/>
  <c r="D40" s="1"/>
  <c r="C44"/>
  <c r="D44"/>
  <c r="C45"/>
  <c r="D45"/>
  <c r="C46"/>
  <c r="D46"/>
  <c r="I47"/>
  <c r="C47" s="1"/>
  <c r="C56"/>
  <c r="D56"/>
  <c r="I57"/>
  <c r="C57" s="1"/>
  <c r="J57"/>
  <c r="D57" s="1"/>
  <c r="C58"/>
  <c r="D58"/>
  <c r="C59"/>
  <c r="D59"/>
  <c r="C60"/>
  <c r="D60"/>
  <c r="C61"/>
  <c r="D61"/>
  <c r="C62"/>
  <c r="D62"/>
  <c r="I63"/>
  <c r="C63" s="1"/>
  <c r="J63"/>
  <c r="D63" s="1"/>
  <c r="C64"/>
  <c r="D64"/>
  <c r="C65"/>
  <c r="D65"/>
  <c r="C66"/>
  <c r="D66"/>
  <c r="C67"/>
  <c r="D67"/>
  <c r="I68"/>
  <c r="C68" s="1"/>
  <c r="J68"/>
  <c r="D68" s="1"/>
  <c r="C69"/>
  <c r="D69"/>
  <c r="C70"/>
  <c r="D70"/>
  <c r="D71"/>
  <c r="D72"/>
  <c r="J39" l="1"/>
  <c r="D20"/>
  <c r="D23"/>
  <c r="D43"/>
  <c r="D39" l="1"/>
  <c r="J47"/>
  <c r="D47" s="1"/>
  <c r="C10" i="34" l="1"/>
  <c r="G10"/>
  <c r="D10" s="1"/>
  <c r="H10"/>
  <c r="E10" s="1"/>
  <c r="I10"/>
  <c r="L10"/>
  <c r="M10"/>
  <c r="N10"/>
  <c r="D11"/>
  <c r="E11"/>
  <c r="D12"/>
  <c r="E12"/>
  <c r="D13"/>
  <c r="E13"/>
  <c r="D14"/>
  <c r="E14"/>
  <c r="D15"/>
  <c r="E15"/>
  <c r="D16"/>
  <c r="E16"/>
  <c r="C17"/>
  <c r="E17"/>
  <c r="F17"/>
  <c r="G17"/>
  <c r="D17" s="1"/>
  <c r="H17"/>
  <c r="I17"/>
  <c r="D18"/>
  <c r="E18"/>
  <c r="D19"/>
  <c r="E19"/>
  <c r="D20"/>
  <c r="E20"/>
  <c r="D21"/>
  <c r="E21"/>
  <c r="D22"/>
  <c r="E22"/>
  <c r="E23"/>
  <c r="C24"/>
  <c r="F24"/>
  <c r="G24"/>
  <c r="D24" s="1"/>
  <c r="H24"/>
  <c r="I24"/>
  <c r="J24"/>
  <c r="L24"/>
  <c r="M24"/>
  <c r="N24"/>
  <c r="E24" s="1"/>
  <c r="D25"/>
  <c r="E25"/>
  <c r="D26"/>
  <c r="E26"/>
  <c r="D27"/>
  <c r="E27"/>
  <c r="D28"/>
  <c r="E28"/>
  <c r="D29"/>
  <c r="E29"/>
  <c r="D30"/>
  <c r="E30"/>
  <c r="D32"/>
  <c r="E32"/>
  <c r="F33"/>
  <c r="F31" s="1"/>
  <c r="F73" s="1"/>
  <c r="F104" s="1"/>
  <c r="G33"/>
  <c r="G31" s="1"/>
  <c r="G73" s="1"/>
  <c r="H33"/>
  <c r="H31" s="1"/>
  <c r="H73" s="1"/>
  <c r="I33"/>
  <c r="I31" s="1"/>
  <c r="I73" s="1"/>
  <c r="J33"/>
  <c r="J31" s="1"/>
  <c r="J73" s="1"/>
  <c r="J104" s="1"/>
  <c r="K33"/>
  <c r="K31" s="1"/>
  <c r="L33"/>
  <c r="L31" s="1"/>
  <c r="L73" s="1"/>
  <c r="M33"/>
  <c r="M31" s="1"/>
  <c r="M73" s="1"/>
  <c r="M104" s="1"/>
  <c r="N33"/>
  <c r="N31" s="1"/>
  <c r="N73" s="1"/>
  <c r="D34"/>
  <c r="E34"/>
  <c r="D35"/>
  <c r="E35"/>
  <c r="D36"/>
  <c r="E36"/>
  <c r="D37"/>
  <c r="E37"/>
  <c r="E39"/>
  <c r="E40"/>
  <c r="C46"/>
  <c r="F46"/>
  <c r="G46"/>
  <c r="H46"/>
  <c r="I46"/>
  <c r="J46"/>
  <c r="L46"/>
  <c r="M46"/>
  <c r="N46"/>
  <c r="D47"/>
  <c r="D46" s="1"/>
  <c r="E47"/>
  <c r="E46" s="1"/>
  <c r="D48"/>
  <c r="E48"/>
  <c r="D49"/>
  <c r="E49"/>
  <c r="D50"/>
  <c r="E50"/>
  <c r="D51"/>
  <c r="E51"/>
  <c r="D52"/>
  <c r="E52"/>
  <c r="D53"/>
  <c r="E53"/>
  <c r="D54"/>
  <c r="E54"/>
  <c r="D55"/>
  <c r="E55"/>
  <c r="D56"/>
  <c r="E56"/>
  <c r="D57"/>
  <c r="E57"/>
  <c r="D58"/>
  <c r="E58"/>
  <c r="D59"/>
  <c r="E59"/>
  <c r="D60"/>
  <c r="E60"/>
  <c r="D61"/>
  <c r="E61"/>
  <c r="D62"/>
  <c r="E62"/>
  <c r="C63"/>
  <c r="F63"/>
  <c r="G63"/>
  <c r="D63" s="1"/>
  <c r="H63"/>
  <c r="I63"/>
  <c r="J63"/>
  <c r="L63"/>
  <c r="M63"/>
  <c r="N63"/>
  <c r="E63" s="1"/>
  <c r="D64"/>
  <c r="E64"/>
  <c r="D65"/>
  <c r="E65"/>
  <c r="D66"/>
  <c r="E66"/>
  <c r="D67"/>
  <c r="E67"/>
  <c r="C68"/>
  <c r="F68"/>
  <c r="G68"/>
  <c r="H68"/>
  <c r="E68" s="1"/>
  <c r="I68"/>
  <c r="J68"/>
  <c r="D68" s="1"/>
  <c r="L68"/>
  <c r="M68"/>
  <c r="N68"/>
  <c r="D69"/>
  <c r="E69"/>
  <c r="D70"/>
  <c r="E70"/>
  <c r="D71"/>
  <c r="E71"/>
  <c r="D72"/>
  <c r="E72"/>
  <c r="C74"/>
  <c r="D74"/>
  <c r="F74"/>
  <c r="I74"/>
  <c r="L74"/>
  <c r="L103" s="1"/>
  <c r="M74"/>
  <c r="N74"/>
  <c r="E74" s="1"/>
  <c r="D75"/>
  <c r="E75"/>
  <c r="D76"/>
  <c r="E76"/>
  <c r="D77"/>
  <c r="E77"/>
  <c r="E79"/>
  <c r="C85"/>
  <c r="C103" s="1"/>
  <c r="E85"/>
  <c r="F85"/>
  <c r="I85"/>
  <c r="I103" s="1"/>
  <c r="L85"/>
  <c r="M85"/>
  <c r="D85" s="1"/>
  <c r="N85"/>
  <c r="D86"/>
  <c r="E86"/>
  <c r="D87"/>
  <c r="E87"/>
  <c r="D88"/>
  <c r="E88"/>
  <c r="D89"/>
  <c r="E89"/>
  <c r="C90"/>
  <c r="F90"/>
  <c r="G90"/>
  <c r="D90" s="1"/>
  <c r="H90"/>
  <c r="I90"/>
  <c r="J90"/>
  <c r="L90"/>
  <c r="M90"/>
  <c r="N90"/>
  <c r="E90" s="1"/>
  <c r="D91"/>
  <c r="E91"/>
  <c r="D92"/>
  <c r="E92"/>
  <c r="C93"/>
  <c r="D93"/>
  <c r="F93"/>
  <c r="I93"/>
  <c r="L93"/>
  <c r="M93"/>
  <c r="N93"/>
  <c r="E93" s="1"/>
  <c r="D94"/>
  <c r="E94"/>
  <c r="D95"/>
  <c r="E95"/>
  <c r="D96"/>
  <c r="E96"/>
  <c r="C97"/>
  <c r="D97"/>
  <c r="F97"/>
  <c r="I97"/>
  <c r="L97"/>
  <c r="M97"/>
  <c r="N97"/>
  <c r="E97" s="1"/>
  <c r="D98"/>
  <c r="E98"/>
  <c r="D99"/>
  <c r="E99"/>
  <c r="D100"/>
  <c r="E100"/>
  <c r="D101"/>
  <c r="E101"/>
  <c r="D102"/>
  <c r="E102"/>
  <c r="F103"/>
  <c r="H103"/>
  <c r="J103"/>
  <c r="M103"/>
  <c r="D105"/>
  <c r="E105"/>
  <c r="C106"/>
  <c r="F106"/>
  <c r="G106"/>
  <c r="H106"/>
  <c r="E106" s="1"/>
  <c r="I106"/>
  <c r="J106"/>
  <c r="D106" s="1"/>
  <c r="L106"/>
  <c r="M106"/>
  <c r="N106"/>
  <c r="D107"/>
  <c r="E107"/>
  <c r="D108"/>
  <c r="E108"/>
  <c r="D109"/>
  <c r="E109"/>
  <c r="D110"/>
  <c r="E110"/>
  <c r="D111"/>
  <c r="E111"/>
  <c r="D112"/>
  <c r="E112"/>
  <c r="D113"/>
  <c r="E113"/>
  <c r="D114"/>
  <c r="E114"/>
  <c r="D115"/>
  <c r="E115"/>
  <c r="D116"/>
  <c r="E116"/>
  <c r="D117"/>
  <c r="E117"/>
  <c r="D119"/>
  <c r="E119"/>
  <c r="D125"/>
  <c r="E125"/>
  <c r="D126"/>
  <c r="E126"/>
  <c r="C127"/>
  <c r="C144" s="1"/>
  <c r="F127"/>
  <c r="G127"/>
  <c r="D127" s="1"/>
  <c r="H127"/>
  <c r="I127"/>
  <c r="I144" s="1"/>
  <c r="I174" s="1"/>
  <c r="J127"/>
  <c r="L127"/>
  <c r="L144" s="1"/>
  <c r="L174" s="1"/>
  <c r="M127"/>
  <c r="N127"/>
  <c r="E127" s="1"/>
  <c r="D128"/>
  <c r="E128"/>
  <c r="D129"/>
  <c r="E129"/>
  <c r="D130"/>
  <c r="E130"/>
  <c r="D131"/>
  <c r="E131"/>
  <c r="D132"/>
  <c r="E132"/>
  <c r="D133"/>
  <c r="E133"/>
  <c r="D134"/>
  <c r="E134"/>
  <c r="D135"/>
  <c r="E135"/>
  <c r="D136"/>
  <c r="E136"/>
  <c r="D137"/>
  <c r="E137"/>
  <c r="D138"/>
  <c r="E138"/>
  <c r="D139"/>
  <c r="E139"/>
  <c r="D140"/>
  <c r="E140"/>
  <c r="C141"/>
  <c r="D141"/>
  <c r="F141"/>
  <c r="I141"/>
  <c r="L141"/>
  <c r="M141"/>
  <c r="N141"/>
  <c r="E141" s="1"/>
  <c r="D142"/>
  <c r="E142"/>
  <c r="D143"/>
  <c r="E143"/>
  <c r="F144"/>
  <c r="H144"/>
  <c r="J144"/>
  <c r="M144"/>
  <c r="C145"/>
  <c r="C173" s="1"/>
  <c r="E145"/>
  <c r="F145"/>
  <c r="I145"/>
  <c r="L145"/>
  <c r="M145"/>
  <c r="D145" s="1"/>
  <c r="N145"/>
  <c r="D146"/>
  <c r="E146"/>
  <c r="D147"/>
  <c r="E147"/>
  <c r="D148"/>
  <c r="E148"/>
  <c r="C149"/>
  <c r="E149"/>
  <c r="F149"/>
  <c r="I149"/>
  <c r="L149"/>
  <c r="M149"/>
  <c r="D149" s="1"/>
  <c r="N149"/>
  <c r="D150"/>
  <c r="E150"/>
  <c r="D151"/>
  <c r="E151"/>
  <c r="D152"/>
  <c r="E152"/>
  <c r="D153"/>
  <c r="E153"/>
  <c r="E154"/>
  <c r="E155"/>
  <c r="E156"/>
  <c r="C162"/>
  <c r="D162"/>
  <c r="F162"/>
  <c r="G162"/>
  <c r="I162"/>
  <c r="J162"/>
  <c r="L162"/>
  <c r="M162"/>
  <c r="N162"/>
  <c r="E162" s="1"/>
  <c r="D163"/>
  <c r="E163"/>
  <c r="D164"/>
  <c r="E164"/>
  <c r="D165"/>
  <c r="E165"/>
  <c r="D166"/>
  <c r="E166"/>
  <c r="D167"/>
  <c r="E167"/>
  <c r="C168"/>
  <c r="D168"/>
  <c r="F168"/>
  <c r="I168"/>
  <c r="L168"/>
  <c r="M168"/>
  <c r="N168"/>
  <c r="E168" s="1"/>
  <c r="D169"/>
  <c r="E169"/>
  <c r="D170"/>
  <c r="E170"/>
  <c r="D171"/>
  <c r="E171"/>
  <c r="D172"/>
  <c r="E172"/>
  <c r="F173"/>
  <c r="G173"/>
  <c r="I173"/>
  <c r="J173"/>
  <c r="L173"/>
  <c r="N173"/>
  <c r="E173" s="1"/>
  <c r="F174"/>
  <c r="H174"/>
  <c r="J174"/>
  <c r="D175"/>
  <c r="E175"/>
  <c r="D176"/>
  <c r="E176"/>
  <c r="I176"/>
  <c r="D177"/>
  <c r="E177"/>
  <c r="D178"/>
  <c r="D179"/>
  <c r="D180"/>
  <c r="D181"/>
  <c r="D182"/>
  <c r="D183"/>
  <c r="D184"/>
  <c r="D185"/>
  <c r="D186"/>
  <c r="D187"/>
  <c r="D188"/>
  <c r="D189"/>
  <c r="D190"/>
  <c r="D191"/>
  <c r="D192"/>
  <c r="D193"/>
  <c r="D194"/>
  <c r="D195"/>
  <c r="D196"/>
  <c r="D197"/>
  <c r="D198"/>
  <c r="D199"/>
  <c r="D200"/>
  <c r="D201"/>
  <c r="D202"/>
  <c r="D203"/>
  <c r="D204"/>
  <c r="D205"/>
  <c r="D206"/>
  <c r="D207"/>
  <c r="D208"/>
  <c r="D209"/>
  <c r="D210"/>
  <c r="D211"/>
  <c r="D212"/>
  <c r="D213"/>
  <c r="F9" i="33"/>
  <c r="F10"/>
  <c r="F11"/>
  <c r="F12"/>
  <c r="F13"/>
  <c r="F14"/>
  <c r="F15"/>
  <c r="B16"/>
  <c r="C16"/>
  <c r="D16"/>
  <c r="E16"/>
  <c r="F16"/>
  <c r="F17"/>
  <c r="F18"/>
  <c r="F19"/>
  <c r="F20"/>
  <c r="F21"/>
  <c r="F23"/>
  <c r="B24"/>
  <c r="C24"/>
  <c r="F24" s="1"/>
  <c r="D24"/>
  <c r="E24"/>
  <c r="E32"/>
  <c r="B8" i="32"/>
  <c r="C8"/>
  <c r="D8"/>
  <c r="E8"/>
  <c r="F8"/>
  <c r="G8"/>
  <c r="H8"/>
  <c r="H9"/>
  <c r="H10"/>
  <c r="H11"/>
  <c r="H12"/>
  <c r="H13"/>
  <c r="H14"/>
  <c r="B15"/>
  <c r="B7" s="1"/>
  <c r="B41" s="1"/>
  <c r="C15"/>
  <c r="C7" s="1"/>
  <c r="C41" s="1"/>
  <c r="D15"/>
  <c r="D7" s="1"/>
  <c r="E15"/>
  <c r="E7" s="1"/>
  <c r="E41" s="1"/>
  <c r="F15"/>
  <c r="F7" s="1"/>
  <c r="F41" s="1"/>
  <c r="G15"/>
  <c r="G7" s="1"/>
  <c r="G41" s="1"/>
  <c r="H16"/>
  <c r="H15" s="1"/>
  <c r="H17"/>
  <c r="H18"/>
  <c r="H19"/>
  <c r="H20"/>
  <c r="H21"/>
  <c r="H22"/>
  <c r="H23"/>
  <c r="H24"/>
  <c r="H25"/>
  <c r="H26"/>
  <c r="H27"/>
  <c r="B28"/>
  <c r="C28"/>
  <c r="D28"/>
  <c r="E28"/>
  <c r="F28"/>
  <c r="G28"/>
  <c r="H28"/>
  <c r="H29"/>
  <c r="H30"/>
  <c r="B31"/>
  <c r="C31"/>
  <c r="D31"/>
  <c r="E31"/>
  <c r="F31"/>
  <c r="G31"/>
  <c r="H31" s="1"/>
  <c r="H32"/>
  <c r="H33"/>
  <c r="H34"/>
  <c r="H35"/>
  <c r="H36"/>
  <c r="H37"/>
  <c r="H38"/>
  <c r="H39"/>
  <c r="H40"/>
  <c r="C12" i="31"/>
  <c r="D12"/>
  <c r="E12"/>
  <c r="C13"/>
  <c r="D13"/>
  <c r="E13"/>
  <c r="C15"/>
  <c r="D15"/>
  <c r="E15"/>
  <c r="C16"/>
  <c r="D16"/>
  <c r="E16"/>
  <c r="C17"/>
  <c r="D17"/>
  <c r="E17"/>
  <c r="C18"/>
  <c r="D18"/>
  <c r="E18"/>
  <c r="C19"/>
  <c r="D19"/>
  <c r="E19"/>
  <c r="C20"/>
  <c r="D20"/>
  <c r="E20"/>
  <c r="C21"/>
  <c r="D21"/>
  <c r="E21"/>
  <c r="C22"/>
  <c r="D22"/>
  <c r="E22"/>
  <c r="C23"/>
  <c r="D23"/>
  <c r="E23"/>
  <c r="C24"/>
  <c r="D24"/>
  <c r="E24"/>
  <c r="C25"/>
  <c r="D25"/>
  <c r="E25"/>
  <c r="C26"/>
  <c r="D26"/>
  <c r="E26"/>
  <c r="C27"/>
  <c r="D27"/>
  <c r="E27"/>
  <c r="C28"/>
  <c r="D28"/>
  <c r="E28"/>
  <c r="C29"/>
  <c r="D29"/>
  <c r="E29"/>
  <c r="C30"/>
  <c r="D30"/>
  <c r="E30"/>
  <c r="E31"/>
  <c r="F32"/>
  <c r="F10" s="1"/>
  <c r="F90" s="1"/>
  <c r="G32"/>
  <c r="G10" s="1"/>
  <c r="H32"/>
  <c r="H10" s="1"/>
  <c r="I32"/>
  <c r="C32" s="1"/>
  <c r="J32"/>
  <c r="J10" s="1"/>
  <c r="J90" s="1"/>
  <c r="K32"/>
  <c r="K10" s="1"/>
  <c r="K90" s="1"/>
  <c r="L32"/>
  <c r="L10" s="1"/>
  <c r="L90" s="1"/>
  <c r="M32"/>
  <c r="M10" s="1"/>
  <c r="M90" s="1"/>
  <c r="N32"/>
  <c r="N10" s="1"/>
  <c r="N90" s="1"/>
  <c r="O32"/>
  <c r="O10" s="1"/>
  <c r="O90" s="1"/>
  <c r="P32"/>
  <c r="P10" s="1"/>
  <c r="P90" s="1"/>
  <c r="Q32"/>
  <c r="Q10" s="1"/>
  <c r="Q90" s="1"/>
  <c r="R32"/>
  <c r="R10" s="1"/>
  <c r="R90" s="1"/>
  <c r="S32"/>
  <c r="S10" s="1"/>
  <c r="S90" s="1"/>
  <c r="T32"/>
  <c r="T10" s="1"/>
  <c r="T90" s="1"/>
  <c r="C33"/>
  <c r="D33"/>
  <c r="E33"/>
  <c r="C34"/>
  <c r="D34"/>
  <c r="E34"/>
  <c r="C35"/>
  <c r="D35"/>
  <c r="E35"/>
  <c r="C36"/>
  <c r="D36"/>
  <c r="E36"/>
  <c r="C37"/>
  <c r="D37"/>
  <c r="E37"/>
  <c r="C38"/>
  <c r="D38"/>
  <c r="E38"/>
  <c r="C55"/>
  <c r="D55"/>
  <c r="E55"/>
  <c r="C56"/>
  <c r="D56"/>
  <c r="E56"/>
  <c r="C57"/>
  <c r="D57"/>
  <c r="E57"/>
  <c r="C58"/>
  <c r="D58"/>
  <c r="E58"/>
  <c r="C59"/>
  <c r="D59"/>
  <c r="E59"/>
  <c r="C60"/>
  <c r="D60"/>
  <c r="E60"/>
  <c r="C61"/>
  <c r="D61"/>
  <c r="E61"/>
  <c r="C62"/>
  <c r="D62"/>
  <c r="E62"/>
  <c r="C63"/>
  <c r="D63"/>
  <c r="E63"/>
  <c r="C64"/>
  <c r="D64"/>
  <c r="E64"/>
  <c r="C65"/>
  <c r="D65"/>
  <c r="E65"/>
  <c r="C66"/>
  <c r="D66"/>
  <c r="E66"/>
  <c r="C67"/>
  <c r="D67"/>
  <c r="E67"/>
  <c r="C68"/>
  <c r="D68"/>
  <c r="E68"/>
  <c r="C69"/>
  <c r="D69"/>
  <c r="E69"/>
  <c r="C70"/>
  <c r="D70"/>
  <c r="E70"/>
  <c r="C71"/>
  <c r="D71"/>
  <c r="E71"/>
  <c r="C72"/>
  <c r="D72"/>
  <c r="E72"/>
  <c r="C73"/>
  <c r="E73"/>
  <c r="C74"/>
  <c r="D74"/>
  <c r="E74"/>
  <c r="C75"/>
  <c r="D75"/>
  <c r="E75"/>
  <c r="C76"/>
  <c r="D76"/>
  <c r="E76"/>
  <c r="E77"/>
  <c r="E78"/>
  <c r="C79"/>
  <c r="D79"/>
  <c r="E79"/>
  <c r="C80"/>
  <c r="D80"/>
  <c r="E80"/>
  <c r="C81"/>
  <c r="D81"/>
  <c r="E81"/>
  <c r="F82"/>
  <c r="C82" s="1"/>
  <c r="G82"/>
  <c r="H82"/>
  <c r="E82" s="1"/>
  <c r="I82"/>
  <c r="J82"/>
  <c r="D82" s="1"/>
  <c r="K82"/>
  <c r="L82"/>
  <c r="M82"/>
  <c r="N82"/>
  <c r="O82"/>
  <c r="P82"/>
  <c r="Q82"/>
  <c r="R82"/>
  <c r="S82"/>
  <c r="T82"/>
  <c r="C83"/>
  <c r="D83"/>
  <c r="E83"/>
  <c r="C84"/>
  <c r="D84"/>
  <c r="E84"/>
  <c r="C85"/>
  <c r="D85"/>
  <c r="E85"/>
  <c r="D86"/>
  <c r="E86"/>
  <c r="D87"/>
  <c r="E87"/>
  <c r="D88"/>
  <c r="E88"/>
  <c r="E89"/>
  <c r="C18" i="30"/>
  <c r="D18"/>
  <c r="E18"/>
  <c r="G18"/>
  <c r="H18"/>
  <c r="I18"/>
  <c r="C19"/>
  <c r="C25"/>
  <c r="C31"/>
  <c r="D31"/>
  <c r="E31"/>
  <c r="G31"/>
  <c r="H31"/>
  <c r="I31"/>
  <c r="C32"/>
  <c r="D32"/>
  <c r="E32"/>
  <c r="G32"/>
  <c r="H32"/>
  <c r="I32"/>
  <c r="C33"/>
  <c r="D33"/>
  <c r="E33"/>
  <c r="I33"/>
  <c r="C34"/>
  <c r="D34"/>
  <c r="E34"/>
  <c r="I34"/>
  <c r="C19" i="29"/>
  <c r="D19"/>
  <c r="E19"/>
  <c r="G19"/>
  <c r="H19"/>
  <c r="I19"/>
  <c r="C25"/>
  <c r="D25"/>
  <c r="C28"/>
  <c r="D28"/>
  <c r="E28"/>
  <c r="G28"/>
  <c r="H28"/>
  <c r="I28"/>
  <c r="C29"/>
  <c r="D29"/>
  <c r="E29"/>
  <c r="G29"/>
  <c r="H29"/>
  <c r="I29"/>
  <c r="C30"/>
  <c r="D30"/>
  <c r="E30"/>
  <c r="G30"/>
  <c r="H30"/>
  <c r="I30"/>
  <c r="C31"/>
  <c r="D31"/>
  <c r="E31"/>
  <c r="G31"/>
  <c r="H31"/>
  <c r="I31"/>
  <c r="C10" i="28"/>
  <c r="F10"/>
  <c r="G10"/>
  <c r="D10" s="1"/>
  <c r="H10"/>
  <c r="E10" s="1"/>
  <c r="I10"/>
  <c r="L10"/>
  <c r="M10"/>
  <c r="N10"/>
  <c r="D11"/>
  <c r="E11"/>
  <c r="D12"/>
  <c r="E12"/>
  <c r="D13"/>
  <c r="E13"/>
  <c r="D14"/>
  <c r="E14"/>
  <c r="D15"/>
  <c r="E15"/>
  <c r="D16"/>
  <c r="E16"/>
  <c r="C17"/>
  <c r="F17"/>
  <c r="G17"/>
  <c r="H17"/>
  <c r="E17" s="1"/>
  <c r="I17"/>
  <c r="J17"/>
  <c r="D17" s="1"/>
  <c r="L17"/>
  <c r="M17"/>
  <c r="N17"/>
  <c r="D18"/>
  <c r="E18"/>
  <c r="D19"/>
  <c r="E19"/>
  <c r="D20"/>
  <c r="E20"/>
  <c r="D21"/>
  <c r="E21"/>
  <c r="D22"/>
  <c r="E22"/>
  <c r="E23"/>
  <c r="C24"/>
  <c r="F24"/>
  <c r="G24"/>
  <c r="H24"/>
  <c r="E24" s="1"/>
  <c r="I24"/>
  <c r="J24"/>
  <c r="D24" s="1"/>
  <c r="L24"/>
  <c r="M24"/>
  <c r="N24"/>
  <c r="D25"/>
  <c r="E25"/>
  <c r="E26"/>
  <c r="E27"/>
  <c r="E28"/>
  <c r="D29"/>
  <c r="E29"/>
  <c r="D30"/>
  <c r="E30"/>
  <c r="F31"/>
  <c r="H31"/>
  <c r="J31"/>
  <c r="K31"/>
  <c r="D32"/>
  <c r="F33"/>
  <c r="G33"/>
  <c r="G31" s="1"/>
  <c r="G71" s="1"/>
  <c r="H33"/>
  <c r="I33"/>
  <c r="C33" s="1"/>
  <c r="C31" s="1"/>
  <c r="C71" s="1"/>
  <c r="J33"/>
  <c r="L33"/>
  <c r="L31" s="1"/>
  <c r="L71" s="1"/>
  <c r="M33"/>
  <c r="M31" s="1"/>
  <c r="M71" s="1"/>
  <c r="N33"/>
  <c r="N31" s="1"/>
  <c r="N71" s="1"/>
  <c r="C34"/>
  <c r="D34"/>
  <c r="E34"/>
  <c r="D35"/>
  <c r="E35"/>
  <c r="D36"/>
  <c r="E36"/>
  <c r="D37"/>
  <c r="E37"/>
  <c r="C38"/>
  <c r="E38"/>
  <c r="F38"/>
  <c r="G38"/>
  <c r="D38" s="1"/>
  <c r="H38"/>
  <c r="D39"/>
  <c r="E39"/>
  <c r="D40"/>
  <c r="E40"/>
  <c r="D41"/>
  <c r="E41"/>
  <c r="D48"/>
  <c r="E48"/>
  <c r="D49"/>
  <c r="E49"/>
  <c r="D50"/>
  <c r="E50"/>
  <c r="D51"/>
  <c r="E51"/>
  <c r="D52"/>
  <c r="E52"/>
  <c r="D53"/>
  <c r="E53"/>
  <c r="D54"/>
  <c r="E54"/>
  <c r="C55"/>
  <c r="E55"/>
  <c r="F55"/>
  <c r="G55"/>
  <c r="D55" s="1"/>
  <c r="I55"/>
  <c r="J55"/>
  <c r="L55"/>
  <c r="M55"/>
  <c r="N55"/>
  <c r="D56"/>
  <c r="E56"/>
  <c r="D57"/>
  <c r="E57"/>
  <c r="D58"/>
  <c r="E58"/>
  <c r="D59"/>
  <c r="E59"/>
  <c r="D60"/>
  <c r="E60"/>
  <c r="C61"/>
  <c r="E61"/>
  <c r="F61"/>
  <c r="G61"/>
  <c r="D61" s="1"/>
  <c r="H61"/>
  <c r="I61"/>
  <c r="L61"/>
  <c r="M61"/>
  <c r="N61"/>
  <c r="D62"/>
  <c r="E62"/>
  <c r="D63"/>
  <c r="E63"/>
  <c r="D64"/>
  <c r="E64"/>
  <c r="D65"/>
  <c r="E65"/>
  <c r="C66"/>
  <c r="F66"/>
  <c r="G66"/>
  <c r="D66" s="1"/>
  <c r="H66"/>
  <c r="I66"/>
  <c r="J66"/>
  <c r="L66"/>
  <c r="M66"/>
  <c r="N66"/>
  <c r="E66" s="1"/>
  <c r="D67"/>
  <c r="E67"/>
  <c r="D68"/>
  <c r="E68"/>
  <c r="D69"/>
  <c r="E69"/>
  <c r="D70"/>
  <c r="E70"/>
  <c r="F71"/>
  <c r="H71"/>
  <c r="J71"/>
  <c r="K71"/>
  <c r="C72"/>
  <c r="D72"/>
  <c r="F72"/>
  <c r="I72"/>
  <c r="L72"/>
  <c r="M72"/>
  <c r="N72"/>
  <c r="E72" s="1"/>
  <c r="D73"/>
  <c r="E73"/>
  <c r="D74"/>
  <c r="E74"/>
  <c r="D75"/>
  <c r="E75"/>
  <c r="D77"/>
  <c r="E77"/>
  <c r="D78"/>
  <c r="E78"/>
  <c r="D79"/>
  <c r="E79"/>
  <c r="D86"/>
  <c r="E86"/>
  <c r="C87"/>
  <c r="F87"/>
  <c r="G87"/>
  <c r="H87"/>
  <c r="E87" s="1"/>
  <c r="I87"/>
  <c r="J87"/>
  <c r="D87" s="1"/>
  <c r="L87"/>
  <c r="M87"/>
  <c r="N87"/>
  <c r="D88"/>
  <c r="E88"/>
  <c r="D89"/>
  <c r="E89"/>
  <c r="C90"/>
  <c r="E90"/>
  <c r="F90"/>
  <c r="I90"/>
  <c r="L90"/>
  <c r="M90"/>
  <c r="D90" s="1"/>
  <c r="N90"/>
  <c r="D91"/>
  <c r="E91"/>
  <c r="D92"/>
  <c r="E92"/>
  <c r="D93"/>
  <c r="E93"/>
  <c r="C94"/>
  <c r="E94"/>
  <c r="F94"/>
  <c r="I94"/>
  <c r="L94"/>
  <c r="M94"/>
  <c r="D94" s="1"/>
  <c r="N94"/>
  <c r="D95"/>
  <c r="E95"/>
  <c r="D96"/>
  <c r="E96"/>
  <c r="D97"/>
  <c r="E97"/>
  <c r="D98"/>
  <c r="E98"/>
  <c r="D99"/>
  <c r="E99"/>
  <c r="C100"/>
  <c r="F100"/>
  <c r="G100"/>
  <c r="H100"/>
  <c r="I100"/>
  <c r="J100"/>
  <c r="L100"/>
  <c r="N100"/>
  <c r="E100" s="1"/>
  <c r="F101"/>
  <c r="H101"/>
  <c r="J101"/>
  <c r="K101"/>
  <c r="E102"/>
  <c r="E103"/>
  <c r="C104"/>
  <c r="F104"/>
  <c r="G104"/>
  <c r="H104"/>
  <c r="E104" s="1"/>
  <c r="I104"/>
  <c r="J104"/>
  <c r="D104" s="1"/>
  <c r="K104"/>
  <c r="L104"/>
  <c r="M104"/>
  <c r="N104"/>
  <c r="D105"/>
  <c r="E105"/>
  <c r="D106"/>
  <c r="E106"/>
  <c r="D107"/>
  <c r="E107"/>
  <c r="D108"/>
  <c r="E108"/>
  <c r="D109"/>
  <c r="E109"/>
  <c r="D110"/>
  <c r="E110"/>
  <c r="D111"/>
  <c r="E111"/>
  <c r="D112"/>
  <c r="E112"/>
  <c r="D113"/>
  <c r="E113"/>
  <c r="D114"/>
  <c r="E114"/>
  <c r="D115"/>
  <c r="E115"/>
  <c r="D116"/>
  <c r="E116"/>
  <c r="D124"/>
  <c r="E124"/>
  <c r="D125"/>
  <c r="E125"/>
  <c r="D126"/>
  <c r="E126"/>
  <c r="F127"/>
  <c r="H127"/>
  <c r="E127" s="1"/>
  <c r="I127"/>
  <c r="J127"/>
  <c r="L127"/>
  <c r="M127"/>
  <c r="N127"/>
  <c r="D128"/>
  <c r="E128"/>
  <c r="D129"/>
  <c r="E129"/>
  <c r="D130"/>
  <c r="E130"/>
  <c r="D131"/>
  <c r="E131"/>
  <c r="C132"/>
  <c r="C127" s="1"/>
  <c r="C144" s="1"/>
  <c r="C171" s="1"/>
  <c r="E132"/>
  <c r="F132"/>
  <c r="G132"/>
  <c r="G127" s="1"/>
  <c r="H132"/>
  <c r="D133"/>
  <c r="E133"/>
  <c r="D134"/>
  <c r="E134"/>
  <c r="D135"/>
  <c r="E135"/>
  <c r="D136"/>
  <c r="E136"/>
  <c r="D137"/>
  <c r="E137"/>
  <c r="D138"/>
  <c r="E138"/>
  <c r="D139"/>
  <c r="E139"/>
  <c r="D140"/>
  <c r="E140"/>
  <c r="C141"/>
  <c r="E141"/>
  <c r="F141"/>
  <c r="I141"/>
  <c r="L141"/>
  <c r="M141"/>
  <c r="D141" s="1"/>
  <c r="N141"/>
  <c r="D142"/>
  <c r="E142"/>
  <c r="D143"/>
  <c r="E143"/>
  <c r="F144"/>
  <c r="H144"/>
  <c r="I144"/>
  <c r="J144"/>
  <c r="K144"/>
  <c r="E144" s="1"/>
  <c r="L144"/>
  <c r="M144"/>
  <c r="N144"/>
  <c r="C145"/>
  <c r="E145"/>
  <c r="F145"/>
  <c r="I145"/>
  <c r="L145"/>
  <c r="M145"/>
  <c r="D145" s="1"/>
  <c r="N145"/>
  <c r="D146"/>
  <c r="E146"/>
  <c r="D147"/>
  <c r="E147"/>
  <c r="D148"/>
  <c r="E148"/>
  <c r="C149"/>
  <c r="E149"/>
  <c r="F149"/>
  <c r="I149"/>
  <c r="L149"/>
  <c r="M149"/>
  <c r="D149" s="1"/>
  <c r="N149"/>
  <c r="D150"/>
  <c r="E150"/>
  <c r="D151"/>
  <c r="E151"/>
  <c r="D152"/>
  <c r="E152"/>
  <c r="D153"/>
  <c r="E153"/>
  <c r="C154"/>
  <c r="E154"/>
  <c r="F154"/>
  <c r="I154"/>
  <c r="L154"/>
  <c r="M154"/>
  <c r="D154" s="1"/>
  <c r="N154"/>
  <c r="D155"/>
  <c r="E155"/>
  <c r="D156"/>
  <c r="E156"/>
  <c r="D163"/>
  <c r="E163"/>
  <c r="D164"/>
  <c r="E164"/>
  <c r="C165"/>
  <c r="E165"/>
  <c r="F165"/>
  <c r="I165"/>
  <c r="L165"/>
  <c r="M165"/>
  <c r="D165" s="1"/>
  <c r="N165"/>
  <c r="D166"/>
  <c r="E166"/>
  <c r="D167"/>
  <c r="E167"/>
  <c r="D168"/>
  <c r="E168"/>
  <c r="D169"/>
  <c r="E169"/>
  <c r="C170"/>
  <c r="E170"/>
  <c r="F170"/>
  <c r="I170"/>
  <c r="L170"/>
  <c r="M170"/>
  <c r="D170" s="1"/>
  <c r="N170"/>
  <c r="F171"/>
  <c r="H171"/>
  <c r="I171"/>
  <c r="J171"/>
  <c r="K171"/>
  <c r="E171" s="1"/>
  <c r="L171"/>
  <c r="M171"/>
  <c r="N171"/>
  <c r="F173"/>
  <c r="C174"/>
  <c r="D174"/>
  <c r="E174"/>
  <c r="F174"/>
  <c r="I174"/>
  <c r="L174"/>
  <c r="C8" i="27"/>
  <c r="D8"/>
  <c r="E8"/>
  <c r="C15"/>
  <c r="D15"/>
  <c r="E15"/>
  <c r="C22"/>
  <c r="D22"/>
  <c r="E22"/>
  <c r="C29"/>
  <c r="E29"/>
  <c r="C31"/>
  <c r="D31"/>
  <c r="D29" s="1"/>
  <c r="D68" s="1"/>
  <c r="E31"/>
  <c r="C36"/>
  <c r="D36"/>
  <c r="E36"/>
  <c r="C47"/>
  <c r="D47"/>
  <c r="E47"/>
  <c r="C58"/>
  <c r="D58"/>
  <c r="E58"/>
  <c r="C63"/>
  <c r="D63"/>
  <c r="E63"/>
  <c r="C68"/>
  <c r="C92" s="1"/>
  <c r="E68"/>
  <c r="E92" s="1"/>
  <c r="C69"/>
  <c r="E69"/>
  <c r="C73"/>
  <c r="E73"/>
  <c r="C78"/>
  <c r="D78"/>
  <c r="D91" s="1"/>
  <c r="D159" s="1"/>
  <c r="E78"/>
  <c r="C81"/>
  <c r="E81"/>
  <c r="C85"/>
  <c r="E85"/>
  <c r="C91"/>
  <c r="E91"/>
  <c r="C98"/>
  <c r="D98"/>
  <c r="E98"/>
  <c r="D118"/>
  <c r="D135" s="1"/>
  <c r="D156" s="1"/>
  <c r="C123"/>
  <c r="C118" s="1"/>
  <c r="C135" s="1"/>
  <c r="D123"/>
  <c r="E123"/>
  <c r="E118" s="1"/>
  <c r="E135" s="1"/>
  <c r="C132"/>
  <c r="D132"/>
  <c r="E132"/>
  <c r="C136"/>
  <c r="D136"/>
  <c r="E136"/>
  <c r="C140"/>
  <c r="C155" s="1"/>
  <c r="C159" s="1"/>
  <c r="D140"/>
  <c r="E140"/>
  <c r="E155" s="1"/>
  <c r="E159" s="1"/>
  <c r="C145"/>
  <c r="D145"/>
  <c r="E145"/>
  <c r="C150"/>
  <c r="D150"/>
  <c r="E150"/>
  <c r="D155"/>
  <c r="C24" i="9"/>
  <c r="C12"/>
  <c r="E12" i="8"/>
  <c r="D12"/>
  <c r="C12"/>
  <c r="F11"/>
  <c r="F10"/>
  <c r="F12" s="1"/>
  <c r="F9"/>
  <c r="D73" i="34" l="1"/>
  <c r="E174"/>
  <c r="C174"/>
  <c r="E103"/>
  <c r="I104"/>
  <c r="E31"/>
  <c r="E73"/>
  <c r="H104"/>
  <c r="N104"/>
  <c r="L104"/>
  <c r="M173"/>
  <c r="N144"/>
  <c r="N174" s="1"/>
  <c r="G144"/>
  <c r="N103"/>
  <c r="G103"/>
  <c r="D103" s="1"/>
  <c r="E33"/>
  <c r="C33"/>
  <c r="C31" s="1"/>
  <c r="C73" s="1"/>
  <c r="C104" s="1"/>
  <c r="D33"/>
  <c r="D31" s="1"/>
  <c r="H7" i="32"/>
  <c r="D41"/>
  <c r="H41" s="1"/>
  <c r="D10" i="31"/>
  <c r="G90"/>
  <c r="D90" s="1"/>
  <c r="E10"/>
  <c r="H90"/>
  <c r="E90" s="1"/>
  <c r="D32"/>
  <c r="I10"/>
  <c r="E32"/>
  <c r="L101" i="28"/>
  <c r="L173"/>
  <c r="D71"/>
  <c r="G101"/>
  <c r="D127"/>
  <c r="G144"/>
  <c r="N101"/>
  <c r="E101" s="1"/>
  <c r="N173"/>
  <c r="E173" s="1"/>
  <c r="C173"/>
  <c r="C101"/>
  <c r="M173"/>
  <c r="D173" s="1"/>
  <c r="E71"/>
  <c r="D132"/>
  <c r="M100"/>
  <c r="M101" s="1"/>
  <c r="D33"/>
  <c r="D31" s="1"/>
  <c r="I31"/>
  <c r="I71" s="1"/>
  <c r="E33"/>
  <c r="E31" s="1"/>
  <c r="E156" i="27"/>
  <c r="E158"/>
  <c r="D92"/>
  <c r="D158"/>
  <c r="C156"/>
  <c r="C158"/>
  <c r="D144" i="34" l="1"/>
  <c r="G174"/>
  <c r="D173"/>
  <c r="M174"/>
  <c r="E104"/>
  <c r="G104"/>
  <c r="D104" s="1"/>
  <c r="E144"/>
  <c r="I90" i="31"/>
  <c r="C90" s="1"/>
  <c r="C10"/>
  <c r="I173" i="28"/>
  <c r="I101"/>
  <c r="D100"/>
  <c r="G171"/>
  <c r="D171" s="1"/>
  <c r="D144"/>
  <c r="D101"/>
  <c r="D174" i="34" l="1"/>
</calcChain>
</file>

<file path=xl/sharedStrings.xml><?xml version="1.0" encoding="utf-8"?>
<sst xmlns="http://schemas.openxmlformats.org/spreadsheetml/2006/main" count="1910" uniqueCount="624">
  <si>
    <t>4. oldal</t>
  </si>
  <si>
    <t>B E V É T E L E K</t>
  </si>
  <si>
    <t>Ezer forintban</t>
  </si>
  <si>
    <t>Sor-
szám</t>
  </si>
  <si>
    <t>2014. évi előirányzat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</si>
  <si>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</si>
  <si>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</si>
  <si>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</si>
  <si>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</si>
  <si>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</si>
  <si>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</si>
  <si>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</si>
  <si>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</si>
  <si>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</si>
  <si>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</si>
  <si>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</si>
  <si>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központosított előirányzatok</t>
  </si>
  <si>
    <t>1.6.</t>
  </si>
  <si>
    <t>Helyi önkormányzatok kiegészítő támogatásai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</si>
  <si>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</si>
  <si>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</si>
  <si>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</si>
  <si>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</si>
  <si>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</si>
  <si>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</si>
  <si>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</si>
  <si>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</si>
  <si>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</si>
  <si>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</si>
  <si>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</si>
  <si>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</si>
  <si>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</si>
  <si>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</si>
  <si>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</si>
  <si>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</si>
  <si>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</si>
  <si>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</si>
  <si>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</si>
  <si>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</si>
  <si>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</si>
  <si>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</si>
  <si>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</si>
  <si>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</si>
  <si>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</si>
  <si>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</si>
  <si>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</si>
  <si>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</si>
  <si>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</si>
  <si>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</si>
  <si>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</si>
  <si>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4.2.</t>
  </si>
  <si>
    <t>Gépjárműadó</t>
  </si>
  <si>
    <t>4.3.</t>
  </si>
  <si>
    <t>Egyéb áruhasználati és szolgáltatási adók</t>
  </si>
  <si>
    <t>Egyéb közhatalmi bevételek</t>
  </si>
  <si>
    <t>5.</t>
  </si>
  <si>
    <t>Működési bevételek (5.1.+…+ 5.10.)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</si>
  <si>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</si>
  <si>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</si>
  <si>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</si>
  <si>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</si>
  <si>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</si>
  <si>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</si>
  <si>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</si>
  <si>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</si>
  <si>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</si>
  <si>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</si>
  <si>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</si>
  <si>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</si>
  <si>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</si>
  <si>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</si>
  <si>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</si>
  <si>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</si>
  <si>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</si>
  <si>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</si>
  <si>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</si>
  <si>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</si>
  <si>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</si>
  <si>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</si>
  <si>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</si>
  <si>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</si>
  <si>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</si>
  <si>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</si>
  <si>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</si>
  <si>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</si>
  <si>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</si>
  <si>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</si>
  <si>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</si>
  <si>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</si>
  <si>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</si>
  <si>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</si>
  <si>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</si>
  <si>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</si>
  <si>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</si>
  <si>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</si>
  <si>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</si>
  <si>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</si>
  <si>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</si>
  <si>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</si>
  <si>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</si>
  <si>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</si>
  <si>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</si>
  <si>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</si>
  <si>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</si>
  <si>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</si>
  <si>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</si>
  <si>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</si>
  <si>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</si>
  <si>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</si>
  <si>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</si>
  <si>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</si>
  <si>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</si>
  <si>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</si>
  <si>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</si>
  <si>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</si>
  <si>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</si>
  <si>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</si>
  <si>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</si>
  <si>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</si>
  <si>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</si>
  <si>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</si>
  <si>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</si>
  <si>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</si>
  <si>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</si>
  <si>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</si>
  <si>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</si>
  <si>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</si>
  <si>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</si>
  <si>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</si>
  <si>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</si>
  <si>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</si>
  <si>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</si>
  <si>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</si>
  <si>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</si>
  <si>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</si>
  <si>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</si>
  <si>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</si>
  <si>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</si>
  <si>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</si>
  <si>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</si>
  <si>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</si>
  <si>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</si>
  <si>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</si>
  <si>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</si>
  <si>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</si>
  <si>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</si>
  <si>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</si>
  <si>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</si>
  <si>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</si>
  <si>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</si>
  <si>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</si>
  <si>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</si>
  <si>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</si>
  <si>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</si>
  <si>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</si>
  <si>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</si>
  <si>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FINANSZÍROZÁSI BEVÉTELEK ÖSSZESEN: (10. + … +15.)</t>
  </si>
  <si>
    <t xml:space="preserve">    17.</t>
  </si>
  <si>
    <t>KÖLTSÉGVETÉSI ÉS FINANSZÍROZÁSI BEVÉTELEK ÖSSZESEN: (9+16)</t>
  </si>
  <si>
    <t>K I A D Á S O K</t>
  </si>
  <si>
    <t>Kiadási jogcímek</t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</si>
  <si>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</si>
  <si>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</si>
  <si>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</si>
  <si>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</si>
  <si>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</si>
  <si>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</si>
  <si>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Elvonások és befizetések</t>
  </si>
  <si>
    <t>1.7.</t>
  </si>
  <si>
    <t xml:space="preserve">   - Garancia- és kezességvállalásból kifizetés ÁH-n belülre</t>
  </si>
  <si>
    <t>1.8.</t>
  </si>
  <si>
    <t xml:space="preserve">   -Visszatérítendő támogatások, kölcsönök nyújtása ÁH-n belülre</t>
  </si>
  <si>
    <t>1.9.</t>
  </si>
  <si>
    <t xml:space="preserve">   - Visszatérítendő támogatások, kölcsönök törlesztése ÁH-n belülre</t>
  </si>
  <si>
    <t>1.10.</t>
  </si>
  <si>
    <t xml:space="preserve">   - Egyéb működési célú támogatások ÁH-n belülre</t>
  </si>
  <si>
    <t>1.11.</t>
  </si>
  <si>
    <t xml:space="preserve">   - Garancia és kezességvállalásból kifizetés ÁH-n kívülre</t>
  </si>
  <si>
    <t>1.12.</t>
  </si>
  <si>
    <t xml:space="preserve">   - Visszatérítendő támogatások, kölcsönök nyújtása ÁH-n kívülre</t>
  </si>
  <si>
    <t>1.13.</t>
  </si>
  <si>
    <t xml:space="preserve">   - Árkiegészítések, ártámogatások</t>
  </si>
  <si>
    <t>1.14.</t>
  </si>
  <si>
    <t xml:space="preserve">   - Kamattámogatások</t>
  </si>
  <si>
    <t>1.15.</t>
  </si>
  <si>
    <t xml:space="preserve">   - Egyéb működési célú támogatások államháztartáson kívülre</t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</si>
  <si>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</si>
  <si>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</si>
  <si>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</si>
  <si>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</si>
  <si>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</si>
  <si>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</si>
  <si>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</si>
  <si>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</si>
  <si>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</si>
  <si>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</si>
  <si>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</si>
  <si>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</si>
  <si>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</si>
  <si>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</si>
  <si>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</si>
  <si>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</si>
  <si>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</si>
  <si>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</si>
  <si>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Tartalékok (3.1.+3.2.)</t>
  </si>
  <si>
    <t>Általános tartalék</t>
  </si>
  <si>
    <t>Céltartalék</t>
  </si>
  <si>
    <t>4.</t>
  </si>
  <si>
    <t>KÖLTSÉGVETÉSI KIADÁSOK ÖSSZESEN (1+2+3)</t>
  </si>
  <si>
    <t>Hitel-, kölcsöntörlesztés államháztartáson kívülre (5.1. + … + 5.3.)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</si>
  <si>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</si>
  <si>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</si>
  <si>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</si>
  <si>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>Belföldi értékpapírok kiadásai (6.1. + … + 6.4.)</t>
  </si>
  <si>
    <t xml:space="preserve">   Forgatási célú belföldi értékpapírok vásárlása</t>
  </si>
  <si>
    <t xml:space="preserve">   Forgatási célú belföldi értékpapírok beváltása</t>
  </si>
  <si>
    <t xml:space="preserve">   Befektetési célú belföldi értékpapírok vásárlása</t>
  </si>
  <si>
    <t xml:space="preserve">   Befektetési célú belföldi értékpapírok beváltása</t>
  </si>
  <si>
    <t>7.</t>
  </si>
  <si>
    <t>Belföldi finanszírozás kiadásai (7.1. + … + 7.4.)</t>
  </si>
  <si>
    <t>Államháztartáson belüli megelőlegezések folyósítása</t>
  </si>
  <si>
    <t>Államháztartáson belüli megelőlegezések visszafizetése</t>
  </si>
  <si>
    <t xml:space="preserve"> Pénzeszközök betétként elhelyezése </t>
  </si>
  <si>
    <t xml:space="preserve"> Pénzügyi lízing kiadásai</t>
  </si>
  <si>
    <t>Külföldi finanszírozás kiadásai (6.1. + … + 6.4.)</t>
  </si>
  <si>
    <t xml:space="preserve"> Forgatási célú külföldi értékpapírok vásárlása</t>
  </si>
  <si>
    <t xml:space="preserve"> Befektetési célú külföldi értékpapírok beváltása</t>
  </si>
  <si>
    <t xml:space="preserve"> Külföldi értékpapírok beváltása</t>
  </si>
  <si>
    <t xml:space="preserve"> Külföldi hitelek, kölcsönök törlesztése</t>
  </si>
  <si>
    <t>FINANSZÍROZÁSI KIADÁSOK ÖSSZESEN: (5.+…+8.)</t>
  </si>
  <si>
    <t>10.</t>
  </si>
  <si>
    <t>KIADÁSOK ÖSSZESEN: (4+9)</t>
  </si>
  <si>
    <t>KÖLTSÉGVETÉSI, FINANSZÍROZÁSI BEVÉTELEK ÉS KIADÁSOK EGYENLEGE</t>
  </si>
  <si>
    <t>Költségvetési hiány, többlet ( költségvetési bevételek 9. sor - költségvetési kiadások 4. sor) (+/-)</t>
  </si>
  <si>
    <t>Finanszírozási bevételek, kiadások egyenlege (finanszírozási bevételek 16. sor - finanszírozási kiadások 9. sor) (+/-)</t>
  </si>
  <si>
    <t>Bevételek</t>
  </si>
  <si>
    <t>Kiadások</t>
  </si>
  <si>
    <t>Megnevezés</t>
  </si>
  <si>
    <t>Önkormányzatok működési támogatásai</t>
  </si>
  <si>
    <t>Személyi juttatások</t>
  </si>
  <si>
    <t>Működési célú támogatások államháztartáson belülről</t>
  </si>
  <si>
    <t>2.-ból EU-s támogatás</t>
  </si>
  <si>
    <t xml:space="preserve">Dologi kiadások </t>
  </si>
  <si>
    <t>Közhatalmi bevételek</t>
  </si>
  <si>
    <t>Működési célú átvett pénzeszközök</t>
  </si>
  <si>
    <t>Tartalékok</t>
  </si>
  <si>
    <t>11.</t>
  </si>
  <si>
    <t>12.</t>
  </si>
  <si>
    <t>13.</t>
  </si>
  <si>
    <t>Költségvetési bevételek összesen (1.+2.+4.+5.+7.+…+12.)</t>
  </si>
  <si>
    <t>Költségvetési kiadások összesen (1.+...+12.)</t>
  </si>
  <si>
    <t>14.</t>
  </si>
  <si>
    <t>Hiány belső finanszírozásának bevételei (15.+…+18. )</t>
  </si>
  <si>
    <t>Értékpapír vásárlása, visszavásárlása</t>
  </si>
  <si>
    <t>15.</t>
  </si>
  <si>
    <t xml:space="preserve">   Költségvetési maradvány igénybevétele </t>
  </si>
  <si>
    <t>Likviditási célú hitelek törlesztése</t>
  </si>
  <si>
    <t>16.</t>
  </si>
  <si>
    <t xml:space="preserve">   Vállalkozási maradvány igénybevétele </t>
  </si>
  <si>
    <t>Rövid lejáratú hitelek törlesztése</t>
  </si>
  <si>
    <t>17.</t>
  </si>
  <si>
    <t xml:space="preserve">   Betét visszavonásából származó bevétel </t>
  </si>
  <si>
    <t>Hosszú lejáratú hitelek törlesztése</t>
  </si>
  <si>
    <t>18.</t>
  </si>
  <si>
    <t xml:space="preserve">   Egyéb belső finanszírozási bevételek</t>
  </si>
  <si>
    <t>Kölcsön törlesztése</t>
  </si>
  <si>
    <t>19.</t>
  </si>
  <si>
    <t xml:space="preserve">Hiány külső finanszírozásának bevételei (20.+…+21.) </t>
  </si>
  <si>
    <t>Forgatási célú belföldi, külföldi értékpapírok vásárlása</t>
  </si>
  <si>
    <t>20.</t>
  </si>
  <si>
    <t xml:space="preserve">   Likviditási célú hitelek, kölcsönök felvétele</t>
  </si>
  <si>
    <t>Betét elhelyezése</t>
  </si>
  <si>
    <t>21.</t>
  </si>
  <si>
    <t xml:space="preserve">   Értékpapírok bevételei</t>
  </si>
  <si>
    <t>22.</t>
  </si>
  <si>
    <t>Működési célú finanszírozási bevételek összesen (14.+19.)</t>
  </si>
  <si>
    <t>Működési célú finanszírozási kiadások összesen (14.+...+21.)</t>
  </si>
  <si>
    <t>23.</t>
  </si>
  <si>
    <t>BEVÉTEL ÖSSZESEN (13.+22.)</t>
  </si>
  <si>
    <t>KIADÁSOK ÖSSZESEN (13.+22.)</t>
  </si>
  <si>
    <t>24.</t>
  </si>
  <si>
    <t>Költségvetési hiány:</t>
  </si>
  <si>
    <t>Költségvetési többlet:</t>
  </si>
  <si>
    <t>25.</t>
  </si>
  <si>
    <t>Tárgyévi  hiány:</t>
  </si>
  <si>
    <t>Tárgyévi  többlet:</t>
  </si>
  <si>
    <t>Felhalmozási célú támogatások államháztartáson belülről</t>
  </si>
  <si>
    <t>1.-ből EU-s támogatás</t>
  </si>
  <si>
    <t>1.-ből EU-s forrásból megvalósuló beruházás</t>
  </si>
  <si>
    <t>Felhalmozási bevételek</t>
  </si>
  <si>
    <t>3.-ból EU-s forrásból megvalósuló felújítás</t>
  </si>
  <si>
    <t>4.-ből EU-s támogatás (közvetlen)</t>
  </si>
  <si>
    <t>Egyéb felhalmozási célú bevételek</t>
  </si>
  <si>
    <t>Költségvetési bevételek összesen: (1.+3.+4.+6.+…+11.)</t>
  </si>
  <si>
    <t>Költségvetési kiadások összesen: (1.+3.+5.+...+11.)</t>
  </si>
  <si>
    <t>Hiány belső finanszírozás bevételei ( 14+…+18)</t>
  </si>
  <si>
    <t>Költségvetési maradvány igénybevétele</t>
  </si>
  <si>
    <t>Hitelek törlesztése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</si>
  <si>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</si>
  <si>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</si>
  <si>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</si>
  <si>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</si>
  <si>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Befektetési célú belföldi, külföldi értékpapírok vásárlása</t>
  </si>
  <si>
    <t>Hiány külső finanszírozásának bevételei (20+…+24 )</t>
  </si>
  <si>
    <t>Hosszú lejáratú hitelek, kölcsönök felvétele</t>
  </si>
  <si>
    <t>Pénzügyi lízing kiadásai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</si>
  <si>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</si>
  <si>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</si>
  <si>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</si>
  <si>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</si>
  <si>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Felhalmozási célú finanszírozási bevételek összesen (13.+19.)</t>
  </si>
  <si>
    <t>26.</t>
  </si>
  <si>
    <t>BEVÉTEL ÖSSZESEN (12+25)</t>
  </si>
  <si>
    <t>KIADÁSOK ÖSSZESEN (12+25)</t>
  </si>
  <si>
    <t>27.</t>
  </si>
  <si>
    <t>28.</t>
  </si>
  <si>
    <t>Sor-szám</t>
  </si>
  <si>
    <t>MEGNEVEZÉS</t>
  </si>
  <si>
    <t>Évek</t>
  </si>
  <si>
    <t>Összesen
(6=3+4+5)</t>
  </si>
  <si>
    <t>2015.</t>
  </si>
  <si>
    <t>2016.</t>
  </si>
  <si>
    <t>2017.</t>
  </si>
  <si>
    <t>ÖSSZES KÖTELEZETTSÉG</t>
  </si>
  <si>
    <t>Bevételi jogcímek</t>
  </si>
  <si>
    <t>Helyi adók</t>
  </si>
  <si>
    <t>Az önkormányzati vagyon és az önkormányzatot megillető vagyoni értékű jog értékesítéséből és hasznosításából származó bevétel</t>
  </si>
  <si>
    <t>Osztalék, a koncessziós díj és a hozambevétel</t>
  </si>
  <si>
    <t>Tárgyi eszköz és az immateriális jószág, részvény, részesedés, vállalat értékesítéséből vagy privatizációból származó bevétel</t>
  </si>
  <si>
    <t>Bírság-, pótlék- és díjbevétel</t>
  </si>
  <si>
    <t>Kezességvállalással kapcsolatos megtérülés</t>
  </si>
  <si>
    <t>Fejlesztési cél leírása</t>
  </si>
  <si>
    <t>Fejlesztés várható kiadása</t>
  </si>
  <si>
    <t>ADÓSSÁGOT KELETKEZTETŐ ÜGYLETEK VÁRHATÓ EGYÜTTES ÖSSZEGE</t>
  </si>
  <si>
    <t>Teljes költség</t>
  </si>
  <si>
    <t>Felhasználás
2013. XII.31-ig</t>
  </si>
  <si>
    <t>ÖSSZESEN:</t>
  </si>
  <si>
    <t>EU-s projekt neve, azonosítója:</t>
  </si>
  <si>
    <t>Ezer forintban!</t>
  </si>
  <si>
    <t>Források</t>
  </si>
  <si>
    <t>2014.</t>
  </si>
  <si>
    <t>Összesen</t>
  </si>
  <si>
    <t>Saját erő</t>
  </si>
  <si>
    <t>- saját erőből központi támogatás</t>
  </si>
  <si>
    <t>EU-s forrás</t>
  </si>
  <si>
    <t>Társfinanszírozás</t>
  </si>
  <si>
    <t>Hitel</t>
  </si>
  <si>
    <t>Források összesen:</t>
  </si>
  <si>
    <t>Kiadások, költségek</t>
  </si>
  <si>
    <t>Személyi jellegű</t>
  </si>
  <si>
    <t>Beruházások, beszerzések</t>
  </si>
  <si>
    <t>Szolgáltatások igénybe vétele</t>
  </si>
  <si>
    <t>Adminisztratív költségek</t>
  </si>
  <si>
    <t>Összesen:</t>
  </si>
  <si>
    <t>Önkormányzaton kívüli EU-s projektekhez történő hozzájárulás 2014. évi előirányzat</t>
  </si>
  <si>
    <t>Támogatott neve</t>
  </si>
  <si>
    <t>Hozzájárulás  (E Ft)</t>
  </si>
  <si>
    <t>Száma</t>
  </si>
  <si>
    <t>Előirányzat-csoport, kiemelt előirányzat megnevezése</t>
  </si>
  <si>
    <t xml:space="preserve"> 10.</t>
  </si>
  <si>
    <t>BEVÉTELEK ÖSSZESEN: (9+16)</t>
  </si>
  <si>
    <t>Éves engedélyezett létszám előirányzat (fő)</t>
  </si>
  <si>
    <t>Közfoglalkoztatottak létszáma (fő)</t>
  </si>
  <si>
    <t>Felhalmozási célú átvett pénzeszközök</t>
  </si>
  <si>
    <t>Tiszajenői Közös Önkormányzti Hivatal 2014. évi bevételei és kiadásai</t>
  </si>
  <si>
    <t>Kötelező feladat</t>
  </si>
  <si>
    <t>Önként vállalt feladat</t>
  </si>
  <si>
    <t>Működési bevételek (1.1.+…+1.10.)</t>
  </si>
  <si>
    <t>Kiszámlázott általános forgalmi adó</t>
  </si>
  <si>
    <t>Általános forgalmi adó visszatérülése</t>
  </si>
  <si>
    <t>Visszatérítendő támogatások, kölcsönök visszatérülése ÁH-n belülről</t>
  </si>
  <si>
    <t>Egyéb működési célú támogatások bevételei államháztartáson belülről</t>
  </si>
  <si>
    <t>Egyéb felhalmozási célú támogatások bevételei államháztartáson belülről</t>
  </si>
  <si>
    <t>- ebből EU-s támogatás</t>
  </si>
  <si>
    <t>Felhalmozási bevételek (5.1.+…+5.3.)</t>
  </si>
  <si>
    <t>Költségvetési bevételek összesen (1.+…+7.)</t>
  </si>
  <si>
    <t>Finanszírozási bevételek (9.1.+…+9.3.)</t>
  </si>
  <si>
    <t>9.1.</t>
  </si>
  <si>
    <t>9.2.</t>
  </si>
  <si>
    <t>Vállalkozási maradvány igénybevétele</t>
  </si>
  <si>
    <t>9.3.</t>
  </si>
  <si>
    <t>Irányító szervi (önkormányzati) támogatás (intézményfinanszírozás)</t>
  </si>
  <si>
    <t>BEVÉTELEK ÖSSZESEN: (8.+9.)</t>
  </si>
  <si>
    <t>Működési költségvetés kiadásai (1.1+…+1.5.)</t>
  </si>
  <si>
    <t>Felhalmozási költségvetés kiadásai (2.1.+…+2.3.)</t>
  </si>
  <si>
    <t>Egyéb fejlesztési célú kiadások</t>
  </si>
  <si>
    <t xml:space="preserve"> - ebből EU-s forrásból tám. megvalósuló programok, projektek kiadásai</t>
  </si>
  <si>
    <t>KIADÁSOK ÖSSZESEN: (1.+2.)</t>
  </si>
  <si>
    <t>1.oldal</t>
  </si>
  <si>
    <r>
      <t xml:space="preserve">   Működési költségvetés kiadásai </t>
    </r>
    <r>
      <rPr>
        <sz val="10"/>
        <rFont val="Times New Roman CE"/>
        <charset val="238"/>
      </rPr>
      <t>(1.1+…+1.5.)</t>
    </r>
  </si>
  <si>
    <r>
      <t xml:space="preserve">   Felhalmozási költségvetés kiadásai </t>
    </r>
    <r>
      <rPr>
        <sz val="10"/>
        <rFont val="Times New Roman CE"/>
        <charset val="238"/>
      </rPr>
      <t>(2.1.+2.3.+2.5.)</t>
    </r>
  </si>
  <si>
    <t>Sor-</t>
  </si>
  <si>
    <t>szám</t>
  </si>
  <si>
    <t>előirányzat</t>
  </si>
  <si>
    <t xml:space="preserve">2014. évi </t>
  </si>
  <si>
    <t>Vagyoni típusú adók</t>
  </si>
  <si>
    <t>Értékesítési és forgalmi adók</t>
  </si>
  <si>
    <t>Beruházás,  felújítás  megnevezése</t>
  </si>
  <si>
    <t>1. BERUHÁZÁSOK</t>
  </si>
  <si>
    <t>2. FELÚJÍTÁSOK</t>
  </si>
  <si>
    <t>1.1. Belterületi csapadékvíz rendezés</t>
  </si>
  <si>
    <t xml:space="preserve">       1.1.2. Belvízelvezetéssel összefüggő kártalanítás</t>
  </si>
  <si>
    <t xml:space="preserve">       1.1.3. Belvízelvezetés céljára telek vásárlás</t>
  </si>
  <si>
    <t xml:space="preserve"> Ezer forintban</t>
  </si>
  <si>
    <t>3. EGYÉB FELHALMOZÁSI KIADÁSOK</t>
  </si>
  <si>
    <t>3.2. Egyéb felhalmozási célú támogatások ÁH-n kívülre</t>
  </si>
  <si>
    <t>3.1. Egyéb felhalmozási célú támogatások ÁH-n belülre</t>
  </si>
  <si>
    <t xml:space="preserve">       1.1.4. Belterületi csapadékvíz rendszer kapubejárók     </t>
  </si>
  <si>
    <t>3.1.1. Tiszajenő-Tiszavárkony Viziközmű Beruházási</t>
  </si>
  <si>
    <t>1.2. Informatikai eszközök beszerzése</t>
  </si>
  <si>
    <t>1.2.1. Önkormányzat informatikai eszköz beszerzés</t>
  </si>
  <si>
    <t>1.3. Egyéb tárgyi eszközök beszerzése</t>
  </si>
  <si>
    <t>1.3.3.Orvosi rendelő elhasználódott tárgyi eszköz pótl.</t>
  </si>
  <si>
    <t>1.3.1.Védőnő elhasználódott tárgyi eszközök pótlása</t>
  </si>
  <si>
    <t>1.3.2.Fogorvosi rendelő elhasználódott tágyi eszk.pótl.</t>
  </si>
  <si>
    <t>2.1. Ivóvíz és csatorna közműrendszer felújítás TRV Zrt</t>
  </si>
  <si>
    <t xml:space="preserve">          Társulásnak BM önerő alap támogatás átadás</t>
  </si>
  <si>
    <t xml:space="preserve">3.2.1. DUNA ASZFALT KFT szennyvízberuházással          </t>
  </si>
  <si>
    <t>3.3.1. Tiszajenő-Tiszavárkony Viziközmű Beruházási</t>
  </si>
  <si>
    <t xml:space="preserve">          Társulásnak visszatérülő ÁFA megelőlegezéséhez</t>
  </si>
  <si>
    <t>2012/2013</t>
  </si>
  <si>
    <t>2013.</t>
  </si>
  <si>
    <t>ÉAOP-5.1.2/D2-11-0039 Belterületi csapadékvíz rendezés</t>
  </si>
  <si>
    <t>2014. után</t>
  </si>
  <si>
    <t xml:space="preserve">Egyéb forrás </t>
  </si>
  <si>
    <t>5026</t>
  </si>
  <si>
    <t>2012.</t>
  </si>
  <si>
    <t xml:space="preserve">1.Tiszajenő-Tiszavárkony Viziközmű Beruházási Társulás részére </t>
  </si>
  <si>
    <t>1.2.Visszatérülő áfa megelőlegezéséhez kölcsön nyújtása</t>
  </si>
  <si>
    <t>-</t>
  </si>
  <si>
    <t>Dologi kiadások</t>
  </si>
  <si>
    <t>7.5.</t>
  </si>
  <si>
    <t>Központi, irányító szervi támogatások folyósítása</t>
  </si>
  <si>
    <t>ebből: Önkormányzati hivatal működésének állami támogatása</t>
  </si>
  <si>
    <t xml:space="preserve">Ezer forintban </t>
  </si>
  <si>
    <t>1.3.4.Tűzoltó tömlő beszerzés</t>
  </si>
  <si>
    <t>2014</t>
  </si>
  <si>
    <t>DUNA ASZFALT KFT</t>
  </si>
  <si>
    <t>szennyvízközmű fejlesztés beruházással</t>
  </si>
  <si>
    <t xml:space="preserve">összefüggő üzletrész átruházás </t>
  </si>
  <si>
    <t>Tiszajenő Községi Önkormányzat saját bevételeinek részletezése az adósságot keletkeztető ügyletből származó tárgyévi fizetési kötelezettség megállapításához</t>
  </si>
  <si>
    <t>Tiszajenő Községi Önkormányzat</t>
  </si>
  <si>
    <t>Ezen belül: kiemelt kiadási előirányzatok</t>
  </si>
  <si>
    <t xml:space="preserve">Személyi </t>
  </si>
  <si>
    <t xml:space="preserve">Munkaadót </t>
  </si>
  <si>
    <t xml:space="preserve">Dologi </t>
  </si>
  <si>
    <t>Ellátottak</t>
  </si>
  <si>
    <t>jellegű kiadások</t>
  </si>
  <si>
    <t>terhelő járulékok</t>
  </si>
  <si>
    <t>kiadások</t>
  </si>
  <si>
    <t>pénzbeni juttatása</t>
  </si>
  <si>
    <t>I.</t>
  </si>
  <si>
    <t>Ezen belül :</t>
  </si>
  <si>
    <t xml:space="preserve"> Önkormányzati igazgatási feladatok</t>
  </si>
  <si>
    <t xml:space="preserve"> Ellátandó feladatok:</t>
  </si>
  <si>
    <t>Víztermelés, kezelés és ellátás</t>
  </si>
  <si>
    <t>Hulladékkezelés, ártalmatlanítás</t>
  </si>
  <si>
    <t>Közutak fenntartása</t>
  </si>
  <si>
    <t>Lakóingatlan bérbeadás, üzemeltetés</t>
  </si>
  <si>
    <t>Nem lakóingatlan bérbeadás, üzemeltetés</t>
  </si>
  <si>
    <t>Zöldterület kezelés, játszótér fenntartás</t>
  </si>
  <si>
    <t>Közvilágítás</t>
  </si>
  <si>
    <t>Közterület rendjének fenntartása</t>
  </si>
  <si>
    <t xml:space="preserve">Egyéb oktatási tevékenység </t>
  </si>
  <si>
    <t>Háziorvosi ellátás</t>
  </si>
  <si>
    <t>Fogorvosi alapellátás</t>
  </si>
  <si>
    <t>Család és nővédelmi egészségügyi gondozás</t>
  </si>
  <si>
    <t>Ifjúság-egészségügyi gondozás</t>
  </si>
  <si>
    <t xml:space="preserve">Közfoglalkoztatás </t>
  </si>
  <si>
    <t>Lakosságnak juttatott támogatások és szociális</t>
  </si>
  <si>
    <t xml:space="preserve">rászorultsági jellegű ellátások összesen: </t>
  </si>
  <si>
    <t xml:space="preserve">   Gyermekvédelmi támogatás (Erzsébet utalvány)</t>
  </si>
  <si>
    <t xml:space="preserve">   Óvodáztatási támogatás</t>
  </si>
  <si>
    <t>Betegséggel kapcsolatos ellátás</t>
  </si>
  <si>
    <t xml:space="preserve">   Helyi megállapítású közgyógyellátás</t>
  </si>
  <si>
    <t xml:space="preserve">   Foglalkoztatást helyettesítő támogatás</t>
  </si>
  <si>
    <t>Lakhatással kapcsolatos ellátás</t>
  </si>
  <si>
    <t xml:space="preserve">   Lakásfenntartási támogatás normatív</t>
  </si>
  <si>
    <t>Egyéb nem intézményi ellátások</t>
  </si>
  <si>
    <t xml:space="preserve">    Önkormányzati segély:</t>
  </si>
  <si>
    <t xml:space="preserve">    - átmeneti</t>
  </si>
  <si>
    <t xml:space="preserve">    - temetési </t>
  </si>
  <si>
    <t xml:space="preserve">    - gyermekszületési</t>
  </si>
  <si>
    <t xml:space="preserve">    - átmeneti  természetben (szociális tüzifa)</t>
  </si>
  <si>
    <t xml:space="preserve">   HPV védőoltás </t>
  </si>
  <si>
    <t xml:space="preserve">   Köztemetés</t>
  </si>
  <si>
    <t>Könyvtári szolgáltatás</t>
  </si>
  <si>
    <t>Közösségi színterek tevékenysége</t>
  </si>
  <si>
    <t>Köztemető fenntartás</t>
  </si>
  <si>
    <t>Társadalmi szervezetek támogatása:</t>
  </si>
  <si>
    <t xml:space="preserve">   -Sportegyesület</t>
  </si>
  <si>
    <t xml:space="preserve">   -Polgárőrség</t>
  </si>
  <si>
    <t xml:space="preserve">5. </t>
  </si>
  <si>
    <t>II.</t>
  </si>
  <si>
    <t>Ezen belül:</t>
  </si>
  <si>
    <t>MŰKÖDÉSI KÖLTSÉGVETÉS KIADÁSAI</t>
  </si>
  <si>
    <t xml:space="preserve"> ÖSSZESEN (I. +II.)</t>
  </si>
  <si>
    <t xml:space="preserve">Családsegítő és gyermekvédelmi feladatok </t>
  </si>
  <si>
    <t>ellátásához hozzájárulás</t>
  </si>
  <si>
    <t>DUNA ASZFALT KFT szennyvízközmű fejlesztés beruházással</t>
  </si>
  <si>
    <t xml:space="preserve">         összefüggő részvényvásárlás vételár részletfizetés </t>
  </si>
  <si>
    <t>Tiszajenő Községi Önkormányzat 2014. évi költségvetésének összevont mérlege</t>
  </si>
  <si>
    <t>2. oldal</t>
  </si>
  <si>
    <t>3.oldal</t>
  </si>
  <si>
    <t>Felhalmozási célú támogatások államháztartáson belülről (3.1.+..+3.5.)</t>
  </si>
  <si>
    <t>Működési célú garancia- és kezességvállalásból megtérülés ÁH-n kívülről</t>
  </si>
  <si>
    <t>Működési célú visszatérítendő támogatás, kölcsön visszatér. ÁH-n kívülről</t>
  </si>
  <si>
    <t>Felhalm. célú visszatérítendő támogatás, kölcsön visszatér. ÁH-n kívülről</t>
  </si>
  <si>
    <t xml:space="preserve">   - Visszatérítendő támogatás, kölcsön törlesztése ÁH-n belülre</t>
  </si>
  <si>
    <t xml:space="preserve">   - Visszatérítendő támogatás, kölcsön nyújtása ÁH-n belülre</t>
  </si>
  <si>
    <t xml:space="preserve">   - Visszatérítendő támogatás, kölcsön nyújtása ÁH-n kívülre</t>
  </si>
  <si>
    <t xml:space="preserve">   - Egyéb felhalmozási célú támogatás államháztartáson kívülre</t>
  </si>
  <si>
    <t xml:space="preserve">   -Visszatérítendő támogatás, kölcsön nyújtása ÁH-n belülre</t>
  </si>
  <si>
    <t xml:space="preserve">   - Visszatérítendő támogatás, kölcsönö törlesztése ÁH-n belülre</t>
  </si>
  <si>
    <t xml:space="preserve">   - Egyéb felhalmozási célú támogatás ÁH-n belülre</t>
  </si>
  <si>
    <t>2.oldal</t>
  </si>
  <si>
    <t>4.oldal</t>
  </si>
  <si>
    <t xml:space="preserve"> Ezer forintban </t>
  </si>
  <si>
    <t>Tiszajenő Községi Önkormányzat adósságot keletkeztető ügyletekből és kezességvállalásokból fennálló kötelezettségei</t>
  </si>
  <si>
    <t>Tiszajenő Községi Önkormányzat 2014. évi adósságot keletkeztető fejlesztési céljai</t>
  </si>
  <si>
    <t>SAJÁT BEVÉTELEK ÖSSZESEN</t>
  </si>
  <si>
    <t>2014. évi tervezett működési költségvetés kiadásai feladatonként</t>
  </si>
  <si>
    <t xml:space="preserve">Ezen belül : </t>
  </si>
  <si>
    <t>Családi támogatások</t>
  </si>
  <si>
    <t xml:space="preserve">       1.1.1. EU-s támogatásból megvalósuló építmény </t>
  </si>
  <si>
    <t>Kivitelezés kezdési és  befejezési éve</t>
  </si>
  <si>
    <t>bevételei, kiadásai, hozzájárulások</t>
  </si>
  <si>
    <t>1.1.BM önerő alap támogatás átadása</t>
  </si>
  <si>
    <t xml:space="preserve"> ellátandó feladat jellege szerint</t>
  </si>
  <si>
    <t>3. melléklet az 1/2014. (II.12.) önkormányzati rendelethez</t>
  </si>
  <si>
    <t>4. melléklet az 1/2014. (II.12.) önkormányzati rendelethez</t>
  </si>
  <si>
    <t>5. melléklet  az 1/2014. (II.12.)önkormányzati rendelethez</t>
  </si>
  <si>
    <t>végleges</t>
  </si>
  <si>
    <t>módosított</t>
  </si>
  <si>
    <t>eredeti</t>
  </si>
  <si>
    <t>2014. évi  előirányzat</t>
  </si>
  <si>
    <t>4.2.3.</t>
  </si>
  <si>
    <t>4.2.2.</t>
  </si>
  <si>
    <t>4.2.1.</t>
  </si>
  <si>
    <t>Termékek és szolgáltatások adói , helyi adók (4.2.1.+4.2.2.+4.2.3.)</t>
  </si>
  <si>
    <t>Ebből:  EU-s támogatás</t>
  </si>
  <si>
    <t>leges</t>
  </si>
  <si>
    <t>tott</t>
  </si>
  <si>
    <t>vég-</t>
  </si>
  <si>
    <t>módosí-</t>
  </si>
  <si>
    <t>Állami, államigazgat.feladat</t>
  </si>
  <si>
    <t>Önkéntvállalt feladat</t>
  </si>
  <si>
    <t>Kiadási  jogcímek</t>
  </si>
  <si>
    <t>ezer Ft-ban</t>
  </si>
  <si>
    <t>5.oldal</t>
  </si>
  <si>
    <t>Termékek és szolgáltatások adói  (4.2.1.+4.2.2.+4.2.3.)</t>
  </si>
  <si>
    <t>Tiszajenő Községi Önkormányzat 2014. évi költségvetésének  összevont mérlege</t>
  </si>
  <si>
    <t>5.-ből EU-s támogatás</t>
  </si>
  <si>
    <t xml:space="preserve">I. Működési célú bevételek és kiadások  mérlege
</t>
  </si>
  <si>
    <t xml:space="preserve">Felhalmozási célú finanszírozási kiadások összesen  (13.+...+24.)
</t>
  </si>
  <si>
    <t xml:space="preserve">Felhalmozási célú átvett pénzeszközök </t>
  </si>
  <si>
    <r>
      <rPr>
        <b/>
        <sz val="11"/>
        <rFont val="Times New Roman"/>
        <family val="1"/>
        <charset val="238"/>
      </rPr>
      <t>II. Felhalmozási célú bevételek és kiadások  mérlege</t>
    </r>
    <r>
      <rPr>
        <b/>
        <sz val="10"/>
        <rFont val="Times New Roman"/>
        <family val="1"/>
        <charset val="238"/>
      </rPr>
      <t xml:space="preserve">
</t>
    </r>
  </si>
  <si>
    <t>Önkormányzati képviselő választás</t>
  </si>
  <si>
    <t>EP képviselő választás</t>
  </si>
  <si>
    <t>Országgyűlési képviselő választás</t>
  </si>
  <si>
    <r>
      <t>Vezseny Kirendeltség</t>
    </r>
    <r>
      <rPr>
        <sz val="9"/>
        <color indexed="8"/>
        <rFont val="Times New Roman"/>
        <family val="1"/>
        <charset val="238"/>
      </rPr>
      <t xml:space="preserve"> igazgatási kiadása</t>
    </r>
  </si>
  <si>
    <r>
      <t>Tiszajenő Székhely</t>
    </r>
    <r>
      <rPr>
        <sz val="9"/>
        <rFont val="Times New Roman"/>
        <family val="1"/>
        <charset val="238"/>
      </rPr>
      <t xml:space="preserve"> igazgatási kiadása</t>
    </r>
  </si>
  <si>
    <r>
      <t>HIVATAL</t>
    </r>
    <r>
      <rPr>
        <sz val="9"/>
        <rFont val="Times New Roman"/>
        <family val="1"/>
        <charset val="238"/>
      </rPr>
      <t xml:space="preserve"> költségvetési előirányzata összesen:</t>
    </r>
  </si>
  <si>
    <t>TISZAJENŐ KÖZÖS ÖNKORMÁNYZATI</t>
  </si>
  <si>
    <t>Költségvetési befizetés járulék megtakarítás miatt</t>
  </si>
  <si>
    <t xml:space="preserve">Költségvetési befizetés 2013. évi többlettám. </t>
  </si>
  <si>
    <t>Tiszakécske Önkormányzat Tűzoltóság támog.</t>
  </si>
  <si>
    <t>JNK-Szolnok Megyei Katasztrófavéd.támog.</t>
  </si>
  <si>
    <t xml:space="preserve">   Aktív korú nem foglalkoztat.rendsz.szoc.segély</t>
  </si>
  <si>
    <t>Foglalkoztatással, munkanélk.kapcs. ellátások</t>
  </si>
  <si>
    <t>sított</t>
  </si>
  <si>
    <t>módo-</t>
  </si>
  <si>
    <t xml:space="preserve">eredeti </t>
  </si>
  <si>
    <t xml:space="preserve"> célú kiadás</t>
  </si>
  <si>
    <t>Egyéb működési</t>
  </si>
  <si>
    <t>előirányzat összesen</t>
  </si>
  <si>
    <t>Sorszám</t>
  </si>
  <si>
    <t xml:space="preserve">   Rendkívüli gyermekvéd.támog. természetben</t>
  </si>
  <si>
    <t xml:space="preserve">   Rendkívüli gyermekvédelmi támog.pénzben</t>
  </si>
  <si>
    <r>
      <t xml:space="preserve">  </t>
    </r>
    <r>
      <rPr>
        <i/>
        <sz val="9"/>
        <rFont val="Times New Roman"/>
        <family val="1"/>
        <charset val="238"/>
      </rPr>
      <t xml:space="preserve">  ebből:</t>
    </r>
    <r>
      <rPr>
        <b/>
        <i/>
        <sz val="9"/>
        <rFont val="Times New Roman"/>
        <family val="1"/>
        <charset val="238"/>
      </rPr>
      <t xml:space="preserve"> </t>
    </r>
    <r>
      <rPr>
        <i/>
        <sz val="9"/>
        <rFont val="Times New Roman"/>
        <family val="1"/>
        <charset val="238"/>
      </rPr>
      <t>likviditási hitel kamata</t>
    </r>
  </si>
  <si>
    <r>
      <t>ÖNKORMÁNYZAT</t>
    </r>
    <r>
      <rPr>
        <sz val="9"/>
        <rFont val="Times New Roman"/>
        <family val="1"/>
        <charset val="238"/>
      </rPr>
      <t xml:space="preserve"> költségvetési előirányzata :</t>
    </r>
  </si>
  <si>
    <t>2013./2014.</t>
  </si>
  <si>
    <t>3.3. Visszatérítendő kölcsönök nyújtása ÁH-n belül</t>
  </si>
  <si>
    <t>2003./2016.</t>
  </si>
  <si>
    <t>2.2. Óvoda épülete nyílászárók cseréje, hőszigetelés</t>
  </si>
  <si>
    <t>1.5.Kétpó hulladékgazdálkodási rendszer beruházás</t>
  </si>
  <si>
    <t>1.4.2. EKATA vagyongazdálkodási szoftver jogdíj Hivatal</t>
  </si>
  <si>
    <t>1.4.1. EPER integrált számv.rendszer szoftver jogdíj</t>
  </si>
  <si>
    <t>1.4. Immateriális javak beszerzése</t>
  </si>
  <si>
    <t xml:space="preserve">1.3.8.Önkormányzat multifunkciós fénymásoló beszerzés </t>
  </si>
  <si>
    <t>1.3.7.Önkormányzat elhasználódott tárgyieszközök pótlása</t>
  </si>
  <si>
    <t>1.3.6.Szelektív hulladék gyűjtő edényzet beszerzés pály.</t>
  </si>
  <si>
    <t>1.3.5.Fűkasza beszerzés pályázat</t>
  </si>
  <si>
    <t>8=(2-4-7)</t>
  </si>
  <si>
    <t>szükséglet</t>
  </si>
  <si>
    <t>2014. utáni</t>
  </si>
  <si>
    <t>Beruházási, felújítási  (felhalmozási) kiadások  előirányzata</t>
  </si>
  <si>
    <t>Fordított áfa beifizetése</t>
  </si>
  <si>
    <t>EU-s projektek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</si>
  <si>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</si>
  <si>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r>
      <t xml:space="preserve">   Működési költségvetés kiadásai </t>
    </r>
    <r>
      <rPr>
        <sz val="8"/>
        <rFont val="Times New Roman CE"/>
        <charset val="238"/>
      </rPr>
      <t>(1.1+…+1.5.)</t>
    </r>
  </si>
  <si>
    <t>KIADÁSOK</t>
  </si>
  <si>
    <t>BEBÉTELEK</t>
  </si>
  <si>
    <t xml:space="preserve"> Önkormányzat és ellátandó feladatok bevételelei és kiadásai </t>
  </si>
  <si>
    <t>Állami (államigaz-gatási)  feladat</t>
  </si>
  <si>
    <t>Ezen belül: ellátandó feladat</t>
  </si>
  <si>
    <t>7. melléklet folytatás</t>
  </si>
  <si>
    <t xml:space="preserve">            Tiszajenő Község Önkormányzatának hozzájárulása</t>
  </si>
  <si>
    <t xml:space="preserve">             Bérkompenzáció állami támogatás</t>
  </si>
  <si>
    <t>Felhalmozási célú támogatások államháztartáson belülről (4.1.+4.2.)</t>
  </si>
  <si>
    <t xml:space="preserve">                Európai Parlamenti képviselő választás támog.fejezeti kez.előir.</t>
  </si>
  <si>
    <t xml:space="preserve">                Országgyűlési képviselő választás támogatás fejezeti kezelésű ei.</t>
  </si>
  <si>
    <t xml:space="preserve">                Vezseny Községi Önkormányzat hozzájárulása</t>
  </si>
  <si>
    <t xml:space="preserve"> - ebből:  EU támogatás</t>
  </si>
  <si>
    <t>Működési célú támogatások államháztartáson belülről (2.1.+…+2.3.)</t>
  </si>
  <si>
    <t>1.1. melléklet a 1/2014. (II.12.) önkormányzati rendelethez</t>
  </si>
  <si>
    <t xml:space="preserve">1.2. melléklet az 1/2014. (II.12.)   önkormányzati rendelethez </t>
  </si>
  <si>
    <r>
      <t xml:space="preserve">2.1. melléklet a 1/2014. (II.12.)önkormányzati rendelethez  </t>
    </r>
    <r>
      <rPr>
        <i/>
        <sz val="10"/>
        <rFont val="Times New Roman"/>
        <family val="1"/>
        <charset val="238"/>
      </rPr>
      <t xml:space="preserve">   </t>
    </r>
  </si>
  <si>
    <t xml:space="preserve">2.2. melléklet a 1/2014. (II.12.)önkormányzati rendelethez     </t>
  </si>
  <si>
    <t xml:space="preserve">6. melléklet az 1/2014. (II.12.) önkormányzati rendelethez </t>
  </si>
  <si>
    <t>8. melléklet az 1/2014. (II.12.) önkormányzati rendelethez</t>
  </si>
  <si>
    <t>9.1. melléklet az 1/2014. (II.12.) önkormányzati rendelethez</t>
  </si>
  <si>
    <t>9.2. melléklet Tiszajenő Községi Önkormányzat 1/2014. (II.12.) Kt. sz. rendeletéhez</t>
  </si>
  <si>
    <t>7. melléklet a 1/2014. (II.12.) önkormányzati rendelethez</t>
  </si>
</sst>
</file>

<file path=xl/styles.xml><?xml version="1.0" encoding="utf-8"?>
<styleSheet xmlns="http://schemas.openxmlformats.org/spreadsheetml/2006/main">
  <numFmts count="4">
    <numFmt numFmtId="41" formatCode="_-* #,##0\ _F_t_-;\-* #,##0\ _F_t_-;_-* &quot;-&quot;\ _F_t_-;_-@_-"/>
    <numFmt numFmtId="43" formatCode="_-* #,##0.00\ _F_t_-;\-* #,##0.00\ _F_t_-;_-* &quot;-&quot;??\ _F_t_-;_-@_-"/>
    <numFmt numFmtId="164" formatCode="#,###"/>
    <numFmt numFmtId="165" formatCode="_-* #,##0\ _F_t_-;\-* #,##0\ _F_t_-;_-* &quot;-&quot;??\ _F_t_-;_-@_-"/>
  </numFmts>
  <fonts count="56">
    <font>
      <sz val="11"/>
      <color theme="1"/>
      <name val="Calibri"/>
      <family val="2"/>
      <charset val="238"/>
      <scheme val="minor"/>
    </font>
    <font>
      <sz val="12"/>
      <name val="Times New Roman CE"/>
      <charset val="238"/>
    </font>
    <font>
      <b/>
      <sz val="12"/>
      <name val="Times New Roman CE"/>
      <family val="1"/>
      <charset val="238"/>
    </font>
    <font>
      <sz val="10"/>
      <name val="Times New Roman CE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12"/>
      <color indexed="10"/>
      <name val="Times New Roman CE"/>
      <charset val="238"/>
    </font>
    <font>
      <b/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i/>
      <sz val="10"/>
      <name val="Times New Roman CE"/>
      <charset val="238"/>
    </font>
    <font>
      <b/>
      <sz val="10"/>
      <name val="Times New Roman CE"/>
      <family val="1"/>
      <charset val="238"/>
    </font>
    <font>
      <b/>
      <sz val="10"/>
      <name val="Times New Roman CE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b/>
      <sz val="11"/>
      <name val="Times New Roman CE"/>
      <charset val="238"/>
    </font>
    <font>
      <i/>
      <sz val="10"/>
      <name val="Times New Roman CE"/>
      <family val="1"/>
      <charset val="238"/>
    </font>
    <font>
      <b/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sz val="12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sz val="10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11"/>
      <name val="Times New Roman"/>
      <family val="1"/>
      <charset val="238"/>
    </font>
    <font>
      <sz val="11"/>
      <name val="Times New Roman CE"/>
      <charset val="238"/>
    </font>
    <font>
      <b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indexed="8"/>
      <name val="Calibri"/>
      <family val="2"/>
      <charset val="238"/>
    </font>
    <font>
      <sz val="12"/>
      <name val="Times New Roman"/>
      <family val="1"/>
      <charset val="238"/>
    </font>
    <font>
      <sz val="8"/>
      <name val="Calibri"/>
      <family val="2"/>
      <charset val="238"/>
    </font>
    <font>
      <sz val="11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9"/>
      <name val="Times New Roman CE"/>
      <charset val="238"/>
    </font>
    <font>
      <i/>
      <sz val="12"/>
      <name val="Times New Roman CE"/>
      <charset val="238"/>
    </font>
    <font>
      <b/>
      <sz val="11"/>
      <color theme="1"/>
      <name val="Calibri"/>
      <family val="2"/>
      <charset val="238"/>
      <scheme val="minor"/>
    </font>
    <font>
      <b/>
      <sz val="8"/>
      <name val="Times New Roman"/>
      <family val="1"/>
      <charset val="238"/>
    </font>
    <font>
      <sz val="8"/>
      <color theme="1"/>
      <name val="Calibri"/>
      <family val="2"/>
      <charset val="238"/>
      <scheme val="minor"/>
    </font>
    <font>
      <b/>
      <sz val="8"/>
      <color indexed="8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9"/>
      <name val="Times New Roman CE"/>
      <charset val="238"/>
    </font>
    <font>
      <sz val="8"/>
      <name val="Times New Roman"/>
      <family val="1"/>
      <charset val="238"/>
    </font>
    <font>
      <i/>
      <sz val="10"/>
      <name val="Times New Roman"/>
      <family val="1"/>
      <charset val="238"/>
    </font>
    <font>
      <sz val="9"/>
      <name val="Arial CE"/>
      <charset val="238"/>
    </font>
    <font>
      <sz val="9"/>
      <name val="Times New Roman"/>
      <family val="1"/>
      <charset val="238"/>
    </font>
    <font>
      <sz val="9"/>
      <color indexed="8"/>
      <name val="Times New Roman"/>
      <family val="1"/>
      <charset val="238"/>
    </font>
    <font>
      <i/>
      <sz val="9"/>
      <name val="Times New Roman"/>
      <family val="1"/>
      <charset val="238"/>
    </font>
    <font>
      <b/>
      <i/>
      <sz val="9"/>
      <name val="Times New Roman"/>
      <family val="1"/>
      <charset val="238"/>
    </font>
    <font>
      <sz val="8"/>
      <color indexed="8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7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43" fontId="3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4" fillId="0" borderId="0"/>
    <xf numFmtId="0" fontId="1" fillId="0" borderId="0"/>
  </cellStyleXfs>
  <cellXfs count="1117">
    <xf numFmtId="0" fontId="0" fillId="0" borderId="0" xfId="0"/>
    <xf numFmtId="164" fontId="3" fillId="0" borderId="0" xfId="4" applyNumberFormat="1" applyFill="1" applyAlignment="1" applyProtection="1">
      <alignment vertical="center" wrapText="1"/>
    </xf>
    <xf numFmtId="164" fontId="3" fillId="0" borderId="0" xfId="4" applyNumberFormat="1" applyFill="1" applyAlignment="1" applyProtection="1">
      <alignment horizontal="center" vertical="center" wrapText="1"/>
    </xf>
    <xf numFmtId="164" fontId="15" fillId="0" borderId="0" xfId="4" applyNumberFormat="1" applyFont="1" applyFill="1" applyAlignment="1" applyProtection="1">
      <alignment horizontal="center" vertical="center" wrapText="1"/>
    </xf>
    <xf numFmtId="164" fontId="8" fillId="0" borderId="0" xfId="4" applyNumberFormat="1" applyFont="1" applyFill="1" applyAlignment="1" applyProtection="1">
      <alignment horizontal="center" vertical="center" wrapText="1"/>
    </xf>
    <xf numFmtId="0" fontId="18" fillId="0" borderId="0" xfId="6" applyFont="1" applyFill="1"/>
    <xf numFmtId="164" fontId="17" fillId="0" borderId="0" xfId="6" applyNumberFormat="1" applyFont="1" applyFill="1" applyBorder="1" applyAlignment="1" applyProtection="1">
      <alignment horizontal="centerContinuous" vertical="center"/>
    </xf>
    <xf numFmtId="0" fontId="19" fillId="0" borderId="0" xfId="4" applyFont="1" applyFill="1" applyBorder="1" applyAlignment="1" applyProtection="1"/>
    <xf numFmtId="0" fontId="16" fillId="0" borderId="15" xfId="6" applyFont="1" applyFill="1" applyBorder="1" applyAlignment="1">
      <alignment horizontal="center" vertical="center" wrapText="1"/>
    </xf>
    <xf numFmtId="0" fontId="7" fillId="0" borderId="1" xfId="6" applyFont="1" applyFill="1" applyBorder="1" applyAlignment="1">
      <alignment horizontal="center" vertical="center"/>
    </xf>
    <xf numFmtId="0" fontId="7" fillId="0" borderId="2" xfId="6" applyFont="1" applyFill="1" applyBorder="1" applyAlignment="1">
      <alignment horizontal="center" vertical="center"/>
    </xf>
    <xf numFmtId="0" fontId="7" fillId="0" borderId="8" xfId="6" applyFont="1" applyFill="1" applyBorder="1" applyAlignment="1">
      <alignment horizontal="center" vertical="center"/>
    </xf>
    <xf numFmtId="0" fontId="7" fillId="0" borderId="3" xfId="6" applyFont="1" applyFill="1" applyBorder="1" applyAlignment="1">
      <alignment horizontal="center" vertical="center"/>
    </xf>
    <xf numFmtId="0" fontId="7" fillId="0" borderId="4" xfId="6" applyFont="1" applyFill="1" applyBorder="1" applyProtection="1">
      <protection locked="0"/>
    </xf>
    <xf numFmtId="165" fontId="7" fillId="0" borderId="4" xfId="1" applyNumberFormat="1" applyFont="1" applyFill="1" applyBorder="1" applyProtection="1">
      <protection locked="0"/>
    </xf>
    <xf numFmtId="165" fontId="7" fillId="0" borderId="21" xfId="1" applyNumberFormat="1" applyFont="1" applyFill="1" applyBorder="1"/>
    <xf numFmtId="0" fontId="16" fillId="0" borderId="1" xfId="6" applyFont="1" applyFill="1" applyBorder="1" applyAlignment="1">
      <alignment horizontal="center" vertical="center"/>
    </xf>
    <xf numFmtId="0" fontId="16" fillId="0" borderId="2" xfId="6" applyFont="1" applyFill="1" applyBorder="1"/>
    <xf numFmtId="165" fontId="16" fillId="0" borderId="2" xfId="6" applyNumberFormat="1" applyFont="1" applyFill="1" applyBorder="1"/>
    <xf numFmtId="165" fontId="16" fillId="0" borderId="8" xfId="6" applyNumberFormat="1" applyFont="1" applyFill="1" applyBorder="1"/>
    <xf numFmtId="0" fontId="20" fillId="0" borderId="0" xfId="6" applyFont="1" applyFill="1"/>
    <xf numFmtId="164" fontId="3" fillId="0" borderId="0" xfId="4" applyNumberFormat="1" applyFill="1" applyAlignment="1">
      <alignment vertical="center" wrapText="1"/>
    </xf>
    <xf numFmtId="164" fontId="15" fillId="0" borderId="0" xfId="4" applyNumberFormat="1" applyFont="1" applyFill="1" applyAlignment="1">
      <alignment horizontal="center" vertical="center" wrapText="1"/>
    </xf>
    <xf numFmtId="164" fontId="15" fillId="0" borderId="0" xfId="4" applyNumberFormat="1" applyFont="1" applyFill="1" applyAlignment="1">
      <alignment vertical="center" wrapText="1"/>
    </xf>
    <xf numFmtId="164" fontId="3" fillId="0" borderId="0" xfId="4" applyNumberFormat="1" applyFill="1" applyAlignment="1">
      <alignment horizontal="center" vertical="center" wrapText="1"/>
    </xf>
    <xf numFmtId="0" fontId="3" fillId="0" borderId="0" xfId="4" applyFill="1"/>
    <xf numFmtId="0" fontId="3" fillId="0" borderId="0" xfId="4" applyFill="1" applyAlignment="1"/>
    <xf numFmtId="0" fontId="15" fillId="0" borderId="1" xfId="4" applyFont="1" applyFill="1" applyBorder="1" applyAlignment="1" applyProtection="1">
      <alignment horizontal="left" vertical="center"/>
    </xf>
    <xf numFmtId="0" fontId="15" fillId="0" borderId="24" xfId="4" applyFont="1" applyFill="1" applyBorder="1" applyAlignment="1" applyProtection="1">
      <alignment vertical="center" wrapText="1"/>
    </xf>
    <xf numFmtId="0" fontId="15" fillId="0" borderId="0" xfId="4" applyFont="1" applyFill="1" applyAlignment="1" applyProtection="1">
      <alignment vertical="center"/>
    </xf>
    <xf numFmtId="0" fontId="3" fillId="0" borderId="0" xfId="4" applyFill="1" applyAlignment="1" applyProtection="1">
      <alignment vertical="center" wrapText="1"/>
    </xf>
    <xf numFmtId="0" fontId="21" fillId="0" borderId="0" xfId="4" applyFont="1" applyFill="1" applyAlignment="1" applyProtection="1">
      <alignment vertical="center" wrapText="1"/>
    </xf>
    <xf numFmtId="0" fontId="3" fillId="0" borderId="0" xfId="4" applyFill="1" applyAlignment="1" applyProtection="1">
      <alignment horizontal="left" vertical="center" wrapText="1"/>
    </xf>
    <xf numFmtId="0" fontId="15" fillId="0" borderId="1" xfId="6" applyFont="1" applyFill="1" applyBorder="1" applyAlignment="1" applyProtection="1">
      <alignment horizontal="left" vertical="center" wrapText="1" indent="1"/>
    </xf>
    <xf numFmtId="0" fontId="15" fillId="0" borderId="2" xfId="6" applyFont="1" applyFill="1" applyBorder="1" applyAlignment="1" applyProtection="1">
      <alignment horizontal="left" vertical="center" wrapText="1" indent="1"/>
    </xf>
    <xf numFmtId="164" fontId="15" fillId="0" borderId="8" xfId="6" applyNumberFormat="1" applyFont="1" applyFill="1" applyBorder="1" applyAlignment="1" applyProtection="1">
      <alignment horizontal="right" vertical="center" wrapText="1" indent="1"/>
    </xf>
    <xf numFmtId="49" fontId="7" fillId="0" borderId="3" xfId="6" applyNumberFormat="1" applyFont="1" applyFill="1" applyBorder="1" applyAlignment="1" applyProtection="1">
      <alignment horizontal="left" vertical="center" wrapText="1" indent="1"/>
    </xf>
    <xf numFmtId="0" fontId="26" fillId="0" borderId="4" xfId="4" applyFont="1" applyBorder="1" applyAlignment="1" applyProtection="1">
      <alignment horizontal="left" wrapText="1" indent="1"/>
    </xf>
    <xf numFmtId="164" fontId="7" fillId="0" borderId="21" xfId="6" applyNumberFormat="1" applyFont="1" applyFill="1" applyBorder="1" applyAlignment="1" applyProtection="1">
      <alignment horizontal="right" vertical="center" wrapText="1" indent="1"/>
      <protection locked="0"/>
    </xf>
    <xf numFmtId="49" fontId="7" fillId="0" borderId="5" xfId="6" applyNumberFormat="1" applyFont="1" applyFill="1" applyBorder="1" applyAlignment="1" applyProtection="1">
      <alignment horizontal="left" vertical="center" wrapText="1" indent="1"/>
    </xf>
    <xf numFmtId="0" fontId="26" fillId="0" borderId="6" xfId="4" applyFont="1" applyBorder="1" applyAlignment="1" applyProtection="1">
      <alignment horizontal="left" wrapText="1" indent="1"/>
    </xf>
    <xf numFmtId="164" fontId="7" fillId="0" borderId="36" xfId="6" applyNumberFormat="1" applyFont="1" applyFill="1" applyBorder="1" applyAlignment="1" applyProtection="1">
      <alignment horizontal="right" vertical="center" wrapText="1" indent="1"/>
      <protection locked="0"/>
    </xf>
    <xf numFmtId="49" fontId="7" fillId="0" borderId="7" xfId="6" applyNumberFormat="1" applyFont="1" applyFill="1" applyBorder="1" applyAlignment="1" applyProtection="1">
      <alignment horizontal="left" vertical="center" wrapText="1" indent="1"/>
    </xf>
    <xf numFmtId="0" fontId="26" fillId="0" borderId="15" xfId="4" applyFont="1" applyBorder="1" applyAlignment="1" applyProtection="1">
      <alignment horizontal="left" wrapText="1" indent="1"/>
    </xf>
    <xf numFmtId="0" fontId="23" fillId="0" borderId="2" xfId="4" applyFont="1" applyBorder="1" applyAlignment="1" applyProtection="1">
      <alignment horizontal="left" vertical="center" wrapText="1" indent="1"/>
    </xf>
    <xf numFmtId="164" fontId="7" fillId="0" borderId="37" xfId="6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8" xfId="6" applyNumberFormat="1" applyFont="1" applyFill="1" applyBorder="1" applyAlignment="1" applyProtection="1">
      <alignment horizontal="right" vertical="center" wrapText="1" indent="1"/>
    </xf>
    <xf numFmtId="164" fontId="7" fillId="0" borderId="21" xfId="6" applyNumberFormat="1" applyFont="1" applyFill="1" applyBorder="1" applyAlignment="1" applyProtection="1">
      <alignment horizontal="right" vertical="center" wrapText="1" indent="1"/>
    </xf>
    <xf numFmtId="164" fontId="3" fillId="0" borderId="36" xfId="6" applyNumberFormat="1" applyFont="1" applyFill="1" applyBorder="1" applyAlignment="1" applyProtection="1">
      <alignment horizontal="right" vertical="center" wrapText="1" indent="1"/>
      <protection locked="0"/>
    </xf>
    <xf numFmtId="164" fontId="3" fillId="0" borderId="21" xfId="6" applyNumberFormat="1" applyFont="1" applyFill="1" applyBorder="1" applyAlignment="1" applyProtection="1">
      <alignment horizontal="right" vertical="center" wrapText="1" indent="1"/>
      <protection locked="0"/>
    </xf>
    <xf numFmtId="0" fontId="23" fillId="0" borderId="1" xfId="4" applyFont="1" applyBorder="1" applyAlignment="1" applyProtection="1">
      <alignment wrapText="1"/>
    </xf>
    <xf numFmtId="0" fontId="26" fillId="0" borderId="15" xfId="4" applyFont="1" applyBorder="1" applyAlignment="1" applyProtection="1">
      <alignment wrapText="1"/>
    </xf>
    <xf numFmtId="0" fontId="26" fillId="0" borderId="3" xfId="4" applyFont="1" applyBorder="1" applyAlignment="1" applyProtection="1">
      <alignment wrapText="1"/>
    </xf>
    <xf numFmtId="0" fontId="26" fillId="0" borderId="5" xfId="4" applyFont="1" applyBorder="1" applyAlignment="1" applyProtection="1">
      <alignment wrapText="1"/>
    </xf>
    <xf numFmtId="0" fontId="26" fillId="0" borderId="7" xfId="4" applyFont="1" applyBorder="1" applyAlignment="1" applyProtection="1">
      <alignment wrapText="1"/>
    </xf>
    <xf numFmtId="164" fontId="15" fillId="0" borderId="8" xfId="6" applyNumberFormat="1" applyFont="1" applyFill="1" applyBorder="1" applyAlignment="1" applyProtection="1">
      <alignment horizontal="right" vertical="center" wrapText="1" indent="1"/>
      <protection locked="0"/>
    </xf>
    <xf numFmtId="0" fontId="23" fillId="0" borderId="2" xfId="4" applyFont="1" applyBorder="1" applyAlignment="1" applyProtection="1">
      <alignment wrapText="1"/>
    </xf>
    <xf numFmtId="0" fontId="23" fillId="0" borderId="19" xfId="4" applyFont="1" applyBorder="1" applyAlignment="1" applyProtection="1">
      <alignment wrapText="1"/>
    </xf>
    <xf numFmtId="0" fontId="23" fillId="0" borderId="20" xfId="4" applyFont="1" applyBorder="1" applyAlignment="1" applyProtection="1">
      <alignment wrapText="1"/>
    </xf>
    <xf numFmtId="0" fontId="23" fillId="0" borderId="0" xfId="4" applyFont="1" applyBorder="1" applyAlignment="1" applyProtection="1">
      <alignment wrapText="1"/>
    </xf>
    <xf numFmtId="0" fontId="15" fillId="0" borderId="9" xfId="6" applyFont="1" applyFill="1" applyBorder="1" applyAlignment="1" applyProtection="1">
      <alignment horizontal="left" vertical="center" wrapText="1" indent="1"/>
    </xf>
    <xf numFmtId="0" fontId="15" fillId="0" borderId="10" xfId="6" applyFont="1" applyFill="1" applyBorder="1" applyAlignment="1" applyProtection="1">
      <alignment vertical="center" wrapText="1"/>
    </xf>
    <xf numFmtId="164" fontId="15" fillId="0" borderId="35" xfId="6" applyNumberFormat="1" applyFont="1" applyFill="1" applyBorder="1" applyAlignment="1" applyProtection="1">
      <alignment horizontal="right" vertical="center" wrapText="1" indent="1"/>
    </xf>
    <xf numFmtId="49" fontId="7" fillId="0" borderId="11" xfId="6" applyNumberFormat="1" applyFont="1" applyFill="1" applyBorder="1" applyAlignment="1" applyProtection="1">
      <alignment horizontal="left" vertical="center" wrapText="1" indent="1"/>
    </xf>
    <xf numFmtId="0" fontId="7" fillId="0" borderId="12" xfId="6" applyFont="1" applyFill="1" applyBorder="1" applyAlignment="1" applyProtection="1">
      <alignment horizontal="left" vertical="center" wrapText="1" indent="1"/>
    </xf>
    <xf numFmtId="164" fontId="7" fillId="0" borderId="38" xfId="6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6" xfId="6" applyFont="1" applyFill="1" applyBorder="1" applyAlignment="1" applyProtection="1">
      <alignment horizontal="left" vertical="center" wrapText="1" indent="1"/>
    </xf>
    <xf numFmtId="0" fontId="7" fillId="0" borderId="13" xfId="6" applyFont="1" applyFill="1" applyBorder="1" applyAlignment="1" applyProtection="1">
      <alignment horizontal="left" vertical="center" wrapText="1" indent="1"/>
    </xf>
    <xf numFmtId="0" fontId="7" fillId="0" borderId="0" xfId="6" applyFont="1" applyFill="1" applyBorder="1" applyAlignment="1" applyProtection="1">
      <alignment horizontal="left" vertical="center" wrapText="1" indent="1"/>
    </xf>
    <xf numFmtId="0" fontId="7" fillId="0" borderId="6" xfId="6" applyFont="1" applyFill="1" applyBorder="1" applyAlignment="1" applyProtection="1">
      <alignment horizontal="left" indent="6"/>
    </xf>
    <xf numFmtId="0" fontId="7" fillId="0" borderId="6" xfId="6" applyFont="1" applyFill="1" applyBorder="1" applyAlignment="1" applyProtection="1">
      <alignment horizontal="left" vertical="center" wrapText="1" indent="6"/>
    </xf>
    <xf numFmtId="49" fontId="7" fillId="0" borderId="14" xfId="6" applyNumberFormat="1" applyFont="1" applyFill="1" applyBorder="1" applyAlignment="1" applyProtection="1">
      <alignment horizontal="left" vertical="center" wrapText="1" indent="1"/>
    </xf>
    <xf numFmtId="0" fontId="7" fillId="0" borderId="15" xfId="6" applyFont="1" applyFill="1" applyBorder="1" applyAlignment="1" applyProtection="1">
      <alignment horizontal="left" vertical="center" wrapText="1" indent="6"/>
    </xf>
    <xf numFmtId="49" fontId="7" fillId="0" borderId="16" xfId="6" applyNumberFormat="1" applyFont="1" applyFill="1" applyBorder="1" applyAlignment="1" applyProtection="1">
      <alignment horizontal="left" vertical="center" wrapText="1" indent="1"/>
    </xf>
    <xf numFmtId="0" fontId="7" fillId="0" borderId="17" xfId="6" applyFont="1" applyFill="1" applyBorder="1" applyAlignment="1" applyProtection="1">
      <alignment horizontal="left" vertical="center" wrapText="1" indent="6"/>
    </xf>
    <xf numFmtId="164" fontId="7" fillId="0" borderId="39" xfId="6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2" xfId="6" applyFont="1" applyFill="1" applyBorder="1" applyAlignment="1" applyProtection="1">
      <alignment vertical="center" wrapText="1"/>
    </xf>
    <xf numFmtId="0" fontId="7" fillId="0" borderId="15" xfId="6" applyFont="1" applyFill="1" applyBorder="1" applyAlignment="1" applyProtection="1">
      <alignment horizontal="left" vertical="center" wrapText="1" indent="1"/>
    </xf>
    <xf numFmtId="0" fontId="26" fillId="0" borderId="15" xfId="4" applyFont="1" applyBorder="1" applyAlignment="1" applyProtection="1">
      <alignment horizontal="left" vertical="center" wrapText="1" indent="1"/>
    </xf>
    <xf numFmtId="0" fontId="26" fillId="0" borderId="6" xfId="4" applyFont="1" applyBorder="1" applyAlignment="1" applyProtection="1">
      <alignment horizontal="left" vertical="center" wrapText="1" indent="1"/>
    </xf>
    <xf numFmtId="0" fontId="7" fillId="0" borderId="4" xfId="6" applyFont="1" applyFill="1" applyBorder="1" applyAlignment="1" applyProtection="1">
      <alignment horizontal="left" vertical="center" wrapText="1" indent="6"/>
    </xf>
    <xf numFmtId="0" fontId="16" fillId="0" borderId="2" xfId="6" applyFont="1" applyFill="1" applyBorder="1" applyAlignment="1" applyProtection="1">
      <alignment horizontal="left" vertical="center" wrapText="1" indent="1"/>
    </xf>
    <xf numFmtId="0" fontId="7" fillId="0" borderId="4" xfId="6" applyFont="1" applyFill="1" applyBorder="1" applyAlignment="1" applyProtection="1">
      <alignment horizontal="left" vertical="center" wrapText="1" indent="1"/>
    </xf>
    <xf numFmtId="0" fontId="7" fillId="0" borderId="18" xfId="6" applyFont="1" applyFill="1" applyBorder="1" applyAlignment="1" applyProtection="1">
      <alignment horizontal="left" vertical="center" wrapText="1" indent="1"/>
    </xf>
    <xf numFmtId="164" fontId="23" fillId="0" borderId="8" xfId="4" applyNumberFormat="1" applyFont="1" applyBorder="1" applyAlignment="1" applyProtection="1">
      <alignment horizontal="right" vertical="center" wrapText="1" indent="1"/>
    </xf>
    <xf numFmtId="164" fontId="23" fillId="0" borderId="8" xfId="4" quotePrefix="1" applyNumberFormat="1" applyFont="1" applyBorder="1" applyAlignment="1" applyProtection="1">
      <alignment horizontal="right" vertical="center" wrapText="1" indent="1"/>
    </xf>
    <xf numFmtId="0" fontId="23" fillId="0" borderId="19" xfId="4" applyFont="1" applyBorder="1" applyAlignment="1" applyProtection="1">
      <alignment horizontal="left" vertical="center" wrapText="1" indent="1"/>
    </xf>
    <xf numFmtId="0" fontId="23" fillId="0" borderId="20" xfId="4" applyFont="1" applyBorder="1" applyAlignment="1" applyProtection="1">
      <alignment horizontal="left" vertical="center" wrapText="1" indent="1"/>
    </xf>
    <xf numFmtId="0" fontId="23" fillId="0" borderId="9" xfId="6" applyFont="1" applyFill="1" applyBorder="1" applyAlignment="1" applyProtection="1">
      <alignment horizontal="center" vertical="center" wrapText="1"/>
    </xf>
    <xf numFmtId="0" fontId="23" fillId="0" borderId="10" xfId="6" applyFont="1" applyFill="1" applyBorder="1" applyAlignment="1" applyProtection="1">
      <alignment horizontal="center" vertical="center" wrapText="1"/>
    </xf>
    <xf numFmtId="0" fontId="23" fillId="0" borderId="35" xfId="6" applyFont="1" applyFill="1" applyBorder="1" applyAlignment="1" applyProtection="1">
      <alignment horizontal="center" vertical="center" wrapText="1"/>
    </xf>
    <xf numFmtId="0" fontId="23" fillId="0" borderId="1" xfId="6" applyFont="1" applyFill="1" applyBorder="1" applyAlignment="1" applyProtection="1">
      <alignment horizontal="left" vertical="center" wrapText="1" indent="1"/>
    </xf>
    <xf numFmtId="0" fontId="23" fillId="0" borderId="2" xfId="6" applyFont="1" applyFill="1" applyBorder="1" applyAlignment="1" applyProtection="1">
      <alignment horizontal="left" vertical="center" wrapText="1" indent="1"/>
    </xf>
    <xf numFmtId="164" fontId="23" fillId="0" borderId="8" xfId="6" applyNumberFormat="1" applyFont="1" applyFill="1" applyBorder="1" applyAlignment="1" applyProtection="1">
      <alignment horizontal="right" vertical="center" wrapText="1" indent="1"/>
    </xf>
    <xf numFmtId="49" fontId="26" fillId="0" borderId="3" xfId="6" applyNumberFormat="1" applyFont="1" applyFill="1" applyBorder="1" applyAlignment="1" applyProtection="1">
      <alignment horizontal="left" vertical="center" wrapText="1" indent="1"/>
    </xf>
    <xf numFmtId="164" fontId="26" fillId="0" borderId="21" xfId="6" applyNumberFormat="1" applyFont="1" applyFill="1" applyBorder="1" applyAlignment="1" applyProtection="1">
      <alignment horizontal="right" vertical="center" wrapText="1" indent="1"/>
      <protection locked="0"/>
    </xf>
    <xf numFmtId="49" fontId="26" fillId="0" borderId="5" xfId="6" applyNumberFormat="1" applyFont="1" applyFill="1" applyBorder="1" applyAlignment="1" applyProtection="1">
      <alignment horizontal="left" vertical="center" wrapText="1" indent="1"/>
    </xf>
    <xf numFmtId="164" fontId="26" fillId="0" borderId="36" xfId="6" applyNumberFormat="1" applyFont="1" applyFill="1" applyBorder="1" applyAlignment="1" applyProtection="1">
      <alignment horizontal="right" vertical="center" wrapText="1" indent="1"/>
      <protection locked="0"/>
    </xf>
    <xf numFmtId="49" fontId="26" fillId="0" borderId="7" xfId="6" applyNumberFormat="1" applyFont="1" applyFill="1" applyBorder="1" applyAlignment="1" applyProtection="1">
      <alignment horizontal="left" vertical="center" wrapText="1" indent="1"/>
    </xf>
    <xf numFmtId="0" fontId="28" fillId="0" borderId="0" xfId="0" applyFont="1"/>
    <xf numFmtId="0" fontId="27" fillId="0" borderId="10" xfId="0" applyFont="1" applyBorder="1" applyAlignment="1">
      <alignment horizontal="center"/>
    </xf>
    <xf numFmtId="0" fontId="27" fillId="0" borderId="42" xfId="0" applyFont="1" applyBorder="1" applyAlignment="1">
      <alignment horizontal="center"/>
    </xf>
    <xf numFmtId="0" fontId="27" fillId="0" borderId="18" xfId="0" applyFont="1" applyBorder="1" applyAlignment="1">
      <alignment horizontal="center"/>
    </xf>
    <xf numFmtId="0" fontId="27" fillId="0" borderId="44" xfId="0" applyFont="1" applyBorder="1" applyAlignment="1">
      <alignment horizontal="center"/>
    </xf>
    <xf numFmtId="3" fontId="26" fillId="0" borderId="36" xfId="6" applyNumberFormat="1" applyFont="1" applyFill="1" applyBorder="1" applyAlignment="1" applyProtection="1">
      <alignment horizontal="right" vertical="center" wrapText="1" indent="1"/>
      <protection locked="0"/>
    </xf>
    <xf numFmtId="3" fontId="7" fillId="0" borderId="21" xfId="6" applyNumberFormat="1" applyFont="1" applyFill="1" applyBorder="1" applyAlignment="1" applyProtection="1">
      <alignment horizontal="right" vertical="center" wrapText="1" indent="1"/>
      <protection locked="0"/>
    </xf>
    <xf numFmtId="3" fontId="7" fillId="0" borderId="36" xfId="6" applyNumberFormat="1" applyFont="1" applyFill="1" applyBorder="1" applyAlignment="1" applyProtection="1">
      <alignment horizontal="right" vertical="center" wrapText="1" indent="1"/>
      <protection locked="0"/>
    </xf>
    <xf numFmtId="3" fontId="3" fillId="0" borderId="36" xfId="6" applyNumberFormat="1" applyFont="1" applyFill="1" applyBorder="1" applyAlignment="1" applyProtection="1">
      <alignment horizontal="right" vertical="center" wrapText="1" indent="1"/>
      <protection locked="0"/>
    </xf>
    <xf numFmtId="3" fontId="3" fillId="0" borderId="37" xfId="6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14" xfId="6" applyFont="1" applyFill="1" applyBorder="1" applyAlignment="1">
      <alignment horizontal="center" vertical="center"/>
    </xf>
    <xf numFmtId="0" fontId="7" fillId="0" borderId="18" xfId="6" applyFont="1" applyFill="1" applyBorder="1" applyProtection="1">
      <protection locked="0"/>
    </xf>
    <xf numFmtId="165" fontId="7" fillId="0" borderId="18" xfId="1" applyNumberFormat="1" applyFont="1" applyFill="1" applyBorder="1" applyProtection="1">
      <protection locked="0"/>
    </xf>
    <xf numFmtId="165" fontId="7" fillId="0" borderId="46" xfId="1" applyNumberFormat="1" applyFont="1" applyFill="1" applyBorder="1"/>
    <xf numFmtId="0" fontId="34" fillId="0" borderId="0" xfId="5"/>
    <xf numFmtId="0" fontId="23" fillId="0" borderId="44" xfId="4" applyFont="1" applyBorder="1" applyAlignment="1" applyProtection="1">
      <alignment wrapText="1"/>
    </xf>
    <xf numFmtId="0" fontId="24" fillId="0" borderId="44" xfId="0" applyFont="1" applyBorder="1"/>
    <xf numFmtId="0" fontId="25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35" fillId="0" borderId="0" xfId="0" applyFont="1"/>
    <xf numFmtId="0" fontId="26" fillId="0" borderId="17" xfId="4" applyFont="1" applyBorder="1" applyAlignment="1" applyProtection="1">
      <alignment horizontal="left" wrapText="1" indent="1"/>
    </xf>
    <xf numFmtId="164" fontId="3" fillId="0" borderId="39" xfId="6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0" xfId="4" applyFont="1" applyFill="1" applyAlignment="1" applyProtection="1">
      <alignment vertical="center" wrapText="1"/>
    </xf>
    <xf numFmtId="0" fontId="15" fillId="0" borderId="48" xfId="4" applyFont="1" applyFill="1" applyBorder="1" applyAlignment="1" applyProtection="1">
      <alignment horizontal="center" vertical="center" wrapText="1"/>
    </xf>
    <xf numFmtId="0" fontId="15" fillId="0" borderId="49" xfId="4" applyFont="1" applyFill="1" applyBorder="1" applyAlignment="1" applyProtection="1">
      <alignment horizontal="center" vertical="center" wrapText="1"/>
    </xf>
    <xf numFmtId="0" fontId="38" fillId="0" borderId="0" xfId="0" applyFont="1"/>
    <xf numFmtId="164" fontId="7" fillId="0" borderId="6" xfId="6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1" xfId="4" applyFont="1" applyFill="1" applyBorder="1" applyAlignment="1" applyProtection="1">
      <alignment horizontal="center" vertical="center" wrapText="1"/>
    </xf>
    <xf numFmtId="0" fontId="15" fillId="0" borderId="2" xfId="4" applyFont="1" applyFill="1" applyBorder="1" applyAlignment="1" applyProtection="1">
      <alignment horizontal="center" vertical="center" wrapText="1"/>
    </xf>
    <xf numFmtId="0" fontId="15" fillId="0" borderId="8" xfId="4" applyFont="1" applyFill="1" applyBorder="1" applyAlignment="1" applyProtection="1">
      <alignment horizontal="center" vertical="center" wrapText="1"/>
    </xf>
    <xf numFmtId="164" fontId="15" fillId="0" borderId="2" xfId="6" applyNumberFormat="1" applyFont="1" applyFill="1" applyBorder="1" applyAlignment="1" applyProtection="1">
      <alignment vertical="center" wrapText="1"/>
    </xf>
    <xf numFmtId="164" fontId="15" fillId="0" borderId="8" xfId="6" applyNumberFormat="1" applyFont="1" applyFill="1" applyBorder="1" applyAlignment="1" applyProtection="1">
      <alignment vertical="center" wrapText="1"/>
    </xf>
    <xf numFmtId="164" fontId="7" fillId="0" borderId="6" xfId="6" applyNumberFormat="1" applyFont="1" applyFill="1" applyBorder="1" applyAlignment="1" applyProtection="1">
      <alignment vertical="center" wrapText="1"/>
      <protection locked="0"/>
    </xf>
    <xf numFmtId="164" fontId="7" fillId="0" borderId="36" xfId="6" applyNumberFormat="1" applyFont="1" applyFill="1" applyBorder="1" applyAlignment="1" applyProtection="1">
      <alignment vertical="center" wrapText="1"/>
      <protection locked="0"/>
    </xf>
    <xf numFmtId="164" fontId="7" fillId="0" borderId="15" xfId="6" applyNumberFormat="1" applyFont="1" applyFill="1" applyBorder="1" applyAlignment="1" applyProtection="1">
      <alignment vertical="center" wrapText="1"/>
      <protection locked="0"/>
    </xf>
    <xf numFmtId="164" fontId="7" fillId="0" borderId="37" xfId="6" applyNumberFormat="1" applyFont="1" applyFill="1" applyBorder="1" applyAlignment="1" applyProtection="1">
      <alignment vertical="center" wrapText="1"/>
      <protection locked="0"/>
    </xf>
    <xf numFmtId="164" fontId="15" fillId="0" borderId="10" xfId="6" applyNumberFormat="1" applyFont="1" applyFill="1" applyBorder="1" applyAlignment="1" applyProtection="1">
      <alignment vertical="center" wrapText="1"/>
    </xf>
    <xf numFmtId="164" fontId="15" fillId="0" borderId="35" xfId="6" applyNumberFormat="1" applyFont="1" applyFill="1" applyBorder="1" applyAlignment="1" applyProtection="1">
      <alignment vertical="center" wrapText="1"/>
    </xf>
    <xf numFmtId="164" fontId="7" fillId="0" borderId="12" xfId="6" applyNumberFormat="1" applyFont="1" applyFill="1" applyBorder="1" applyAlignment="1" applyProtection="1">
      <alignment vertical="center" wrapText="1"/>
      <protection locked="0"/>
    </xf>
    <xf numFmtId="164" fontId="7" fillId="0" borderId="38" xfId="6" applyNumberFormat="1" applyFont="1" applyFill="1" applyBorder="1" applyAlignment="1" applyProtection="1">
      <alignment vertical="center" wrapText="1"/>
      <protection locked="0"/>
    </xf>
    <xf numFmtId="164" fontId="7" fillId="0" borderId="17" xfId="6" applyNumberFormat="1" applyFont="1" applyFill="1" applyBorder="1" applyAlignment="1" applyProtection="1">
      <alignment vertical="center" wrapText="1"/>
      <protection locked="0"/>
    </xf>
    <xf numFmtId="164" fontId="7" fillId="0" borderId="39" xfId="6" applyNumberFormat="1" applyFont="1" applyFill="1" applyBorder="1" applyAlignment="1" applyProtection="1">
      <alignment vertical="center" wrapText="1"/>
      <protection locked="0"/>
    </xf>
    <xf numFmtId="164" fontId="7" fillId="0" borderId="13" xfId="6" applyNumberFormat="1" applyFont="1" applyFill="1" applyBorder="1" applyAlignment="1" applyProtection="1">
      <alignment horizontal="right" vertical="center" wrapText="1"/>
      <protection locked="0"/>
    </xf>
    <xf numFmtId="164" fontId="7" fillId="0" borderId="6" xfId="6" applyNumberFormat="1" applyFont="1" applyFill="1" applyBorder="1" applyAlignment="1" applyProtection="1">
      <alignment horizontal="right" vertical="center" wrapText="1"/>
      <protection locked="0"/>
    </xf>
    <xf numFmtId="164" fontId="7" fillId="0" borderId="15" xfId="6" applyNumberFormat="1" applyFont="1" applyFill="1" applyBorder="1" applyAlignment="1" applyProtection="1">
      <alignment horizontal="right" vertical="center" wrapText="1"/>
      <protection locked="0"/>
    </xf>
    <xf numFmtId="164" fontId="15" fillId="0" borderId="2" xfId="6" applyNumberFormat="1" applyFont="1" applyFill="1" applyBorder="1" applyAlignment="1" applyProtection="1">
      <alignment horizontal="right" vertical="center" wrapText="1"/>
    </xf>
    <xf numFmtId="164" fontId="7" fillId="0" borderId="4" xfId="6" applyNumberFormat="1" applyFont="1" applyFill="1" applyBorder="1" applyAlignment="1" applyProtection="1">
      <alignment horizontal="right" vertical="center" wrapText="1"/>
      <protection locked="0"/>
    </xf>
    <xf numFmtId="164" fontId="16" fillId="0" borderId="2" xfId="6" applyNumberFormat="1" applyFont="1" applyFill="1" applyBorder="1" applyAlignment="1" applyProtection="1">
      <alignment horizontal="right" vertical="center" wrapText="1"/>
    </xf>
    <xf numFmtId="0" fontId="26" fillId="0" borderId="0" xfId="4" applyFont="1" applyBorder="1" applyAlignment="1" applyProtection="1">
      <alignment horizontal="left" wrapText="1" indent="1"/>
    </xf>
    <xf numFmtId="0" fontId="39" fillId="0" borderId="0" xfId="0" applyFont="1"/>
    <xf numFmtId="0" fontId="22" fillId="0" borderId="0" xfId="4" applyFont="1" applyBorder="1" applyAlignment="1" applyProtection="1">
      <alignment horizontal="center" wrapText="1"/>
    </xf>
    <xf numFmtId="0" fontId="7" fillId="0" borderId="17" xfId="6" applyFont="1" applyFill="1" applyBorder="1" applyAlignment="1" applyProtection="1">
      <alignment horizontal="left" vertical="center" wrapText="1" indent="1"/>
    </xf>
    <xf numFmtId="0" fontId="0" fillId="0" borderId="0" xfId="0" applyBorder="1"/>
    <xf numFmtId="164" fontId="7" fillId="0" borderId="60" xfId="6" applyNumberFormat="1" applyFont="1" applyFill="1" applyBorder="1" applyAlignment="1" applyProtection="1">
      <alignment horizontal="right" vertical="center" wrapText="1" indent="1"/>
      <protection locked="0"/>
    </xf>
    <xf numFmtId="164" fontId="36" fillId="0" borderId="0" xfId="4" applyNumberFormat="1" applyFont="1" applyFill="1" applyAlignment="1" applyProtection="1">
      <alignment vertical="center" wrapText="1"/>
    </xf>
    <xf numFmtId="164" fontId="36" fillId="0" borderId="0" xfId="4" applyNumberFormat="1" applyFont="1" applyFill="1" applyAlignment="1" applyProtection="1">
      <alignment horizontal="center" vertical="center" wrapText="1"/>
    </xf>
    <xf numFmtId="164" fontId="1" fillId="0" borderId="0" xfId="4" applyNumberFormat="1" applyFont="1" applyFill="1" applyAlignment="1" applyProtection="1">
      <alignment vertical="center" wrapText="1"/>
    </xf>
    <xf numFmtId="164" fontId="1" fillId="0" borderId="0" xfId="4" applyNumberFormat="1" applyFont="1" applyFill="1" applyAlignment="1" applyProtection="1">
      <alignment horizontal="center" vertical="center" wrapText="1"/>
    </xf>
    <xf numFmtId="164" fontId="17" fillId="0" borderId="0" xfId="6" applyNumberFormat="1" applyFont="1" applyFill="1" applyBorder="1" applyAlignment="1" applyProtection="1">
      <alignment horizontal="center" vertical="center" wrapText="1"/>
    </xf>
    <xf numFmtId="0" fontId="18" fillId="0" borderId="0" xfId="6" applyFont="1" applyFill="1" applyAlignment="1">
      <alignment horizontal="right"/>
    </xf>
    <xf numFmtId="164" fontId="2" fillId="0" borderId="0" xfId="6" applyNumberFormat="1" applyFont="1" applyFill="1" applyBorder="1" applyAlignment="1" applyProtection="1">
      <alignment horizontal="centerContinuous" vertical="center"/>
    </xf>
    <xf numFmtId="0" fontId="1" fillId="0" borderId="0" xfId="4" applyFont="1" applyFill="1" applyBorder="1" applyAlignment="1" applyProtection="1">
      <alignment horizontal="right"/>
    </xf>
    <xf numFmtId="165" fontId="11" fillId="0" borderId="8" xfId="1" applyNumberFormat="1" applyFont="1" applyFill="1" applyBorder="1" applyProtection="1"/>
    <xf numFmtId="0" fontId="11" fillId="0" borderId="0" xfId="6" applyFont="1" applyFill="1" applyBorder="1" applyAlignment="1" applyProtection="1">
      <alignment horizontal="left"/>
    </xf>
    <xf numFmtId="165" fontId="11" fillId="0" borderId="0" xfId="1" applyNumberFormat="1" applyFont="1" applyFill="1" applyBorder="1" applyProtection="1"/>
    <xf numFmtId="0" fontId="20" fillId="0" borderId="11" xfId="6" applyFont="1" applyFill="1" applyBorder="1" applyAlignment="1" applyProtection="1">
      <alignment horizontal="center" vertical="center" wrapText="1"/>
    </xf>
    <xf numFmtId="0" fontId="20" fillId="0" borderId="12" xfId="6" applyFont="1" applyFill="1" applyBorder="1" applyAlignment="1" applyProtection="1">
      <alignment horizontal="center" vertical="center" wrapText="1"/>
    </xf>
    <xf numFmtId="0" fontId="20" fillId="0" borderId="38" xfId="6" applyFont="1" applyFill="1" applyBorder="1" applyAlignment="1" applyProtection="1">
      <alignment horizontal="center" vertical="center" wrapText="1"/>
    </xf>
    <xf numFmtId="0" fontId="31" fillId="0" borderId="1" xfId="6" applyFont="1" applyFill="1" applyBorder="1" applyAlignment="1" applyProtection="1">
      <alignment horizontal="center" vertical="center"/>
    </xf>
    <xf numFmtId="0" fontId="31" fillId="0" borderId="2" xfId="6" applyFont="1" applyFill="1" applyBorder="1" applyAlignment="1" applyProtection="1">
      <alignment horizontal="center" vertical="center"/>
    </xf>
    <xf numFmtId="0" fontId="31" fillId="0" borderId="8" xfId="6" applyFont="1" applyFill="1" applyBorder="1" applyAlignment="1" applyProtection="1">
      <alignment horizontal="center" vertical="center"/>
    </xf>
    <xf numFmtId="0" fontId="31" fillId="0" borderId="11" xfId="6" applyFont="1" applyFill="1" applyBorder="1" applyAlignment="1" applyProtection="1">
      <alignment horizontal="center" vertical="center"/>
    </xf>
    <xf numFmtId="0" fontId="31" fillId="0" borderId="4" xfId="6" applyFont="1" applyFill="1" applyBorder="1" applyProtection="1"/>
    <xf numFmtId="165" fontId="31" fillId="0" borderId="64" xfId="1" applyNumberFormat="1" applyFont="1" applyFill="1" applyBorder="1" applyProtection="1">
      <protection locked="0"/>
    </xf>
    <xf numFmtId="0" fontId="31" fillId="0" borderId="5" xfId="6" applyFont="1" applyFill="1" applyBorder="1" applyAlignment="1" applyProtection="1">
      <alignment horizontal="center" vertical="center"/>
    </xf>
    <xf numFmtId="0" fontId="30" fillId="0" borderId="6" xfId="4" applyFont="1" applyBorder="1" applyAlignment="1">
      <alignment horizontal="justify" wrapText="1"/>
    </xf>
    <xf numFmtId="165" fontId="31" fillId="0" borderId="40" xfId="1" applyNumberFormat="1" applyFont="1" applyFill="1" applyBorder="1" applyProtection="1">
      <protection locked="0"/>
    </xf>
    <xf numFmtId="0" fontId="30" fillId="0" borderId="6" xfId="4" applyFont="1" applyBorder="1" applyAlignment="1">
      <alignment wrapText="1"/>
    </xf>
    <xf numFmtId="0" fontId="31" fillId="0" borderId="7" xfId="6" applyFont="1" applyFill="1" applyBorder="1" applyAlignment="1" applyProtection="1">
      <alignment horizontal="center" vertical="center"/>
    </xf>
    <xf numFmtId="165" fontId="31" fillId="0" borderId="41" xfId="1" applyNumberFormat="1" applyFont="1" applyFill="1" applyBorder="1" applyProtection="1">
      <protection locked="0"/>
    </xf>
    <xf numFmtId="0" fontId="30" fillId="0" borderId="17" xfId="4" applyFont="1" applyBorder="1" applyAlignment="1">
      <alignment wrapText="1"/>
    </xf>
    <xf numFmtId="0" fontId="18" fillId="0" borderId="0" xfId="4" applyFont="1" applyFill="1" applyBorder="1" applyAlignment="1" applyProtection="1">
      <alignment horizontal="right"/>
    </xf>
    <xf numFmtId="0" fontId="17" fillId="0" borderId="11" xfId="6" applyFont="1" applyFill="1" applyBorder="1" applyAlignment="1" applyProtection="1">
      <alignment horizontal="center" vertical="center" wrapText="1"/>
    </xf>
    <xf numFmtId="0" fontId="17" fillId="0" borderId="12" xfId="6" applyFont="1" applyFill="1" applyBorder="1" applyAlignment="1" applyProtection="1">
      <alignment horizontal="center" vertical="center" wrapText="1"/>
    </xf>
    <xf numFmtId="0" fontId="17" fillId="0" borderId="38" xfId="6" applyFont="1" applyFill="1" applyBorder="1" applyAlignment="1" applyProtection="1">
      <alignment horizontal="center" vertical="center" wrapText="1"/>
    </xf>
    <xf numFmtId="0" fontId="18" fillId="0" borderId="1" xfId="6" applyFont="1" applyFill="1" applyBorder="1" applyAlignment="1" applyProtection="1">
      <alignment horizontal="center" vertical="center"/>
    </xf>
    <xf numFmtId="0" fontId="18" fillId="0" borderId="2" xfId="6" applyFont="1" applyFill="1" applyBorder="1" applyAlignment="1" applyProtection="1">
      <alignment horizontal="center" vertical="center"/>
    </xf>
    <xf numFmtId="0" fontId="18" fillId="0" borderId="8" xfId="6" applyFont="1" applyFill="1" applyBorder="1" applyAlignment="1" applyProtection="1">
      <alignment horizontal="center" vertical="center"/>
    </xf>
    <xf numFmtId="0" fontId="18" fillId="0" borderId="18" xfId="6" applyFont="1" applyFill="1" applyBorder="1" applyProtection="1">
      <protection locked="0"/>
    </xf>
    <xf numFmtId="0" fontId="18" fillId="0" borderId="4" xfId="6" applyFont="1" applyFill="1" applyBorder="1" applyProtection="1">
      <protection locked="0"/>
    </xf>
    <xf numFmtId="0" fontId="17" fillId="0" borderId="1" xfId="6" applyFont="1" applyFill="1" applyBorder="1" applyAlignment="1" applyProtection="1">
      <alignment horizontal="center" vertical="center"/>
    </xf>
    <xf numFmtId="0" fontId="17" fillId="0" borderId="2" xfId="6" applyFont="1" applyFill="1" applyBorder="1" applyAlignment="1" applyProtection="1">
      <alignment horizontal="left" vertical="center" wrapText="1"/>
    </xf>
    <xf numFmtId="165" fontId="17" fillId="0" borderId="8" xfId="1" applyNumberFormat="1" applyFont="1" applyFill="1" applyBorder="1" applyProtection="1"/>
    <xf numFmtId="0" fontId="34" fillId="0" borderId="0" xfId="5" applyFont="1"/>
    <xf numFmtId="164" fontId="31" fillId="0" borderId="0" xfId="4" applyNumberFormat="1" applyFont="1" applyFill="1" applyAlignment="1" applyProtection="1">
      <alignment vertical="center" wrapText="1"/>
    </xf>
    <xf numFmtId="0" fontId="1" fillId="0" borderId="0" xfId="4" applyFont="1" applyFill="1"/>
    <xf numFmtId="0" fontId="1" fillId="0" borderId="0" xfId="4" applyFont="1" applyFill="1" applyProtection="1"/>
    <xf numFmtId="0" fontId="11" fillId="0" borderId="9" xfId="4" applyFont="1" applyFill="1" applyBorder="1" applyAlignment="1" applyProtection="1">
      <alignment vertical="center"/>
    </xf>
    <xf numFmtId="0" fontId="11" fillId="0" borderId="61" xfId="4" applyFont="1" applyFill="1" applyBorder="1" applyAlignment="1" applyProtection="1">
      <alignment horizontal="center" vertical="center"/>
    </xf>
    <xf numFmtId="0" fontId="11" fillId="0" borderId="10" xfId="4" applyFont="1" applyFill="1" applyBorder="1" applyAlignment="1" applyProtection="1">
      <alignment horizontal="center" vertical="center"/>
    </xf>
    <xf numFmtId="0" fontId="11" fillId="0" borderId="35" xfId="4" applyFont="1" applyFill="1" applyBorder="1" applyAlignment="1" applyProtection="1">
      <alignment horizontal="center" vertical="center"/>
    </xf>
    <xf numFmtId="49" fontId="1" fillId="0" borderId="11" xfId="4" applyNumberFormat="1" applyFont="1" applyFill="1" applyBorder="1" applyAlignment="1" applyProtection="1">
      <alignment vertical="center"/>
    </xf>
    <xf numFmtId="49" fontId="1" fillId="0" borderId="71" xfId="4" applyNumberFormat="1" applyFont="1" applyFill="1" applyBorder="1" applyAlignment="1" applyProtection="1">
      <alignment horizontal="right" vertical="center"/>
    </xf>
    <xf numFmtId="3" fontId="1" fillId="0" borderId="12" xfId="4" applyNumberFormat="1" applyFont="1" applyFill="1" applyBorder="1" applyAlignment="1" applyProtection="1">
      <alignment horizontal="right" vertical="center"/>
      <protection locked="0"/>
    </xf>
    <xf numFmtId="3" fontId="1" fillId="0" borderId="38" xfId="4" applyNumberFormat="1" applyFont="1" applyFill="1" applyBorder="1" applyAlignment="1" applyProtection="1">
      <alignment horizontal="right" vertical="center"/>
    </xf>
    <xf numFmtId="49" fontId="41" fillId="0" borderId="5" xfId="4" quotePrefix="1" applyNumberFormat="1" applyFont="1" applyFill="1" applyBorder="1" applyAlignment="1" applyProtection="1">
      <alignment horizontal="left" vertical="center" indent="1"/>
    </xf>
    <xf numFmtId="49" fontId="41" fillId="0" borderId="13" xfId="4" quotePrefix="1" applyNumberFormat="1" applyFont="1" applyFill="1" applyBorder="1" applyAlignment="1" applyProtection="1">
      <alignment horizontal="right" vertical="center" indent="1"/>
    </xf>
    <xf numFmtId="3" fontId="41" fillId="0" borderId="6" xfId="4" applyNumberFormat="1" applyFont="1" applyFill="1" applyBorder="1" applyAlignment="1" applyProtection="1">
      <alignment horizontal="right" vertical="center"/>
      <protection locked="0"/>
    </xf>
    <xf numFmtId="3" fontId="1" fillId="0" borderId="36" xfId="4" applyNumberFormat="1" applyFont="1" applyFill="1" applyBorder="1" applyAlignment="1" applyProtection="1">
      <alignment horizontal="right" vertical="center"/>
    </xf>
    <xf numFmtId="49" fontId="1" fillId="0" borderId="5" xfId="4" applyNumberFormat="1" applyFont="1" applyFill="1" applyBorder="1" applyAlignment="1" applyProtection="1">
      <alignment vertical="center"/>
    </xf>
    <xf numFmtId="49" fontId="1" fillId="0" borderId="13" xfId="4" applyNumberFormat="1" applyFont="1" applyFill="1" applyBorder="1" applyAlignment="1" applyProtection="1">
      <alignment horizontal="right" vertical="center"/>
    </xf>
    <xf numFmtId="3" fontId="1" fillId="0" borderId="6" xfId="4" applyNumberFormat="1" applyFont="1" applyFill="1" applyBorder="1" applyAlignment="1" applyProtection="1">
      <alignment horizontal="right" vertical="center"/>
      <protection locked="0"/>
    </xf>
    <xf numFmtId="49" fontId="1" fillId="0" borderId="7" xfId="4" applyNumberFormat="1" applyFont="1" applyFill="1" applyBorder="1" applyAlignment="1" applyProtection="1">
      <alignment vertical="center"/>
      <protection locked="0"/>
    </xf>
    <xf numFmtId="49" fontId="1" fillId="0" borderId="57" xfId="4" applyNumberFormat="1" applyFont="1" applyFill="1" applyBorder="1" applyAlignment="1" applyProtection="1">
      <alignment horizontal="right" vertical="center"/>
      <protection locked="0"/>
    </xf>
    <xf numFmtId="3" fontId="1" fillId="0" borderId="15" xfId="4" applyNumberFormat="1" applyFont="1" applyFill="1" applyBorder="1" applyAlignment="1" applyProtection="1">
      <alignment horizontal="right" vertical="center"/>
      <protection locked="0"/>
    </xf>
    <xf numFmtId="3" fontId="1" fillId="0" borderId="39" xfId="4" applyNumberFormat="1" applyFont="1" applyFill="1" applyBorder="1" applyAlignment="1" applyProtection="1">
      <alignment horizontal="right" vertical="center"/>
    </xf>
    <xf numFmtId="49" fontId="11" fillId="0" borderId="1" xfId="4" applyNumberFormat="1" applyFont="1" applyFill="1" applyBorder="1" applyAlignment="1" applyProtection="1">
      <alignment vertical="center"/>
    </xf>
    <xf numFmtId="3" fontId="1" fillId="0" borderId="38" xfId="4" applyNumberFormat="1" applyFont="1" applyFill="1" applyBorder="1" applyAlignment="1" applyProtection="1">
      <alignment vertical="center"/>
    </xf>
    <xf numFmtId="49" fontId="1" fillId="0" borderId="71" xfId="4" applyNumberFormat="1" applyFont="1" applyFill="1" applyBorder="1" applyAlignment="1" applyProtection="1">
      <alignment vertical="center"/>
    </xf>
    <xf numFmtId="3" fontId="1" fillId="0" borderId="12" xfId="4" applyNumberFormat="1" applyFont="1" applyFill="1" applyBorder="1" applyAlignment="1" applyProtection="1">
      <alignment vertical="center"/>
      <protection locked="0"/>
    </xf>
    <xf numFmtId="49" fontId="1" fillId="0" borderId="5" xfId="4" applyNumberFormat="1" applyFont="1" applyFill="1" applyBorder="1" applyAlignment="1" applyProtection="1">
      <alignment horizontal="left" vertical="center"/>
    </xf>
    <xf numFmtId="49" fontId="1" fillId="0" borderId="13" xfId="4" applyNumberFormat="1" applyFont="1" applyFill="1" applyBorder="1" applyAlignment="1" applyProtection="1">
      <alignment horizontal="left" vertical="center"/>
    </xf>
    <xf numFmtId="3" fontId="1" fillId="0" borderId="6" xfId="4" applyNumberFormat="1" applyFont="1" applyFill="1" applyBorder="1" applyAlignment="1" applyProtection="1">
      <alignment vertical="center"/>
      <protection locked="0"/>
    </xf>
    <xf numFmtId="3" fontId="1" fillId="0" borderId="36" xfId="4" applyNumberFormat="1" applyFont="1" applyFill="1" applyBorder="1" applyAlignment="1" applyProtection="1">
      <alignment vertical="center"/>
    </xf>
    <xf numFmtId="49" fontId="1" fillId="0" borderId="13" xfId="4" applyNumberFormat="1" applyFont="1" applyFill="1" applyBorder="1" applyAlignment="1" applyProtection="1">
      <alignment vertical="center"/>
    </xf>
    <xf numFmtId="0" fontId="1" fillId="0" borderId="44" xfId="4" applyFont="1" applyFill="1" applyBorder="1" applyAlignment="1" applyProtection="1">
      <alignment horizontal="left" indent="1"/>
      <protection locked="0"/>
    </xf>
    <xf numFmtId="0" fontId="1" fillId="0" borderId="0" xfId="4" applyFont="1" applyFill="1" applyBorder="1" applyAlignment="1" applyProtection="1">
      <alignment horizontal="left" indent="1"/>
      <protection locked="0"/>
    </xf>
    <xf numFmtId="0" fontId="1" fillId="0" borderId="58" xfId="4" applyFont="1" applyFill="1" applyBorder="1" applyAlignment="1" applyProtection="1">
      <alignment horizontal="left" indent="1"/>
      <protection locked="0"/>
    </xf>
    <xf numFmtId="0" fontId="1" fillId="0" borderId="67" xfId="4" applyFont="1" applyFill="1" applyBorder="1" applyAlignment="1" applyProtection="1">
      <alignment horizontal="right" indent="1"/>
      <protection locked="0"/>
    </xf>
    <xf numFmtId="0" fontId="1" fillId="0" borderId="45" xfId="4" applyFont="1" applyFill="1" applyBorder="1" applyAlignment="1" applyProtection="1">
      <alignment horizontal="right" indent="1"/>
      <protection locked="0"/>
    </xf>
    <xf numFmtId="0" fontId="11" fillId="0" borderId="42" xfId="4" applyFont="1" applyFill="1" applyBorder="1" applyProtection="1"/>
    <xf numFmtId="0" fontId="1" fillId="0" borderId="44" xfId="4" applyFont="1" applyFill="1" applyBorder="1" applyAlignment="1" applyProtection="1">
      <alignment vertical="center"/>
    </xf>
    <xf numFmtId="0" fontId="1" fillId="0" borderId="0" xfId="4" applyFont="1" applyFill="1" applyBorder="1" applyAlignment="1" applyProtection="1">
      <alignment vertical="center"/>
    </xf>
    <xf numFmtId="3" fontId="1" fillId="0" borderId="8" xfId="4" applyNumberFormat="1" applyFont="1" applyFill="1" applyBorder="1" applyAlignment="1" applyProtection="1">
      <alignment vertical="center"/>
    </xf>
    <xf numFmtId="3" fontId="11" fillId="0" borderId="2" xfId="4" applyNumberFormat="1" applyFont="1" applyFill="1" applyBorder="1" applyAlignment="1" applyProtection="1">
      <alignment vertical="center"/>
    </xf>
    <xf numFmtId="3" fontId="11" fillId="0" borderId="8" xfId="4" applyNumberFormat="1" applyFont="1" applyFill="1" applyBorder="1" applyAlignment="1" applyProtection="1">
      <alignment vertical="center"/>
    </xf>
    <xf numFmtId="3" fontId="11" fillId="0" borderId="2" xfId="4" applyNumberFormat="1" applyFont="1" applyFill="1" applyBorder="1" applyAlignment="1" applyProtection="1">
      <alignment horizontal="right" vertical="center"/>
    </xf>
    <xf numFmtId="3" fontId="11" fillId="0" borderId="38" xfId="4" applyNumberFormat="1" applyFont="1" applyFill="1" applyBorder="1" applyAlignment="1" applyProtection="1">
      <alignment horizontal="right" vertical="center"/>
    </xf>
    <xf numFmtId="0" fontId="3" fillId="0" borderId="49" xfId="4" applyFont="1" applyFill="1" applyBorder="1" applyAlignment="1" applyProtection="1">
      <alignment vertical="center" wrapText="1"/>
    </xf>
    <xf numFmtId="49" fontId="7" fillId="0" borderId="0" xfId="6" applyNumberFormat="1" applyFont="1" applyFill="1" applyBorder="1" applyAlignment="1" applyProtection="1">
      <alignment horizontal="left" vertical="center" wrapText="1" indent="1"/>
    </xf>
    <xf numFmtId="164" fontId="3" fillId="0" borderId="0" xfId="6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60" xfId="6" applyFont="1" applyFill="1" applyBorder="1" applyAlignment="1" applyProtection="1">
      <alignment horizontal="left" vertical="center" wrapText="1" indent="6"/>
    </xf>
    <xf numFmtId="49" fontId="7" fillId="0" borderId="60" xfId="6" applyNumberFormat="1" applyFont="1" applyFill="1" applyBorder="1" applyAlignment="1" applyProtection="1">
      <alignment horizontal="left" vertical="center" wrapText="1" indent="1"/>
    </xf>
    <xf numFmtId="164" fontId="1" fillId="0" borderId="0" xfId="4" applyNumberFormat="1" applyFont="1" applyFill="1" applyBorder="1" applyAlignment="1" applyProtection="1">
      <alignment vertical="center" wrapText="1"/>
    </xf>
    <xf numFmtId="164" fontId="3" fillId="0" borderId="0" xfId="4" applyNumberFormat="1" applyFill="1" applyBorder="1" applyAlignment="1" applyProtection="1">
      <alignment vertical="center" wrapText="1"/>
    </xf>
    <xf numFmtId="164" fontId="3" fillId="0" borderId="0" xfId="4" applyNumberFormat="1" applyFill="1" applyBorder="1" applyAlignment="1" applyProtection="1">
      <alignment horizontal="center" vertical="center" wrapText="1"/>
    </xf>
    <xf numFmtId="0" fontId="1" fillId="0" borderId="66" xfId="4" applyFont="1" applyFill="1" applyBorder="1" applyProtection="1"/>
    <xf numFmtId="0" fontId="1" fillId="0" borderId="60" xfId="4" applyFont="1" applyFill="1" applyBorder="1" applyProtection="1"/>
    <xf numFmtId="164" fontId="10" fillId="0" borderId="0" xfId="4" applyNumberFormat="1" applyFont="1" applyFill="1" applyBorder="1" applyAlignment="1" applyProtection="1">
      <alignment horizontal="center" vertical="center" wrapText="1"/>
    </xf>
    <xf numFmtId="0" fontId="1" fillId="0" borderId="26" xfId="4" applyFont="1" applyFill="1" applyBorder="1" applyAlignment="1" applyProtection="1">
      <alignment horizontal="center"/>
    </xf>
    <xf numFmtId="0" fontId="1" fillId="0" borderId="43" xfId="4" applyFont="1" applyFill="1" applyBorder="1" applyAlignment="1" applyProtection="1">
      <alignment horizontal="center"/>
    </xf>
    <xf numFmtId="0" fontId="29" fillId="0" borderId="0" xfId="0" applyFont="1" applyAlignment="1">
      <alignment horizontal="center"/>
    </xf>
    <xf numFmtId="164" fontId="15" fillId="0" borderId="32" xfId="6" applyNumberFormat="1" applyFont="1" applyFill="1" applyBorder="1" applyAlignment="1" applyProtection="1">
      <alignment horizontal="right" vertical="center" wrapText="1" indent="1"/>
    </xf>
    <xf numFmtId="0" fontId="0" fillId="0" borderId="8" xfId="0" applyBorder="1"/>
    <xf numFmtId="0" fontId="0" fillId="0" borderId="32" xfId="0" applyBorder="1"/>
    <xf numFmtId="164" fontId="23" fillId="0" borderId="32" xfId="4" quotePrefix="1" applyNumberFormat="1" applyFont="1" applyBorder="1" applyAlignment="1" applyProtection="1">
      <alignment horizontal="right" vertical="center" wrapText="1" indent="1"/>
    </xf>
    <xf numFmtId="164" fontId="7" fillId="0" borderId="29" xfId="6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34" xfId="6" applyNumberFormat="1" applyFont="1" applyFill="1" applyBorder="1" applyAlignment="1" applyProtection="1">
      <alignment horizontal="right" vertical="center" wrapText="1" indent="1"/>
      <protection locked="0"/>
    </xf>
    <xf numFmtId="164" fontId="23" fillId="0" borderId="32" xfId="4" applyNumberFormat="1" applyFont="1" applyBorder="1" applyAlignment="1" applyProtection="1">
      <alignment horizontal="right" vertical="center" wrapText="1" indent="1"/>
    </xf>
    <xf numFmtId="164" fontId="16" fillId="0" borderId="32" xfId="6" applyNumberFormat="1" applyFont="1" applyFill="1" applyBorder="1" applyAlignment="1" applyProtection="1">
      <alignment horizontal="right" vertical="center" wrapText="1" indent="1"/>
    </xf>
    <xf numFmtId="164" fontId="7" fillId="0" borderId="30" xfId="6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33" xfId="6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23" xfId="6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31" xfId="6" applyNumberFormat="1" applyFont="1" applyFill="1" applyBorder="1" applyAlignment="1" applyProtection="1">
      <alignment horizontal="right" vertical="center" wrapText="1" indent="1"/>
      <protection locked="0"/>
    </xf>
    <xf numFmtId="0" fontId="23" fillId="0" borderId="27" xfId="6" applyFont="1" applyFill="1" applyBorder="1" applyAlignment="1" applyProtection="1">
      <alignment horizontal="center" vertical="center" wrapText="1"/>
    </xf>
    <xf numFmtId="0" fontId="27" fillId="0" borderId="39" xfId="0" applyFont="1" applyBorder="1" applyAlignment="1">
      <alignment horizontal="center"/>
    </xf>
    <xf numFmtId="0" fontId="27" fillId="0" borderId="31" xfId="0" applyFont="1" applyBorder="1" applyAlignment="1">
      <alignment horizontal="center"/>
    </xf>
    <xf numFmtId="164" fontId="7" fillId="0" borderId="28" xfId="6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27" xfId="6" applyNumberFormat="1" applyFont="1" applyFill="1" applyBorder="1" applyAlignment="1" applyProtection="1">
      <alignment horizontal="right" vertical="center" wrapText="1" indent="1"/>
    </xf>
    <xf numFmtId="0" fontId="24" fillId="0" borderId="46" xfId="0" applyFont="1" applyBorder="1"/>
    <xf numFmtId="0" fontId="24" fillId="0" borderId="0" xfId="0" applyFont="1" applyBorder="1"/>
    <xf numFmtId="164" fontId="16" fillId="0" borderId="46" xfId="6" applyNumberFormat="1" applyFont="1" applyFill="1" applyBorder="1" applyAlignment="1" applyProtection="1">
      <alignment horizontal="right" vertical="center" wrapText="1" indent="1"/>
    </xf>
    <xf numFmtId="164" fontId="16" fillId="0" borderId="0" xfId="6" applyNumberFormat="1" applyFont="1" applyFill="1" applyBorder="1" applyAlignment="1" applyProtection="1">
      <alignment horizontal="right" vertical="center" wrapText="1" indent="1"/>
    </xf>
    <xf numFmtId="164" fontId="15" fillId="0" borderId="32" xfId="6" applyNumberFormat="1" applyFont="1" applyFill="1" applyBorder="1" applyAlignment="1" applyProtection="1">
      <alignment horizontal="right" vertical="center" wrapText="1" indent="1"/>
      <protection locked="0"/>
    </xf>
    <xf numFmtId="164" fontId="3" fillId="0" borderId="29" xfId="6" applyNumberFormat="1" applyFont="1" applyFill="1" applyBorder="1" applyAlignment="1" applyProtection="1">
      <alignment horizontal="right" vertical="center" wrapText="1" indent="1"/>
      <protection locked="0"/>
    </xf>
    <xf numFmtId="164" fontId="3" fillId="0" borderId="31" xfId="6" applyNumberFormat="1" applyFont="1" applyFill="1" applyBorder="1" applyAlignment="1" applyProtection="1">
      <alignment horizontal="right" vertical="center" wrapText="1" indent="1"/>
      <protection locked="0"/>
    </xf>
    <xf numFmtId="164" fontId="3" fillId="0" borderId="33" xfId="6" applyNumberFormat="1" applyFont="1" applyFill="1" applyBorder="1" applyAlignment="1" applyProtection="1">
      <alignment horizontal="right" vertical="center" wrapText="1" indent="1"/>
      <protection locked="0"/>
    </xf>
    <xf numFmtId="3" fontId="3" fillId="0" borderId="30" xfId="6" applyNumberFormat="1" applyFont="1" applyFill="1" applyBorder="1" applyAlignment="1" applyProtection="1">
      <alignment horizontal="right" vertical="center" wrapText="1" indent="1"/>
      <protection locked="0"/>
    </xf>
    <xf numFmtId="3" fontId="3" fillId="0" borderId="29" xfId="6" applyNumberFormat="1" applyFont="1" applyFill="1" applyBorder="1" applyAlignment="1" applyProtection="1">
      <alignment horizontal="right" vertical="center" wrapText="1" indent="1"/>
      <protection locked="0"/>
    </xf>
    <xf numFmtId="3" fontId="7" fillId="0" borderId="29" xfId="6" applyNumberFormat="1" applyFont="1" applyFill="1" applyBorder="1" applyAlignment="1" applyProtection="1">
      <alignment horizontal="right" vertical="center" wrapText="1" indent="1"/>
      <protection locked="0"/>
    </xf>
    <xf numFmtId="3" fontId="7" fillId="0" borderId="33" xfId="6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33" xfId="6" applyNumberFormat="1" applyFont="1" applyFill="1" applyBorder="1" applyAlignment="1" applyProtection="1">
      <alignment horizontal="right" vertical="center" wrapText="1" indent="1"/>
    </xf>
    <xf numFmtId="164" fontId="23" fillId="0" borderId="32" xfId="6" applyNumberFormat="1" applyFont="1" applyFill="1" applyBorder="1" applyAlignment="1" applyProtection="1">
      <alignment horizontal="right" vertical="center" wrapText="1" indent="1"/>
    </xf>
    <xf numFmtId="3" fontId="26" fillId="0" borderId="29" xfId="6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29" xfId="6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33" xfId="6" applyNumberFormat="1" applyFont="1" applyFill="1" applyBorder="1" applyAlignment="1" applyProtection="1">
      <alignment horizontal="right" vertical="center" wrapText="1" indent="1"/>
      <protection locked="0"/>
    </xf>
    <xf numFmtId="0" fontId="42" fillId="0" borderId="8" xfId="0" applyFont="1" applyBorder="1" applyAlignment="1">
      <alignment vertical="center"/>
    </xf>
    <xf numFmtId="0" fontId="42" fillId="0" borderId="2" xfId="0" applyFont="1" applyBorder="1" applyAlignment="1">
      <alignment vertical="center"/>
    </xf>
    <xf numFmtId="164" fontId="15" fillId="0" borderId="32" xfId="6" applyNumberFormat="1" applyFont="1" applyFill="1" applyBorder="1" applyAlignment="1" applyProtection="1">
      <alignment vertical="center" wrapText="1"/>
    </xf>
    <xf numFmtId="0" fontId="0" fillId="0" borderId="25" xfId="0" applyBorder="1"/>
    <xf numFmtId="0" fontId="0" fillId="0" borderId="49" xfId="0" applyBorder="1"/>
    <xf numFmtId="164" fontId="23" fillId="0" borderId="8" xfId="4" quotePrefix="1" applyNumberFormat="1" applyFont="1" applyBorder="1" applyAlignment="1" applyProtection="1">
      <alignment horizontal="right" vertical="center" wrapText="1"/>
    </xf>
    <xf numFmtId="164" fontId="23" fillId="0" borderId="32" xfId="4" quotePrefix="1" applyNumberFormat="1" applyFont="1" applyBorder="1" applyAlignment="1" applyProtection="1">
      <alignment horizontal="right" vertical="center" wrapText="1"/>
    </xf>
    <xf numFmtId="164" fontId="23" fillId="0" borderId="2" xfId="4" quotePrefix="1" applyNumberFormat="1" applyFont="1" applyBorder="1" applyAlignment="1" applyProtection="1">
      <alignment horizontal="right" vertical="center" wrapText="1"/>
    </xf>
    <xf numFmtId="164" fontId="23" fillId="0" borderId="2" xfId="6" applyNumberFormat="1" applyFont="1" applyFill="1" applyBorder="1" applyAlignment="1" applyProtection="1">
      <alignment vertical="center" wrapText="1"/>
    </xf>
    <xf numFmtId="164" fontId="16" fillId="0" borderId="2" xfId="6" applyNumberFormat="1" applyFont="1" applyFill="1" applyBorder="1" applyAlignment="1" applyProtection="1">
      <alignment horizontal="right" vertical="center" wrapText="1"/>
      <protection locked="0"/>
    </xf>
    <xf numFmtId="0" fontId="23" fillId="0" borderId="20" xfId="4" applyFont="1" applyBorder="1" applyAlignment="1" applyProtection="1">
      <alignment vertical="center" wrapText="1"/>
    </xf>
    <xf numFmtId="164" fontId="43" fillId="0" borderId="2" xfId="6" applyNumberFormat="1" applyFont="1" applyFill="1" applyBorder="1" applyAlignment="1" applyProtection="1">
      <alignment vertical="center" wrapText="1"/>
    </xf>
    <xf numFmtId="0" fontId="16" fillId="0" borderId="2" xfId="6" applyFont="1" applyFill="1" applyBorder="1" applyAlignment="1" applyProtection="1">
      <alignment vertical="center" wrapText="1"/>
    </xf>
    <xf numFmtId="164" fontId="7" fillId="0" borderId="36" xfId="6" applyNumberFormat="1" applyFont="1" applyFill="1" applyBorder="1" applyAlignment="1" applyProtection="1">
      <alignment horizontal="right" vertical="center" wrapText="1"/>
      <protection locked="0"/>
    </xf>
    <xf numFmtId="164" fontId="7" fillId="0" borderId="29" xfId="6" applyNumberFormat="1" applyFont="1" applyFill="1" applyBorder="1" applyAlignment="1" applyProtection="1">
      <alignment horizontal="right" vertical="center" wrapText="1"/>
      <protection locked="0"/>
    </xf>
    <xf numFmtId="164" fontId="43" fillId="0" borderId="17" xfId="6" applyNumberFormat="1" applyFont="1" applyFill="1" applyBorder="1" applyAlignment="1" applyProtection="1">
      <alignment vertical="center" wrapText="1"/>
    </xf>
    <xf numFmtId="164" fontId="16" fillId="0" borderId="15" xfId="6" applyNumberFormat="1" applyFont="1" applyFill="1" applyBorder="1" applyAlignment="1" applyProtection="1">
      <alignment horizontal="right" vertical="center" wrapText="1"/>
      <protection locked="0"/>
    </xf>
    <xf numFmtId="0" fontId="7" fillId="0" borderId="4" xfId="6" applyFont="1" applyFill="1" applyBorder="1" applyAlignment="1" applyProtection="1">
      <alignment vertical="center" wrapText="1"/>
    </xf>
    <xf numFmtId="164" fontId="43" fillId="0" borderId="6" xfId="6" applyNumberFormat="1" applyFont="1" applyFill="1" applyBorder="1" applyAlignment="1" applyProtection="1">
      <alignment vertical="center" wrapText="1"/>
    </xf>
    <xf numFmtId="164" fontId="43" fillId="0" borderId="12" xfId="6" applyNumberFormat="1" applyFont="1" applyFill="1" applyBorder="1" applyAlignment="1" applyProtection="1">
      <alignment vertical="center" wrapText="1"/>
    </xf>
    <xf numFmtId="164" fontId="16" fillId="0" borderId="18" xfId="6" applyNumberFormat="1" applyFont="1" applyFill="1" applyBorder="1" applyAlignment="1" applyProtection="1">
      <alignment horizontal="right" vertical="center" wrapText="1"/>
      <protection locked="0"/>
    </xf>
    <xf numFmtId="164" fontId="23" fillId="0" borderId="8" xfId="4" applyNumberFormat="1" applyFont="1" applyBorder="1" applyAlignment="1" applyProtection="1">
      <alignment horizontal="right" vertical="center" wrapText="1"/>
    </xf>
    <xf numFmtId="164" fontId="23" fillId="0" borderId="32" xfId="4" applyNumberFormat="1" applyFont="1" applyBorder="1" applyAlignment="1" applyProtection="1">
      <alignment horizontal="right" vertical="center" wrapText="1"/>
    </xf>
    <xf numFmtId="164" fontId="23" fillId="0" borderId="2" xfId="4" applyNumberFormat="1" applyFont="1" applyBorder="1" applyAlignment="1" applyProtection="1">
      <alignment horizontal="right" vertical="center" wrapText="1"/>
    </xf>
    <xf numFmtId="0" fontId="7" fillId="0" borderId="18" xfId="6" applyFont="1" applyFill="1" applyBorder="1" applyAlignment="1" applyProtection="1">
      <alignment vertical="center" wrapText="1"/>
    </xf>
    <xf numFmtId="164" fontId="7" fillId="0" borderId="38" xfId="6" applyNumberFormat="1" applyFont="1" applyFill="1" applyBorder="1" applyAlignment="1" applyProtection="1">
      <alignment horizontal="right" vertical="center" wrapText="1"/>
      <protection locked="0"/>
    </xf>
    <xf numFmtId="0" fontId="43" fillId="0" borderId="8" xfId="6" applyFont="1" applyFill="1" applyBorder="1" applyAlignment="1" applyProtection="1">
      <alignment horizontal="center" vertical="center" wrapText="1"/>
    </xf>
    <xf numFmtId="0" fontId="43" fillId="0" borderId="32" xfId="6" applyFont="1" applyFill="1" applyBorder="1" applyAlignment="1" applyProtection="1">
      <alignment horizontal="center" vertical="center" wrapText="1"/>
    </xf>
    <xf numFmtId="0" fontId="43" fillId="0" borderId="2" xfId="6" applyFont="1" applyFill="1" applyBorder="1" applyAlignment="1" applyProtection="1">
      <alignment horizontal="center" vertical="center" wrapText="1"/>
    </xf>
    <xf numFmtId="0" fontId="43" fillId="0" borderId="1" xfId="6" applyFont="1" applyFill="1" applyBorder="1" applyAlignment="1" applyProtection="1">
      <alignment horizontal="center" vertical="center" wrapText="1"/>
    </xf>
    <xf numFmtId="0" fontId="44" fillId="0" borderId="0" xfId="0" applyFont="1"/>
    <xf numFmtId="0" fontId="45" fillId="0" borderId="45" xfId="0" applyFont="1" applyBorder="1" applyAlignment="1">
      <alignment horizontal="center"/>
    </xf>
    <xf numFmtId="0" fontId="45" fillId="0" borderId="58" xfId="0" applyFont="1" applyBorder="1" applyAlignment="1">
      <alignment horizontal="center"/>
    </xf>
    <xf numFmtId="0" fontId="45" fillId="0" borderId="18" xfId="0" applyFont="1" applyBorder="1" applyAlignment="1">
      <alignment horizontal="center"/>
    </xf>
    <xf numFmtId="0" fontId="45" fillId="0" borderId="20" xfId="0" applyFont="1" applyBorder="1" applyAlignment="1">
      <alignment horizontal="center"/>
    </xf>
    <xf numFmtId="0" fontId="45" fillId="0" borderId="44" xfId="0" applyFont="1" applyBorder="1" applyAlignment="1">
      <alignment horizontal="center"/>
    </xf>
    <xf numFmtId="0" fontId="45" fillId="0" borderId="41" xfId="0" applyFont="1" applyBorder="1" applyAlignment="1">
      <alignment horizontal="center"/>
    </xf>
    <xf numFmtId="0" fontId="45" fillId="0" borderId="57" xfId="0" applyFont="1" applyBorder="1" applyAlignment="1">
      <alignment horizontal="center"/>
    </xf>
    <xf numFmtId="0" fontId="45" fillId="0" borderId="15" xfId="0" applyFont="1" applyBorder="1" applyAlignment="1">
      <alignment horizontal="center"/>
    </xf>
    <xf numFmtId="0" fontId="45" fillId="0" borderId="10" xfId="0" applyFont="1" applyBorder="1" applyAlignment="1">
      <alignment horizontal="center"/>
    </xf>
    <xf numFmtId="0" fontId="45" fillId="0" borderId="42" xfId="0" applyFont="1" applyBorder="1" applyAlignment="1">
      <alignment horizontal="center"/>
    </xf>
    <xf numFmtId="164" fontId="7" fillId="0" borderId="39" xfId="6" applyNumberFormat="1" applyFont="1" applyFill="1" applyBorder="1" applyAlignment="1" applyProtection="1">
      <alignment horizontal="right" vertical="center" wrapText="1"/>
      <protection locked="0"/>
    </xf>
    <xf numFmtId="164" fontId="7" fillId="0" borderId="31" xfId="6" applyNumberFormat="1" applyFont="1" applyFill="1" applyBorder="1" applyAlignment="1" applyProtection="1">
      <alignment horizontal="right" vertical="center" wrapText="1"/>
      <protection locked="0"/>
    </xf>
    <xf numFmtId="164" fontId="7" fillId="0" borderId="17" xfId="6" applyNumberFormat="1" applyFont="1" applyFill="1" applyBorder="1" applyAlignment="1" applyProtection="1">
      <alignment horizontal="right" vertical="center" wrapText="1"/>
      <protection locked="0"/>
    </xf>
    <xf numFmtId="164" fontId="16" fillId="0" borderId="17" xfId="6" applyNumberFormat="1" applyFont="1" applyFill="1" applyBorder="1" applyAlignment="1" applyProtection="1">
      <alignment horizontal="right" vertical="center" wrapText="1"/>
      <protection locked="0"/>
    </xf>
    <xf numFmtId="164" fontId="15" fillId="0" borderId="76" xfId="6" applyNumberFormat="1" applyFont="1" applyFill="1" applyBorder="1" applyAlignment="1" applyProtection="1">
      <alignment horizontal="right" vertical="center" wrapText="1"/>
      <protection locked="0"/>
    </xf>
    <xf numFmtId="0" fontId="7" fillId="0" borderId="20" xfId="6" applyFont="1" applyFill="1" applyBorder="1" applyAlignment="1" applyProtection="1">
      <alignment vertical="center" wrapText="1"/>
    </xf>
    <xf numFmtId="49" fontId="7" fillId="0" borderId="19" xfId="6" applyNumberFormat="1" applyFont="1" applyFill="1" applyBorder="1" applyAlignment="1" applyProtection="1">
      <alignment horizontal="left" vertical="center" wrapText="1" indent="1"/>
    </xf>
    <xf numFmtId="164" fontId="15" fillId="0" borderId="13" xfId="6" applyNumberFormat="1" applyFont="1" applyFill="1" applyBorder="1" applyAlignment="1" applyProtection="1">
      <alignment horizontal="right" vertical="center" wrapText="1"/>
      <protection locked="0"/>
    </xf>
    <xf numFmtId="164" fontId="16" fillId="0" borderId="8" xfId="6" applyNumberFormat="1" applyFont="1" applyFill="1" applyBorder="1" applyAlignment="1" applyProtection="1">
      <alignment horizontal="right" vertical="center" wrapText="1"/>
    </xf>
    <xf numFmtId="164" fontId="16" fillId="0" borderId="32" xfId="6" applyNumberFormat="1" applyFont="1" applyFill="1" applyBorder="1" applyAlignment="1" applyProtection="1">
      <alignment horizontal="right" vertical="center" wrapText="1"/>
    </xf>
    <xf numFmtId="164" fontId="7" fillId="0" borderId="21" xfId="6" applyNumberFormat="1" applyFont="1" applyFill="1" applyBorder="1" applyAlignment="1" applyProtection="1">
      <alignment horizontal="right" vertical="center" wrapText="1"/>
      <protection locked="0"/>
    </xf>
    <xf numFmtId="164" fontId="7" fillId="0" borderId="33" xfId="6" applyNumberFormat="1" applyFont="1" applyFill="1" applyBorder="1" applyAlignment="1" applyProtection="1">
      <alignment horizontal="right" vertical="center" wrapText="1"/>
      <protection locked="0"/>
    </xf>
    <xf numFmtId="164" fontId="15" fillId="0" borderId="72" xfId="6" applyNumberFormat="1" applyFont="1" applyFill="1" applyBorder="1" applyAlignment="1" applyProtection="1">
      <alignment horizontal="right" vertical="center" wrapText="1"/>
      <protection locked="0"/>
    </xf>
    <xf numFmtId="164" fontId="15" fillId="0" borderId="8" xfId="6" applyNumberFormat="1" applyFont="1" applyFill="1" applyBorder="1" applyAlignment="1" applyProtection="1">
      <alignment horizontal="right" vertical="center" wrapText="1"/>
    </xf>
    <xf numFmtId="164" fontId="15" fillId="0" borderId="32" xfId="6" applyNumberFormat="1" applyFont="1" applyFill="1" applyBorder="1" applyAlignment="1" applyProtection="1">
      <alignment horizontal="right" vertical="center" wrapText="1"/>
    </xf>
    <xf numFmtId="164" fontId="7" fillId="0" borderId="37" xfId="6" applyNumberFormat="1" applyFont="1" applyFill="1" applyBorder="1" applyAlignment="1" applyProtection="1">
      <alignment horizontal="right" vertical="center" wrapText="1"/>
      <protection locked="0"/>
    </xf>
    <xf numFmtId="164" fontId="7" fillId="0" borderId="30" xfId="6" applyNumberFormat="1" applyFont="1" applyFill="1" applyBorder="1" applyAlignment="1" applyProtection="1">
      <alignment horizontal="right" vertical="center" wrapText="1"/>
      <protection locked="0"/>
    </xf>
    <xf numFmtId="164" fontId="46" fillId="0" borderId="17" xfId="6" applyNumberFormat="1" applyFont="1" applyFill="1" applyBorder="1" applyAlignment="1" applyProtection="1">
      <alignment vertical="center" wrapText="1"/>
    </xf>
    <xf numFmtId="164" fontId="47" fillId="0" borderId="15" xfId="6" applyNumberFormat="1" applyFont="1" applyFill="1" applyBorder="1" applyAlignment="1" applyProtection="1">
      <alignment horizontal="right" vertical="center" wrapText="1"/>
      <protection locked="0"/>
    </xf>
    <xf numFmtId="164" fontId="4" fillId="0" borderId="15" xfId="6" applyNumberFormat="1" applyFont="1" applyFill="1" applyBorder="1" applyAlignment="1" applyProtection="1">
      <alignment horizontal="right" vertical="center" wrapText="1"/>
      <protection locked="0"/>
    </xf>
    <xf numFmtId="0" fontId="7" fillId="0" borderId="15" xfId="6" applyFont="1" applyFill="1" applyBorder="1" applyAlignment="1" applyProtection="1">
      <alignment vertical="center" wrapText="1"/>
    </xf>
    <xf numFmtId="164" fontId="46" fillId="0" borderId="12" xfId="6" applyNumberFormat="1" applyFont="1" applyFill="1" applyBorder="1" applyAlignment="1" applyProtection="1">
      <alignment vertical="center" wrapText="1"/>
    </xf>
    <xf numFmtId="164" fontId="47" fillId="0" borderId="18" xfId="6" applyNumberFormat="1" applyFont="1" applyFill="1" applyBorder="1" applyAlignment="1" applyProtection="1">
      <alignment horizontal="right" vertical="center" wrapText="1"/>
      <protection locked="0"/>
    </xf>
    <xf numFmtId="164" fontId="4" fillId="0" borderId="4" xfId="6" applyNumberFormat="1" applyFont="1" applyFill="1" applyBorder="1" applyAlignment="1" applyProtection="1">
      <alignment horizontal="right" vertical="center" wrapText="1"/>
      <protection locked="0"/>
    </xf>
    <xf numFmtId="164" fontId="46" fillId="0" borderId="2" xfId="6" applyNumberFormat="1" applyFont="1" applyFill="1" applyBorder="1" applyAlignment="1" applyProtection="1">
      <alignment vertical="center" wrapText="1"/>
    </xf>
    <xf numFmtId="164" fontId="47" fillId="0" borderId="2" xfId="6" applyNumberFormat="1" applyFont="1" applyFill="1" applyBorder="1" applyAlignment="1" applyProtection="1">
      <alignment horizontal="right" vertical="center" wrapText="1"/>
      <protection locked="0"/>
    </xf>
    <xf numFmtId="164" fontId="4" fillId="0" borderId="2" xfId="6" applyNumberFormat="1" applyFont="1" applyFill="1" applyBorder="1" applyAlignment="1" applyProtection="1">
      <alignment horizontal="right" vertical="center" wrapText="1"/>
    </xf>
    <xf numFmtId="164" fontId="4" fillId="0" borderId="57" xfId="6" applyNumberFormat="1" applyFont="1" applyFill="1" applyBorder="1" applyAlignment="1" applyProtection="1">
      <alignment horizontal="right" vertical="center" wrapText="1"/>
      <protection locked="0"/>
    </xf>
    <xf numFmtId="0" fontId="7" fillId="0" borderId="6" xfId="6" applyFont="1" applyFill="1" applyBorder="1" applyAlignment="1" applyProtection="1">
      <alignment vertical="center" wrapText="1"/>
    </xf>
    <xf numFmtId="164" fontId="46" fillId="0" borderId="6" xfId="6" applyNumberFormat="1" applyFont="1" applyFill="1" applyBorder="1" applyAlignment="1" applyProtection="1">
      <alignment vertical="center" wrapText="1"/>
    </xf>
    <xf numFmtId="164" fontId="4" fillId="0" borderId="13" xfId="6" applyNumberFormat="1" applyFont="1" applyFill="1" applyBorder="1" applyAlignment="1" applyProtection="1">
      <alignment horizontal="right" vertical="center" wrapText="1"/>
      <protection locked="0"/>
    </xf>
    <xf numFmtId="0" fontId="26" fillId="0" borderId="6" xfId="4" applyFont="1" applyBorder="1" applyAlignment="1" applyProtection="1">
      <alignment vertical="center" wrapText="1"/>
    </xf>
    <xf numFmtId="0" fontId="26" fillId="0" borderId="15" xfId="4" applyFont="1" applyBorder="1" applyAlignment="1" applyProtection="1">
      <alignment vertical="center" wrapText="1"/>
    </xf>
    <xf numFmtId="164" fontId="4" fillId="0" borderId="6" xfId="6" applyNumberFormat="1" applyFont="1" applyFill="1" applyBorder="1" applyAlignment="1" applyProtection="1">
      <alignment horizontal="right" vertical="center" wrapText="1"/>
      <protection locked="0"/>
    </xf>
    <xf numFmtId="164" fontId="4" fillId="0" borderId="17" xfId="6" applyNumberFormat="1" applyFont="1" applyFill="1" applyBorder="1" applyAlignment="1" applyProtection="1">
      <alignment horizontal="right" vertical="center" wrapText="1"/>
      <protection locked="0"/>
    </xf>
    <xf numFmtId="0" fontId="7" fillId="0" borderId="17" xfId="6" applyFont="1" applyFill="1" applyBorder="1" applyAlignment="1" applyProtection="1">
      <alignment vertical="center" wrapText="1"/>
    </xf>
    <xf numFmtId="164" fontId="46" fillId="0" borderId="15" xfId="6" applyNumberFormat="1" applyFont="1" applyFill="1" applyBorder="1" applyAlignment="1" applyProtection="1">
      <alignment vertical="center" wrapText="1"/>
    </xf>
    <xf numFmtId="164" fontId="7" fillId="0" borderId="35" xfId="6" applyNumberFormat="1" applyFont="1" applyFill="1" applyBorder="1" applyAlignment="1" applyProtection="1">
      <alignment horizontal="right" vertical="center" wrapText="1"/>
      <protection locked="0"/>
    </xf>
    <xf numFmtId="164" fontId="7" fillId="0" borderId="0" xfId="6" applyNumberFormat="1" applyFont="1" applyFill="1" applyBorder="1" applyAlignment="1" applyProtection="1">
      <alignment horizontal="right" vertical="center" wrapText="1"/>
      <protection locked="0"/>
    </xf>
    <xf numFmtId="164" fontId="46" fillId="0" borderId="0" xfId="6" applyNumberFormat="1" applyFont="1" applyFill="1" applyBorder="1" applyAlignment="1" applyProtection="1">
      <alignment vertical="center" wrapText="1"/>
    </xf>
    <xf numFmtId="164" fontId="47" fillId="0" borderId="0" xfId="6" applyNumberFormat="1" applyFont="1" applyFill="1" applyBorder="1" applyAlignment="1" applyProtection="1">
      <alignment horizontal="right" vertical="center" wrapText="1"/>
      <protection locked="0"/>
    </xf>
    <xf numFmtId="164" fontId="4" fillId="0" borderId="0" xfId="6" applyNumberFormat="1" applyFont="1" applyFill="1" applyBorder="1" applyAlignment="1" applyProtection="1">
      <alignment horizontal="right" vertical="center" wrapText="1"/>
      <protection locked="0"/>
    </xf>
    <xf numFmtId="0" fontId="7" fillId="0" borderId="0" xfId="6" applyFont="1" applyFill="1" applyBorder="1" applyAlignment="1" applyProtection="1">
      <alignment vertical="center" wrapText="1"/>
    </xf>
    <xf numFmtId="164" fontId="47" fillId="0" borderId="17" xfId="6" applyNumberFormat="1" applyFont="1" applyFill="1" applyBorder="1" applyAlignment="1" applyProtection="1">
      <alignment horizontal="right" vertical="center" wrapText="1"/>
      <protection locked="0"/>
    </xf>
    <xf numFmtId="0" fontId="7" fillId="0" borderId="6" xfId="6" applyFont="1" applyFill="1" applyBorder="1" applyAlignment="1" applyProtection="1"/>
    <xf numFmtId="164" fontId="47" fillId="0" borderId="10" xfId="6" applyNumberFormat="1" applyFont="1" applyFill="1" applyBorder="1" applyAlignment="1" applyProtection="1">
      <alignment horizontal="right" vertical="center" wrapText="1"/>
      <protection locked="0"/>
    </xf>
    <xf numFmtId="164" fontId="7" fillId="0" borderId="31" xfId="6" applyNumberFormat="1" applyFont="1" applyFill="1" applyBorder="1" applyAlignment="1" applyProtection="1">
      <alignment vertical="center" wrapText="1"/>
      <protection locked="0"/>
    </xf>
    <xf numFmtId="164" fontId="4" fillId="0" borderId="15" xfId="6" applyNumberFormat="1" applyFont="1" applyFill="1" applyBorder="1" applyAlignment="1" applyProtection="1">
      <alignment vertical="center" wrapText="1"/>
    </xf>
    <xf numFmtId="164" fontId="4" fillId="0" borderId="17" xfId="6" applyNumberFormat="1" applyFont="1" applyFill="1" applyBorder="1" applyAlignment="1" applyProtection="1">
      <alignment vertical="center" wrapText="1"/>
      <protection locked="0"/>
    </xf>
    <xf numFmtId="164" fontId="7" fillId="0" borderId="30" xfId="6" applyNumberFormat="1" applyFont="1" applyFill="1" applyBorder="1" applyAlignment="1" applyProtection="1">
      <alignment vertical="center" wrapText="1"/>
      <protection locked="0"/>
    </xf>
    <xf numFmtId="164" fontId="4" fillId="0" borderId="6" xfId="6" applyNumberFormat="1" applyFont="1" applyFill="1" applyBorder="1" applyAlignment="1" applyProtection="1">
      <alignment vertical="center" wrapText="1"/>
    </xf>
    <xf numFmtId="164" fontId="4" fillId="0" borderId="15" xfId="6" applyNumberFormat="1" applyFont="1" applyFill="1" applyBorder="1" applyAlignment="1" applyProtection="1">
      <alignment vertical="center" wrapText="1"/>
      <protection locked="0"/>
    </xf>
    <xf numFmtId="0" fontId="7" fillId="0" borderId="13" xfId="6" applyFont="1" applyFill="1" applyBorder="1" applyAlignment="1" applyProtection="1">
      <alignment vertical="center" wrapText="1"/>
    </xf>
    <xf numFmtId="164" fontId="7" fillId="0" borderId="29" xfId="6" applyNumberFormat="1" applyFont="1" applyFill="1" applyBorder="1" applyAlignment="1" applyProtection="1">
      <alignment vertical="center" wrapText="1"/>
      <protection locked="0"/>
    </xf>
    <xf numFmtId="164" fontId="4" fillId="0" borderId="6" xfId="6" applyNumberFormat="1" applyFont="1" applyFill="1" applyBorder="1" applyAlignment="1" applyProtection="1">
      <alignment vertical="center" wrapText="1"/>
      <protection locked="0"/>
    </xf>
    <xf numFmtId="164" fontId="7" fillId="0" borderId="28" xfId="6" applyNumberFormat="1" applyFont="1" applyFill="1" applyBorder="1" applyAlignment="1" applyProtection="1">
      <alignment vertical="center" wrapText="1"/>
      <protection locked="0"/>
    </xf>
    <xf numFmtId="164" fontId="4" fillId="0" borderId="12" xfId="6" applyNumberFormat="1" applyFont="1" applyFill="1" applyBorder="1" applyAlignment="1" applyProtection="1">
      <alignment vertical="center" wrapText="1"/>
    </xf>
    <xf numFmtId="164" fontId="4" fillId="0" borderId="12" xfId="6" applyNumberFormat="1" applyFont="1" applyFill="1" applyBorder="1" applyAlignment="1" applyProtection="1">
      <alignment vertical="center" wrapText="1"/>
      <protection locked="0"/>
    </xf>
    <xf numFmtId="0" fontId="7" fillId="0" borderId="12" xfId="6" applyFont="1" applyFill="1" applyBorder="1" applyAlignment="1" applyProtection="1">
      <alignment vertical="center" wrapText="1"/>
    </xf>
    <xf numFmtId="164" fontId="15" fillId="0" borderId="27" xfId="6" applyNumberFormat="1" applyFont="1" applyFill="1" applyBorder="1" applyAlignment="1" applyProtection="1">
      <alignment vertical="center" wrapText="1"/>
    </xf>
    <xf numFmtId="164" fontId="4" fillId="0" borderId="10" xfId="6" applyNumberFormat="1" applyFont="1" applyFill="1" applyBorder="1" applyAlignment="1" applyProtection="1">
      <alignment vertical="center" wrapText="1"/>
    </xf>
    <xf numFmtId="0" fontId="0" fillId="0" borderId="60" xfId="0" applyBorder="1"/>
    <xf numFmtId="164" fontId="16" fillId="0" borderId="60" xfId="6" applyNumberFormat="1" applyFont="1" applyFill="1" applyBorder="1" applyAlignment="1" applyProtection="1">
      <alignment horizontal="right" vertical="center" wrapText="1" indent="1"/>
    </xf>
    <xf numFmtId="164" fontId="43" fillId="0" borderId="60" xfId="6" applyNumberFormat="1" applyFont="1" applyFill="1" applyBorder="1" applyAlignment="1" applyProtection="1">
      <alignment vertical="center" wrapText="1"/>
    </xf>
    <xf numFmtId="0" fontId="0" fillId="0" borderId="26" xfId="0" applyBorder="1"/>
    <xf numFmtId="164" fontId="16" fillId="0" borderId="26" xfId="6" applyNumberFormat="1" applyFont="1" applyFill="1" applyBorder="1" applyAlignment="1" applyProtection="1">
      <alignment horizontal="right" vertical="center" wrapText="1" indent="1"/>
    </xf>
    <xf numFmtId="164" fontId="43" fillId="0" borderId="26" xfId="6" applyNumberFormat="1" applyFont="1" applyFill="1" applyBorder="1" applyAlignment="1" applyProtection="1">
      <alignment vertical="center" wrapText="1"/>
    </xf>
    <xf numFmtId="164" fontId="8" fillId="0" borderId="8" xfId="6" applyNumberFormat="1" applyFont="1" applyFill="1" applyBorder="1" applyAlignment="1" applyProtection="1">
      <alignment vertical="center" wrapText="1"/>
    </xf>
    <xf numFmtId="164" fontId="8" fillId="0" borderId="32" xfId="6" applyNumberFormat="1" applyFont="1" applyFill="1" applyBorder="1" applyAlignment="1" applyProtection="1">
      <alignment vertical="center" wrapText="1"/>
    </xf>
    <xf numFmtId="164" fontId="8" fillId="0" borderId="2" xfId="6" applyNumberFormat="1" applyFont="1" applyFill="1" applyBorder="1" applyAlignment="1" applyProtection="1">
      <alignment vertical="center" wrapText="1"/>
    </xf>
    <xf numFmtId="164" fontId="5" fillId="0" borderId="2" xfId="6" applyNumberFormat="1" applyFont="1" applyFill="1" applyBorder="1" applyAlignment="1" applyProtection="1">
      <alignment vertical="center" wrapText="1"/>
    </xf>
    <xf numFmtId="0" fontId="43" fillId="0" borderId="20" xfId="4" applyFont="1" applyBorder="1" applyAlignment="1" applyProtection="1">
      <alignment wrapText="1"/>
    </xf>
    <xf numFmtId="0" fontId="43" fillId="0" borderId="19" xfId="4" applyFont="1" applyBorder="1" applyAlignment="1" applyProtection="1">
      <alignment wrapText="1"/>
    </xf>
    <xf numFmtId="0" fontId="43" fillId="0" borderId="2" xfId="4" applyFont="1" applyBorder="1" applyAlignment="1" applyProtection="1">
      <alignment wrapText="1"/>
    </xf>
    <xf numFmtId="0" fontId="43" fillId="0" borderId="1" xfId="4" applyFont="1" applyBorder="1" applyAlignment="1" applyProtection="1">
      <alignment wrapText="1"/>
    </xf>
    <xf numFmtId="164" fontId="5" fillId="0" borderId="8" xfId="6" applyNumberFormat="1" applyFont="1" applyFill="1" applyBorder="1" applyAlignment="1" applyProtection="1">
      <alignment vertical="center" wrapText="1"/>
      <protection locked="0"/>
    </xf>
    <xf numFmtId="164" fontId="5" fillId="0" borderId="32" xfId="6" applyNumberFormat="1" applyFont="1" applyFill="1" applyBorder="1" applyAlignment="1" applyProtection="1">
      <alignment vertical="center" wrapText="1"/>
      <protection locked="0"/>
    </xf>
    <xf numFmtId="164" fontId="5" fillId="0" borderId="2" xfId="6" applyNumberFormat="1" applyFont="1" applyFill="1" applyBorder="1" applyAlignment="1" applyProtection="1">
      <alignment vertical="center" wrapText="1"/>
      <protection locked="0"/>
    </xf>
    <xf numFmtId="0" fontId="43" fillId="0" borderId="2" xfId="4" applyFont="1" applyBorder="1" applyAlignment="1" applyProtection="1">
      <alignment vertical="center" wrapText="1"/>
    </xf>
    <xf numFmtId="164" fontId="9" fillId="0" borderId="36" xfId="6" applyNumberFormat="1" applyFont="1" applyFill="1" applyBorder="1" applyAlignment="1" applyProtection="1">
      <alignment vertical="center" wrapText="1"/>
      <protection locked="0"/>
    </xf>
    <xf numFmtId="164" fontId="9" fillId="0" borderId="29" xfId="6" applyNumberFormat="1" applyFont="1" applyFill="1" applyBorder="1" applyAlignment="1" applyProtection="1">
      <alignment vertical="center" wrapText="1"/>
      <protection locked="0"/>
    </xf>
    <xf numFmtId="164" fontId="9" fillId="0" borderId="6" xfId="6" applyNumberFormat="1" applyFont="1" applyFill="1" applyBorder="1" applyAlignment="1" applyProtection="1">
      <alignment vertical="center" wrapText="1"/>
      <protection locked="0"/>
    </xf>
    <xf numFmtId="164" fontId="5" fillId="0" borderId="17" xfId="6" applyNumberFormat="1" applyFont="1" applyFill="1" applyBorder="1" applyAlignment="1" applyProtection="1">
      <alignment vertical="center" wrapText="1"/>
    </xf>
    <xf numFmtId="164" fontId="8" fillId="0" borderId="6" xfId="6" applyNumberFormat="1" applyFont="1" applyFill="1" applyBorder="1" applyAlignment="1" applyProtection="1">
      <alignment vertical="center" wrapText="1"/>
      <protection locked="0"/>
    </xf>
    <xf numFmtId="0" fontId="48" fillId="0" borderId="15" xfId="4" applyFont="1" applyBorder="1" applyAlignment="1" applyProtection="1">
      <alignment wrapText="1"/>
    </xf>
    <xf numFmtId="0" fontId="48" fillId="0" borderId="7" xfId="4" applyFont="1" applyBorder="1" applyAlignment="1" applyProtection="1">
      <alignment wrapText="1"/>
    </xf>
    <xf numFmtId="164" fontId="5" fillId="0" borderId="6" xfId="6" applyNumberFormat="1" applyFont="1" applyFill="1" applyBorder="1" applyAlignment="1" applyProtection="1">
      <alignment vertical="center" wrapText="1"/>
    </xf>
    <xf numFmtId="0" fontId="48" fillId="0" borderId="6" xfId="4" applyFont="1" applyBorder="1" applyAlignment="1" applyProtection="1">
      <alignment wrapText="1"/>
    </xf>
    <xf numFmtId="0" fontId="48" fillId="0" borderId="5" xfId="4" applyFont="1" applyBorder="1" applyAlignment="1" applyProtection="1">
      <alignment wrapText="1"/>
    </xf>
    <xf numFmtId="164" fontId="5" fillId="0" borderId="12" xfId="6" applyNumberFormat="1" applyFont="1" applyFill="1" applyBorder="1" applyAlignment="1" applyProtection="1">
      <alignment vertical="center" wrapText="1"/>
    </xf>
    <xf numFmtId="0" fontId="48" fillId="0" borderId="4" xfId="4" applyFont="1" applyBorder="1" applyAlignment="1" applyProtection="1">
      <alignment wrapText="1"/>
    </xf>
    <xf numFmtId="0" fontId="48" fillId="0" borderId="3" xfId="4" applyFont="1" applyBorder="1" applyAlignment="1" applyProtection="1">
      <alignment wrapText="1"/>
    </xf>
    <xf numFmtId="164" fontId="5" fillId="0" borderId="8" xfId="6" applyNumberFormat="1" applyFont="1" applyFill="1" applyBorder="1" applyAlignment="1" applyProtection="1">
      <alignment vertical="center" wrapText="1"/>
    </xf>
    <xf numFmtId="164" fontId="5" fillId="0" borderId="32" xfId="6" applyNumberFormat="1" applyFont="1" applyFill="1" applyBorder="1" applyAlignment="1" applyProtection="1">
      <alignment vertical="center" wrapText="1"/>
    </xf>
    <xf numFmtId="49" fontId="6" fillId="0" borderId="7" xfId="6" applyNumberFormat="1" applyFont="1" applyFill="1" applyBorder="1" applyAlignment="1" applyProtection="1">
      <alignment horizontal="left" vertical="center" wrapText="1" indent="1"/>
    </xf>
    <xf numFmtId="49" fontId="6" fillId="0" borderId="5" xfId="6" applyNumberFormat="1" applyFont="1" applyFill="1" applyBorder="1" applyAlignment="1" applyProtection="1">
      <alignment horizontal="left" vertical="center" wrapText="1" indent="1"/>
    </xf>
    <xf numFmtId="49" fontId="6" fillId="0" borderId="3" xfId="6" applyNumberFormat="1" applyFont="1" applyFill="1" applyBorder="1" applyAlignment="1" applyProtection="1">
      <alignment horizontal="left" vertical="center" wrapText="1" indent="1"/>
    </xf>
    <xf numFmtId="164" fontId="9" fillId="0" borderId="38" xfId="6" applyNumberFormat="1" applyFont="1" applyFill="1" applyBorder="1" applyAlignment="1" applyProtection="1">
      <alignment vertical="center" wrapText="1"/>
      <protection locked="0"/>
    </xf>
    <xf numFmtId="164" fontId="9" fillId="0" borderId="39" xfId="6" applyNumberFormat="1" applyFont="1" applyFill="1" applyBorder="1" applyAlignment="1" applyProtection="1">
      <alignment vertical="center" wrapText="1"/>
      <protection locked="0"/>
    </xf>
    <xf numFmtId="164" fontId="9" fillId="0" borderId="31" xfId="6" applyNumberFormat="1" applyFont="1" applyFill="1" applyBorder="1" applyAlignment="1" applyProtection="1">
      <alignment vertical="center" wrapText="1"/>
      <protection locked="0"/>
    </xf>
    <xf numFmtId="164" fontId="9" fillId="0" borderId="17" xfId="6" applyNumberFormat="1" applyFont="1" applyFill="1" applyBorder="1" applyAlignment="1" applyProtection="1">
      <alignment vertical="center" wrapText="1"/>
      <protection locked="0"/>
    </xf>
    <xf numFmtId="164" fontId="8" fillId="0" borderId="17" xfId="6" applyNumberFormat="1" applyFont="1" applyFill="1" applyBorder="1" applyAlignment="1" applyProtection="1">
      <alignment vertical="center" wrapText="1"/>
      <protection locked="0"/>
    </xf>
    <xf numFmtId="0" fontId="48" fillId="0" borderId="17" xfId="4" applyFont="1" applyBorder="1" applyAlignment="1" applyProtection="1">
      <alignment wrapText="1"/>
    </xf>
    <xf numFmtId="49" fontId="6" fillId="0" borderId="16" xfId="6" applyNumberFormat="1" applyFont="1" applyFill="1" applyBorder="1" applyAlignment="1" applyProtection="1">
      <alignment horizontal="left" vertical="center" wrapText="1" indent="1"/>
    </xf>
    <xf numFmtId="0" fontId="5" fillId="0" borderId="2" xfId="6" applyFont="1" applyFill="1" applyBorder="1" applyAlignment="1" applyProtection="1">
      <alignment vertical="center" wrapText="1"/>
    </xf>
    <xf numFmtId="0" fontId="5" fillId="0" borderId="1" xfId="6" applyFont="1" applyFill="1" applyBorder="1" applyAlignment="1" applyProtection="1">
      <alignment horizontal="left" vertical="center" wrapText="1" indent="1"/>
    </xf>
    <xf numFmtId="164" fontId="6" fillId="0" borderId="37" xfId="6" applyNumberFormat="1" applyFont="1" applyFill="1" applyBorder="1" applyAlignment="1" applyProtection="1">
      <alignment vertical="center" wrapText="1"/>
      <protection locked="0"/>
    </xf>
    <xf numFmtId="164" fontId="6" fillId="0" borderId="30" xfId="6" applyNumberFormat="1" applyFont="1" applyFill="1" applyBorder="1" applyAlignment="1" applyProtection="1">
      <alignment vertical="center" wrapText="1"/>
      <protection locked="0"/>
    </xf>
    <xf numFmtId="164" fontId="6" fillId="0" borderId="15" xfId="6" applyNumberFormat="1" applyFont="1" applyFill="1" applyBorder="1" applyAlignment="1" applyProtection="1">
      <alignment vertical="center" wrapText="1"/>
      <protection locked="0"/>
    </xf>
    <xf numFmtId="164" fontId="5" fillId="0" borderId="15" xfId="6" applyNumberFormat="1" applyFont="1" applyFill="1" applyBorder="1" applyAlignment="1" applyProtection="1">
      <alignment vertical="center" wrapText="1"/>
      <protection locked="0"/>
    </xf>
    <xf numFmtId="164" fontId="6" fillId="0" borderId="36" xfId="6" applyNumberFormat="1" applyFont="1" applyFill="1" applyBorder="1" applyAlignment="1" applyProtection="1">
      <alignment vertical="center" wrapText="1"/>
      <protection locked="0"/>
    </xf>
    <xf numFmtId="164" fontId="6" fillId="0" borderId="29" xfId="6" applyNumberFormat="1" applyFont="1" applyFill="1" applyBorder="1" applyAlignment="1" applyProtection="1">
      <alignment vertical="center" wrapText="1"/>
      <protection locked="0"/>
    </xf>
    <xf numFmtId="164" fontId="6" fillId="0" borderId="6" xfId="6" applyNumberFormat="1" applyFont="1" applyFill="1" applyBorder="1" applyAlignment="1" applyProtection="1">
      <alignment vertical="center" wrapText="1"/>
      <protection locked="0"/>
    </xf>
    <xf numFmtId="164" fontId="5" fillId="0" borderId="6" xfId="6" applyNumberFormat="1" applyFont="1" applyFill="1" applyBorder="1" applyAlignment="1" applyProtection="1">
      <alignment vertical="center" wrapText="1"/>
      <protection locked="0"/>
    </xf>
    <xf numFmtId="164" fontId="6" fillId="0" borderId="21" xfId="6" applyNumberFormat="1" applyFont="1" applyFill="1" applyBorder="1" applyAlignment="1" applyProtection="1">
      <alignment vertical="center" wrapText="1"/>
      <protection locked="0"/>
    </xf>
    <xf numFmtId="164" fontId="6" fillId="0" borderId="33" xfId="6" applyNumberFormat="1" applyFont="1" applyFill="1" applyBorder="1" applyAlignment="1" applyProtection="1">
      <alignment vertical="center" wrapText="1"/>
      <protection locked="0"/>
    </xf>
    <xf numFmtId="164" fontId="6" fillId="0" borderId="4" xfId="6" applyNumberFormat="1" applyFont="1" applyFill="1" applyBorder="1" applyAlignment="1" applyProtection="1">
      <alignment vertical="center" wrapText="1"/>
      <protection locked="0"/>
    </xf>
    <xf numFmtId="164" fontId="5" fillId="0" borderId="4" xfId="6" applyNumberFormat="1" applyFont="1" applyFill="1" applyBorder="1" applyAlignment="1" applyProtection="1">
      <alignment vertical="center" wrapText="1"/>
      <protection locked="0"/>
    </xf>
    <xf numFmtId="164" fontId="9" fillId="0" borderId="21" xfId="6" applyNumberFormat="1" applyFont="1" applyFill="1" applyBorder="1" applyAlignment="1" applyProtection="1">
      <alignment vertical="center" wrapText="1"/>
      <protection locked="0"/>
    </xf>
    <xf numFmtId="164" fontId="9" fillId="0" borderId="33" xfId="6" applyNumberFormat="1" applyFont="1" applyFill="1" applyBorder="1" applyAlignment="1" applyProtection="1">
      <alignment vertical="center" wrapText="1"/>
      <protection locked="0"/>
    </xf>
    <xf numFmtId="164" fontId="9" fillId="0" borderId="4" xfId="6" applyNumberFormat="1" applyFont="1" applyFill="1" applyBorder="1" applyAlignment="1" applyProtection="1">
      <alignment vertical="center" wrapText="1"/>
      <protection locked="0"/>
    </xf>
    <xf numFmtId="164" fontId="8" fillId="0" borderId="4" xfId="6" applyNumberFormat="1" applyFont="1" applyFill="1" applyBorder="1" applyAlignment="1" applyProtection="1">
      <alignment vertical="center" wrapText="1"/>
      <protection locked="0"/>
    </xf>
    <xf numFmtId="3" fontId="9" fillId="0" borderId="37" xfId="6" applyNumberFormat="1" applyFont="1" applyFill="1" applyBorder="1" applyAlignment="1" applyProtection="1">
      <alignment vertical="center" wrapText="1"/>
      <protection locked="0"/>
    </xf>
    <xf numFmtId="3" fontId="9" fillId="0" borderId="31" xfId="6" applyNumberFormat="1" applyFont="1" applyFill="1" applyBorder="1" applyAlignment="1" applyProtection="1">
      <alignment vertical="center" wrapText="1"/>
      <protection locked="0"/>
    </xf>
    <xf numFmtId="3" fontId="9" fillId="0" borderId="17" xfId="6" applyNumberFormat="1" applyFont="1" applyFill="1" applyBorder="1" applyAlignment="1" applyProtection="1">
      <alignment vertical="center" wrapText="1"/>
      <protection locked="0"/>
    </xf>
    <xf numFmtId="3" fontId="8" fillId="0" borderId="15" xfId="6" applyNumberFormat="1" applyFont="1" applyFill="1" applyBorder="1" applyAlignment="1" applyProtection="1">
      <alignment vertical="center" wrapText="1"/>
      <protection locked="0"/>
    </xf>
    <xf numFmtId="3" fontId="9" fillId="0" borderId="36" xfId="6" applyNumberFormat="1" applyFont="1" applyFill="1" applyBorder="1" applyAlignment="1" applyProtection="1">
      <alignment vertical="center" wrapText="1"/>
      <protection locked="0"/>
    </xf>
    <xf numFmtId="3" fontId="9" fillId="0" borderId="29" xfId="6" applyNumberFormat="1" applyFont="1" applyFill="1" applyBorder="1" applyAlignment="1" applyProtection="1">
      <alignment vertical="center" wrapText="1"/>
      <protection locked="0"/>
    </xf>
    <xf numFmtId="3" fontId="9" fillId="0" borderId="6" xfId="6" applyNumberFormat="1" applyFont="1" applyFill="1" applyBorder="1" applyAlignment="1" applyProtection="1">
      <alignment vertical="center" wrapText="1"/>
      <protection locked="0"/>
    </xf>
    <xf numFmtId="3" fontId="8" fillId="0" borderId="6" xfId="6" applyNumberFormat="1" applyFont="1" applyFill="1" applyBorder="1" applyAlignment="1" applyProtection="1">
      <alignment vertical="center" wrapText="1"/>
      <protection locked="0"/>
    </xf>
    <xf numFmtId="3" fontId="6" fillId="0" borderId="36" xfId="6" applyNumberFormat="1" applyFont="1" applyFill="1" applyBorder="1" applyAlignment="1" applyProtection="1">
      <alignment vertical="center" wrapText="1"/>
      <protection locked="0"/>
    </xf>
    <xf numFmtId="3" fontId="6" fillId="0" borderId="29" xfId="6" applyNumberFormat="1" applyFont="1" applyFill="1" applyBorder="1" applyAlignment="1" applyProtection="1">
      <alignment vertical="center" wrapText="1"/>
      <protection locked="0"/>
    </xf>
    <xf numFmtId="3" fontId="6" fillId="0" borderId="6" xfId="6" applyNumberFormat="1" applyFont="1" applyFill="1" applyBorder="1" applyAlignment="1" applyProtection="1">
      <alignment vertical="center" wrapText="1"/>
      <protection locked="0"/>
    </xf>
    <xf numFmtId="3" fontId="5" fillId="0" borderId="6" xfId="6" applyNumberFormat="1" applyFont="1" applyFill="1" applyBorder="1" applyAlignment="1" applyProtection="1">
      <alignment vertical="center" wrapText="1"/>
      <protection locked="0"/>
    </xf>
    <xf numFmtId="0" fontId="44" fillId="0" borderId="0" xfId="0" applyFont="1" applyBorder="1"/>
    <xf numFmtId="0" fontId="38" fillId="0" borderId="60" xfId="0" applyFont="1" applyBorder="1"/>
    <xf numFmtId="0" fontId="29" fillId="0" borderId="60" xfId="0" applyFont="1" applyBorder="1" applyAlignment="1">
      <alignment horizontal="center"/>
    </xf>
    <xf numFmtId="0" fontId="39" fillId="0" borderId="60" xfId="0" applyFont="1" applyBorder="1"/>
    <xf numFmtId="3" fontId="6" fillId="0" borderId="39" xfId="6" applyNumberFormat="1" applyFont="1" applyFill="1" applyBorder="1" applyAlignment="1" applyProtection="1">
      <alignment vertical="center" wrapText="1"/>
      <protection locked="0"/>
    </xf>
    <xf numFmtId="3" fontId="6" fillId="0" borderId="17" xfId="6" applyNumberFormat="1" applyFont="1" applyFill="1" applyBorder="1" applyAlignment="1" applyProtection="1">
      <alignment vertical="center" wrapText="1"/>
      <protection locked="0"/>
    </xf>
    <xf numFmtId="3" fontId="6" fillId="0" borderId="31" xfId="6" applyNumberFormat="1" applyFont="1" applyFill="1" applyBorder="1" applyAlignment="1" applyProtection="1">
      <alignment vertical="center" wrapText="1"/>
      <protection locked="0"/>
    </xf>
    <xf numFmtId="3" fontId="5" fillId="0" borderId="17" xfId="6" applyNumberFormat="1" applyFont="1" applyFill="1" applyBorder="1" applyAlignment="1" applyProtection="1">
      <alignment vertical="center" wrapText="1"/>
      <protection locked="0"/>
    </xf>
    <xf numFmtId="3" fontId="6" fillId="0" borderId="38" xfId="6" applyNumberFormat="1" applyFont="1" applyFill="1" applyBorder="1" applyAlignment="1" applyProtection="1">
      <alignment vertical="center" wrapText="1"/>
      <protection locked="0"/>
    </xf>
    <xf numFmtId="3" fontId="6" fillId="0" borderId="12" xfId="6" applyNumberFormat="1" applyFont="1" applyFill="1" applyBorder="1" applyAlignment="1" applyProtection="1">
      <alignment vertical="center" wrapText="1"/>
      <protection locked="0"/>
    </xf>
    <xf numFmtId="3" fontId="6" fillId="0" borderId="28" xfId="6" applyNumberFormat="1" applyFont="1" applyFill="1" applyBorder="1" applyAlignment="1" applyProtection="1">
      <alignment vertical="center" wrapText="1"/>
      <protection locked="0"/>
    </xf>
    <xf numFmtId="3" fontId="5" fillId="0" borderId="4" xfId="6" applyNumberFormat="1" applyFont="1" applyFill="1" applyBorder="1" applyAlignment="1" applyProtection="1">
      <alignment vertical="center" wrapText="1"/>
      <protection locked="0"/>
    </xf>
    <xf numFmtId="164" fontId="6" fillId="0" borderId="39" xfId="6" applyNumberFormat="1" applyFont="1" applyFill="1" applyBorder="1" applyAlignment="1" applyProtection="1">
      <alignment vertical="center" wrapText="1"/>
      <protection locked="0"/>
    </xf>
    <xf numFmtId="164" fontId="6" fillId="0" borderId="31" xfId="6" applyNumberFormat="1" applyFont="1" applyFill="1" applyBorder="1" applyAlignment="1" applyProtection="1">
      <alignment vertical="center" wrapText="1"/>
      <protection locked="0"/>
    </xf>
    <xf numFmtId="164" fontId="6" fillId="0" borderId="17" xfId="6" applyNumberFormat="1" applyFont="1" applyFill="1" applyBorder="1" applyAlignment="1" applyProtection="1">
      <alignment vertical="center" wrapText="1"/>
      <protection locked="0"/>
    </xf>
    <xf numFmtId="164" fontId="5" fillId="0" borderId="17" xfId="6" applyNumberFormat="1" applyFont="1" applyFill="1" applyBorder="1" applyAlignment="1" applyProtection="1">
      <alignment vertical="center" wrapText="1"/>
      <protection locked="0"/>
    </xf>
    <xf numFmtId="164" fontId="6" fillId="0" borderId="21" xfId="6" applyNumberFormat="1" applyFont="1" applyFill="1" applyBorder="1" applyAlignment="1" applyProtection="1">
      <alignment vertical="center" wrapText="1"/>
    </xf>
    <xf numFmtId="164" fontId="6" fillId="0" borderId="4" xfId="6" applyNumberFormat="1" applyFont="1" applyFill="1" applyBorder="1" applyAlignment="1" applyProtection="1">
      <alignment vertical="center" wrapText="1"/>
    </xf>
    <xf numFmtId="164" fontId="43" fillId="0" borderId="4" xfId="6" applyNumberFormat="1" applyFont="1" applyFill="1" applyBorder="1" applyAlignment="1" applyProtection="1">
      <alignment vertical="center" wrapText="1"/>
    </xf>
    <xf numFmtId="164" fontId="43" fillId="0" borderId="18" xfId="6" applyNumberFormat="1" applyFont="1" applyFill="1" applyBorder="1" applyAlignment="1" applyProtection="1">
      <alignment vertical="center" wrapText="1"/>
    </xf>
    <xf numFmtId="3" fontId="6" fillId="0" borderId="21" xfId="6" applyNumberFormat="1" applyFont="1" applyFill="1" applyBorder="1" applyAlignment="1" applyProtection="1">
      <alignment vertical="center" wrapText="1"/>
      <protection locked="0"/>
    </xf>
    <xf numFmtId="3" fontId="6" fillId="0" borderId="33" xfId="6" applyNumberFormat="1" applyFont="1" applyFill="1" applyBorder="1" applyAlignment="1" applyProtection="1">
      <alignment vertical="center" wrapText="1"/>
      <protection locked="0"/>
    </xf>
    <xf numFmtId="3" fontId="6" fillId="0" borderId="4" xfId="6" applyNumberFormat="1" applyFont="1" applyFill="1" applyBorder="1" applyAlignment="1" applyProtection="1">
      <alignment vertical="center" wrapText="1"/>
      <protection locked="0"/>
    </xf>
    <xf numFmtId="164" fontId="43" fillId="0" borderId="8" xfId="6" applyNumberFormat="1" applyFont="1" applyFill="1" applyBorder="1" applyAlignment="1" applyProtection="1">
      <alignment vertical="center" wrapText="1"/>
    </xf>
    <xf numFmtId="164" fontId="43" fillId="0" borderId="32" xfId="6" applyNumberFormat="1" applyFont="1" applyFill="1" applyBorder="1" applyAlignment="1" applyProtection="1">
      <alignment vertical="center" wrapText="1"/>
    </xf>
    <xf numFmtId="0" fontId="43" fillId="0" borderId="1" xfId="6" applyFont="1" applyFill="1" applyBorder="1" applyAlignment="1" applyProtection="1">
      <alignment horizontal="left" vertical="center" wrapText="1" indent="1"/>
    </xf>
    <xf numFmtId="3" fontId="48" fillId="0" borderId="36" xfId="6" applyNumberFormat="1" applyFont="1" applyFill="1" applyBorder="1" applyAlignment="1" applyProtection="1">
      <alignment vertical="center" wrapText="1"/>
      <protection locked="0"/>
    </xf>
    <xf numFmtId="3" fontId="48" fillId="0" borderId="29" xfId="6" applyNumberFormat="1" applyFont="1" applyFill="1" applyBorder="1" applyAlignment="1" applyProtection="1">
      <alignment vertical="center" wrapText="1"/>
      <protection locked="0"/>
    </xf>
    <xf numFmtId="3" fontId="48" fillId="0" borderId="6" xfId="6" applyNumberFormat="1" applyFont="1" applyFill="1" applyBorder="1" applyAlignment="1" applyProtection="1">
      <alignment vertical="center" wrapText="1"/>
      <protection locked="0"/>
    </xf>
    <xf numFmtId="3" fontId="48" fillId="0" borderId="15" xfId="6" applyNumberFormat="1" applyFont="1" applyFill="1" applyBorder="1" applyAlignment="1" applyProtection="1">
      <alignment vertical="center" wrapText="1"/>
      <protection locked="0"/>
    </xf>
    <xf numFmtId="3" fontId="43" fillId="0" borderId="6" xfId="6" applyNumberFormat="1" applyFont="1" applyFill="1" applyBorder="1" applyAlignment="1" applyProtection="1">
      <alignment vertical="center" wrapText="1"/>
      <protection locked="0"/>
    </xf>
    <xf numFmtId="49" fontId="48" fillId="0" borderId="7" xfId="6" applyNumberFormat="1" applyFont="1" applyFill="1" applyBorder="1" applyAlignment="1" applyProtection="1">
      <alignment horizontal="left" vertical="center" wrapText="1" indent="1"/>
    </xf>
    <xf numFmtId="164" fontId="48" fillId="0" borderId="36" xfId="6" applyNumberFormat="1" applyFont="1" applyFill="1" applyBorder="1" applyAlignment="1" applyProtection="1">
      <alignment vertical="center" wrapText="1"/>
      <protection locked="0"/>
    </xf>
    <xf numFmtId="164" fontId="48" fillId="0" borderId="29" xfId="6" applyNumberFormat="1" applyFont="1" applyFill="1" applyBorder="1" applyAlignment="1" applyProtection="1">
      <alignment vertical="center" wrapText="1"/>
      <protection locked="0"/>
    </xf>
    <xf numFmtId="164" fontId="48" fillId="0" borderId="6" xfId="6" applyNumberFormat="1" applyFont="1" applyFill="1" applyBorder="1" applyAlignment="1" applyProtection="1">
      <alignment vertical="center" wrapText="1"/>
      <protection locked="0"/>
    </xf>
    <xf numFmtId="164" fontId="43" fillId="0" borderId="6" xfId="6" applyNumberFormat="1" applyFont="1" applyFill="1" applyBorder="1" applyAlignment="1" applyProtection="1">
      <alignment vertical="center" wrapText="1"/>
      <protection locked="0"/>
    </xf>
    <xf numFmtId="49" fontId="48" fillId="0" borderId="5" xfId="6" applyNumberFormat="1" applyFont="1" applyFill="1" applyBorder="1" applyAlignment="1" applyProtection="1">
      <alignment horizontal="left" vertical="center" wrapText="1" indent="1"/>
    </xf>
    <xf numFmtId="164" fontId="48" fillId="0" borderId="21" xfId="6" applyNumberFormat="1" applyFont="1" applyFill="1" applyBorder="1" applyAlignment="1" applyProtection="1">
      <alignment vertical="center" wrapText="1"/>
      <protection locked="0"/>
    </xf>
    <xf numFmtId="164" fontId="48" fillId="0" borderId="33" xfId="6" applyNumberFormat="1" applyFont="1" applyFill="1" applyBorder="1" applyAlignment="1" applyProtection="1">
      <alignment vertical="center" wrapText="1"/>
      <protection locked="0"/>
    </xf>
    <xf numFmtId="164" fontId="48" fillId="0" borderId="4" xfId="6" applyNumberFormat="1" applyFont="1" applyFill="1" applyBorder="1" applyAlignment="1" applyProtection="1">
      <alignment vertical="center" wrapText="1"/>
      <protection locked="0"/>
    </xf>
    <xf numFmtId="164" fontId="43" fillId="0" borderId="4" xfId="6" applyNumberFormat="1" applyFont="1" applyFill="1" applyBorder="1" applyAlignment="1" applyProtection="1">
      <alignment vertical="center" wrapText="1"/>
      <protection locked="0"/>
    </xf>
    <xf numFmtId="49" fontId="48" fillId="0" borderId="3" xfId="6" applyNumberFormat="1" applyFont="1" applyFill="1" applyBorder="1" applyAlignment="1" applyProtection="1">
      <alignment horizontal="left" vertical="center" wrapText="1" indent="1"/>
    </xf>
    <xf numFmtId="0" fontId="43" fillId="0" borderId="2" xfId="6" applyFont="1" applyFill="1" applyBorder="1" applyAlignment="1" applyProtection="1">
      <alignment vertical="center" wrapText="1"/>
    </xf>
    <xf numFmtId="164" fontId="10" fillId="0" borderId="0" xfId="4" applyNumberFormat="1" applyFont="1" applyFill="1" applyBorder="1" applyAlignment="1" applyProtection="1">
      <alignment vertical="center" wrapText="1"/>
    </xf>
    <xf numFmtId="164" fontId="3" fillId="0" borderId="0" xfId="4" applyNumberFormat="1" applyFont="1" applyFill="1" applyAlignment="1" applyProtection="1">
      <alignment vertical="center" wrapText="1"/>
    </xf>
    <xf numFmtId="164" fontId="23" fillId="0" borderId="8" xfId="4" applyNumberFormat="1" applyFont="1" applyFill="1" applyBorder="1" applyAlignment="1" applyProtection="1">
      <alignment horizontal="right" vertical="center" wrapText="1" indent="1"/>
    </xf>
    <xf numFmtId="164" fontId="23" fillId="0" borderId="32" xfId="4" applyNumberFormat="1" applyFont="1" applyFill="1" applyBorder="1" applyAlignment="1" applyProtection="1">
      <alignment horizontal="right" vertical="center" wrapText="1" indent="1"/>
    </xf>
    <xf numFmtId="164" fontId="23" fillId="0" borderId="49" xfId="4" applyNumberFormat="1" applyFont="1" applyFill="1" applyBorder="1" applyAlignment="1" applyProtection="1">
      <alignment horizontal="right" vertical="center" wrapText="1" indent="1"/>
    </xf>
    <xf numFmtId="164" fontId="23" fillId="0" borderId="1" xfId="4" applyNumberFormat="1" applyFont="1" applyFill="1" applyBorder="1" applyAlignment="1" applyProtection="1">
      <alignment vertical="center" wrapText="1"/>
    </xf>
    <xf numFmtId="164" fontId="23" fillId="0" borderId="62" xfId="4" applyNumberFormat="1" applyFont="1" applyFill="1" applyBorder="1" applyAlignment="1" applyProtection="1">
      <alignment horizontal="left" vertical="center" wrapText="1" indent="1"/>
    </xf>
    <xf numFmtId="164" fontId="26" fillId="0" borderId="36" xfId="4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29" xfId="4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5" xfId="4" applyNumberFormat="1" applyFont="1" applyFill="1" applyBorder="1" applyAlignment="1" applyProtection="1">
      <alignment vertical="center" wrapText="1"/>
      <protection locked="0"/>
    </xf>
    <xf numFmtId="164" fontId="26" fillId="0" borderId="13" xfId="4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6" xfId="4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5" xfId="4" applyNumberFormat="1" applyFont="1" applyFill="1" applyBorder="1" applyAlignment="1" applyProtection="1">
      <alignment vertical="center" wrapText="1"/>
    </xf>
    <xf numFmtId="164" fontId="26" fillId="0" borderId="53" xfId="4" applyNumberFormat="1" applyFont="1" applyFill="1" applyBorder="1" applyAlignment="1" applyProtection="1">
      <alignment horizontal="left" vertical="center" wrapText="1" indent="1"/>
    </xf>
    <xf numFmtId="164" fontId="26" fillId="0" borderId="46" xfId="4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59" xfId="4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3" xfId="4" applyNumberFormat="1" applyFont="1" applyFill="1" applyBorder="1" applyAlignment="1" applyProtection="1">
      <alignment vertical="center" wrapText="1"/>
    </xf>
    <xf numFmtId="164" fontId="26" fillId="0" borderId="58" xfId="4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18" xfId="4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14" xfId="4" applyNumberFormat="1" applyFont="1" applyFill="1" applyBorder="1" applyAlignment="1" applyProtection="1">
      <alignment vertical="center" wrapText="1"/>
    </xf>
    <xf numFmtId="164" fontId="26" fillId="0" borderId="63" xfId="4" applyNumberFormat="1" applyFont="1" applyFill="1" applyBorder="1" applyAlignment="1" applyProtection="1">
      <alignment horizontal="left" vertical="center" wrapText="1" indent="1"/>
    </xf>
    <xf numFmtId="164" fontId="26" fillId="0" borderId="13" xfId="4" applyNumberFormat="1" applyFont="1" applyFill="1" applyBorder="1" applyAlignment="1" applyProtection="1">
      <alignment horizontal="right" vertical="center" wrapText="1" indent="1"/>
    </xf>
    <xf numFmtId="164" fontId="26" fillId="0" borderId="6" xfId="4" applyNumberFormat="1" applyFont="1" applyFill="1" applyBorder="1" applyAlignment="1" applyProtection="1">
      <alignment horizontal="right" vertical="center" wrapText="1" indent="1"/>
    </xf>
    <xf numFmtId="164" fontId="26" fillId="0" borderId="18" xfId="4" applyNumberFormat="1" applyFont="1" applyFill="1" applyBorder="1" applyAlignment="1" applyProtection="1">
      <alignment horizontal="right" vertical="center" wrapText="1" indent="1"/>
    </xf>
    <xf numFmtId="164" fontId="23" fillId="0" borderId="2" xfId="4" applyNumberFormat="1" applyFont="1" applyFill="1" applyBorder="1" applyAlignment="1" applyProtection="1">
      <alignment horizontal="right" vertical="center" wrapText="1" indent="1"/>
    </xf>
    <xf numFmtId="164" fontId="26" fillId="0" borderId="37" xfId="4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30" xfId="4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57" xfId="4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15" xfId="4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7" xfId="4" applyNumberFormat="1" applyFont="1" applyFill="1" applyBorder="1" applyAlignment="1" applyProtection="1">
      <alignment vertical="center" wrapText="1"/>
      <protection locked="0"/>
    </xf>
    <xf numFmtId="164" fontId="26" fillId="0" borderId="0" xfId="4" applyNumberFormat="1" applyFont="1" applyFill="1" applyBorder="1" applyAlignment="1" applyProtection="1">
      <alignment vertical="center" wrapText="1"/>
      <protection locked="0"/>
    </xf>
    <xf numFmtId="164" fontId="26" fillId="0" borderId="44" xfId="4" applyNumberFormat="1" applyFont="1" applyFill="1" applyBorder="1" applyAlignment="1" applyProtection="1">
      <alignment vertical="center" wrapText="1"/>
    </xf>
    <xf numFmtId="164" fontId="26" fillId="0" borderId="21" xfId="4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33" xfId="4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72" xfId="4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4" xfId="4" applyNumberFormat="1" applyFont="1" applyFill="1" applyBorder="1" applyAlignment="1" applyProtection="1">
      <alignment horizontal="right" vertical="center" wrapText="1" indent="1"/>
      <protection locked="0"/>
    </xf>
    <xf numFmtId="164" fontId="26" fillId="0" borderId="55" xfId="4" applyNumberFormat="1" applyFont="1" applyFill="1" applyBorder="1" applyAlignment="1" applyProtection="1">
      <alignment horizontal="left" vertical="center" wrapText="1" indent="1"/>
    </xf>
    <xf numFmtId="164" fontId="16" fillId="0" borderId="0" xfId="4" applyNumberFormat="1" applyFont="1" applyFill="1" applyAlignment="1" applyProtection="1">
      <alignment horizontal="center" vertical="center" wrapText="1"/>
    </xf>
    <xf numFmtId="164" fontId="23" fillId="0" borderId="8" xfId="4" applyNumberFormat="1" applyFont="1" applyFill="1" applyBorder="1" applyAlignment="1" applyProtection="1">
      <alignment horizontal="center" vertical="center" wrapText="1"/>
    </xf>
    <xf numFmtId="164" fontId="23" fillId="0" borderId="32" xfId="4" applyNumberFormat="1" applyFont="1" applyFill="1" applyBorder="1" applyAlignment="1" applyProtection="1">
      <alignment horizontal="center" vertical="center" wrapText="1"/>
    </xf>
    <xf numFmtId="164" fontId="23" fillId="0" borderId="1" xfId="4" applyNumberFormat="1" applyFont="1" applyFill="1" applyBorder="1" applyAlignment="1" applyProtection="1">
      <alignment horizontal="center" vertical="center" wrapText="1"/>
    </xf>
    <xf numFmtId="164" fontId="23" fillId="0" borderId="24" xfId="4" applyNumberFormat="1" applyFont="1" applyFill="1" applyBorder="1" applyAlignment="1" applyProtection="1">
      <alignment horizontal="center" vertical="center" wrapText="1"/>
    </xf>
    <xf numFmtId="164" fontId="23" fillId="0" borderId="2" xfId="4" applyNumberFormat="1" applyFont="1" applyFill="1" applyBorder="1" applyAlignment="1" applyProtection="1">
      <alignment horizontal="center" vertical="center" wrapText="1"/>
    </xf>
    <xf numFmtId="164" fontId="23" fillId="0" borderId="62" xfId="4" applyNumberFormat="1" applyFont="1" applyFill="1" applyBorder="1" applyAlignment="1" applyProtection="1">
      <alignment horizontal="center" vertical="center" wrapText="1"/>
    </xf>
    <xf numFmtId="164" fontId="23" fillId="0" borderId="8" xfId="4" applyNumberFormat="1" applyFont="1" applyFill="1" applyBorder="1" applyAlignment="1" applyProtection="1">
      <alignment horizontal="centerContinuous" vertical="center" wrapText="1"/>
    </xf>
    <xf numFmtId="164" fontId="23" fillId="0" borderId="49" xfId="4" applyNumberFormat="1" applyFont="1" applyFill="1" applyBorder="1" applyAlignment="1" applyProtection="1">
      <alignment horizontal="centerContinuous" vertical="center" wrapText="1"/>
    </xf>
    <xf numFmtId="164" fontId="23" fillId="0" borderId="1" xfId="4" applyNumberFormat="1" applyFont="1" applyFill="1" applyBorder="1" applyAlignment="1" applyProtection="1">
      <alignment horizontal="centerContinuous" vertical="center" wrapText="1"/>
    </xf>
    <xf numFmtId="164" fontId="23" fillId="0" borderId="24" xfId="4" applyNumberFormat="1" applyFont="1" applyFill="1" applyBorder="1" applyAlignment="1" applyProtection="1">
      <alignment horizontal="centerContinuous" vertical="center" wrapText="1"/>
    </xf>
    <xf numFmtId="164" fontId="23" fillId="0" borderId="2" xfId="4" applyNumberFormat="1" applyFont="1" applyFill="1" applyBorder="1" applyAlignment="1" applyProtection="1">
      <alignment horizontal="centerContinuous" vertical="center" wrapText="1"/>
    </xf>
    <xf numFmtId="164" fontId="26" fillId="0" borderId="60" xfId="4" applyNumberFormat="1" applyFont="1" applyFill="1" applyBorder="1" applyAlignment="1" applyProtection="1">
      <alignment horizontal="right" vertical="center"/>
    </xf>
    <xf numFmtId="164" fontId="26" fillId="0" borderId="60" xfId="4" applyNumberFormat="1" applyFont="1" applyFill="1" applyBorder="1" applyAlignment="1" applyProtection="1">
      <alignment vertical="center" wrapText="1"/>
    </xf>
    <xf numFmtId="164" fontId="26" fillId="0" borderId="60" xfId="4" applyNumberFormat="1" applyFont="1" applyFill="1" applyBorder="1" applyAlignment="1" applyProtection="1">
      <alignment horizontal="center" vertical="center" wrapText="1"/>
    </xf>
    <xf numFmtId="164" fontId="26" fillId="0" borderId="0" xfId="4" applyNumberFormat="1" applyFont="1" applyFill="1" applyBorder="1" applyAlignment="1" applyProtection="1">
      <alignment vertical="center" wrapText="1"/>
    </xf>
    <xf numFmtId="164" fontId="30" fillId="0" borderId="0" xfId="4" applyNumberFormat="1" applyFont="1" applyFill="1" applyAlignment="1" applyProtection="1">
      <alignment vertical="center" wrapText="1"/>
    </xf>
    <xf numFmtId="164" fontId="30" fillId="0" borderId="0" xfId="4" applyNumberFormat="1" applyFont="1" applyFill="1" applyAlignment="1" applyProtection="1">
      <alignment horizontal="center" vertical="center" wrapText="1"/>
    </xf>
    <xf numFmtId="164" fontId="23" fillId="0" borderId="49" xfId="4" applyNumberFormat="1" applyFont="1" applyFill="1" applyBorder="1" applyAlignment="1" applyProtection="1">
      <alignment horizontal="left" vertical="center" wrapText="1" indent="1"/>
    </xf>
    <xf numFmtId="164" fontId="23" fillId="0" borderId="1" xfId="4" applyNumberFormat="1" applyFont="1" applyFill="1" applyBorder="1" applyAlignment="1" applyProtection="1">
      <alignment horizontal="left" vertical="center" wrapText="1" indent="1"/>
    </xf>
    <xf numFmtId="164" fontId="26" fillId="0" borderId="3" xfId="4" applyNumberFormat="1" applyFont="1" applyFill="1" applyBorder="1" applyAlignment="1" applyProtection="1">
      <alignment horizontal="left" vertical="center" wrapText="1" indent="1"/>
      <protection locked="0"/>
    </xf>
    <xf numFmtId="164" fontId="26" fillId="0" borderId="7" xfId="4" applyNumberFormat="1" applyFont="1" applyFill="1" applyBorder="1" applyAlignment="1" applyProtection="1">
      <alignment vertical="center" wrapText="1"/>
    </xf>
    <xf numFmtId="164" fontId="26" fillId="0" borderId="5" xfId="4" applyNumberFormat="1" applyFont="1" applyFill="1" applyBorder="1" applyAlignment="1" applyProtection="1">
      <alignment horizontal="left" vertical="center" wrapText="1" indent="1"/>
      <protection locked="0"/>
    </xf>
    <xf numFmtId="164" fontId="26" fillId="0" borderId="6" xfId="4" applyNumberFormat="1" applyFont="1" applyFill="1" applyBorder="1" applyAlignment="1" applyProtection="1">
      <alignment vertical="center" wrapText="1"/>
    </xf>
    <xf numFmtId="164" fontId="26" fillId="0" borderId="3" xfId="4" applyNumberFormat="1" applyFont="1" applyFill="1" applyBorder="1" applyAlignment="1" applyProtection="1">
      <alignment horizontal="left" vertical="center" wrapText="1" indent="1"/>
    </xf>
    <xf numFmtId="164" fontId="49" fillId="0" borderId="21" xfId="4" applyNumberFormat="1" applyFont="1" applyFill="1" applyBorder="1" applyAlignment="1" applyProtection="1">
      <alignment horizontal="right" vertical="center" wrapText="1" indent="1"/>
    </xf>
    <xf numFmtId="164" fontId="49" fillId="0" borderId="33" xfId="4" applyNumberFormat="1" applyFont="1" applyFill="1" applyBorder="1" applyAlignment="1" applyProtection="1">
      <alignment horizontal="right" vertical="center" wrapText="1" indent="1"/>
    </xf>
    <xf numFmtId="164" fontId="49" fillId="0" borderId="29" xfId="4" applyNumberFormat="1" applyFont="1" applyFill="1" applyBorder="1" applyAlignment="1" applyProtection="1">
      <alignment horizontal="right" vertical="center" wrapText="1" indent="1"/>
    </xf>
    <xf numFmtId="164" fontId="49" fillId="0" borderId="6" xfId="4" applyNumberFormat="1" applyFont="1" applyFill="1" applyBorder="1" applyAlignment="1" applyProtection="1">
      <alignment vertical="center" wrapText="1"/>
    </xf>
    <xf numFmtId="164" fontId="26" fillId="0" borderId="5" xfId="4" applyNumberFormat="1" applyFont="1" applyFill="1" applyBorder="1" applyAlignment="1" applyProtection="1">
      <alignment horizontal="left" vertical="center" wrapText="1" indent="1"/>
    </xf>
    <xf numFmtId="164" fontId="26" fillId="0" borderId="14" xfId="4" applyNumberFormat="1" applyFont="1" applyFill="1" applyBorder="1" applyAlignment="1" applyProtection="1">
      <alignment horizontal="left" vertical="center" wrapText="1" indent="1"/>
    </xf>
    <xf numFmtId="164" fontId="49" fillId="0" borderId="14" xfId="4" applyNumberFormat="1" applyFont="1" applyFill="1" applyBorder="1" applyAlignment="1" applyProtection="1">
      <alignment vertical="center" wrapText="1"/>
    </xf>
    <xf numFmtId="164" fontId="26" fillId="0" borderId="14" xfId="4" applyNumberFormat="1" applyFont="1" applyFill="1" applyBorder="1" applyAlignment="1" applyProtection="1">
      <alignment vertical="center" wrapText="1"/>
      <protection locked="0"/>
    </xf>
    <xf numFmtId="164" fontId="20" fillId="0" borderId="0" xfId="4" applyNumberFormat="1" applyFont="1" applyFill="1" applyAlignment="1" applyProtection="1">
      <alignment horizontal="center" vertical="center" wrapText="1"/>
    </xf>
    <xf numFmtId="164" fontId="26" fillId="0" borderId="0" xfId="4" applyNumberFormat="1" applyFont="1" applyFill="1" applyAlignment="1" applyProtection="1">
      <alignment horizontal="right" vertical="center"/>
    </xf>
    <xf numFmtId="164" fontId="26" fillId="0" borderId="0" xfId="4" applyNumberFormat="1" applyFont="1" applyFill="1" applyAlignment="1" applyProtection="1">
      <alignment vertical="center" wrapText="1"/>
    </xf>
    <xf numFmtId="164" fontId="26" fillId="0" borderId="0" xfId="4" applyNumberFormat="1" applyFont="1" applyFill="1" applyAlignment="1" applyProtection="1">
      <alignment horizontal="center" vertical="center" wrapText="1"/>
    </xf>
    <xf numFmtId="164" fontId="26" fillId="0" borderId="0" xfId="4" applyNumberFormat="1" applyFont="1" applyFill="1" applyAlignment="1" applyProtection="1">
      <alignment horizontal="centerContinuous" vertical="center"/>
    </xf>
    <xf numFmtId="164" fontId="23" fillId="0" borderId="0" xfId="4" applyNumberFormat="1" applyFont="1" applyFill="1" applyAlignment="1" applyProtection="1">
      <alignment horizontal="centerContinuous" vertical="center" wrapText="1"/>
    </xf>
    <xf numFmtId="0" fontId="26" fillId="0" borderId="0" xfId="5" applyFont="1"/>
    <xf numFmtId="0" fontId="50" fillId="0" borderId="0" xfId="5" applyFont="1"/>
    <xf numFmtId="0" fontId="51" fillId="0" borderId="0" xfId="5" applyFont="1"/>
    <xf numFmtId="0" fontId="51" fillId="0" borderId="0" xfId="5" applyFont="1" applyBorder="1"/>
    <xf numFmtId="41" fontId="46" fillId="0" borderId="0" xfId="5" applyNumberFormat="1" applyFont="1" applyBorder="1"/>
    <xf numFmtId="3" fontId="46" fillId="0" borderId="50" xfId="5" applyNumberFormat="1" applyFont="1" applyBorder="1"/>
    <xf numFmtId="3" fontId="46" fillId="0" borderId="67" xfId="5" applyNumberFormat="1" applyFont="1" applyBorder="1"/>
    <xf numFmtId="3" fontId="46" fillId="0" borderId="20" xfId="5" applyNumberFormat="1" applyFont="1" applyBorder="1"/>
    <xf numFmtId="0" fontId="46" fillId="0" borderId="67" xfId="5" applyFont="1" applyBorder="1"/>
    <xf numFmtId="0" fontId="51" fillId="0" borderId="19" xfId="5" applyFont="1" applyBorder="1"/>
    <xf numFmtId="3" fontId="51" fillId="0" borderId="46" xfId="5" applyNumberFormat="1" applyFont="1" applyBorder="1"/>
    <xf numFmtId="3" fontId="51" fillId="0" borderId="59" xfId="5" applyNumberFormat="1" applyFont="1" applyBorder="1"/>
    <xf numFmtId="3" fontId="51" fillId="0" borderId="18" xfId="5" applyNumberFormat="1" applyFont="1" applyBorder="1"/>
    <xf numFmtId="3" fontId="46" fillId="0" borderId="10" xfId="5" applyNumberFormat="1" applyFont="1" applyBorder="1"/>
    <xf numFmtId="3" fontId="46" fillId="0" borderId="18" xfId="5" applyNumberFormat="1" applyFont="1" applyBorder="1"/>
    <xf numFmtId="0" fontId="46" fillId="0" borderId="59" xfId="5" applyFont="1" applyBorder="1"/>
    <xf numFmtId="0" fontId="51" fillId="0" borderId="14" xfId="5" applyFont="1" applyBorder="1"/>
    <xf numFmtId="3" fontId="51" fillId="0" borderId="50" xfId="5" applyNumberFormat="1" applyFont="1" applyBorder="1"/>
    <xf numFmtId="3" fontId="51" fillId="0" borderId="67" xfId="5" applyNumberFormat="1" applyFont="1" applyBorder="1"/>
    <xf numFmtId="3" fontId="51" fillId="0" borderId="20" xfId="5" applyNumberFormat="1" applyFont="1" applyBorder="1"/>
    <xf numFmtId="0" fontId="51" fillId="0" borderId="67" xfId="5" applyFont="1" applyBorder="1"/>
    <xf numFmtId="0" fontId="46" fillId="0" borderId="19" xfId="5" applyFont="1" applyBorder="1"/>
    <xf numFmtId="0" fontId="51" fillId="0" borderId="59" xfId="5" applyFont="1" applyBorder="1"/>
    <xf numFmtId="0" fontId="46" fillId="0" borderId="14" xfId="5" applyFont="1" applyBorder="1"/>
    <xf numFmtId="3" fontId="51" fillId="0" borderId="18" xfId="5" applyNumberFormat="1" applyFont="1" applyFill="1" applyBorder="1"/>
    <xf numFmtId="0" fontId="46" fillId="0" borderId="59" xfId="5" applyFont="1" applyFill="1" applyBorder="1"/>
    <xf numFmtId="3" fontId="46" fillId="0" borderId="15" xfId="5" applyNumberFormat="1" applyFont="1" applyBorder="1"/>
    <xf numFmtId="0" fontId="53" fillId="0" borderId="59" xfId="5" applyFont="1" applyFill="1" applyBorder="1"/>
    <xf numFmtId="3" fontId="46" fillId="0" borderId="21" xfId="5" applyNumberFormat="1" applyFont="1" applyBorder="1"/>
    <xf numFmtId="3" fontId="46" fillId="0" borderId="33" xfId="5" applyNumberFormat="1" applyFont="1" applyBorder="1"/>
    <xf numFmtId="3" fontId="46" fillId="0" borderId="4" xfId="5" applyNumberFormat="1" applyFont="1" applyBorder="1"/>
    <xf numFmtId="0" fontId="46" fillId="0" borderId="33" xfId="5" applyFont="1" applyFill="1" applyBorder="1"/>
    <xf numFmtId="3" fontId="51" fillId="0" borderId="35" xfId="5" applyNumberFormat="1" applyFont="1" applyBorder="1"/>
    <xf numFmtId="3" fontId="51" fillId="0" borderId="27" xfId="5" applyNumberFormat="1" applyFont="1" applyBorder="1"/>
    <xf numFmtId="3" fontId="51" fillId="0" borderId="10" xfId="5" applyNumberFormat="1" applyFont="1" applyBorder="1"/>
    <xf numFmtId="0" fontId="46" fillId="0" borderId="27" xfId="5" applyFont="1" applyFill="1" applyBorder="1"/>
    <xf numFmtId="0" fontId="46" fillId="0" borderId="9" xfId="5" applyFont="1" applyBorder="1"/>
    <xf numFmtId="0" fontId="46" fillId="0" borderId="67" xfId="5" applyFont="1" applyFill="1" applyBorder="1"/>
    <xf numFmtId="0" fontId="46" fillId="0" borderId="44" xfId="5" applyFont="1" applyBorder="1"/>
    <xf numFmtId="0" fontId="51" fillId="0" borderId="59" xfId="5" applyFont="1" applyFill="1" applyBorder="1"/>
    <xf numFmtId="0" fontId="51" fillId="0" borderId="44" xfId="5" applyFont="1" applyBorder="1"/>
    <xf numFmtId="3" fontId="51" fillId="0" borderId="37" xfId="5" applyNumberFormat="1" applyFont="1" applyBorder="1"/>
    <xf numFmtId="3" fontId="51" fillId="0" borderId="30" xfId="5" applyNumberFormat="1" applyFont="1" applyBorder="1"/>
    <xf numFmtId="3" fontId="51" fillId="0" borderId="15" xfId="5" applyNumberFormat="1" applyFont="1" applyBorder="1"/>
    <xf numFmtId="3" fontId="51" fillId="0" borderId="15" xfId="5" applyNumberFormat="1" applyFont="1" applyFill="1" applyBorder="1"/>
    <xf numFmtId="0" fontId="51" fillId="0" borderId="30" xfId="5" applyFont="1" applyFill="1" applyBorder="1"/>
    <xf numFmtId="3" fontId="51" fillId="0" borderId="46" xfId="5" applyNumberFormat="1" applyFont="1" applyBorder="1" applyAlignment="1"/>
    <xf numFmtId="3" fontId="51" fillId="0" borderId="59" xfId="5" applyNumberFormat="1" applyFont="1" applyBorder="1" applyAlignment="1"/>
    <xf numFmtId="3" fontId="51" fillId="0" borderId="18" xfId="5" applyNumberFormat="1" applyFont="1" applyBorder="1" applyAlignment="1"/>
    <xf numFmtId="3" fontId="51" fillId="0" borderId="46" xfId="5" applyNumberFormat="1" applyFont="1" applyBorder="1" applyAlignment="1">
      <alignment horizontal="center"/>
    </xf>
    <xf numFmtId="3" fontId="51" fillId="0" borderId="59" xfId="5" applyNumberFormat="1" applyFont="1" applyBorder="1" applyAlignment="1">
      <alignment horizontal="center"/>
    </xf>
    <xf numFmtId="3" fontId="51" fillId="0" borderId="18" xfId="5" applyNumberFormat="1" applyFont="1" applyBorder="1" applyAlignment="1">
      <alignment horizontal="right"/>
    </xf>
    <xf numFmtId="3" fontId="51" fillId="0" borderId="18" xfId="5" applyNumberFormat="1" applyFont="1" applyBorder="1" applyAlignment="1">
      <alignment horizontal="center"/>
    </xf>
    <xf numFmtId="0" fontId="51" fillId="0" borderId="46" xfId="5" applyFont="1" applyBorder="1"/>
    <xf numFmtId="0" fontId="51" fillId="0" borderId="0" xfId="5" applyFont="1" applyFill="1" applyBorder="1"/>
    <xf numFmtId="0" fontId="51" fillId="0" borderId="37" xfId="5" applyFont="1" applyBorder="1"/>
    <xf numFmtId="0" fontId="51" fillId="0" borderId="30" xfId="5" applyFont="1" applyBorder="1"/>
    <xf numFmtId="3" fontId="51" fillId="0" borderId="21" xfId="5" applyNumberFormat="1" applyFont="1" applyBorder="1" applyAlignment="1">
      <alignment horizontal="center"/>
    </xf>
    <xf numFmtId="3" fontId="51" fillId="0" borderId="33" xfId="5" applyNumberFormat="1" applyFont="1" applyBorder="1" applyAlignment="1">
      <alignment horizontal="center"/>
    </xf>
    <xf numFmtId="0" fontId="51" fillId="0" borderId="4" xfId="5" applyFont="1" applyBorder="1" applyAlignment="1">
      <alignment horizontal="center"/>
    </xf>
    <xf numFmtId="3" fontId="51" fillId="0" borderId="4" xfId="5" applyNumberFormat="1" applyFont="1" applyBorder="1" applyAlignment="1">
      <alignment horizontal="center"/>
    </xf>
    <xf numFmtId="3" fontId="46" fillId="0" borderId="4" xfId="5" applyNumberFormat="1" applyFont="1" applyBorder="1" applyAlignment="1">
      <alignment horizontal="center"/>
    </xf>
    <xf numFmtId="0" fontId="46" fillId="0" borderId="4" xfId="5" applyFont="1" applyBorder="1" applyAlignment="1">
      <alignment horizontal="center"/>
    </xf>
    <xf numFmtId="0" fontId="46" fillId="0" borderId="4" xfId="5" applyFont="1" applyBorder="1"/>
    <xf numFmtId="0" fontId="51" fillId="0" borderId="3" xfId="5" applyFont="1" applyBorder="1" applyAlignment="1">
      <alignment horizontal="center" textRotation="90"/>
    </xf>
    <xf numFmtId="3" fontId="51" fillId="0" borderId="37" xfId="5" applyNumberFormat="1" applyFont="1" applyBorder="1" applyAlignment="1">
      <alignment horizontal="center"/>
    </xf>
    <xf numFmtId="3" fontId="51" fillId="0" borderId="30" xfId="5" applyNumberFormat="1" applyFont="1" applyBorder="1" applyAlignment="1">
      <alignment horizontal="center"/>
    </xf>
    <xf numFmtId="0" fontId="51" fillId="0" borderId="15" xfId="5" applyFont="1" applyBorder="1" applyAlignment="1">
      <alignment horizontal="center"/>
    </xf>
    <xf numFmtId="3" fontId="51" fillId="0" borderId="15" xfId="5" applyNumberFormat="1" applyFont="1" applyBorder="1" applyAlignment="1">
      <alignment horizontal="center"/>
    </xf>
    <xf numFmtId="3" fontId="46" fillId="0" borderId="15" xfId="5" applyNumberFormat="1" applyFont="1" applyBorder="1" applyAlignment="1">
      <alignment horizontal="center"/>
    </xf>
    <xf numFmtId="0" fontId="46" fillId="0" borderId="15" xfId="5" applyFont="1" applyBorder="1" applyAlignment="1">
      <alignment horizontal="center"/>
    </xf>
    <xf numFmtId="0" fontId="46" fillId="0" borderId="18" xfId="5" applyFont="1" applyBorder="1"/>
    <xf numFmtId="0" fontId="51" fillId="0" borderId="18" xfId="5" applyFont="1" applyBorder="1"/>
    <xf numFmtId="0" fontId="51" fillId="0" borderId="18" xfId="5" applyFont="1" applyBorder="1" applyAlignment="1">
      <alignment horizontal="center"/>
    </xf>
    <xf numFmtId="0" fontId="50" fillId="0" borderId="43" xfId="5" applyFont="1" applyBorder="1"/>
    <xf numFmtId="0" fontId="46" fillId="0" borderId="10" xfId="5" applyFont="1" applyBorder="1" applyAlignment="1">
      <alignment horizontal="center"/>
    </xf>
    <xf numFmtId="3" fontId="51" fillId="0" borderId="0" xfId="5" applyNumberFormat="1" applyFont="1"/>
    <xf numFmtId="3" fontId="46" fillId="0" borderId="0" xfId="5" applyNumberFormat="1" applyFont="1" applyBorder="1"/>
    <xf numFmtId="3" fontId="46" fillId="0" borderId="60" xfId="5" applyNumberFormat="1" applyFont="1" applyBorder="1"/>
    <xf numFmtId="3" fontId="51" fillId="0" borderId="0" xfId="5" applyNumberFormat="1" applyFont="1" applyBorder="1"/>
    <xf numFmtId="0" fontId="51" fillId="0" borderId="50" xfId="5" applyFont="1" applyBorder="1"/>
    <xf numFmtId="0" fontId="51" fillId="0" borderId="20" xfId="5" applyFont="1" applyBorder="1"/>
    <xf numFmtId="0" fontId="51" fillId="0" borderId="66" xfId="5" applyFont="1" applyBorder="1"/>
    <xf numFmtId="0" fontId="51" fillId="0" borderId="18" xfId="5" applyFont="1" applyFill="1" applyBorder="1"/>
    <xf numFmtId="0" fontId="53" fillId="0" borderId="18" xfId="5" applyFont="1" applyBorder="1"/>
    <xf numFmtId="0" fontId="46" fillId="0" borderId="4" xfId="5" applyFont="1" applyFill="1" applyBorder="1"/>
    <xf numFmtId="0" fontId="46" fillId="0" borderId="15" xfId="5" applyFont="1" applyFill="1" applyBorder="1"/>
    <xf numFmtId="0" fontId="51" fillId="0" borderId="4" xfId="5" applyFont="1" applyFill="1" applyBorder="1"/>
    <xf numFmtId="0" fontId="46" fillId="0" borderId="18" xfId="5" applyFont="1" applyFill="1" applyBorder="1"/>
    <xf numFmtId="3" fontId="53" fillId="0" borderId="21" xfId="5" applyNumberFormat="1" applyFont="1" applyBorder="1"/>
    <xf numFmtId="3" fontId="53" fillId="0" borderId="33" xfId="5" applyNumberFormat="1" applyFont="1" applyBorder="1"/>
    <xf numFmtId="3" fontId="53" fillId="0" borderId="4" xfId="5" applyNumberFormat="1" applyFont="1" applyBorder="1"/>
    <xf numFmtId="0" fontId="54" fillId="0" borderId="4" xfId="5" applyFont="1" applyFill="1" applyBorder="1"/>
    <xf numFmtId="3" fontId="46" fillId="0" borderId="46" xfId="5" applyNumberFormat="1" applyFont="1" applyBorder="1"/>
    <xf numFmtId="3" fontId="46" fillId="0" borderId="59" xfId="5" applyNumberFormat="1" applyFont="1" applyBorder="1"/>
    <xf numFmtId="0" fontId="53" fillId="0" borderId="18" xfId="5" applyFont="1" applyFill="1" applyBorder="1"/>
    <xf numFmtId="0" fontId="51" fillId="0" borderId="0" xfId="5" applyFont="1" applyAlignment="1">
      <alignment horizontal="center"/>
    </xf>
    <xf numFmtId="164" fontId="3" fillId="0" borderId="0" xfId="4" applyNumberFormat="1" applyFont="1" applyFill="1" applyAlignment="1">
      <alignment vertical="center" wrapText="1"/>
    </xf>
    <xf numFmtId="164" fontId="3" fillId="0" borderId="0" xfId="4" applyNumberFormat="1" applyFont="1" applyFill="1" applyAlignment="1">
      <alignment horizontal="center" vertical="center" wrapText="1"/>
    </xf>
    <xf numFmtId="164" fontId="16" fillId="0" borderId="62" xfId="4" applyNumberFormat="1" applyFont="1" applyFill="1" applyBorder="1" applyAlignment="1" applyProtection="1">
      <alignment vertical="center" wrapText="1"/>
    </xf>
    <xf numFmtId="164" fontId="16" fillId="0" borderId="67" xfId="4" applyNumberFormat="1" applyFont="1" applyFill="1" applyBorder="1" applyAlignment="1" applyProtection="1">
      <alignment vertical="center" wrapText="1"/>
    </xf>
    <xf numFmtId="164" fontId="16" fillId="0" borderId="19" xfId="4" applyNumberFormat="1" applyFont="1" applyFill="1" applyBorder="1" applyAlignment="1" applyProtection="1">
      <alignment vertical="center" wrapText="1"/>
    </xf>
    <xf numFmtId="164" fontId="16" fillId="0" borderId="20" xfId="4" applyNumberFormat="1" applyFont="1" applyFill="1" applyBorder="1" applyAlignment="1" applyProtection="1">
      <alignment vertical="center" wrapText="1"/>
    </xf>
    <xf numFmtId="164" fontId="16" fillId="0" borderId="19" xfId="4" applyNumberFormat="1" applyFont="1" applyFill="1" applyBorder="1" applyAlignment="1" applyProtection="1">
      <alignment horizontal="left" vertical="center" wrapText="1"/>
    </xf>
    <xf numFmtId="164" fontId="16" fillId="0" borderId="54" xfId="4" applyNumberFormat="1" applyFont="1" applyFill="1" applyBorder="1" applyAlignment="1" applyProtection="1">
      <alignment vertical="center" wrapText="1"/>
    </xf>
    <xf numFmtId="164" fontId="16" fillId="0" borderId="31" xfId="4" applyNumberFormat="1" applyFont="1" applyFill="1" applyBorder="1" applyAlignment="1" applyProtection="1">
      <alignment vertical="center" wrapText="1"/>
      <protection locked="0"/>
    </xf>
    <xf numFmtId="164" fontId="16" fillId="0" borderId="16" xfId="4" applyNumberFormat="1" applyFont="1" applyFill="1" applyBorder="1" applyAlignment="1" applyProtection="1">
      <alignment vertical="center" wrapText="1"/>
      <protection locked="0"/>
    </xf>
    <xf numFmtId="164" fontId="3" fillId="0" borderId="31" xfId="4" applyNumberFormat="1" applyFont="1" applyFill="1" applyBorder="1" applyAlignment="1" applyProtection="1">
      <alignment vertical="center" wrapText="1"/>
      <protection locked="0"/>
    </xf>
    <xf numFmtId="49" fontId="3" fillId="0" borderId="17" xfId="4" applyNumberFormat="1" applyFont="1" applyFill="1" applyBorder="1" applyAlignment="1" applyProtection="1">
      <alignment horizontal="center" vertical="center" wrapText="1"/>
      <protection locked="0"/>
    </xf>
    <xf numFmtId="164" fontId="3" fillId="0" borderId="17" xfId="4" applyNumberFormat="1" applyFont="1" applyFill="1" applyBorder="1" applyAlignment="1" applyProtection="1">
      <alignment vertical="center" wrapText="1"/>
      <protection locked="0"/>
    </xf>
    <xf numFmtId="164" fontId="3" fillId="0" borderId="16" xfId="4" applyNumberFormat="1" applyFont="1" applyFill="1" applyBorder="1" applyAlignment="1" applyProtection="1">
      <alignment horizontal="left" vertical="center" wrapText="1"/>
      <protection locked="0"/>
    </xf>
    <xf numFmtId="164" fontId="16" fillId="0" borderId="53" xfId="4" applyNumberFormat="1" applyFont="1" applyFill="1" applyBorder="1" applyAlignment="1" applyProtection="1">
      <alignment vertical="center" wrapText="1"/>
    </xf>
    <xf numFmtId="164" fontId="16" fillId="0" borderId="29" xfId="4" applyNumberFormat="1" applyFont="1" applyFill="1" applyBorder="1" applyAlignment="1" applyProtection="1">
      <alignment vertical="center" wrapText="1"/>
      <protection locked="0"/>
    </xf>
    <xf numFmtId="164" fontId="16" fillId="0" borderId="5" xfId="4" applyNumberFormat="1" applyFont="1" applyFill="1" applyBorder="1" applyAlignment="1" applyProtection="1">
      <alignment vertical="center" wrapText="1"/>
      <protection locked="0"/>
    </xf>
    <xf numFmtId="164" fontId="3" fillId="0" borderId="29" xfId="4" applyNumberFormat="1" applyFont="1" applyFill="1" applyBorder="1" applyAlignment="1" applyProtection="1">
      <alignment vertical="center" wrapText="1"/>
      <protection locked="0"/>
    </xf>
    <xf numFmtId="49" fontId="3" fillId="0" borderId="6" xfId="4" applyNumberFormat="1" applyFont="1" applyFill="1" applyBorder="1" applyAlignment="1" applyProtection="1">
      <alignment horizontal="center" vertical="center" wrapText="1"/>
      <protection locked="0"/>
    </xf>
    <xf numFmtId="164" fontId="3" fillId="0" borderId="6" xfId="4" applyNumberFormat="1" applyFont="1" applyFill="1" applyBorder="1" applyAlignment="1" applyProtection="1">
      <alignment vertical="center" wrapText="1"/>
      <protection locked="0"/>
    </xf>
    <xf numFmtId="164" fontId="3" fillId="0" borderId="5" xfId="4" applyNumberFormat="1" applyFont="1" applyFill="1" applyBorder="1" applyAlignment="1" applyProtection="1">
      <alignment horizontal="left" vertical="center" wrapText="1"/>
      <protection locked="0"/>
    </xf>
    <xf numFmtId="49" fontId="3" fillId="0" borderId="6" xfId="4" applyNumberFormat="1" applyFont="1" applyFill="1" applyBorder="1" applyAlignment="1" applyProtection="1">
      <alignment vertical="center" wrapText="1"/>
      <protection locked="0"/>
    </xf>
    <xf numFmtId="164" fontId="3" fillId="0" borderId="5" xfId="4" applyNumberFormat="1" applyFont="1" applyFill="1" applyBorder="1" applyAlignment="1" applyProtection="1">
      <alignment vertical="center" wrapText="1"/>
      <protection locked="0"/>
    </xf>
    <xf numFmtId="164" fontId="16" fillId="0" borderId="55" xfId="4" applyNumberFormat="1" applyFont="1" applyFill="1" applyBorder="1" applyAlignment="1" applyProtection="1">
      <alignment vertical="center" wrapText="1"/>
    </xf>
    <xf numFmtId="164" fontId="16" fillId="0" borderId="33" xfId="4" applyNumberFormat="1" applyFont="1" applyFill="1" applyBorder="1" applyAlignment="1" applyProtection="1">
      <alignment vertical="center" wrapText="1"/>
      <protection locked="0"/>
    </xf>
    <xf numFmtId="164" fontId="16" fillId="0" borderId="3" xfId="4" applyNumberFormat="1" applyFont="1" applyFill="1" applyBorder="1" applyAlignment="1" applyProtection="1">
      <alignment vertical="center" wrapText="1"/>
      <protection locked="0"/>
    </xf>
    <xf numFmtId="164" fontId="16" fillId="0" borderId="4" xfId="4" applyNumberFormat="1" applyFont="1" applyFill="1" applyBorder="1" applyAlignment="1" applyProtection="1">
      <alignment vertical="center" wrapText="1"/>
      <protection locked="0"/>
    </xf>
    <xf numFmtId="164" fontId="16" fillId="0" borderId="3" xfId="4" applyNumberFormat="1" applyFont="1" applyFill="1" applyBorder="1" applyAlignment="1" applyProtection="1">
      <alignment horizontal="left" vertical="center" wrapText="1"/>
      <protection locked="0"/>
    </xf>
    <xf numFmtId="164" fontId="16" fillId="0" borderId="56" xfId="4" applyNumberFormat="1" applyFont="1" applyFill="1" applyBorder="1" applyAlignment="1" applyProtection="1">
      <alignment vertical="center" wrapText="1"/>
    </xf>
    <xf numFmtId="164" fontId="16" fillId="0" borderId="67" xfId="4" applyNumberFormat="1" applyFont="1" applyFill="1" applyBorder="1" applyAlignment="1" applyProtection="1">
      <alignment vertical="center" wrapText="1"/>
      <protection locked="0"/>
    </xf>
    <xf numFmtId="164" fontId="16" fillId="0" borderId="19" xfId="4" applyNumberFormat="1" applyFont="1" applyFill="1" applyBorder="1" applyAlignment="1" applyProtection="1">
      <alignment vertical="center" wrapText="1"/>
      <protection locked="0"/>
    </xf>
    <xf numFmtId="164" fontId="3" fillId="0" borderId="67" xfId="4" applyNumberFormat="1" applyFont="1" applyFill="1" applyBorder="1" applyAlignment="1" applyProtection="1">
      <alignment vertical="center" wrapText="1"/>
      <protection locked="0"/>
    </xf>
    <xf numFmtId="49" fontId="3" fillId="0" borderId="20" xfId="4" applyNumberFormat="1" applyFont="1" applyFill="1" applyBorder="1" applyAlignment="1" applyProtection="1">
      <alignment horizontal="center" vertical="center" wrapText="1"/>
      <protection locked="0"/>
    </xf>
    <xf numFmtId="164" fontId="3" fillId="0" borderId="20" xfId="4" applyNumberFormat="1" applyFont="1" applyFill="1" applyBorder="1" applyAlignment="1" applyProtection="1">
      <alignment vertical="center" wrapText="1"/>
      <protection locked="0"/>
    </xf>
    <xf numFmtId="164" fontId="3" fillId="0" borderId="19" xfId="4" applyNumberFormat="1" applyFont="1" applyFill="1" applyBorder="1" applyAlignment="1" applyProtection="1">
      <alignment horizontal="left" vertical="center" wrapText="1"/>
      <protection locked="0"/>
    </xf>
    <xf numFmtId="164" fontId="16" fillId="0" borderId="30" xfId="4" applyNumberFormat="1" applyFont="1" applyFill="1" applyBorder="1" applyAlignment="1" applyProtection="1">
      <alignment vertical="center" wrapText="1"/>
      <protection locked="0"/>
    </xf>
    <xf numFmtId="164" fontId="16" fillId="0" borderId="7" xfId="4" applyNumberFormat="1" applyFont="1" applyFill="1" applyBorder="1" applyAlignment="1" applyProtection="1">
      <alignment vertical="center" wrapText="1"/>
      <protection locked="0"/>
    </xf>
    <xf numFmtId="164" fontId="3" fillId="0" borderId="30" xfId="4" applyNumberFormat="1" applyFont="1" applyFill="1" applyBorder="1" applyAlignment="1" applyProtection="1">
      <alignment vertical="center" wrapText="1"/>
      <protection locked="0"/>
    </xf>
    <xf numFmtId="49" fontId="3" fillId="0" borderId="15" xfId="4" applyNumberFormat="1" applyFont="1" applyFill="1" applyBorder="1" applyAlignment="1" applyProtection="1">
      <alignment horizontal="center" vertical="center" wrapText="1"/>
      <protection locked="0"/>
    </xf>
    <xf numFmtId="164" fontId="3" fillId="0" borderId="15" xfId="4" applyNumberFormat="1" applyFont="1" applyFill="1" applyBorder="1" applyAlignment="1" applyProtection="1">
      <alignment vertical="center" wrapText="1"/>
      <protection locked="0"/>
    </xf>
    <xf numFmtId="164" fontId="3" fillId="0" borderId="7" xfId="4" applyNumberFormat="1" applyFont="1" applyFill="1" applyBorder="1" applyAlignment="1" applyProtection="1">
      <alignment horizontal="left" vertical="center" wrapText="1"/>
      <protection locked="0"/>
    </xf>
    <xf numFmtId="164" fontId="16" fillId="0" borderId="70" xfId="4" applyNumberFormat="1" applyFont="1" applyFill="1" applyBorder="1" applyAlignment="1" applyProtection="1">
      <alignment vertical="center" wrapText="1"/>
    </xf>
    <xf numFmtId="164" fontId="16" fillId="0" borderId="28" xfId="4" applyNumberFormat="1" applyFont="1" applyFill="1" applyBorder="1" applyAlignment="1" applyProtection="1">
      <alignment vertical="center" wrapText="1"/>
      <protection locked="0"/>
    </xf>
    <xf numFmtId="164" fontId="16" fillId="0" borderId="12" xfId="4" applyNumberFormat="1" applyFont="1" applyFill="1" applyBorder="1" applyAlignment="1" applyProtection="1">
      <alignment vertical="center" wrapText="1"/>
      <protection locked="0"/>
    </xf>
    <xf numFmtId="164" fontId="16" fillId="0" borderId="38" xfId="4" applyNumberFormat="1" applyFont="1" applyFill="1" applyBorder="1" applyAlignment="1" applyProtection="1">
      <alignment vertical="center" wrapText="1"/>
      <protection locked="0"/>
    </xf>
    <xf numFmtId="164" fontId="16" fillId="0" borderId="11" xfId="4" applyNumberFormat="1" applyFont="1" applyFill="1" applyBorder="1" applyAlignment="1" applyProtection="1">
      <alignment horizontal="left" vertical="center" wrapText="1"/>
      <protection locked="0"/>
    </xf>
    <xf numFmtId="164" fontId="3" fillId="0" borderId="17" xfId="4" applyNumberFormat="1" applyFont="1" applyFill="1" applyBorder="1" applyAlignment="1" applyProtection="1">
      <alignment horizontal="center" vertical="center" wrapText="1"/>
      <protection locked="0"/>
    </xf>
    <xf numFmtId="164" fontId="3" fillId="0" borderId="15" xfId="4" applyNumberFormat="1" applyFont="1" applyFill="1" applyBorder="1" applyAlignment="1" applyProtection="1">
      <alignment horizontal="center" vertical="center" wrapText="1"/>
      <protection locked="0"/>
    </xf>
    <xf numFmtId="164" fontId="16" fillId="0" borderId="53" xfId="4" applyNumberFormat="1" applyFont="1" applyFill="1" applyBorder="1" applyAlignment="1" applyProtection="1">
      <alignment vertical="center" wrapText="1"/>
      <protection locked="0"/>
    </xf>
    <xf numFmtId="164" fontId="16" fillId="0" borderId="36" xfId="4" applyNumberFormat="1" applyFont="1" applyFill="1" applyBorder="1" applyAlignment="1" applyProtection="1">
      <alignment vertical="center" wrapText="1"/>
      <protection locked="0"/>
    </xf>
    <xf numFmtId="164" fontId="16" fillId="0" borderId="6" xfId="4" applyNumberFormat="1" applyFont="1" applyFill="1" applyBorder="1" applyAlignment="1" applyProtection="1">
      <alignment vertical="center" wrapText="1"/>
      <protection locked="0"/>
    </xf>
    <xf numFmtId="164" fontId="3" fillId="0" borderId="33" xfId="4" applyNumberFormat="1" applyFont="1" applyFill="1" applyBorder="1" applyAlignment="1" applyProtection="1">
      <alignment vertical="center" wrapText="1"/>
      <protection locked="0"/>
    </xf>
    <xf numFmtId="49" fontId="3" fillId="0" borderId="4" xfId="4" applyNumberFormat="1" applyFont="1" applyFill="1" applyBorder="1" applyAlignment="1" applyProtection="1">
      <alignment horizontal="center" vertical="center" wrapText="1"/>
      <protection locked="0"/>
    </xf>
    <xf numFmtId="164" fontId="3" fillId="0" borderId="4" xfId="4" applyNumberFormat="1" applyFont="1" applyFill="1" applyBorder="1" applyAlignment="1" applyProtection="1">
      <alignment vertical="center" wrapText="1"/>
      <protection locked="0"/>
    </xf>
    <xf numFmtId="164" fontId="3" fillId="0" borderId="14" xfId="4" applyNumberFormat="1" applyFont="1" applyFill="1" applyBorder="1" applyAlignment="1" applyProtection="1">
      <alignment horizontal="left" vertical="center" wrapText="1"/>
      <protection locked="0"/>
    </xf>
    <xf numFmtId="164" fontId="16" fillId="0" borderId="5" xfId="4" applyNumberFormat="1" applyFont="1" applyFill="1" applyBorder="1" applyAlignment="1" applyProtection="1">
      <alignment horizontal="left" vertical="center" wrapText="1"/>
      <protection locked="0"/>
    </xf>
    <xf numFmtId="164" fontId="16" fillId="0" borderId="69" xfId="4" applyNumberFormat="1" applyFont="1" applyFill="1" applyBorder="1" applyAlignment="1" applyProtection="1">
      <alignment horizontal="center" vertical="center" wrapText="1"/>
    </xf>
    <xf numFmtId="164" fontId="16" fillId="0" borderId="67" xfId="4" applyNumberFormat="1" applyFont="1" applyFill="1" applyBorder="1" applyAlignment="1" applyProtection="1">
      <alignment horizontal="center" vertical="center" wrapText="1"/>
    </xf>
    <xf numFmtId="164" fontId="16" fillId="0" borderId="32" xfId="4" applyNumberFormat="1" applyFont="1" applyFill="1" applyBorder="1" applyAlignment="1" applyProtection="1">
      <alignment horizontal="center" vertical="center" wrapText="1"/>
    </xf>
    <xf numFmtId="164" fontId="16" fillId="0" borderId="1" xfId="4" applyNumberFormat="1" applyFont="1" applyFill="1" applyBorder="1" applyAlignment="1" applyProtection="1">
      <alignment horizontal="center" vertical="center" wrapText="1"/>
    </xf>
    <xf numFmtId="164" fontId="16" fillId="0" borderId="20" xfId="4" applyNumberFormat="1" applyFont="1" applyFill="1" applyBorder="1" applyAlignment="1" applyProtection="1">
      <alignment horizontal="center" vertical="center" wrapText="1"/>
    </xf>
    <xf numFmtId="164" fontId="16" fillId="0" borderId="19" xfId="4" applyNumberFormat="1" applyFont="1" applyFill="1" applyBorder="1" applyAlignment="1" applyProtection="1">
      <alignment horizontal="center" vertical="center" wrapText="1"/>
    </xf>
    <xf numFmtId="164" fontId="16" fillId="0" borderId="73" xfId="4" applyNumberFormat="1" applyFont="1" applyFill="1" applyBorder="1" applyAlignment="1" applyProtection="1">
      <alignment horizontal="center" vertical="center" wrapText="1"/>
    </xf>
    <xf numFmtId="164" fontId="3" fillId="0" borderId="0" xfId="4" applyNumberFormat="1" applyFont="1" applyFill="1" applyAlignment="1" applyProtection="1">
      <alignment horizontal="center" vertical="center" wrapText="1"/>
    </xf>
    <xf numFmtId="0" fontId="44" fillId="0" borderId="0" xfId="0" applyFont="1" applyAlignment="1"/>
    <xf numFmtId="164" fontId="5" fillId="0" borderId="0" xfId="6" applyNumberFormat="1" applyFont="1" applyFill="1" applyBorder="1" applyAlignment="1" applyProtection="1">
      <alignment vertical="center" wrapText="1"/>
    </xf>
    <xf numFmtId="0" fontId="44" fillId="0" borderId="0" xfId="0" applyFont="1" applyBorder="1" applyAlignment="1"/>
    <xf numFmtId="0" fontId="44" fillId="0" borderId="26" xfId="0" applyFont="1" applyBorder="1" applyAlignment="1"/>
    <xf numFmtId="164" fontId="5" fillId="0" borderId="26" xfId="6" applyNumberFormat="1" applyFont="1" applyFill="1" applyBorder="1" applyAlignment="1" applyProtection="1">
      <alignment vertical="center" wrapText="1"/>
    </xf>
    <xf numFmtId="3" fontId="5" fillId="0" borderId="8" xfId="4" applyNumberFormat="1" applyFont="1" applyFill="1" applyBorder="1" applyAlignment="1" applyProtection="1">
      <alignment vertical="center" wrapText="1"/>
      <protection locked="0"/>
    </xf>
    <xf numFmtId="3" fontId="5" fillId="0" borderId="32" xfId="4" applyNumberFormat="1" applyFont="1" applyFill="1" applyBorder="1" applyAlignment="1" applyProtection="1">
      <alignment vertical="center" wrapText="1"/>
      <protection locked="0"/>
    </xf>
    <xf numFmtId="3" fontId="5" fillId="0" borderId="2" xfId="4" applyNumberFormat="1" applyFont="1" applyFill="1" applyBorder="1" applyAlignment="1" applyProtection="1">
      <alignment vertical="center" wrapText="1"/>
      <protection locked="0"/>
    </xf>
    <xf numFmtId="0" fontId="5" fillId="0" borderId="24" xfId="4" applyFont="1" applyFill="1" applyBorder="1" applyAlignment="1" applyProtection="1">
      <alignment vertical="center" wrapText="1"/>
    </xf>
    <xf numFmtId="0" fontId="5" fillId="0" borderId="1" xfId="4" applyFont="1" applyFill="1" applyBorder="1" applyAlignment="1" applyProtection="1">
      <alignment horizontal="left" vertical="center"/>
    </xf>
    <xf numFmtId="0" fontId="9" fillId="0" borderId="25" xfId="4" applyFont="1" applyFill="1" applyBorder="1" applyAlignment="1" applyProtection="1">
      <alignment vertical="center" wrapText="1"/>
    </xf>
    <xf numFmtId="0" fontId="9" fillId="0" borderId="49" xfId="4" applyFont="1" applyFill="1" applyBorder="1" applyAlignment="1" applyProtection="1">
      <alignment vertical="center" wrapText="1"/>
    </xf>
    <xf numFmtId="164" fontId="5" fillId="0" borderId="49" xfId="6" applyNumberFormat="1" applyFont="1" applyFill="1" applyBorder="1" applyAlignment="1" applyProtection="1">
      <alignment vertical="center" wrapText="1"/>
    </xf>
    <xf numFmtId="0" fontId="9" fillId="0" borderId="49" xfId="4" applyFont="1" applyFill="1" applyBorder="1" applyAlignment="1" applyProtection="1">
      <alignment horizontal="left" vertical="center" wrapText="1"/>
    </xf>
    <xf numFmtId="164" fontId="43" fillId="0" borderId="8" xfId="4" quotePrefix="1" applyNumberFormat="1" applyFont="1" applyBorder="1" applyAlignment="1" applyProtection="1">
      <alignment vertical="center" wrapText="1"/>
    </xf>
    <xf numFmtId="164" fontId="43" fillId="0" borderId="32" xfId="4" quotePrefix="1" applyNumberFormat="1" applyFont="1" applyBorder="1" applyAlignment="1" applyProtection="1">
      <alignment vertical="center" wrapText="1"/>
    </xf>
    <xf numFmtId="164" fontId="43" fillId="0" borderId="2" xfId="4" quotePrefix="1" applyNumberFormat="1" applyFont="1" applyBorder="1" applyAlignment="1" applyProtection="1">
      <alignment vertical="center" wrapText="1"/>
    </xf>
    <xf numFmtId="0" fontId="43" fillId="0" borderId="20" xfId="4" applyFont="1" applyBorder="1" applyAlignment="1" applyProtection="1">
      <alignment vertical="center" wrapText="1"/>
    </xf>
    <xf numFmtId="0" fontId="43" fillId="0" borderId="19" xfId="4" applyFont="1" applyBorder="1" applyAlignment="1" applyProtection="1">
      <alignment horizontal="center" vertical="center" wrapText="1"/>
    </xf>
    <xf numFmtId="0" fontId="8" fillId="0" borderId="2" xfId="6" applyFont="1" applyFill="1" applyBorder="1" applyAlignment="1" applyProtection="1">
      <alignment vertical="center" wrapText="1"/>
    </xf>
    <xf numFmtId="0" fontId="5" fillId="0" borderId="1" xfId="6" applyFont="1" applyFill="1" applyBorder="1" applyAlignment="1" applyProtection="1">
      <alignment horizontal="center" vertical="center" wrapText="1"/>
    </xf>
    <xf numFmtId="164" fontId="6" fillId="0" borderId="13" xfId="6" applyNumberFormat="1" applyFont="1" applyFill="1" applyBorder="1" applyAlignment="1" applyProtection="1">
      <alignment vertical="center" wrapText="1"/>
      <protection locked="0"/>
    </xf>
    <xf numFmtId="0" fontId="6" fillId="0" borderId="4" xfId="6" applyFont="1" applyFill="1" applyBorder="1" applyAlignment="1" applyProtection="1">
      <alignment vertical="center" wrapText="1"/>
    </xf>
    <xf numFmtId="49" fontId="6" fillId="0" borderId="3" xfId="6" applyNumberFormat="1" applyFont="1" applyFill="1" applyBorder="1" applyAlignment="1" applyProtection="1">
      <alignment horizontal="center" vertical="center" wrapText="1"/>
    </xf>
    <xf numFmtId="164" fontId="43" fillId="0" borderId="8" xfId="4" applyNumberFormat="1" applyFont="1" applyBorder="1" applyAlignment="1" applyProtection="1">
      <alignment vertical="center" wrapText="1"/>
    </xf>
    <xf numFmtId="164" fontId="43" fillId="0" borderId="32" xfId="4" applyNumberFormat="1" applyFont="1" applyBorder="1" applyAlignment="1" applyProtection="1">
      <alignment vertical="center" wrapText="1"/>
    </xf>
    <xf numFmtId="164" fontId="43" fillId="0" borderId="2" xfId="4" applyNumberFormat="1" applyFont="1" applyBorder="1" applyAlignment="1" applyProtection="1">
      <alignment vertical="center" wrapText="1"/>
    </xf>
    <xf numFmtId="164" fontId="6" fillId="0" borderId="29" xfId="6" applyNumberFormat="1" applyFont="1" applyFill="1" applyBorder="1" applyAlignment="1" applyProtection="1">
      <alignment horizontal="right" vertical="center" wrapText="1"/>
      <protection locked="0"/>
    </xf>
    <xf numFmtId="164" fontId="6" fillId="0" borderId="6" xfId="6" applyNumberFormat="1" applyFont="1" applyFill="1" applyBorder="1" applyAlignment="1" applyProtection="1">
      <alignment horizontal="right" vertical="center" wrapText="1"/>
      <protection locked="0"/>
    </xf>
    <xf numFmtId="164" fontId="6" fillId="0" borderId="13" xfId="6" applyNumberFormat="1" applyFont="1" applyFill="1" applyBorder="1" applyAlignment="1" applyProtection="1">
      <alignment horizontal="right" vertical="center" wrapText="1"/>
      <protection locked="0"/>
    </xf>
    <xf numFmtId="0" fontId="6" fillId="0" borderId="18" xfId="6" applyFont="1" applyFill="1" applyBorder="1" applyAlignment="1" applyProtection="1">
      <alignment vertical="center" wrapText="1"/>
    </xf>
    <xf numFmtId="49" fontId="6" fillId="0" borderId="14" xfId="6" applyNumberFormat="1" applyFont="1" applyFill="1" applyBorder="1" applyAlignment="1" applyProtection="1">
      <alignment horizontal="center" vertical="center" wrapText="1"/>
    </xf>
    <xf numFmtId="164" fontId="8" fillId="0" borderId="2" xfId="6" applyNumberFormat="1" applyFont="1" applyFill="1" applyBorder="1" applyAlignment="1" applyProtection="1">
      <alignment horizontal="right" vertical="center" wrapText="1"/>
    </xf>
    <xf numFmtId="0" fontId="43" fillId="0" borderId="35" xfId="6" applyFont="1" applyFill="1" applyBorder="1" applyAlignment="1" applyProtection="1">
      <alignment horizontal="center" vertical="center" wrapText="1"/>
    </xf>
    <xf numFmtId="0" fontId="43" fillId="0" borderId="27" xfId="6" applyFont="1" applyFill="1" applyBorder="1" applyAlignment="1" applyProtection="1">
      <alignment horizontal="center" vertical="center" wrapText="1"/>
    </xf>
    <xf numFmtId="0" fontId="43" fillId="0" borderId="10" xfId="6" applyFont="1" applyFill="1" applyBorder="1" applyAlignment="1" applyProtection="1">
      <alignment horizontal="center" vertical="center" wrapText="1"/>
    </xf>
    <xf numFmtId="164" fontId="9" fillId="0" borderId="60" xfId="6" applyNumberFormat="1" applyFont="1" applyFill="1" applyBorder="1" applyAlignment="1" applyProtection="1">
      <alignment vertical="center" wrapText="1"/>
      <protection locked="0"/>
    </xf>
    <xf numFmtId="164" fontId="5" fillId="0" borderId="60" xfId="6" applyNumberFormat="1" applyFont="1" applyFill="1" applyBorder="1" applyAlignment="1" applyProtection="1">
      <alignment vertical="center" wrapText="1"/>
    </xf>
    <xf numFmtId="0" fontId="48" fillId="0" borderId="60" xfId="4" applyFont="1" applyBorder="1" applyAlignment="1" applyProtection="1">
      <alignment wrapText="1"/>
    </xf>
    <xf numFmtId="49" fontId="6" fillId="0" borderId="60" xfId="6" applyNumberFormat="1" applyFont="1" applyFill="1" applyBorder="1" applyAlignment="1" applyProtection="1">
      <alignment horizontal="center" vertical="center" wrapText="1"/>
    </xf>
    <xf numFmtId="164" fontId="6" fillId="0" borderId="0" xfId="6" applyNumberFormat="1" applyFont="1" applyFill="1" applyBorder="1" applyAlignment="1" applyProtection="1">
      <alignment vertical="center" wrapText="1"/>
      <protection locked="0"/>
    </xf>
    <xf numFmtId="164" fontId="6" fillId="0" borderId="0" xfId="6" applyNumberFormat="1" applyFont="1" applyFill="1" applyBorder="1" applyAlignment="1" applyProtection="1">
      <alignment horizontal="right" vertical="center" wrapText="1"/>
      <protection locked="0"/>
    </xf>
    <xf numFmtId="0" fontId="6" fillId="0" borderId="0" xfId="6" applyFont="1" applyFill="1" applyBorder="1" applyAlignment="1" applyProtection="1">
      <alignment vertical="center" wrapText="1"/>
    </xf>
    <xf numFmtId="49" fontId="6" fillId="0" borderId="0" xfId="6" applyNumberFormat="1" applyFont="1" applyFill="1" applyBorder="1" applyAlignment="1" applyProtection="1">
      <alignment horizontal="center" vertical="center" wrapText="1"/>
    </xf>
    <xf numFmtId="164" fontId="6" fillId="0" borderId="31" xfId="6" applyNumberFormat="1" applyFont="1" applyFill="1" applyBorder="1" applyAlignment="1" applyProtection="1">
      <alignment horizontal="right" vertical="center" wrapText="1"/>
      <protection locked="0"/>
    </xf>
    <xf numFmtId="164" fontId="6" fillId="0" borderId="17" xfId="6" applyNumberFormat="1" applyFont="1" applyFill="1" applyBorder="1" applyAlignment="1" applyProtection="1">
      <alignment horizontal="right" vertical="center" wrapText="1"/>
      <protection locked="0"/>
    </xf>
    <xf numFmtId="164" fontId="6" fillId="0" borderId="76" xfId="6" applyNumberFormat="1" applyFont="1" applyFill="1" applyBorder="1" applyAlignment="1" applyProtection="1">
      <alignment horizontal="right" vertical="center" wrapText="1"/>
      <protection locked="0"/>
    </xf>
    <xf numFmtId="0" fontId="6" fillId="0" borderId="20" xfId="6" applyFont="1" applyFill="1" applyBorder="1" applyAlignment="1" applyProtection="1">
      <alignment vertical="center" wrapText="1"/>
    </xf>
    <xf numFmtId="49" fontId="6" fillId="0" borderId="19" xfId="6" applyNumberFormat="1" applyFont="1" applyFill="1" applyBorder="1" applyAlignment="1" applyProtection="1">
      <alignment horizontal="center" vertical="center" wrapText="1"/>
    </xf>
    <xf numFmtId="164" fontId="5" fillId="0" borderId="32" xfId="6" applyNumberFormat="1" applyFont="1" applyFill="1" applyBorder="1" applyAlignment="1" applyProtection="1">
      <alignment horizontal="right" vertical="center" wrapText="1"/>
    </xf>
    <xf numFmtId="164" fontId="5" fillId="0" borderId="2" xfId="6" applyNumberFormat="1" applyFont="1" applyFill="1" applyBorder="1" applyAlignment="1" applyProtection="1">
      <alignment horizontal="right" vertical="center" wrapText="1"/>
    </xf>
    <xf numFmtId="164" fontId="5" fillId="0" borderId="8" xfId="6" applyNumberFormat="1" applyFont="1" applyFill="1" applyBorder="1" applyAlignment="1" applyProtection="1">
      <alignment horizontal="right" vertical="center" wrapText="1"/>
    </xf>
    <xf numFmtId="164" fontId="6" fillId="0" borderId="30" xfId="6" applyNumberFormat="1" applyFont="1" applyFill="1" applyBorder="1" applyAlignment="1" applyProtection="1">
      <alignment horizontal="right" vertical="center" wrapText="1"/>
      <protection locked="0"/>
    </xf>
    <xf numFmtId="164" fontId="6" fillId="0" borderId="15" xfId="6" applyNumberFormat="1" applyFont="1" applyFill="1" applyBorder="1" applyAlignment="1" applyProtection="1">
      <alignment horizontal="right" vertical="center" wrapText="1"/>
      <protection locked="0"/>
    </xf>
    <xf numFmtId="0" fontId="6" fillId="0" borderId="15" xfId="6" applyFont="1" applyFill="1" applyBorder="1" applyAlignment="1" applyProtection="1">
      <alignment vertical="center" wrapText="1"/>
    </xf>
    <xf numFmtId="49" fontId="6" fillId="0" borderId="7" xfId="6" applyNumberFormat="1" applyFont="1" applyFill="1" applyBorder="1" applyAlignment="1" applyProtection="1">
      <alignment horizontal="center" vertical="center" wrapText="1"/>
    </xf>
    <xf numFmtId="164" fontId="6" fillId="0" borderId="33" xfId="6" applyNumberFormat="1" applyFont="1" applyFill="1" applyBorder="1" applyAlignment="1" applyProtection="1">
      <alignment horizontal="right" vertical="center" wrapText="1"/>
      <protection locked="0"/>
    </xf>
    <xf numFmtId="164" fontId="6" fillId="0" borderId="4" xfId="6" applyNumberFormat="1" applyFont="1" applyFill="1" applyBorder="1" applyAlignment="1" applyProtection="1">
      <alignment horizontal="right" vertical="center" wrapText="1"/>
      <protection locked="0"/>
    </xf>
    <xf numFmtId="164" fontId="6" fillId="0" borderId="57" xfId="6" applyNumberFormat="1" applyFont="1" applyFill="1" applyBorder="1" applyAlignment="1" applyProtection="1">
      <alignment horizontal="right" vertical="center" wrapText="1"/>
      <protection locked="0"/>
    </xf>
    <xf numFmtId="0" fontId="6" fillId="0" borderId="6" xfId="6" applyFont="1" applyFill="1" applyBorder="1" applyAlignment="1" applyProtection="1">
      <alignment vertical="center" wrapText="1"/>
    </xf>
    <xf numFmtId="0" fontId="48" fillId="0" borderId="6" xfId="4" applyFont="1" applyBorder="1" applyAlignment="1" applyProtection="1">
      <alignment vertical="center" wrapText="1"/>
    </xf>
    <xf numFmtId="0" fontId="48" fillId="0" borderId="15" xfId="4" applyFont="1" applyBorder="1" applyAlignment="1" applyProtection="1">
      <alignment vertical="center" wrapText="1"/>
    </xf>
    <xf numFmtId="0" fontId="6" fillId="0" borderId="17" xfId="6" applyFont="1" applyFill="1" applyBorder="1" applyAlignment="1" applyProtection="1">
      <alignment vertical="center" wrapText="1"/>
    </xf>
    <xf numFmtId="49" fontId="6" fillId="0" borderId="16" xfId="6" applyNumberFormat="1" applyFont="1" applyFill="1" applyBorder="1" applyAlignment="1" applyProtection="1">
      <alignment horizontal="center" vertical="center" wrapText="1"/>
    </xf>
    <xf numFmtId="164" fontId="6" fillId="0" borderId="38" xfId="6" applyNumberFormat="1" applyFont="1" applyFill="1" applyBorder="1" applyAlignment="1" applyProtection="1">
      <alignment vertical="center" wrapText="1"/>
      <protection locked="0"/>
    </xf>
    <xf numFmtId="164" fontId="6" fillId="0" borderId="28" xfId="6" applyNumberFormat="1" applyFont="1" applyFill="1" applyBorder="1" applyAlignment="1" applyProtection="1">
      <alignment vertical="center" wrapText="1"/>
      <protection locked="0"/>
    </xf>
    <xf numFmtId="164" fontId="6" fillId="0" borderId="12" xfId="6" applyNumberFormat="1" applyFont="1" applyFill="1" applyBorder="1" applyAlignment="1" applyProtection="1">
      <alignment vertical="center" wrapText="1"/>
      <protection locked="0"/>
    </xf>
    <xf numFmtId="49" fontId="6" fillId="0" borderId="5" xfId="6" applyNumberFormat="1" applyFont="1" applyFill="1" applyBorder="1" applyAlignment="1" applyProtection="1">
      <alignment horizontal="center" vertical="center" wrapText="1"/>
    </xf>
    <xf numFmtId="164" fontId="9" fillId="0" borderId="0" xfId="6" applyNumberFormat="1" applyFont="1" applyFill="1" applyBorder="1" applyAlignment="1" applyProtection="1">
      <alignment vertical="center" wrapText="1"/>
      <protection locked="0"/>
    </xf>
    <xf numFmtId="0" fontId="48" fillId="0" borderId="0" xfId="4" applyFont="1" applyBorder="1" applyAlignment="1" applyProtection="1">
      <alignment wrapText="1"/>
    </xf>
    <xf numFmtId="0" fontId="6" fillId="0" borderId="0" xfId="6" applyFont="1" applyFill="1" applyBorder="1" applyAlignment="1" applyProtection="1"/>
    <xf numFmtId="0" fontId="6" fillId="0" borderId="17" xfId="6" applyFont="1" applyFill="1" applyBorder="1" applyAlignment="1" applyProtection="1"/>
    <xf numFmtId="0" fontId="6" fillId="0" borderId="6" xfId="6" applyFont="1" applyFill="1" applyBorder="1" applyAlignment="1" applyProtection="1"/>
    <xf numFmtId="0" fontId="6" fillId="0" borderId="13" xfId="6" applyFont="1" applyFill="1" applyBorder="1" applyAlignment="1" applyProtection="1">
      <alignment vertical="center" wrapText="1"/>
    </xf>
    <xf numFmtId="0" fontId="6" fillId="0" borderId="12" xfId="6" applyFont="1" applyFill="1" applyBorder="1" applyAlignment="1" applyProtection="1">
      <alignment vertical="center" wrapText="1"/>
    </xf>
    <xf numFmtId="49" fontId="6" fillId="0" borderId="11" xfId="6" applyNumberFormat="1" applyFont="1" applyFill="1" applyBorder="1" applyAlignment="1" applyProtection="1">
      <alignment horizontal="center" vertical="center" wrapText="1"/>
    </xf>
    <xf numFmtId="164" fontId="5" fillId="0" borderId="35" xfId="6" applyNumberFormat="1" applyFont="1" applyFill="1" applyBorder="1" applyAlignment="1" applyProtection="1">
      <alignment vertical="center" wrapText="1"/>
    </xf>
    <xf numFmtId="164" fontId="5" fillId="0" borderId="27" xfId="6" applyNumberFormat="1" applyFont="1" applyFill="1" applyBorder="1" applyAlignment="1" applyProtection="1">
      <alignment vertical="center" wrapText="1"/>
    </xf>
    <xf numFmtId="164" fontId="5" fillId="0" borderId="10" xfId="6" applyNumberFormat="1" applyFont="1" applyFill="1" applyBorder="1" applyAlignment="1" applyProtection="1">
      <alignment vertical="center" wrapText="1"/>
    </xf>
    <xf numFmtId="0" fontId="5" fillId="0" borderId="10" xfId="6" applyFont="1" applyFill="1" applyBorder="1" applyAlignment="1" applyProtection="1">
      <alignment vertical="center" wrapText="1"/>
    </xf>
    <xf numFmtId="0" fontId="5" fillId="0" borderId="9" xfId="6" applyFont="1" applyFill="1" applyBorder="1" applyAlignment="1" applyProtection="1">
      <alignment horizontal="center" vertical="center" wrapText="1"/>
    </xf>
    <xf numFmtId="164" fontId="5" fillId="0" borderId="8" xfId="4" applyNumberFormat="1" applyFont="1" applyFill="1" applyBorder="1" applyAlignment="1" applyProtection="1">
      <alignment vertical="center" wrapText="1"/>
    </xf>
    <xf numFmtId="164" fontId="5" fillId="0" borderId="49" xfId="4" applyNumberFormat="1" applyFont="1" applyFill="1" applyBorder="1" applyAlignment="1" applyProtection="1">
      <alignment vertical="center" wrapText="1"/>
    </xf>
    <xf numFmtId="164" fontId="5" fillId="0" borderId="32" xfId="4" applyNumberFormat="1" applyFont="1" applyFill="1" applyBorder="1" applyAlignment="1" applyProtection="1">
      <alignment vertical="center" wrapText="1"/>
    </xf>
    <xf numFmtId="0" fontId="5" fillId="0" borderId="49" xfId="4" applyFont="1" applyFill="1" applyBorder="1" applyAlignment="1" applyProtection="1">
      <alignment horizontal="center" vertical="center" wrapText="1"/>
    </xf>
    <xf numFmtId="0" fontId="5" fillId="0" borderId="48" xfId="4" applyFont="1" applyFill="1" applyBorder="1" applyAlignment="1" applyProtection="1">
      <alignment horizontal="center" vertical="center" wrapText="1"/>
    </xf>
    <xf numFmtId="0" fontId="43" fillId="0" borderId="19" xfId="4" applyFont="1" applyBorder="1" applyAlignment="1" applyProtection="1">
      <alignment horizontal="center" wrapText="1"/>
    </xf>
    <xf numFmtId="0" fontId="43" fillId="0" borderId="1" xfId="4" applyFont="1" applyBorder="1" applyAlignment="1" applyProtection="1">
      <alignment horizontal="center" wrapText="1"/>
    </xf>
    <xf numFmtId="0" fontId="48" fillId="0" borderId="7" xfId="4" applyFont="1" applyBorder="1" applyAlignment="1" applyProtection="1">
      <alignment horizontal="center" wrapText="1"/>
    </xf>
    <xf numFmtId="0" fontId="48" fillId="0" borderId="5" xfId="4" applyFont="1" applyBorder="1" applyAlignment="1" applyProtection="1">
      <alignment horizontal="center" wrapText="1"/>
    </xf>
    <xf numFmtId="0" fontId="48" fillId="0" borderId="3" xfId="4" applyFont="1" applyBorder="1" applyAlignment="1" applyProtection="1">
      <alignment horizontal="center" wrapText="1"/>
    </xf>
    <xf numFmtId="164" fontId="9" fillId="0" borderId="26" xfId="6" applyNumberFormat="1" applyFont="1" applyFill="1" applyBorder="1" applyAlignment="1" applyProtection="1">
      <alignment vertical="center" wrapText="1"/>
      <protection locked="0"/>
    </xf>
    <xf numFmtId="0" fontId="48" fillId="0" borderId="26" xfId="4" applyFont="1" applyBorder="1" applyAlignment="1" applyProtection="1">
      <alignment wrapText="1"/>
    </xf>
    <xf numFmtId="49" fontId="6" fillId="0" borderId="26" xfId="6" applyNumberFormat="1" applyFont="1" applyFill="1" applyBorder="1" applyAlignment="1" applyProtection="1">
      <alignment horizontal="center" vertical="center" wrapText="1"/>
    </xf>
    <xf numFmtId="164" fontId="9" fillId="0" borderId="8" xfId="6" applyNumberFormat="1" applyFont="1" applyFill="1" applyBorder="1" applyAlignment="1" applyProtection="1">
      <alignment vertical="center" wrapText="1"/>
      <protection locked="0"/>
    </xf>
    <xf numFmtId="164" fontId="9" fillId="0" borderId="32" xfId="6" applyNumberFormat="1" applyFont="1" applyFill="1" applyBorder="1" applyAlignment="1" applyProtection="1">
      <alignment vertical="center" wrapText="1"/>
      <protection locked="0"/>
    </xf>
    <xf numFmtId="164" fontId="9" fillId="0" borderId="2" xfId="6" applyNumberFormat="1" applyFont="1" applyFill="1" applyBorder="1" applyAlignment="1" applyProtection="1">
      <alignment vertical="center" wrapText="1"/>
      <protection locked="0"/>
    </xf>
    <xf numFmtId="0" fontId="48" fillId="0" borderId="2" xfId="4" applyFont="1" applyBorder="1" applyAlignment="1" applyProtection="1">
      <alignment wrapText="1"/>
    </xf>
    <xf numFmtId="49" fontId="6" fillId="0" borderId="1" xfId="6" applyNumberFormat="1" applyFont="1" applyFill="1" applyBorder="1" applyAlignment="1" applyProtection="1">
      <alignment horizontal="center" vertical="center" wrapText="1"/>
    </xf>
    <xf numFmtId="164" fontId="9" fillId="0" borderId="37" xfId="6" applyNumberFormat="1" applyFont="1" applyFill="1" applyBorder="1" applyAlignment="1" applyProtection="1">
      <alignment vertical="center" wrapText="1"/>
      <protection locked="0"/>
    </xf>
    <xf numFmtId="164" fontId="9" fillId="0" borderId="30" xfId="6" applyNumberFormat="1" applyFont="1" applyFill="1" applyBorder="1" applyAlignment="1" applyProtection="1">
      <alignment vertical="center" wrapText="1"/>
      <protection locked="0"/>
    </xf>
    <xf numFmtId="164" fontId="9" fillId="0" borderId="15" xfId="6" applyNumberFormat="1" applyFont="1" applyFill="1" applyBorder="1" applyAlignment="1" applyProtection="1">
      <alignment vertical="center" wrapText="1"/>
      <protection locked="0"/>
    </xf>
    <xf numFmtId="164" fontId="5" fillId="0" borderId="15" xfId="6" applyNumberFormat="1" applyFont="1" applyFill="1" applyBorder="1" applyAlignment="1" applyProtection="1">
      <alignment vertical="center" wrapText="1"/>
    </xf>
    <xf numFmtId="0" fontId="44" fillId="0" borderId="46" xfId="0" applyFont="1" applyBorder="1"/>
    <xf numFmtId="0" fontId="44" fillId="0" borderId="59" xfId="0" applyFont="1" applyBorder="1"/>
    <xf numFmtId="0" fontId="44" fillId="0" borderId="6" xfId="0" applyFont="1" applyBorder="1"/>
    <xf numFmtId="0" fontId="55" fillId="0" borderId="60" xfId="0" applyFont="1" applyBorder="1" applyAlignment="1"/>
    <xf numFmtId="164" fontId="5" fillId="0" borderId="4" xfId="6" applyNumberFormat="1" applyFont="1" applyFill="1" applyBorder="1" applyAlignment="1" applyProtection="1">
      <alignment vertical="center" wrapText="1"/>
    </xf>
    <xf numFmtId="164" fontId="6" fillId="2" borderId="37" xfId="6" applyNumberFormat="1" applyFont="1" applyFill="1" applyBorder="1" applyAlignment="1" applyProtection="1">
      <alignment vertical="center" wrapText="1"/>
    </xf>
    <xf numFmtId="164" fontId="6" fillId="2" borderId="30" xfId="6" applyNumberFormat="1" applyFont="1" applyFill="1" applyBorder="1" applyAlignment="1" applyProtection="1">
      <alignment vertical="center" wrapText="1"/>
    </xf>
    <xf numFmtId="164" fontId="6" fillId="2" borderId="15" xfId="6" applyNumberFormat="1" applyFont="1" applyFill="1" applyBorder="1" applyAlignment="1" applyProtection="1">
      <alignment vertical="center" wrapText="1"/>
    </xf>
    <xf numFmtId="3" fontId="6" fillId="2" borderId="36" xfId="6" applyNumberFormat="1" applyFont="1" applyFill="1" applyBorder="1" applyAlignment="1" applyProtection="1">
      <alignment vertical="center" wrapText="1"/>
      <protection locked="0"/>
    </xf>
    <xf numFmtId="3" fontId="6" fillId="2" borderId="29" xfId="6" applyNumberFormat="1" applyFont="1" applyFill="1" applyBorder="1" applyAlignment="1" applyProtection="1">
      <alignment vertical="center" wrapText="1"/>
      <protection locked="0"/>
    </xf>
    <xf numFmtId="3" fontId="6" fillId="2" borderId="6" xfId="6" applyNumberFormat="1" applyFont="1" applyFill="1" applyBorder="1" applyAlignment="1" applyProtection="1">
      <alignment vertical="center" wrapText="1"/>
      <protection locked="0"/>
    </xf>
    <xf numFmtId="164" fontId="5" fillId="0" borderId="25" xfId="4" applyNumberFormat="1" applyFont="1" applyFill="1" applyBorder="1" applyAlignment="1" applyProtection="1">
      <alignment horizontal="right" vertical="center" wrapText="1" indent="1"/>
    </xf>
    <xf numFmtId="164" fontId="5" fillId="0" borderId="49" xfId="4" applyNumberFormat="1" applyFont="1" applyFill="1" applyBorder="1" applyAlignment="1" applyProtection="1">
      <alignment horizontal="right" vertical="center" wrapText="1" indent="1"/>
    </xf>
    <xf numFmtId="0" fontId="5" fillId="0" borderId="0" xfId="4" applyFont="1" applyFill="1" applyBorder="1" applyAlignment="1" applyProtection="1">
      <alignment horizontal="center" vertical="center" wrapText="1"/>
    </xf>
    <xf numFmtId="0" fontId="5" fillId="0" borderId="44" xfId="4" applyFont="1" applyFill="1" applyBorder="1" applyAlignment="1" applyProtection="1">
      <alignment horizontal="center" vertical="center" wrapText="1"/>
    </xf>
    <xf numFmtId="0" fontId="1" fillId="0" borderId="0" xfId="4" applyFont="1" applyFill="1" applyAlignment="1" applyProtection="1">
      <alignment vertical="center" wrapText="1"/>
    </xf>
    <xf numFmtId="0" fontId="1" fillId="0" borderId="0" xfId="4" applyFont="1" applyFill="1" applyAlignment="1" applyProtection="1">
      <alignment horizontal="left" vertical="center" wrapText="1"/>
    </xf>
    <xf numFmtId="0" fontId="3" fillId="0" borderId="0" xfId="4" applyFont="1" applyFill="1" applyAlignment="1" applyProtection="1">
      <alignment vertical="center" wrapText="1"/>
    </xf>
    <xf numFmtId="0" fontId="3" fillId="0" borderId="0" xfId="4" applyFont="1" applyFill="1" applyAlignment="1" applyProtection="1">
      <alignment horizontal="left" vertical="center" wrapText="1"/>
    </xf>
    <xf numFmtId="164" fontId="16" fillId="0" borderId="26" xfId="4" applyNumberFormat="1" applyFont="1" applyFill="1" applyBorder="1" applyAlignment="1" applyProtection="1">
      <alignment horizontal="right" vertical="center" wrapText="1" indent="1"/>
    </xf>
    <xf numFmtId="1" fontId="3" fillId="0" borderId="0" xfId="4" applyNumberFormat="1" applyFont="1" applyFill="1" applyAlignment="1" applyProtection="1">
      <alignment vertical="center" wrapText="1"/>
    </xf>
    <xf numFmtId="1" fontId="15" fillId="0" borderId="25" xfId="4" applyNumberFormat="1" applyFont="1" applyFill="1" applyBorder="1" applyAlignment="1" applyProtection="1">
      <alignment horizontal="right" vertical="center" wrapText="1" indent="1"/>
      <protection locked="0"/>
    </xf>
    <xf numFmtId="1" fontId="15" fillId="0" borderId="2" xfId="4" applyNumberFormat="1" applyFont="1" applyFill="1" applyBorder="1" applyAlignment="1" applyProtection="1">
      <alignment horizontal="right" vertical="center" wrapText="1" indent="1"/>
      <protection locked="0"/>
    </xf>
    <xf numFmtId="1" fontId="15" fillId="0" borderId="2" xfId="4" applyNumberFormat="1" applyFont="1" applyFill="1" applyBorder="1" applyAlignment="1" applyProtection="1">
      <alignment horizontal="right" vertical="center" wrapText="1"/>
    </xf>
    <xf numFmtId="1" fontId="16" fillId="0" borderId="2" xfId="6" applyNumberFormat="1" applyFont="1" applyFill="1" applyBorder="1" applyAlignment="1" applyProtection="1">
      <alignment horizontal="right" vertical="center" wrapText="1" indent="1"/>
    </xf>
    <xf numFmtId="1" fontId="15" fillId="0" borderId="32" xfId="4" applyNumberFormat="1" applyFont="1" applyFill="1" applyBorder="1" applyAlignment="1" applyProtection="1">
      <alignment horizontal="right" vertical="center" wrapText="1" indent="1"/>
      <protection locked="0"/>
    </xf>
    <xf numFmtId="1" fontId="16" fillId="0" borderId="2" xfId="4" applyNumberFormat="1" applyFont="1" applyFill="1" applyBorder="1" applyAlignment="1" applyProtection="1">
      <alignment horizontal="right" vertical="center" wrapText="1" indent="1"/>
    </xf>
    <xf numFmtId="1" fontId="3" fillId="0" borderId="25" xfId="4" applyNumberFormat="1" applyFont="1" applyFill="1" applyBorder="1" applyAlignment="1" applyProtection="1">
      <alignment horizontal="right" vertical="center" wrapText="1" indent="1"/>
    </xf>
    <xf numFmtId="1" fontId="3" fillId="0" borderId="24" xfId="4" applyNumberFormat="1" applyFont="1" applyFill="1" applyBorder="1" applyAlignment="1" applyProtection="1">
      <alignment horizontal="right" vertical="center" wrapText="1" indent="1"/>
    </xf>
    <xf numFmtId="1" fontId="3" fillId="0" borderId="49" xfId="4" applyNumberFormat="1" applyFont="1" applyFill="1" applyBorder="1" applyAlignment="1" applyProtection="1">
      <alignment horizontal="right" vertical="center" wrapText="1"/>
    </xf>
    <xf numFmtId="1" fontId="16" fillId="0" borderId="32" xfId="6" applyNumberFormat="1" applyFont="1" applyFill="1" applyBorder="1" applyAlignment="1" applyProtection="1">
      <alignment horizontal="right" vertical="center" wrapText="1" indent="1"/>
    </xf>
    <xf numFmtId="1" fontId="3" fillId="0" borderId="49" xfId="4" applyNumberFormat="1" applyFont="1" applyFill="1" applyBorder="1" applyAlignment="1" applyProtection="1">
      <alignment horizontal="right" vertical="center" wrapText="1" indent="1"/>
    </xf>
    <xf numFmtId="0" fontId="3" fillId="0" borderId="48" xfId="4" applyFont="1" applyFill="1" applyBorder="1" applyAlignment="1" applyProtection="1">
      <alignment horizontal="left" vertical="center" wrapText="1"/>
    </xf>
    <xf numFmtId="1" fontId="15" fillId="0" borderId="25" xfId="4" applyNumberFormat="1" applyFont="1" applyFill="1" applyBorder="1" applyAlignment="1" applyProtection="1">
      <alignment horizontal="right" vertical="center" wrapText="1" indent="1"/>
    </xf>
    <xf numFmtId="1" fontId="15" fillId="0" borderId="2" xfId="4" applyNumberFormat="1" applyFont="1" applyFill="1" applyBorder="1" applyAlignment="1" applyProtection="1">
      <alignment horizontal="right" vertical="center" wrapText="1" indent="1"/>
    </xf>
    <xf numFmtId="1" fontId="15" fillId="0" borderId="32" xfId="4" applyNumberFormat="1" applyFont="1" applyFill="1" applyBorder="1" applyAlignment="1" applyProtection="1">
      <alignment horizontal="right" vertical="center" wrapText="1" indent="1"/>
    </xf>
    <xf numFmtId="0" fontId="15" fillId="0" borderId="2" xfId="4" applyFont="1" applyFill="1" applyBorder="1" applyAlignment="1" applyProtection="1">
      <alignment horizontal="left" vertical="center" wrapText="1" indent="1"/>
    </xf>
    <xf numFmtId="0" fontId="16" fillId="0" borderId="1" xfId="4" applyFont="1" applyFill="1" applyBorder="1" applyAlignment="1" applyProtection="1">
      <alignment horizontal="center" vertical="center" wrapText="1"/>
    </xf>
    <xf numFmtId="1" fontId="3" fillId="0" borderId="40" xfId="4" applyNumberFormat="1" applyFont="1" applyFill="1" applyBorder="1" applyAlignment="1" applyProtection="1">
      <alignment horizontal="right" vertical="center" wrapText="1" indent="1"/>
      <protection locked="0"/>
    </xf>
    <xf numFmtId="1" fontId="3" fillId="0" borderId="6" xfId="4" applyNumberFormat="1" applyFont="1" applyFill="1" applyBorder="1" applyAlignment="1" applyProtection="1">
      <alignment horizontal="right" vertical="center" wrapText="1" indent="1"/>
      <protection locked="0"/>
    </xf>
    <xf numFmtId="1" fontId="7" fillId="0" borderId="6" xfId="6" applyNumberFormat="1" applyFont="1" applyFill="1" applyBorder="1" applyAlignment="1" applyProtection="1">
      <alignment horizontal="right" vertical="center" wrapText="1" indent="1"/>
    </xf>
    <xf numFmtId="1" fontId="16" fillId="0" borderId="17" xfId="6" applyNumberFormat="1" applyFont="1" applyFill="1" applyBorder="1" applyAlignment="1" applyProtection="1">
      <alignment horizontal="right" vertical="center" wrapText="1" indent="1"/>
    </xf>
    <xf numFmtId="1" fontId="3" fillId="0" borderId="29" xfId="4" applyNumberFormat="1" applyFont="1" applyFill="1" applyBorder="1" applyAlignment="1" applyProtection="1">
      <alignment horizontal="right" vertical="center" wrapText="1" indent="1"/>
      <protection locked="0"/>
    </xf>
    <xf numFmtId="1" fontId="16" fillId="0" borderId="17" xfId="4" applyNumberFormat="1" applyFont="1" applyFill="1" applyBorder="1" applyAlignment="1" applyProtection="1">
      <alignment horizontal="right" vertical="center" wrapText="1" indent="1"/>
    </xf>
    <xf numFmtId="49" fontId="3" fillId="0" borderId="5" xfId="4" applyNumberFormat="1" applyFont="1" applyFill="1" applyBorder="1" applyAlignment="1" applyProtection="1">
      <alignment horizontal="center" vertical="center" wrapText="1"/>
    </xf>
    <xf numFmtId="1" fontId="16" fillId="0" borderId="6" xfId="6" applyNumberFormat="1" applyFont="1" applyFill="1" applyBorder="1" applyAlignment="1" applyProtection="1">
      <alignment horizontal="right" vertical="center" wrapText="1" indent="1"/>
    </xf>
    <xf numFmtId="1" fontId="16" fillId="0" borderId="6" xfId="4" applyNumberFormat="1" applyFont="1" applyFill="1" applyBorder="1" applyAlignment="1" applyProtection="1">
      <alignment horizontal="right" vertical="center" wrapText="1" indent="1"/>
    </xf>
    <xf numFmtId="1" fontId="21" fillId="0" borderId="0" xfId="4" applyNumberFormat="1" applyFont="1" applyFill="1" applyAlignment="1" applyProtection="1">
      <alignment vertical="center" wrapText="1"/>
    </xf>
    <xf numFmtId="1" fontId="3" fillId="0" borderId="51" xfId="4" applyNumberFormat="1" applyFont="1" applyFill="1" applyBorder="1" applyAlignment="1" applyProtection="1">
      <alignment horizontal="right" vertical="center" wrapText="1" indent="1"/>
      <protection locked="0"/>
    </xf>
    <xf numFmtId="1" fontId="3" fillId="0" borderId="4" xfId="4" applyNumberFormat="1" applyFont="1" applyFill="1" applyBorder="1" applyAlignment="1" applyProtection="1">
      <alignment horizontal="right" vertical="center" wrapText="1" indent="1"/>
      <protection locked="0"/>
    </xf>
    <xf numFmtId="1" fontId="7" fillId="0" borderId="4" xfId="6" applyNumberFormat="1" applyFont="1" applyFill="1" applyBorder="1" applyAlignment="1" applyProtection="1">
      <alignment horizontal="right" vertical="center" wrapText="1" indent="1"/>
    </xf>
    <xf numFmtId="1" fontId="16" fillId="0" borderId="12" xfId="6" applyNumberFormat="1" applyFont="1" applyFill="1" applyBorder="1" applyAlignment="1" applyProtection="1">
      <alignment horizontal="right" vertical="center" wrapText="1" indent="1"/>
    </xf>
    <xf numFmtId="1" fontId="3" fillId="0" borderId="33" xfId="4" applyNumberFormat="1" applyFont="1" applyFill="1" applyBorder="1" applyAlignment="1" applyProtection="1">
      <alignment horizontal="right" vertical="center" wrapText="1" indent="1"/>
      <protection locked="0"/>
    </xf>
    <xf numFmtId="1" fontId="16" fillId="0" borderId="12" xfId="4" applyNumberFormat="1" applyFont="1" applyFill="1" applyBorder="1" applyAlignment="1" applyProtection="1">
      <alignment horizontal="right" vertical="center" wrapText="1" indent="1"/>
    </xf>
    <xf numFmtId="1" fontId="16" fillId="0" borderId="25" xfId="4" applyNumberFormat="1" applyFont="1" applyFill="1" applyBorder="1" applyAlignment="1" applyProtection="1">
      <alignment horizontal="right" vertical="center" wrapText="1" indent="1"/>
    </xf>
    <xf numFmtId="1" fontId="16" fillId="0" borderId="18" xfId="6" applyNumberFormat="1" applyFont="1" applyFill="1" applyBorder="1" applyAlignment="1" applyProtection="1">
      <alignment horizontal="right" vertical="center" wrapText="1" indent="1"/>
    </xf>
    <xf numFmtId="1" fontId="16" fillId="0" borderId="32" xfId="4" applyNumberFormat="1" applyFont="1" applyFill="1" applyBorder="1" applyAlignment="1" applyProtection="1">
      <alignment horizontal="right" vertical="center" wrapText="1" indent="1"/>
    </xf>
    <xf numFmtId="1" fontId="16" fillId="0" borderId="25" xfId="6" applyNumberFormat="1" applyFont="1" applyFill="1" applyBorder="1" applyAlignment="1" applyProtection="1">
      <alignment horizontal="right" vertical="center" wrapText="1" indent="1"/>
    </xf>
    <xf numFmtId="1" fontId="16" fillId="0" borderId="10" xfId="6" applyNumberFormat="1" applyFont="1" applyFill="1" applyBorder="1" applyAlignment="1" applyProtection="1">
      <alignment horizontal="right" vertical="center" wrapText="1" indent="1"/>
    </xf>
    <xf numFmtId="0" fontId="16" fillId="0" borderId="20" xfId="6" applyFont="1" applyFill="1" applyBorder="1" applyAlignment="1" applyProtection="1">
      <alignment horizontal="left" vertical="center" wrapText="1" indent="1"/>
    </xf>
    <xf numFmtId="0" fontId="16" fillId="0" borderId="19" xfId="4" applyFont="1" applyFill="1" applyBorder="1" applyAlignment="1" applyProtection="1">
      <alignment horizontal="center" vertical="center" wrapText="1"/>
    </xf>
    <xf numFmtId="0" fontId="15" fillId="0" borderId="0" xfId="4" applyFont="1" applyFill="1" applyAlignment="1" applyProtection="1">
      <alignment horizontal="center" vertical="center" wrapText="1"/>
    </xf>
    <xf numFmtId="1" fontId="15" fillId="0" borderId="0" xfId="4" applyNumberFormat="1" applyFont="1" applyFill="1" applyAlignment="1" applyProtection="1">
      <alignment horizontal="center" vertical="center" wrapText="1"/>
    </xf>
    <xf numFmtId="1" fontId="15" fillId="0" borderId="24" xfId="4" applyNumberFormat="1" applyFont="1" applyFill="1" applyBorder="1" applyAlignment="1" applyProtection="1">
      <alignment horizontal="right" vertical="center" wrapText="1" indent="1"/>
    </xf>
    <xf numFmtId="1" fontId="15" fillId="0" borderId="49" xfId="4" applyNumberFormat="1" applyFont="1" applyFill="1" applyBorder="1" applyAlignment="1" applyProtection="1">
      <alignment horizontal="right" vertical="center" wrapText="1"/>
    </xf>
    <xf numFmtId="1" fontId="15" fillId="0" borderId="32" xfId="4" applyNumberFormat="1" applyFont="1" applyFill="1" applyBorder="1" applyAlignment="1" applyProtection="1">
      <alignment horizontal="right" vertical="center" wrapText="1"/>
    </xf>
    <xf numFmtId="1" fontId="15" fillId="0" borderId="49" xfId="4" applyNumberFormat="1" applyFont="1" applyFill="1" applyBorder="1" applyAlignment="1" applyProtection="1">
      <alignment horizontal="right" vertical="center" wrapText="1" indent="1"/>
    </xf>
    <xf numFmtId="1" fontId="15" fillId="0" borderId="8" xfId="4" applyNumberFormat="1" applyFont="1" applyFill="1" applyBorder="1" applyAlignment="1" applyProtection="1">
      <alignment horizontal="center" vertical="center" wrapText="1"/>
    </xf>
    <xf numFmtId="1" fontId="15" fillId="0" borderId="32" xfId="4" applyNumberFormat="1" applyFont="1" applyFill="1" applyBorder="1" applyAlignment="1" applyProtection="1">
      <alignment horizontal="center" vertical="center" wrapText="1"/>
    </xf>
    <xf numFmtId="0" fontId="15" fillId="0" borderId="20" xfId="4" applyFont="1" applyFill="1" applyBorder="1" applyAlignment="1" applyProtection="1">
      <alignment horizontal="center" vertical="center" wrapText="1"/>
    </xf>
    <xf numFmtId="0" fontId="0" fillId="0" borderId="19" xfId="0" applyBorder="1" applyAlignment="1">
      <alignment textRotation="90"/>
    </xf>
    <xf numFmtId="1" fontId="7" fillId="0" borderId="0" xfId="4" applyNumberFormat="1" applyFont="1" applyFill="1" applyAlignment="1" applyProtection="1">
      <alignment vertical="center" wrapText="1"/>
    </xf>
    <xf numFmtId="1" fontId="15" fillId="0" borderId="0" xfId="4" applyNumberFormat="1" applyFont="1" applyFill="1" applyBorder="1" applyAlignment="1" applyProtection="1">
      <alignment horizontal="right" vertical="center" wrapText="1" indent="1"/>
    </xf>
    <xf numFmtId="1" fontId="16" fillId="0" borderId="0" xfId="4" applyNumberFormat="1" applyFont="1" applyFill="1" applyBorder="1" applyAlignment="1" applyProtection="1">
      <alignment horizontal="right" vertical="center" wrapText="1" indent="1"/>
    </xf>
    <xf numFmtId="0" fontId="27" fillId="0" borderId="0" xfId="4" applyFont="1" applyBorder="1" applyAlignment="1" applyProtection="1">
      <alignment horizontal="left" wrapText="1" indent="1"/>
    </xf>
    <xf numFmtId="0" fontId="23" fillId="0" borderId="0" xfId="4" applyFont="1" applyBorder="1" applyAlignment="1" applyProtection="1">
      <alignment horizontal="center" vertical="center" wrapText="1"/>
    </xf>
    <xf numFmtId="1" fontId="15" fillId="0" borderId="26" xfId="4" applyNumberFormat="1" applyFont="1" applyFill="1" applyBorder="1" applyAlignment="1" applyProtection="1">
      <alignment horizontal="right" vertical="center" wrapText="1" indent="1"/>
    </xf>
    <xf numFmtId="1" fontId="16" fillId="0" borderId="26" xfId="4" applyNumberFormat="1" applyFont="1" applyFill="1" applyBorder="1" applyAlignment="1" applyProtection="1">
      <alignment horizontal="right" vertical="center" wrapText="1" indent="1"/>
    </xf>
    <xf numFmtId="0" fontId="27" fillId="0" borderId="26" xfId="4" applyFont="1" applyBorder="1" applyAlignment="1" applyProtection="1">
      <alignment horizontal="left" wrapText="1" indent="1"/>
    </xf>
    <xf numFmtId="0" fontId="23" fillId="0" borderId="26" xfId="4" applyFont="1" applyBorder="1" applyAlignment="1" applyProtection="1">
      <alignment horizontal="center" vertical="center" wrapText="1"/>
    </xf>
    <xf numFmtId="0" fontId="27" fillId="0" borderId="24" xfId="4" applyFont="1" applyBorder="1" applyAlignment="1" applyProtection="1">
      <alignment horizontal="left" wrapText="1" indent="1"/>
    </xf>
    <xf numFmtId="0" fontId="23" fillId="0" borderId="1" xfId="4" applyFont="1" applyBorder="1" applyAlignment="1" applyProtection="1">
      <alignment horizontal="center" vertical="center" wrapText="1"/>
    </xf>
    <xf numFmtId="1" fontId="3" fillId="0" borderId="68" xfId="4" applyNumberFormat="1" applyFont="1" applyFill="1" applyBorder="1" applyAlignment="1" applyProtection="1">
      <alignment horizontal="right" vertical="center" wrapText="1" indent="1"/>
      <protection locked="0"/>
    </xf>
    <xf numFmtId="1" fontId="3" fillId="0" borderId="17" xfId="4" applyNumberFormat="1" applyFont="1" applyFill="1" applyBorder="1" applyAlignment="1" applyProtection="1">
      <alignment horizontal="right" vertical="center" wrapText="1" indent="1"/>
      <protection locked="0"/>
    </xf>
    <xf numFmtId="1" fontId="3" fillId="0" borderId="17" xfId="6" applyNumberFormat="1" applyFont="1" applyFill="1" applyBorder="1" applyAlignment="1" applyProtection="1">
      <alignment horizontal="right" vertical="center" wrapText="1" indent="1"/>
    </xf>
    <xf numFmtId="1" fontId="3" fillId="0" borderId="31" xfId="4" applyNumberFormat="1" applyFont="1" applyFill="1" applyBorder="1" applyAlignment="1" applyProtection="1">
      <alignment horizontal="right" vertical="center" wrapText="1" indent="1"/>
      <protection locked="0"/>
    </xf>
    <xf numFmtId="0" fontId="3" fillId="0" borderId="17" xfId="6" applyFont="1" applyFill="1" applyBorder="1" applyAlignment="1" applyProtection="1">
      <alignment horizontal="left" vertical="center" wrapText="1" indent="1"/>
    </xf>
    <xf numFmtId="49" fontId="3" fillId="0" borderId="14" xfId="4" applyNumberFormat="1" applyFont="1" applyFill="1" applyBorder="1" applyAlignment="1" applyProtection="1">
      <alignment horizontal="center" vertical="center" wrapText="1"/>
    </xf>
    <xf numFmtId="1" fontId="3" fillId="0" borderId="41" xfId="4" applyNumberFormat="1" applyFont="1" applyFill="1" applyBorder="1" applyAlignment="1" applyProtection="1">
      <alignment horizontal="right" vertical="center" wrapText="1" indent="1"/>
      <protection locked="0"/>
    </xf>
    <xf numFmtId="1" fontId="3" fillId="0" borderId="15" xfId="4" applyNumberFormat="1" applyFont="1" applyFill="1" applyBorder="1" applyAlignment="1" applyProtection="1">
      <alignment horizontal="right" vertical="center" wrapText="1" indent="1"/>
      <protection locked="0"/>
    </xf>
    <xf numFmtId="1" fontId="3" fillId="0" borderId="15" xfId="6" applyNumberFormat="1" applyFont="1" applyFill="1" applyBorder="1" applyAlignment="1" applyProtection="1">
      <alignment horizontal="right" vertical="center" wrapText="1" indent="1"/>
    </xf>
    <xf numFmtId="1" fontId="16" fillId="0" borderId="15" xfId="4" applyNumberFormat="1" applyFont="1" applyFill="1" applyBorder="1" applyAlignment="1" applyProtection="1">
      <alignment horizontal="right" vertical="center" wrapText="1" indent="1"/>
    </xf>
    <xf numFmtId="1" fontId="3" fillId="0" borderId="30" xfId="4" applyNumberFormat="1" applyFont="1" applyFill="1" applyBorder="1" applyAlignment="1" applyProtection="1">
      <alignment horizontal="right" vertical="center" wrapText="1" indent="1"/>
      <protection locked="0"/>
    </xf>
    <xf numFmtId="0" fontId="3" fillId="0" borderId="15" xfId="6" applyFont="1" applyFill="1" applyBorder="1" applyAlignment="1" applyProtection="1">
      <alignment horizontal="left" vertical="center" wrapText="1" indent="1"/>
    </xf>
    <xf numFmtId="1" fontId="3" fillId="0" borderId="6" xfId="6" applyNumberFormat="1" applyFont="1" applyFill="1" applyBorder="1" applyAlignment="1" applyProtection="1">
      <alignment horizontal="right" vertical="center" wrapText="1" indent="1"/>
    </xf>
    <xf numFmtId="0" fontId="3" fillId="0" borderId="6" xfId="6" applyFont="1" applyFill="1" applyBorder="1" applyAlignment="1" applyProtection="1">
      <alignment horizontal="left" vertical="center" wrapText="1" indent="1"/>
    </xf>
    <xf numFmtId="1" fontId="3" fillId="0" borderId="41" xfId="6" applyNumberFormat="1" applyFont="1" applyFill="1" applyBorder="1" applyAlignment="1" applyProtection="1">
      <alignment horizontal="right" vertical="center" wrapText="1" indent="1"/>
    </xf>
    <xf numFmtId="1" fontId="3" fillId="0" borderId="30" xfId="6" applyNumberFormat="1" applyFont="1" applyFill="1" applyBorder="1" applyAlignment="1" applyProtection="1">
      <alignment horizontal="right" vertical="center" wrapText="1" indent="1"/>
    </xf>
    <xf numFmtId="0" fontId="3" fillId="0" borderId="18" xfId="6" applyFont="1" applyFill="1" applyBorder="1" applyAlignment="1" applyProtection="1">
      <alignment horizontal="left" vertical="center" wrapText="1" indent="1"/>
    </xf>
    <xf numFmtId="1" fontId="3" fillId="0" borderId="45" xfId="4" applyNumberFormat="1" applyFont="1" applyFill="1" applyBorder="1" applyAlignment="1" applyProtection="1">
      <alignment horizontal="right" vertical="center" wrapText="1" indent="1"/>
      <protection locked="0"/>
    </xf>
    <xf numFmtId="1" fontId="3" fillId="0" borderId="18" xfId="4" applyNumberFormat="1" applyFont="1" applyFill="1" applyBorder="1" applyAlignment="1" applyProtection="1">
      <alignment horizontal="right" vertical="center" wrapText="1" indent="1"/>
      <protection locked="0"/>
    </xf>
    <xf numFmtId="1" fontId="3" fillId="0" borderId="59" xfId="4" applyNumberFormat="1" applyFont="1" applyFill="1" applyBorder="1" applyAlignment="1" applyProtection="1">
      <alignment horizontal="right" vertical="center" wrapText="1" indent="1"/>
      <protection locked="0"/>
    </xf>
    <xf numFmtId="1" fontId="3" fillId="0" borderId="18" xfId="6" applyNumberFormat="1" applyFont="1" applyFill="1" applyBorder="1" applyAlignment="1" applyProtection="1">
      <alignment horizontal="right" vertical="center" wrapText="1" indent="1"/>
    </xf>
    <xf numFmtId="49" fontId="3" fillId="0" borderId="3" xfId="4" applyNumberFormat="1" applyFont="1" applyFill="1" applyBorder="1" applyAlignment="1" applyProtection="1">
      <alignment horizontal="center" vertical="center" wrapText="1"/>
    </xf>
    <xf numFmtId="1" fontId="3" fillId="0" borderId="4" xfId="6" applyNumberFormat="1" applyFont="1" applyFill="1" applyBorder="1" applyAlignment="1" applyProtection="1">
      <alignment horizontal="right" vertical="center" wrapText="1" indent="1"/>
    </xf>
    <xf numFmtId="1" fontId="16" fillId="0" borderId="4" xfId="4" applyNumberFormat="1" applyFont="1" applyFill="1" applyBorder="1" applyAlignment="1" applyProtection="1">
      <alignment horizontal="right" vertical="center" wrapText="1" indent="1"/>
    </xf>
    <xf numFmtId="0" fontId="3" fillId="0" borderId="4" xfId="6" applyFont="1" applyFill="1" applyBorder="1" applyAlignment="1" applyProtection="1">
      <alignment horizontal="left" vertical="center" wrapText="1" indent="1"/>
    </xf>
    <xf numFmtId="1" fontId="16" fillId="0" borderId="10" xfId="4" applyNumberFormat="1" applyFont="1" applyFill="1" applyBorder="1" applyAlignment="1" applyProtection="1">
      <alignment horizontal="right" vertical="center" wrapText="1" indent="1"/>
    </xf>
    <xf numFmtId="1" fontId="16" fillId="0" borderId="25" xfId="4" applyNumberFormat="1" applyFont="1" applyFill="1" applyBorder="1" applyAlignment="1" applyProtection="1">
      <alignment horizontal="right" vertical="center" wrapText="1" indent="1"/>
      <protection locked="0"/>
    </xf>
    <xf numFmtId="1" fontId="16" fillId="0" borderId="2" xfId="4" applyNumberFormat="1" applyFont="1" applyFill="1" applyBorder="1" applyAlignment="1" applyProtection="1">
      <alignment horizontal="right" vertical="center" wrapText="1" indent="1"/>
      <protection locked="0"/>
    </xf>
    <xf numFmtId="1" fontId="16" fillId="0" borderId="32" xfId="4" applyNumberFormat="1" applyFont="1" applyFill="1" applyBorder="1" applyAlignment="1" applyProtection="1">
      <alignment horizontal="right" vertical="center" wrapText="1" indent="1"/>
      <protection locked="0"/>
    </xf>
    <xf numFmtId="0" fontId="3" fillId="0" borderId="20" xfId="6" applyFont="1" applyFill="1" applyBorder="1" applyAlignment="1" applyProtection="1">
      <alignment horizontal="left" vertical="center" wrapText="1" indent="1"/>
    </xf>
    <xf numFmtId="1" fontId="3" fillId="0" borderId="17" xfId="6" quotePrefix="1" applyNumberFormat="1" applyFont="1" applyFill="1" applyBorder="1" applyAlignment="1" applyProtection="1">
      <alignment horizontal="right" vertical="center" wrapText="1" indent="1"/>
    </xf>
    <xf numFmtId="0" fontId="3" fillId="0" borderId="20" xfId="6" quotePrefix="1" applyFont="1" applyFill="1" applyBorder="1" applyAlignment="1" applyProtection="1">
      <alignment horizontal="left" vertical="center" wrapText="1" indent="1"/>
    </xf>
    <xf numFmtId="1" fontId="7" fillId="0" borderId="68" xfId="4" applyNumberFormat="1" applyFont="1" applyFill="1" applyBorder="1" applyAlignment="1" applyProtection="1">
      <alignment horizontal="right" vertical="center" wrapText="1" indent="1"/>
      <protection locked="0"/>
    </xf>
    <xf numFmtId="1" fontId="7" fillId="0" borderId="17" xfId="4" applyNumberFormat="1" applyFont="1" applyFill="1" applyBorder="1" applyAlignment="1" applyProtection="1">
      <alignment horizontal="right" vertical="center" wrapText="1" indent="1"/>
      <protection locked="0"/>
    </xf>
    <xf numFmtId="1" fontId="7" fillId="0" borderId="17" xfId="6" applyNumberFormat="1" applyFont="1" applyFill="1" applyBorder="1" applyAlignment="1" applyProtection="1">
      <alignment horizontal="right" vertical="center" wrapText="1" indent="1"/>
    </xf>
    <xf numFmtId="1" fontId="7" fillId="0" borderId="31" xfId="4" applyNumberFormat="1" applyFont="1" applyFill="1" applyBorder="1" applyAlignment="1" applyProtection="1">
      <alignment horizontal="right" vertical="center" wrapText="1" indent="1"/>
      <protection locked="0"/>
    </xf>
    <xf numFmtId="49" fontId="3" fillId="0" borderId="16" xfId="4" applyNumberFormat="1" applyFont="1" applyFill="1" applyBorder="1" applyAlignment="1" applyProtection="1">
      <alignment horizontal="center" vertical="center" wrapText="1"/>
    </xf>
    <xf numFmtId="1" fontId="7" fillId="0" borderId="40" xfId="4" applyNumberFormat="1" applyFont="1" applyFill="1" applyBorder="1" applyAlignment="1" applyProtection="1">
      <alignment horizontal="right" vertical="center" wrapText="1" indent="1"/>
      <protection locked="0"/>
    </xf>
    <xf numFmtId="1" fontId="7" fillId="0" borderId="6" xfId="4" applyNumberFormat="1" applyFont="1" applyFill="1" applyBorder="1" applyAlignment="1" applyProtection="1">
      <alignment horizontal="right" vertical="center" wrapText="1" indent="1"/>
      <protection locked="0"/>
    </xf>
    <xf numFmtId="1" fontId="7" fillId="0" borderId="29" xfId="4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2" xfId="4" applyFont="1" applyFill="1" applyBorder="1" applyAlignment="1" applyProtection="1">
      <alignment horizontal="left" vertical="center" wrapText="1" indent="1"/>
    </xf>
    <xf numFmtId="1" fontId="7" fillId="0" borderId="64" xfId="4" applyNumberFormat="1" applyFont="1" applyFill="1" applyBorder="1" applyAlignment="1" applyProtection="1">
      <alignment horizontal="right" vertical="center" wrapText="1" indent="1"/>
      <protection locked="0"/>
    </xf>
    <xf numFmtId="1" fontId="7" fillId="0" borderId="12" xfId="4" applyNumberFormat="1" applyFont="1" applyFill="1" applyBorder="1" applyAlignment="1" applyProtection="1">
      <alignment horizontal="right" vertical="center" wrapText="1" indent="1"/>
      <protection locked="0"/>
    </xf>
    <xf numFmtId="1" fontId="7" fillId="0" borderId="12" xfId="6" applyNumberFormat="1" applyFont="1" applyFill="1" applyBorder="1" applyAlignment="1" applyProtection="1">
      <alignment horizontal="right" vertical="center" wrapText="1" indent="1"/>
    </xf>
    <xf numFmtId="1" fontId="7" fillId="0" borderId="28" xfId="4" applyNumberFormat="1" applyFont="1" applyFill="1" applyBorder="1" applyAlignment="1" applyProtection="1">
      <alignment horizontal="right" vertical="center" wrapText="1" indent="1"/>
      <protection locked="0"/>
    </xf>
    <xf numFmtId="49" fontId="3" fillId="0" borderId="11" xfId="4" applyNumberFormat="1" applyFont="1" applyFill="1" applyBorder="1" applyAlignment="1" applyProtection="1">
      <alignment horizontal="center" vertical="center" wrapText="1"/>
    </xf>
    <xf numFmtId="0" fontId="16" fillId="0" borderId="32" xfId="4" applyFont="1" applyFill="1" applyBorder="1" applyAlignment="1" applyProtection="1">
      <alignment horizontal="left" vertical="center" wrapText="1" indent="1"/>
    </xf>
    <xf numFmtId="164" fontId="15" fillId="0" borderId="25" xfId="4" applyNumberFormat="1" applyFont="1" applyFill="1" applyBorder="1" applyAlignment="1" applyProtection="1">
      <alignment horizontal="center" vertical="center" wrapText="1"/>
    </xf>
    <xf numFmtId="164" fontId="15" fillId="0" borderId="49" xfId="4" applyNumberFormat="1" applyFont="1" applyFill="1" applyBorder="1" applyAlignment="1" applyProtection="1">
      <alignment horizontal="center" vertical="center" wrapText="1"/>
    </xf>
    <xf numFmtId="0" fontId="15" fillId="0" borderId="32" xfId="4" applyFont="1" applyFill="1" applyBorder="1" applyAlignment="1" applyProtection="1">
      <alignment horizontal="center" vertical="center" wrapText="1"/>
    </xf>
    <xf numFmtId="164" fontId="7" fillId="0" borderId="0" xfId="4" applyNumberFormat="1" applyFont="1" applyFill="1" applyAlignment="1" applyProtection="1">
      <alignment vertical="center" wrapText="1"/>
    </xf>
    <xf numFmtId="0" fontId="16" fillId="0" borderId="48" xfId="6" applyFont="1" applyFill="1" applyBorder="1" applyAlignment="1" applyProtection="1">
      <alignment horizontal="center"/>
    </xf>
    <xf numFmtId="0" fontId="16" fillId="0" borderId="49" xfId="6" applyFont="1" applyFill="1" applyBorder="1" applyAlignment="1" applyProtection="1">
      <alignment horizontal="center"/>
    </xf>
    <xf numFmtId="0" fontId="27" fillId="0" borderId="27" xfId="0" applyFont="1" applyBorder="1" applyAlignment="1">
      <alignment horizontal="center"/>
    </xf>
    <xf numFmtId="0" fontId="27" fillId="0" borderId="26" xfId="0" applyFont="1" applyBorder="1" applyAlignment="1">
      <alignment horizontal="center"/>
    </xf>
    <xf numFmtId="0" fontId="27" fillId="0" borderId="43" xfId="0" applyFont="1" applyBorder="1" applyAlignment="1">
      <alignment horizontal="center"/>
    </xf>
    <xf numFmtId="0" fontId="38" fillId="0" borderId="0" xfId="0" applyFont="1" applyAlignment="1">
      <alignment horizontal="center"/>
    </xf>
    <xf numFmtId="0" fontId="33" fillId="0" borderId="0" xfId="0" applyFont="1" applyAlignment="1">
      <alignment horizontal="center"/>
    </xf>
    <xf numFmtId="0" fontId="28" fillId="0" borderId="60" xfId="0" applyFont="1" applyBorder="1" applyAlignment="1">
      <alignment horizontal="center"/>
    </xf>
    <xf numFmtId="0" fontId="45" fillId="0" borderId="27" xfId="0" applyFont="1" applyBorder="1" applyAlignment="1">
      <alignment horizontal="center"/>
    </xf>
    <xf numFmtId="0" fontId="45" fillId="0" borderId="26" xfId="0" applyFont="1" applyBorder="1" applyAlignment="1">
      <alignment horizontal="center"/>
    </xf>
    <xf numFmtId="0" fontId="45" fillId="0" borderId="43" xfId="0" applyFont="1" applyBorder="1" applyAlignment="1">
      <alignment horizontal="center"/>
    </xf>
    <xf numFmtId="0" fontId="45" fillId="0" borderId="33" xfId="0" applyFont="1" applyBorder="1" applyAlignment="1">
      <alignment horizontal="center"/>
    </xf>
    <xf numFmtId="0" fontId="45" fillId="0" borderId="65" xfId="0" applyFont="1" applyBorder="1" applyAlignment="1">
      <alignment horizontal="center"/>
    </xf>
    <xf numFmtId="0" fontId="45" fillId="0" borderId="72" xfId="0" applyFont="1" applyBorder="1" applyAlignment="1">
      <alignment horizontal="center"/>
    </xf>
    <xf numFmtId="0" fontId="45" fillId="0" borderId="29" xfId="0" applyFont="1" applyBorder="1" applyAlignment="1">
      <alignment horizontal="center"/>
    </xf>
    <xf numFmtId="0" fontId="45" fillId="0" borderId="34" xfId="0" applyFont="1" applyBorder="1" applyAlignment="1">
      <alignment horizontal="center"/>
    </xf>
    <xf numFmtId="0" fontId="45" fillId="0" borderId="13" xfId="0" applyFont="1" applyBorder="1" applyAlignment="1">
      <alignment horizontal="center"/>
    </xf>
    <xf numFmtId="0" fontId="45" fillId="0" borderId="40" xfId="0" applyFont="1" applyBorder="1" applyAlignment="1">
      <alignment horizontal="center"/>
    </xf>
    <xf numFmtId="0" fontId="38" fillId="0" borderId="0" xfId="0" applyFont="1" applyAlignment="1">
      <alignment horizontal="right"/>
    </xf>
    <xf numFmtId="0" fontId="38" fillId="0" borderId="60" xfId="0" applyFont="1" applyBorder="1" applyAlignment="1">
      <alignment horizontal="center"/>
    </xf>
    <xf numFmtId="0" fontId="45" fillId="0" borderId="61" xfId="0" applyFont="1" applyBorder="1" applyAlignment="1">
      <alignment horizontal="center"/>
    </xf>
    <xf numFmtId="0" fontId="11" fillId="0" borderId="48" xfId="6" applyFont="1" applyFill="1" applyBorder="1" applyAlignment="1" applyProtection="1">
      <alignment horizontal="center"/>
    </xf>
    <xf numFmtId="0" fontId="11" fillId="0" borderId="49" xfId="6" applyFont="1" applyFill="1" applyBorder="1" applyAlignment="1" applyProtection="1">
      <alignment horizontal="center"/>
    </xf>
    <xf numFmtId="164" fontId="23" fillId="0" borderId="0" xfId="4" applyNumberFormat="1" applyFont="1" applyFill="1" applyBorder="1" applyAlignment="1" applyProtection="1">
      <alignment horizontal="center" vertical="center" wrapText="1"/>
    </xf>
    <xf numFmtId="164" fontId="26" fillId="0" borderId="0" xfId="4" applyNumberFormat="1" applyFont="1" applyFill="1" applyBorder="1" applyAlignment="1" applyProtection="1">
      <alignment horizontal="right" textRotation="180" wrapText="1"/>
    </xf>
    <xf numFmtId="164" fontId="49" fillId="0" borderId="0" xfId="4" applyNumberFormat="1" applyFont="1" applyFill="1" applyBorder="1" applyAlignment="1" applyProtection="1">
      <alignment horizontal="right" textRotation="180" wrapText="1"/>
    </xf>
    <xf numFmtId="164" fontId="26" fillId="0" borderId="73" xfId="4" applyNumberFormat="1" applyFont="1" applyFill="1" applyBorder="1" applyAlignment="1" applyProtection="1">
      <alignment horizontal="center" vertical="center" wrapText="1"/>
    </xf>
    <xf numFmtId="164" fontId="26" fillId="0" borderId="63" xfId="4" applyNumberFormat="1" applyFont="1" applyFill="1" applyBorder="1" applyAlignment="1" applyProtection="1">
      <alignment horizontal="center" vertical="center" wrapText="1"/>
    </xf>
    <xf numFmtId="164" fontId="26" fillId="0" borderId="69" xfId="4" applyNumberFormat="1" applyFont="1" applyFill="1" applyBorder="1" applyAlignment="1" applyProtection="1">
      <alignment horizontal="center" vertical="center" wrapText="1"/>
    </xf>
    <xf numFmtId="164" fontId="26" fillId="0" borderId="9" xfId="4" applyNumberFormat="1" applyFont="1" applyFill="1" applyBorder="1" applyAlignment="1" applyProtection="1">
      <alignment horizontal="center" vertical="center" wrapText="1"/>
    </xf>
    <xf numFmtId="164" fontId="26" fillId="0" borderId="19" xfId="4" applyNumberFormat="1" applyFont="1" applyFill="1" applyBorder="1" applyAlignment="1" applyProtection="1">
      <alignment horizontal="center" vertical="center" wrapText="1"/>
    </xf>
    <xf numFmtId="164" fontId="30" fillId="0" borderId="0" xfId="4" applyNumberFormat="1" applyFont="1" applyFill="1" applyBorder="1" applyAlignment="1" applyProtection="1">
      <alignment horizontal="center" textRotation="180" wrapText="1"/>
    </xf>
    <xf numFmtId="0" fontId="0" fillId="0" borderId="0" xfId="0"/>
    <xf numFmtId="0" fontId="18" fillId="0" borderId="0" xfId="6" applyFont="1" applyFill="1" applyAlignment="1">
      <alignment horizontal="right"/>
    </xf>
    <xf numFmtId="164" fontId="17" fillId="0" borderId="0" xfId="6" applyNumberFormat="1" applyFont="1" applyFill="1" applyBorder="1" applyAlignment="1" applyProtection="1">
      <alignment horizontal="center" vertical="center" wrapText="1"/>
    </xf>
    <xf numFmtId="0" fontId="19" fillId="0" borderId="0" xfId="4" applyFont="1" applyFill="1" applyBorder="1" applyAlignment="1" applyProtection="1">
      <alignment horizontal="right"/>
    </xf>
    <xf numFmtId="0" fontId="40" fillId="0" borderId="0" xfId="4" applyFont="1" applyFill="1" applyBorder="1" applyAlignment="1" applyProtection="1">
      <alignment horizontal="right"/>
    </xf>
    <xf numFmtId="0" fontId="16" fillId="0" borderId="11" xfId="6" applyFont="1" applyFill="1" applyBorder="1" applyAlignment="1">
      <alignment horizontal="center" vertical="center" wrapText="1"/>
    </xf>
    <xf numFmtId="0" fontId="16" fillId="0" borderId="7" xfId="6" applyFont="1" applyFill="1" applyBorder="1" applyAlignment="1">
      <alignment horizontal="center" vertical="center" wrapText="1"/>
    </xf>
    <xf numFmtId="0" fontId="16" fillId="0" borderId="12" xfId="6" applyFont="1" applyFill="1" applyBorder="1" applyAlignment="1">
      <alignment horizontal="center" vertical="center" wrapText="1"/>
    </xf>
    <xf numFmtId="0" fontId="16" fillId="0" borderId="15" xfId="6" applyFont="1" applyFill="1" applyBorder="1" applyAlignment="1">
      <alignment horizontal="center" vertical="center" wrapText="1"/>
    </xf>
    <xf numFmtId="0" fontId="16" fillId="0" borderId="38" xfId="6" applyFont="1" applyFill="1" applyBorder="1" applyAlignment="1">
      <alignment horizontal="center" vertical="center" wrapText="1"/>
    </xf>
    <xf numFmtId="0" fontId="16" fillId="0" borderId="37" xfId="6" applyFont="1" applyFill="1" applyBorder="1" applyAlignment="1">
      <alignment horizontal="center" vertical="center" wrapText="1"/>
    </xf>
    <xf numFmtId="0" fontId="18" fillId="0" borderId="9" xfId="6" applyFont="1" applyFill="1" applyBorder="1" applyAlignment="1" applyProtection="1">
      <alignment horizontal="center" vertical="center"/>
    </xf>
    <xf numFmtId="0" fontId="18" fillId="0" borderId="19" xfId="6" applyFont="1" applyFill="1" applyBorder="1" applyAlignment="1" applyProtection="1">
      <alignment horizontal="center" vertical="center"/>
    </xf>
    <xf numFmtId="165" fontId="18" fillId="0" borderId="35" xfId="1" applyNumberFormat="1" applyFont="1" applyFill="1" applyBorder="1" applyAlignment="1" applyProtection="1">
      <alignment horizontal="center"/>
      <protection locked="0"/>
    </xf>
    <xf numFmtId="165" fontId="18" fillId="0" borderId="50" xfId="1" applyNumberFormat="1" applyFont="1" applyFill="1" applyBorder="1" applyAlignment="1" applyProtection="1">
      <alignment horizontal="center"/>
      <protection locked="0"/>
    </xf>
    <xf numFmtId="0" fontId="11" fillId="0" borderId="1" xfId="6" applyFont="1" applyFill="1" applyBorder="1" applyAlignment="1" applyProtection="1">
      <alignment horizontal="left"/>
    </xf>
    <xf numFmtId="0" fontId="11" fillId="0" borderId="2" xfId="6" applyFont="1" applyFill="1" applyBorder="1" applyAlignment="1" applyProtection="1">
      <alignment horizontal="left"/>
    </xf>
    <xf numFmtId="0" fontId="46" fillId="0" borderId="59" xfId="5" applyFont="1" applyBorder="1" applyAlignment="1">
      <alignment horizontal="center"/>
    </xf>
    <xf numFmtId="0" fontId="46" fillId="0" borderId="0" xfId="5" applyFont="1" applyBorder="1" applyAlignment="1">
      <alignment horizontal="center"/>
    </xf>
    <xf numFmtId="0" fontId="46" fillId="0" borderId="58" xfId="5" applyFont="1" applyBorder="1" applyAlignment="1">
      <alignment horizontal="center"/>
    </xf>
    <xf numFmtId="0" fontId="51" fillId="0" borderId="30" xfId="5" applyFont="1" applyBorder="1" applyAlignment="1">
      <alignment horizontal="center"/>
    </xf>
    <xf numFmtId="0" fontId="51" fillId="0" borderId="23" xfId="5" applyFont="1" applyBorder="1" applyAlignment="1">
      <alignment horizontal="center"/>
    </xf>
    <xf numFmtId="0" fontId="51" fillId="0" borderId="57" xfId="5" applyFont="1" applyBorder="1" applyAlignment="1">
      <alignment horizontal="center"/>
    </xf>
    <xf numFmtId="0" fontId="51" fillId="0" borderId="9" xfId="5" applyFont="1" applyBorder="1" applyAlignment="1">
      <alignment horizontal="center" textRotation="90"/>
    </xf>
    <xf numFmtId="0" fontId="51" fillId="0" borderId="14" xfId="5" applyFont="1" applyBorder="1" applyAlignment="1">
      <alignment horizontal="center" textRotation="90"/>
    </xf>
    <xf numFmtId="0" fontId="46" fillId="0" borderId="27" xfId="5" applyFont="1" applyBorder="1" applyAlignment="1">
      <alignment horizontal="center"/>
    </xf>
    <xf numFmtId="0" fontId="46" fillId="0" borderId="26" xfId="5" applyFont="1" applyBorder="1" applyAlignment="1">
      <alignment horizontal="center"/>
    </xf>
    <xf numFmtId="3" fontId="51" fillId="0" borderId="0" xfId="5" applyNumberFormat="1" applyFont="1" applyAlignment="1">
      <alignment horizontal="right"/>
    </xf>
    <xf numFmtId="0" fontId="51" fillId="0" borderId="33" xfId="5" applyFont="1" applyBorder="1" applyAlignment="1">
      <alignment horizontal="center"/>
    </xf>
    <xf numFmtId="0" fontId="51" fillId="0" borderId="65" xfId="5" applyFont="1" applyBorder="1" applyAlignment="1">
      <alignment horizontal="center"/>
    </xf>
    <xf numFmtId="0" fontId="51" fillId="0" borderId="51" xfId="5" applyFont="1" applyBorder="1" applyAlignment="1">
      <alignment horizontal="center"/>
    </xf>
    <xf numFmtId="0" fontId="46" fillId="0" borderId="61" xfId="5" applyFont="1" applyBorder="1" applyAlignment="1">
      <alignment horizontal="center"/>
    </xf>
    <xf numFmtId="0" fontId="46" fillId="0" borderId="33" xfId="5" applyFont="1" applyBorder="1" applyAlignment="1">
      <alignment horizontal="center"/>
    </xf>
    <xf numFmtId="0" fontId="46" fillId="0" borderId="65" xfId="5" applyFont="1" applyBorder="1" applyAlignment="1">
      <alignment horizontal="center"/>
    </xf>
    <xf numFmtId="0" fontId="46" fillId="0" borderId="72" xfId="5" applyFont="1" applyBorder="1" applyAlignment="1">
      <alignment horizontal="center"/>
    </xf>
    <xf numFmtId="0" fontId="51" fillId="0" borderId="72" xfId="5" applyFont="1" applyBorder="1" applyAlignment="1">
      <alignment horizontal="center"/>
    </xf>
    <xf numFmtId="0" fontId="51" fillId="0" borderId="0" xfId="5" applyFont="1" applyAlignment="1">
      <alignment horizontal="right"/>
    </xf>
    <xf numFmtId="0" fontId="46" fillId="0" borderId="0" xfId="5" applyFont="1" applyAlignment="1">
      <alignment horizontal="center"/>
    </xf>
    <xf numFmtId="0" fontId="51" fillId="0" borderId="41" xfId="5" applyFont="1" applyBorder="1" applyAlignment="1">
      <alignment horizontal="center"/>
    </xf>
    <xf numFmtId="164" fontId="3" fillId="0" borderId="0" xfId="4" applyNumberFormat="1" applyFont="1" applyFill="1" applyAlignment="1">
      <alignment horizontal="right" vertical="center" wrapText="1"/>
    </xf>
    <xf numFmtId="164" fontId="20" fillId="0" borderId="0" xfId="4" applyNumberFormat="1" applyFont="1" applyFill="1" applyAlignment="1">
      <alignment horizontal="center" vertical="center" wrapText="1"/>
    </xf>
    <xf numFmtId="164" fontId="3" fillId="0" borderId="60" xfId="4" applyNumberFormat="1" applyFont="1" applyFill="1" applyBorder="1" applyAlignment="1" applyProtection="1">
      <alignment horizontal="center" wrapText="1"/>
    </xf>
    <xf numFmtId="164" fontId="16" fillId="0" borderId="9" xfId="4" applyNumberFormat="1" applyFont="1" applyFill="1" applyBorder="1" applyAlignment="1" applyProtection="1">
      <alignment horizontal="center" vertical="center" wrapText="1"/>
    </xf>
    <xf numFmtId="164" fontId="16" fillId="0" borderId="19" xfId="4" applyNumberFormat="1" applyFont="1" applyFill="1" applyBorder="1" applyAlignment="1" applyProtection="1">
      <alignment horizontal="center" vertical="center" wrapText="1"/>
    </xf>
    <xf numFmtId="164" fontId="16" fillId="0" borderId="10" xfId="4" applyNumberFormat="1" applyFont="1" applyFill="1" applyBorder="1" applyAlignment="1" applyProtection="1">
      <alignment horizontal="center" vertical="center" wrapText="1"/>
    </xf>
    <xf numFmtId="164" fontId="16" fillId="0" borderId="20" xfId="4" applyNumberFormat="1" applyFont="1" applyFill="1" applyBorder="1" applyAlignment="1" applyProtection="1">
      <alignment horizontal="center" vertical="center" wrapText="1"/>
    </xf>
    <xf numFmtId="164" fontId="47" fillId="0" borderId="10" xfId="4" applyNumberFormat="1" applyFont="1" applyFill="1" applyBorder="1" applyAlignment="1" applyProtection="1">
      <alignment horizontal="center" vertical="center" wrapText="1"/>
    </xf>
    <xf numFmtId="164" fontId="47" fillId="0" borderId="20" xfId="4" applyNumberFormat="1" applyFont="1" applyFill="1" applyBorder="1" applyAlignment="1" applyProtection="1">
      <alignment horizontal="center" vertical="center" wrapText="1"/>
    </xf>
    <xf numFmtId="164" fontId="16" fillId="0" borderId="35" xfId="4" applyNumberFormat="1" applyFont="1" applyFill="1" applyBorder="1" applyAlignment="1" applyProtection="1">
      <alignment horizontal="center" vertical="center" wrapText="1"/>
    </xf>
    <xf numFmtId="164" fontId="16" fillId="0" borderId="50" xfId="4" applyNumberFormat="1" applyFont="1" applyFill="1" applyBorder="1" applyAlignment="1" applyProtection="1">
      <alignment horizontal="center" vertical="center" wrapText="1"/>
    </xf>
    <xf numFmtId="164" fontId="16" fillId="0" borderId="42" xfId="4" applyNumberFormat="1" applyFont="1" applyFill="1" applyBorder="1" applyAlignment="1" applyProtection="1">
      <alignment horizontal="center" vertical="center" wrapText="1"/>
    </xf>
    <xf numFmtId="164" fontId="16" fillId="0" borderId="26" xfId="4" applyNumberFormat="1" applyFont="1" applyFill="1" applyBorder="1" applyAlignment="1" applyProtection="1">
      <alignment horizontal="center" vertical="center" wrapText="1"/>
    </xf>
    <xf numFmtId="0" fontId="11" fillId="0" borderId="48" xfId="4" applyFont="1" applyFill="1" applyBorder="1" applyAlignment="1" applyProtection="1">
      <alignment horizontal="left" indent="1"/>
    </xf>
    <xf numFmtId="0" fontId="11" fillId="0" borderId="49" xfId="4" applyFont="1" applyFill="1" applyBorder="1" applyAlignment="1" applyProtection="1">
      <alignment horizontal="left" indent="1"/>
    </xf>
    <xf numFmtId="0" fontId="11" fillId="0" borderId="24" xfId="4" applyFont="1" applyFill="1" applyBorder="1" applyAlignment="1" applyProtection="1">
      <alignment horizontal="left" indent="1"/>
    </xf>
    <xf numFmtId="0" fontId="11" fillId="0" borderId="2" xfId="4" applyFont="1" applyFill="1" applyBorder="1" applyAlignment="1" applyProtection="1">
      <alignment horizontal="right" indent="1"/>
    </xf>
    <xf numFmtId="0" fontId="11" fillId="0" borderId="8" xfId="4" applyFont="1" applyFill="1" applyBorder="1" applyAlignment="1" applyProtection="1">
      <alignment horizontal="right" indent="1"/>
    </xf>
    <xf numFmtId="0" fontId="1" fillId="0" borderId="75" xfId="4" applyFont="1" applyFill="1" applyBorder="1" applyAlignment="1" applyProtection="1">
      <alignment horizontal="left" indent="1"/>
      <protection locked="0"/>
    </xf>
    <xf numFmtId="0" fontId="1" fillId="0" borderId="74" xfId="4" applyFont="1" applyFill="1" applyBorder="1" applyAlignment="1" applyProtection="1">
      <alignment horizontal="left" indent="1"/>
      <protection locked="0"/>
    </xf>
    <xf numFmtId="0" fontId="1" fillId="0" borderId="71" xfId="4" applyFont="1" applyFill="1" applyBorder="1" applyAlignment="1" applyProtection="1">
      <alignment horizontal="left" indent="1"/>
      <protection locked="0"/>
    </xf>
    <xf numFmtId="0" fontId="1" fillId="0" borderId="12" xfId="4" applyFont="1" applyFill="1" applyBorder="1" applyAlignment="1" applyProtection="1">
      <alignment horizontal="right" indent="1"/>
      <protection locked="0"/>
    </xf>
    <xf numFmtId="0" fontId="1" fillId="0" borderId="38" xfId="4" applyFont="1" applyFill="1" applyBorder="1" applyAlignment="1" applyProtection="1">
      <alignment horizontal="right" indent="1"/>
      <protection locked="0"/>
    </xf>
    <xf numFmtId="0" fontId="1" fillId="0" borderId="22" xfId="4" applyFont="1" applyFill="1" applyBorder="1" applyAlignment="1" applyProtection="1">
      <alignment horizontal="left" indent="1"/>
      <protection locked="0"/>
    </xf>
    <xf numFmtId="0" fontId="1" fillId="0" borderId="23" xfId="4" applyFont="1" applyFill="1" applyBorder="1" applyAlignment="1" applyProtection="1">
      <alignment horizontal="left" indent="1"/>
      <protection locked="0"/>
    </xf>
    <xf numFmtId="0" fontId="1" fillId="0" borderId="57" xfId="4" applyFont="1" applyFill="1" applyBorder="1" applyAlignment="1" applyProtection="1">
      <alignment horizontal="left" indent="1"/>
      <protection locked="0"/>
    </xf>
    <xf numFmtId="0" fontId="1" fillId="0" borderId="15" xfId="4" applyFont="1" applyFill="1" applyBorder="1" applyAlignment="1" applyProtection="1">
      <alignment horizontal="right" indent="1"/>
      <protection locked="0"/>
    </xf>
    <xf numFmtId="0" fontId="1" fillId="0" borderId="37" xfId="4" applyFont="1" applyFill="1" applyBorder="1" applyAlignment="1" applyProtection="1">
      <alignment horizontal="right" indent="1"/>
      <protection locked="0"/>
    </xf>
    <xf numFmtId="0" fontId="1" fillId="0" borderId="0" xfId="4" applyFont="1" applyFill="1" applyAlignment="1">
      <alignment horizontal="right"/>
    </xf>
    <xf numFmtId="0" fontId="11" fillId="0" borderId="0" xfId="4" applyFont="1" applyFill="1" applyAlignment="1">
      <alignment horizontal="center"/>
    </xf>
    <xf numFmtId="0" fontId="1" fillId="0" borderId="26" xfId="4" applyFont="1" applyFill="1" applyBorder="1" applyAlignment="1" applyProtection="1">
      <alignment horizontal="center"/>
    </xf>
    <xf numFmtId="0" fontId="1" fillId="0" borderId="43" xfId="4" applyFont="1" applyFill="1" applyBorder="1" applyAlignment="1" applyProtection="1">
      <alignment horizontal="center"/>
    </xf>
    <xf numFmtId="0" fontId="11" fillId="0" borderId="42" xfId="4" applyFont="1" applyFill="1" applyBorder="1" applyAlignment="1" applyProtection="1">
      <alignment horizontal="center"/>
    </xf>
    <xf numFmtId="0" fontId="11" fillId="0" borderId="26" xfId="4" applyFont="1" applyFill="1" applyBorder="1" applyAlignment="1" applyProtection="1">
      <alignment horizontal="center"/>
    </xf>
    <xf numFmtId="0" fontId="11" fillId="0" borderId="61" xfId="4" applyFont="1" applyFill="1" applyBorder="1" applyAlignment="1" applyProtection="1">
      <alignment horizontal="center"/>
    </xf>
    <xf numFmtId="0" fontId="11" fillId="0" borderId="10" xfId="4" applyFont="1" applyFill="1" applyBorder="1" applyAlignment="1" applyProtection="1">
      <alignment horizontal="center"/>
    </xf>
    <xf numFmtId="0" fontId="11" fillId="0" borderId="35" xfId="4" applyFont="1" applyFill="1" applyBorder="1" applyAlignment="1" applyProtection="1">
      <alignment horizontal="center"/>
    </xf>
    <xf numFmtId="0" fontId="1" fillId="0" borderId="60" xfId="4" applyFont="1" applyFill="1" applyBorder="1" applyAlignment="1" applyProtection="1">
      <alignment horizontal="right"/>
    </xf>
    <xf numFmtId="0" fontId="1" fillId="0" borderId="52" xfId="4" applyFont="1" applyFill="1" applyBorder="1" applyAlignment="1" applyProtection="1">
      <alignment horizontal="right"/>
    </xf>
    <xf numFmtId="49" fontId="11" fillId="0" borderId="0" xfId="4" applyNumberFormat="1" applyFont="1" applyFill="1" applyBorder="1" applyAlignment="1" applyProtection="1">
      <alignment horizontal="left" vertical="center"/>
    </xf>
    <xf numFmtId="0" fontId="29" fillId="0" borderId="0" xfId="0" applyFont="1" applyAlignment="1">
      <alignment horizontal="center"/>
    </xf>
    <xf numFmtId="0" fontId="38" fillId="0" borderId="60" xfId="0" applyFont="1" applyBorder="1" applyAlignment="1">
      <alignment horizontal="right"/>
    </xf>
    <xf numFmtId="0" fontId="15" fillId="0" borderId="18" xfId="4" applyFont="1" applyFill="1" applyBorder="1" applyAlignment="1" applyProtection="1">
      <alignment horizontal="center" vertical="center" wrapText="1"/>
    </xf>
    <xf numFmtId="0" fontId="15" fillId="0" borderId="20" xfId="4" applyFont="1" applyFill="1" applyBorder="1" applyAlignment="1" applyProtection="1">
      <alignment horizontal="center" vertical="center" wrapText="1"/>
    </xf>
    <xf numFmtId="0" fontId="15" fillId="0" borderId="67" xfId="4" applyFont="1" applyFill="1" applyBorder="1" applyAlignment="1" applyProtection="1">
      <alignment horizontal="center" vertical="center" wrapText="1"/>
    </xf>
    <xf numFmtId="0" fontId="15" fillId="0" borderId="47" xfId="4" applyFont="1" applyFill="1" applyBorder="1" applyAlignment="1" applyProtection="1">
      <alignment horizontal="center" vertical="center" wrapText="1"/>
    </xf>
    <xf numFmtId="1" fontId="15" fillId="0" borderId="28" xfId="4" applyNumberFormat="1" applyFont="1" applyFill="1" applyBorder="1" applyAlignment="1" applyProtection="1">
      <alignment horizontal="center" vertical="center" wrapText="1"/>
    </xf>
    <xf numFmtId="1" fontId="15" fillId="0" borderId="74" xfId="4" applyNumberFormat="1" applyFont="1" applyFill="1" applyBorder="1" applyAlignment="1" applyProtection="1">
      <alignment horizontal="center" vertical="center" wrapText="1"/>
    </xf>
    <xf numFmtId="1" fontId="15" fillId="0" borderId="64" xfId="4" applyNumberFormat="1" applyFont="1" applyFill="1" applyBorder="1" applyAlignment="1" applyProtection="1">
      <alignment horizontal="center" vertical="center" wrapText="1"/>
    </xf>
    <xf numFmtId="1" fontId="15" fillId="0" borderId="18" xfId="4" applyNumberFormat="1" applyFont="1" applyFill="1" applyBorder="1" applyAlignment="1" applyProtection="1">
      <alignment horizontal="center" vertical="center" wrapText="1"/>
    </xf>
    <xf numFmtId="1" fontId="15" fillId="0" borderId="20" xfId="4" applyNumberFormat="1" applyFont="1" applyFill="1" applyBorder="1" applyAlignment="1" applyProtection="1">
      <alignment horizontal="center" vertical="center" wrapText="1"/>
    </xf>
    <xf numFmtId="0" fontId="26" fillId="0" borderId="0" xfId="4" applyFont="1" applyAlignment="1" applyProtection="1">
      <alignment horizontal="center" vertical="top"/>
    </xf>
    <xf numFmtId="164" fontId="16" fillId="0" borderId="0" xfId="4" applyNumberFormat="1" applyFont="1" applyFill="1" applyAlignment="1" applyProtection="1">
      <alignment horizontal="center" vertical="center" wrapText="1"/>
    </xf>
    <xf numFmtId="0" fontId="14" fillId="0" borderId="0" xfId="4" applyFont="1" applyFill="1" applyAlignment="1" applyProtection="1">
      <alignment horizontal="right"/>
    </xf>
    <xf numFmtId="0" fontId="15" fillId="0" borderId="9" xfId="4" applyFont="1" applyFill="1" applyBorder="1" applyAlignment="1" applyProtection="1">
      <alignment horizontal="center" vertical="center" textRotation="90" wrapText="1"/>
    </xf>
    <xf numFmtId="0" fontId="0" fillId="0" borderId="14" xfId="0" applyBorder="1" applyAlignment="1">
      <alignment textRotation="90"/>
    </xf>
    <xf numFmtId="0" fontId="15" fillId="0" borderId="10" xfId="4" applyFont="1" applyFill="1" applyBorder="1" applyAlignment="1" applyProtection="1">
      <alignment horizontal="center" vertical="center" wrapText="1"/>
    </xf>
    <xf numFmtId="0" fontId="16" fillId="0" borderId="28" xfId="4" applyFont="1" applyFill="1" applyBorder="1" applyAlignment="1" applyProtection="1">
      <alignment horizontal="center" vertical="center" wrapText="1"/>
    </xf>
    <xf numFmtId="0" fontId="16" fillId="0" borderId="74" xfId="4" applyFont="1" applyFill="1" applyBorder="1" applyAlignment="1" applyProtection="1">
      <alignment horizontal="center" vertical="center" wrapText="1"/>
    </xf>
    <xf numFmtId="11" fontId="15" fillId="0" borderId="28" xfId="4" applyNumberFormat="1" applyFont="1" applyFill="1" applyBorder="1" applyAlignment="1" applyProtection="1">
      <alignment horizontal="center" vertical="center" wrapText="1"/>
    </xf>
    <xf numFmtId="11" fontId="15" fillId="0" borderId="74" xfId="4" applyNumberFormat="1" applyFont="1" applyFill="1" applyBorder="1" applyAlignment="1" applyProtection="1">
      <alignment horizontal="center" vertical="center" wrapText="1"/>
    </xf>
    <xf numFmtId="11" fontId="15" fillId="0" borderId="64" xfId="4" applyNumberFormat="1" applyFont="1" applyFill="1" applyBorder="1" applyAlignment="1" applyProtection="1">
      <alignment horizontal="center" vertical="center" wrapText="1"/>
    </xf>
    <xf numFmtId="1" fontId="15" fillId="0" borderId="67" xfId="4" applyNumberFormat="1" applyFont="1" applyFill="1" applyBorder="1" applyAlignment="1" applyProtection="1">
      <alignment horizontal="center" vertical="center" wrapText="1"/>
    </xf>
    <xf numFmtId="1" fontId="15" fillId="0" borderId="47" xfId="4" applyNumberFormat="1" applyFont="1" applyFill="1" applyBorder="1" applyAlignment="1" applyProtection="1">
      <alignment horizontal="center" vertical="center" wrapText="1"/>
    </xf>
    <xf numFmtId="1" fontId="15" fillId="0" borderId="52" xfId="4" applyNumberFormat="1" applyFont="1" applyFill="1" applyBorder="1" applyAlignment="1" applyProtection="1">
      <alignment horizontal="center" vertical="center" wrapText="1"/>
    </xf>
    <xf numFmtId="0" fontId="15" fillId="0" borderId="52" xfId="4" applyFont="1" applyFill="1" applyBorder="1" applyAlignment="1" applyProtection="1">
      <alignment horizontal="center" vertical="center" wrapText="1"/>
    </xf>
    <xf numFmtId="0" fontId="23" fillId="0" borderId="0" xfId="4" applyFont="1" applyBorder="1" applyAlignment="1" applyProtection="1">
      <alignment horizontal="center" vertical="center" wrapText="1"/>
    </xf>
    <xf numFmtId="1" fontId="3" fillId="0" borderId="60" xfId="4" applyNumberFormat="1" applyFont="1" applyFill="1" applyBorder="1" applyAlignment="1" applyProtection="1">
      <alignment horizontal="center" vertical="center" wrapText="1"/>
    </xf>
    <xf numFmtId="1" fontId="16" fillId="0" borderId="28" xfId="4" applyNumberFormat="1" applyFont="1" applyFill="1" applyBorder="1" applyAlignment="1" applyProtection="1">
      <alignment horizontal="center" vertical="center" wrapText="1"/>
    </xf>
    <xf numFmtId="1" fontId="16" fillId="0" borderId="74" xfId="4" applyNumberFormat="1" applyFont="1" applyFill="1" applyBorder="1" applyAlignment="1" applyProtection="1">
      <alignment horizontal="center" vertical="center" wrapText="1"/>
    </xf>
  </cellXfs>
  <cellStyles count="7">
    <cellStyle name="Ezres 2" xfId="1"/>
    <cellStyle name="Hiperhivatkozás" xfId="2"/>
    <cellStyle name="Már látott hiperhivatkozás" xfId="3"/>
    <cellStyle name="Normál" xfId="0" builtinId="0"/>
    <cellStyle name="Normál 2" xfId="4"/>
    <cellStyle name="Normál 3" xfId="5"/>
    <cellStyle name="Normál_KVRENMUNKA" xfId="6"/>
  </cellStyles>
  <dxfs count="1"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E159"/>
  <sheetViews>
    <sheetView tabSelected="1" zoomScaleNormal="100" workbookViewId="0">
      <selection sqref="A1:E1"/>
    </sheetView>
  </sheetViews>
  <sheetFormatPr defaultRowHeight="15"/>
  <cols>
    <col min="1" max="1" width="7.42578125" customWidth="1"/>
    <col min="2" max="2" width="61.42578125" customWidth="1"/>
    <col min="3" max="3" width="9.28515625" customWidth="1"/>
    <col min="4" max="4" width="9.85546875" customWidth="1"/>
    <col min="5" max="5" width="9" customWidth="1"/>
  </cols>
  <sheetData>
    <row r="1" spans="1:5">
      <c r="A1" s="981" t="s">
        <v>615</v>
      </c>
      <c r="B1" s="981"/>
      <c r="C1" s="981"/>
      <c r="D1" s="981"/>
      <c r="E1" s="981"/>
    </row>
    <row r="2" spans="1:5" s="118" customFormat="1">
      <c r="A2" s="982" t="s">
        <v>501</v>
      </c>
      <c r="B2" s="982"/>
      <c r="C2" s="982"/>
      <c r="D2" s="982"/>
      <c r="E2" s="982"/>
    </row>
    <row r="3" spans="1:5" ht="11.25" customHeight="1">
      <c r="A3" s="124"/>
      <c r="B3" s="124"/>
      <c r="C3" s="124"/>
      <c r="D3" s="124"/>
    </row>
    <row r="4" spans="1:5" ht="16.5" thickBot="1">
      <c r="A4" s="99" t="s">
        <v>388</v>
      </c>
      <c r="B4" s="250" t="s">
        <v>1</v>
      </c>
      <c r="C4" s="983" t="s">
        <v>2</v>
      </c>
      <c r="D4" s="983"/>
      <c r="E4" s="983"/>
    </row>
    <row r="5" spans="1:5" ht="13.5" customHeight="1">
      <c r="A5" s="101" t="s">
        <v>391</v>
      </c>
      <c r="B5" s="100" t="s">
        <v>324</v>
      </c>
      <c r="C5" s="978" t="s">
        <v>535</v>
      </c>
      <c r="D5" s="979"/>
      <c r="E5" s="980"/>
    </row>
    <row r="6" spans="1:5" ht="13.5" customHeight="1" thickBot="1">
      <c r="A6" s="103" t="s">
        <v>392</v>
      </c>
      <c r="B6" s="102"/>
      <c r="C6" s="265" t="s">
        <v>534</v>
      </c>
      <c r="D6" s="265" t="s">
        <v>533</v>
      </c>
      <c r="E6" s="264" t="s">
        <v>532</v>
      </c>
    </row>
    <row r="7" spans="1:5" ht="15.75" thickBot="1">
      <c r="A7" s="88">
        <v>1</v>
      </c>
      <c r="B7" s="89">
        <v>2</v>
      </c>
      <c r="C7" s="263">
        <v>3</v>
      </c>
      <c r="D7" s="263">
        <v>4</v>
      </c>
      <c r="E7" s="90">
        <v>5</v>
      </c>
    </row>
    <row r="8" spans="1:5" ht="15.75" thickBot="1">
      <c r="A8" s="91" t="s">
        <v>5</v>
      </c>
      <c r="B8" s="92" t="s">
        <v>6</v>
      </c>
      <c r="C8" s="281">
        <f>+C9+C10+C11+C12+C13+C14</f>
        <v>76077</v>
      </c>
      <c r="D8" s="281">
        <f>+D9+D10+D11+D12+D13+D14</f>
        <v>84255</v>
      </c>
      <c r="E8" s="93">
        <f>+E9+E10+E11+E12+E13+E14</f>
        <v>84390</v>
      </c>
    </row>
    <row r="9" spans="1:5" ht="15" customHeight="1">
      <c r="A9" s="94" t="s">
        <v>7</v>
      </c>
      <c r="B9" s="37" t="s">
        <v>8</v>
      </c>
      <c r="C9" s="284">
        <v>52985</v>
      </c>
      <c r="D9" s="284">
        <v>52985</v>
      </c>
      <c r="E9" s="95">
        <v>56310</v>
      </c>
    </row>
    <row r="10" spans="1:5">
      <c r="A10" s="96" t="s">
        <v>9</v>
      </c>
      <c r="B10" s="40" t="s">
        <v>10</v>
      </c>
      <c r="C10" s="282">
        <v>0</v>
      </c>
      <c r="D10" s="282">
        <v>0</v>
      </c>
      <c r="E10" s="104">
        <v>0</v>
      </c>
    </row>
    <row r="11" spans="1:5">
      <c r="A11" s="96" t="s">
        <v>11</v>
      </c>
      <c r="B11" s="40" t="s">
        <v>12</v>
      </c>
      <c r="C11" s="283">
        <v>20269</v>
      </c>
      <c r="D11" s="283">
        <v>20269</v>
      </c>
      <c r="E11" s="97">
        <v>16944</v>
      </c>
    </row>
    <row r="12" spans="1:5">
      <c r="A12" s="96" t="s">
        <v>13</v>
      </c>
      <c r="B12" s="40" t="s">
        <v>14</v>
      </c>
      <c r="C12" s="283">
        <v>1846</v>
      </c>
      <c r="D12" s="283">
        <v>1846</v>
      </c>
      <c r="E12" s="97">
        <v>1846</v>
      </c>
    </row>
    <row r="13" spans="1:5">
      <c r="A13" s="96" t="s">
        <v>15</v>
      </c>
      <c r="B13" s="40" t="s">
        <v>16</v>
      </c>
      <c r="C13" s="283">
        <v>977</v>
      </c>
      <c r="D13" s="283">
        <v>8752</v>
      </c>
      <c r="E13" s="97">
        <v>8712</v>
      </c>
    </row>
    <row r="14" spans="1:5" ht="15.75" thickBot="1">
      <c r="A14" s="98" t="s">
        <v>17</v>
      </c>
      <c r="B14" s="43" t="s">
        <v>18</v>
      </c>
      <c r="C14" s="282">
        <v>0</v>
      </c>
      <c r="D14" s="282">
        <v>403</v>
      </c>
      <c r="E14" s="104">
        <v>578</v>
      </c>
    </row>
    <row r="15" spans="1:5" ht="15.75" thickBot="1">
      <c r="A15" s="91" t="s">
        <v>19</v>
      </c>
      <c r="B15" s="44" t="s">
        <v>20</v>
      </c>
      <c r="C15" s="281">
        <f>+C16+C17+C18+C19+C20</f>
        <v>28400</v>
      </c>
      <c r="D15" s="281">
        <f>+D16+D17+D18+D19+D20</f>
        <v>45048</v>
      </c>
      <c r="E15" s="93">
        <f>+E16+E17+E18+E19+E20</f>
        <v>47322</v>
      </c>
    </row>
    <row r="16" spans="1:5">
      <c r="A16" s="36" t="s">
        <v>21</v>
      </c>
      <c r="B16" s="37" t="s">
        <v>22</v>
      </c>
      <c r="C16" s="279">
        <v>0</v>
      </c>
      <c r="D16" s="279">
        <v>0</v>
      </c>
      <c r="E16" s="105">
        <v>0</v>
      </c>
    </row>
    <row r="17" spans="1:5">
      <c r="A17" s="39" t="s">
        <v>23</v>
      </c>
      <c r="B17" s="40" t="s">
        <v>24</v>
      </c>
      <c r="C17" s="278">
        <v>0</v>
      </c>
      <c r="D17" s="278">
        <v>0</v>
      </c>
      <c r="E17" s="106">
        <v>0</v>
      </c>
    </row>
    <row r="18" spans="1:5">
      <c r="A18" s="39" t="s">
        <v>25</v>
      </c>
      <c r="B18" s="40" t="s">
        <v>26</v>
      </c>
      <c r="C18" s="278">
        <v>0</v>
      </c>
      <c r="D18" s="278">
        <v>0</v>
      </c>
      <c r="E18" s="106">
        <v>0</v>
      </c>
    </row>
    <row r="19" spans="1:5">
      <c r="A19" s="39" t="s">
        <v>27</v>
      </c>
      <c r="B19" s="40" t="s">
        <v>28</v>
      </c>
      <c r="C19" s="278">
        <v>0</v>
      </c>
      <c r="D19" s="278">
        <v>0</v>
      </c>
      <c r="E19" s="106">
        <v>0</v>
      </c>
    </row>
    <row r="20" spans="1:5">
      <c r="A20" s="39" t="s">
        <v>29</v>
      </c>
      <c r="B20" s="40" t="s">
        <v>30</v>
      </c>
      <c r="C20" s="255">
        <v>28400</v>
      </c>
      <c r="D20" s="255">
        <v>45048</v>
      </c>
      <c r="E20" s="41">
        <v>47322</v>
      </c>
    </row>
    <row r="21" spans="1:5" ht="15.75" thickBot="1">
      <c r="A21" s="42" t="s">
        <v>31</v>
      </c>
      <c r="B21" s="43" t="s">
        <v>540</v>
      </c>
      <c r="C21" s="259">
        <v>2145</v>
      </c>
      <c r="D21" s="259">
        <v>17463</v>
      </c>
      <c r="E21" s="45">
        <v>17581</v>
      </c>
    </row>
    <row r="22" spans="1:5" ht="15.75" thickBot="1">
      <c r="A22" s="33" t="s">
        <v>33</v>
      </c>
      <c r="B22" s="34" t="s">
        <v>34</v>
      </c>
      <c r="C22" s="251">
        <f>+C23+C24+C25+C26+C27</f>
        <v>109437</v>
      </c>
      <c r="D22" s="251">
        <f>+D23+D24+D25+D26+D27</f>
        <v>114307</v>
      </c>
      <c r="E22" s="35">
        <f>+E23+E24+E25+E26+E27</f>
        <v>114347</v>
      </c>
    </row>
    <row r="23" spans="1:5">
      <c r="A23" s="36" t="s">
        <v>35</v>
      </c>
      <c r="B23" s="37" t="s">
        <v>36</v>
      </c>
      <c r="C23" s="279">
        <v>0</v>
      </c>
      <c r="D23" s="279">
        <v>59889</v>
      </c>
      <c r="E23" s="105">
        <v>59929</v>
      </c>
    </row>
    <row r="24" spans="1:5">
      <c r="A24" s="39" t="s">
        <v>37</v>
      </c>
      <c r="B24" s="40" t="s">
        <v>38</v>
      </c>
      <c r="C24" s="278">
        <v>0</v>
      </c>
      <c r="D24" s="278">
        <v>0</v>
      </c>
      <c r="E24" s="106"/>
    </row>
    <row r="25" spans="1:5" ht="15" customHeight="1">
      <c r="A25" s="39" t="s">
        <v>39</v>
      </c>
      <c r="B25" s="40" t="s">
        <v>40</v>
      </c>
      <c r="C25" s="278">
        <v>0</v>
      </c>
      <c r="D25" s="278">
        <v>0</v>
      </c>
      <c r="E25" s="106"/>
    </row>
    <row r="26" spans="1:5" ht="15" customHeight="1">
      <c r="A26" s="39" t="s">
        <v>41</v>
      </c>
      <c r="B26" s="40" t="s">
        <v>42</v>
      </c>
      <c r="C26" s="278">
        <v>0</v>
      </c>
      <c r="D26" s="278">
        <v>0</v>
      </c>
      <c r="E26" s="106"/>
    </row>
    <row r="27" spans="1:5" ht="15" customHeight="1">
      <c r="A27" s="39" t="s">
        <v>43</v>
      </c>
      <c r="B27" s="40" t="s">
        <v>44</v>
      </c>
      <c r="C27" s="255">
        <v>109437</v>
      </c>
      <c r="D27" s="255">
        <v>54418</v>
      </c>
      <c r="E27" s="41">
        <v>54418</v>
      </c>
    </row>
    <row r="28" spans="1:5" ht="15" customHeight="1" thickBot="1">
      <c r="A28" s="42" t="s">
        <v>45</v>
      </c>
      <c r="B28" s="43" t="s">
        <v>46</v>
      </c>
      <c r="C28" s="259">
        <v>58427</v>
      </c>
      <c r="D28" s="259">
        <v>43109</v>
      </c>
      <c r="E28" s="45">
        <v>43109</v>
      </c>
    </row>
    <row r="29" spans="1:5" ht="15" customHeight="1" thickBot="1">
      <c r="A29" s="33" t="s">
        <v>47</v>
      </c>
      <c r="B29" s="34" t="s">
        <v>48</v>
      </c>
      <c r="C29" s="258">
        <f>SUM(C30,C31,C35,)</f>
        <v>25179</v>
      </c>
      <c r="D29" s="258">
        <f>SUM(D30,D31,D35,)</f>
        <v>25179</v>
      </c>
      <c r="E29" s="46">
        <f>SUM(E30,E31,E35,)</f>
        <v>25172</v>
      </c>
    </row>
    <row r="30" spans="1:5" ht="15" customHeight="1">
      <c r="A30" s="39" t="s">
        <v>49</v>
      </c>
      <c r="B30" s="40" t="s">
        <v>395</v>
      </c>
      <c r="C30" s="255">
        <v>1600</v>
      </c>
      <c r="D30" s="260">
        <v>1600</v>
      </c>
      <c r="E30" s="65">
        <v>1600</v>
      </c>
    </row>
    <row r="31" spans="1:5" ht="15" customHeight="1">
      <c r="A31" s="36" t="s">
        <v>50</v>
      </c>
      <c r="B31" s="37" t="s">
        <v>539</v>
      </c>
      <c r="C31" s="280">
        <f>SUM(C32:C34)</f>
        <v>23150</v>
      </c>
      <c r="D31" s="280">
        <f>SUM(D32:D34)</f>
        <v>23150</v>
      </c>
      <c r="E31" s="47">
        <f>SUM(E32:E34)</f>
        <v>23143</v>
      </c>
    </row>
    <row r="32" spans="1:5" ht="15" customHeight="1">
      <c r="A32" s="39" t="s">
        <v>538</v>
      </c>
      <c r="B32" s="40" t="s">
        <v>396</v>
      </c>
      <c r="C32" s="255">
        <v>19000</v>
      </c>
      <c r="D32" s="255">
        <v>19000</v>
      </c>
      <c r="E32" s="41">
        <v>18723</v>
      </c>
    </row>
    <row r="33" spans="1:5" ht="15" customHeight="1">
      <c r="A33" s="39" t="s">
        <v>537</v>
      </c>
      <c r="B33" s="40" t="s">
        <v>51</v>
      </c>
      <c r="C33" s="255">
        <v>4000</v>
      </c>
      <c r="D33" s="255">
        <v>4000</v>
      </c>
      <c r="E33" s="41">
        <v>4000</v>
      </c>
    </row>
    <row r="34" spans="1:5" ht="15" customHeight="1">
      <c r="A34" s="39" t="s">
        <v>536</v>
      </c>
      <c r="B34" s="40" t="s">
        <v>53</v>
      </c>
      <c r="C34" s="255">
        <v>150</v>
      </c>
      <c r="D34" s="255">
        <v>150</v>
      </c>
      <c r="E34" s="41">
        <v>420</v>
      </c>
    </row>
    <row r="35" spans="1:5" ht="15" customHeight="1" thickBot="1">
      <c r="A35" s="42" t="s">
        <v>52</v>
      </c>
      <c r="B35" s="43" t="s">
        <v>54</v>
      </c>
      <c r="C35" s="259">
        <v>429</v>
      </c>
      <c r="D35" s="259">
        <v>429</v>
      </c>
      <c r="E35" s="45">
        <v>429</v>
      </c>
    </row>
    <row r="36" spans="1:5" ht="15" customHeight="1" thickBot="1">
      <c r="A36" s="33" t="s">
        <v>55</v>
      </c>
      <c r="B36" s="34" t="s">
        <v>56</v>
      </c>
      <c r="C36" s="251">
        <f>SUM(C37:C46)</f>
        <v>2779</v>
      </c>
      <c r="D36" s="251">
        <f>SUM(D37:D46)</f>
        <v>2779</v>
      </c>
      <c r="E36" s="35">
        <f>SUM(E37:E46)</f>
        <v>2783</v>
      </c>
    </row>
    <row r="37" spans="1:5" ht="15" customHeight="1">
      <c r="A37" s="36" t="s">
        <v>57</v>
      </c>
      <c r="B37" s="37" t="s">
        <v>58</v>
      </c>
      <c r="C37" s="279">
        <v>0</v>
      </c>
      <c r="D37" s="279">
        <v>0</v>
      </c>
      <c r="E37" s="105">
        <v>0</v>
      </c>
    </row>
    <row r="38" spans="1:5" ht="15" customHeight="1">
      <c r="A38" s="39" t="s">
        <v>59</v>
      </c>
      <c r="B38" s="40" t="s">
        <v>60</v>
      </c>
      <c r="C38" s="278">
        <v>1717</v>
      </c>
      <c r="D38" s="278">
        <v>1717</v>
      </c>
      <c r="E38" s="106">
        <v>1717</v>
      </c>
    </row>
    <row r="39" spans="1:5" ht="15" customHeight="1">
      <c r="A39" s="39" t="s">
        <v>61</v>
      </c>
      <c r="B39" s="40" t="s">
        <v>62</v>
      </c>
      <c r="C39" s="278">
        <v>455</v>
      </c>
      <c r="D39" s="278">
        <v>455</v>
      </c>
      <c r="E39" s="106">
        <v>455</v>
      </c>
    </row>
    <row r="40" spans="1:5" ht="15" customHeight="1">
      <c r="A40" s="39" t="s">
        <v>63</v>
      </c>
      <c r="B40" s="40" t="s">
        <v>64</v>
      </c>
      <c r="C40" s="278">
        <v>0</v>
      </c>
      <c r="D40" s="278">
        <v>0</v>
      </c>
      <c r="E40" s="106">
        <v>0</v>
      </c>
    </row>
    <row r="41" spans="1:5" ht="15" customHeight="1">
      <c r="A41" s="39" t="s">
        <v>65</v>
      </c>
      <c r="B41" s="40" t="s">
        <v>66</v>
      </c>
      <c r="C41" s="278">
        <v>0</v>
      </c>
      <c r="D41" s="278">
        <v>0</v>
      </c>
      <c r="E41" s="106">
        <v>0</v>
      </c>
    </row>
    <row r="42" spans="1:5" ht="15" customHeight="1">
      <c r="A42" s="39" t="s">
        <v>67</v>
      </c>
      <c r="B42" s="40" t="s">
        <v>68</v>
      </c>
      <c r="C42" s="278">
        <v>485</v>
      </c>
      <c r="D42" s="278">
        <v>485</v>
      </c>
      <c r="E42" s="106">
        <v>485</v>
      </c>
    </row>
    <row r="43" spans="1:5" ht="15" customHeight="1">
      <c r="A43" s="39" t="s">
        <v>69</v>
      </c>
      <c r="B43" s="40" t="s">
        <v>70</v>
      </c>
      <c r="C43" s="278">
        <v>40</v>
      </c>
      <c r="D43" s="278">
        <v>40</v>
      </c>
      <c r="E43" s="106">
        <v>40</v>
      </c>
    </row>
    <row r="44" spans="1:5" ht="15" customHeight="1">
      <c r="A44" s="39" t="s">
        <v>71</v>
      </c>
      <c r="B44" s="40" t="s">
        <v>72</v>
      </c>
      <c r="C44" s="278">
        <v>80</v>
      </c>
      <c r="D44" s="278">
        <v>80</v>
      </c>
      <c r="E44" s="106">
        <v>80</v>
      </c>
    </row>
    <row r="45" spans="1:5" ht="15" customHeight="1">
      <c r="A45" s="39" t="s">
        <v>73</v>
      </c>
      <c r="B45" s="40" t="s">
        <v>74</v>
      </c>
      <c r="C45" s="277">
        <v>0</v>
      </c>
      <c r="D45" s="277">
        <v>0</v>
      </c>
      <c r="E45" s="107">
        <v>0</v>
      </c>
    </row>
    <row r="46" spans="1:5" ht="15" customHeight="1" thickBot="1">
      <c r="A46" s="42" t="s">
        <v>75</v>
      </c>
      <c r="B46" s="43" t="s">
        <v>76</v>
      </c>
      <c r="C46" s="276">
        <v>2</v>
      </c>
      <c r="D46" s="276">
        <v>2</v>
      </c>
      <c r="E46" s="108">
        <v>6</v>
      </c>
    </row>
    <row r="47" spans="1:5" ht="15" customHeight="1" thickBot="1">
      <c r="A47" s="33" t="s">
        <v>77</v>
      </c>
      <c r="B47" s="34" t="s">
        <v>78</v>
      </c>
      <c r="C47" s="251">
        <f>SUM(C48:C52)</f>
        <v>0</v>
      </c>
      <c r="D47" s="251">
        <f>SUM(D48:D52)</f>
        <v>0</v>
      </c>
      <c r="E47" s="35">
        <f>SUM(E48:E52)</f>
        <v>0</v>
      </c>
    </row>
    <row r="48" spans="1:5" ht="15" customHeight="1">
      <c r="A48" s="36" t="s">
        <v>79</v>
      </c>
      <c r="B48" s="37" t="s">
        <v>80</v>
      </c>
      <c r="C48" s="275"/>
      <c r="D48" s="275"/>
      <c r="E48" s="49"/>
    </row>
    <row r="49" spans="1:5" ht="15" customHeight="1">
      <c r="A49" s="39" t="s">
        <v>81</v>
      </c>
      <c r="B49" s="40" t="s">
        <v>82</v>
      </c>
      <c r="C49" s="273">
        <v>0</v>
      </c>
      <c r="D49" s="273"/>
      <c r="E49" s="48">
        <v>0</v>
      </c>
    </row>
    <row r="50" spans="1:5" ht="15" customHeight="1">
      <c r="A50" s="39" t="s">
        <v>83</v>
      </c>
      <c r="B50" s="40" t="s">
        <v>84</v>
      </c>
      <c r="C50" s="273"/>
      <c r="D50" s="273"/>
      <c r="E50" s="48"/>
    </row>
    <row r="51" spans="1:5" ht="15" customHeight="1">
      <c r="A51" s="39" t="s">
        <v>85</v>
      </c>
      <c r="B51" s="40" t="s">
        <v>86</v>
      </c>
      <c r="C51" s="273"/>
      <c r="D51" s="273"/>
      <c r="E51" s="48"/>
    </row>
    <row r="52" spans="1:5" ht="15" customHeight="1" thickBot="1">
      <c r="A52" s="73" t="s">
        <v>87</v>
      </c>
      <c r="B52" s="119" t="s">
        <v>88</v>
      </c>
      <c r="C52" s="274"/>
      <c r="D52" s="274"/>
      <c r="E52" s="120"/>
    </row>
    <row r="53" spans="1:5" ht="15" customHeight="1">
      <c r="A53" s="238"/>
      <c r="B53" s="147"/>
      <c r="C53" s="239"/>
      <c r="D53" s="239"/>
      <c r="E53" s="239"/>
    </row>
    <row r="54" spans="1:5" s="151" customFormat="1" ht="15" customHeight="1" thickBot="1">
      <c r="A54" s="238" t="s">
        <v>502</v>
      </c>
      <c r="B54" s="147"/>
      <c r="C54" s="239"/>
      <c r="D54" s="239"/>
      <c r="E54" s="239"/>
    </row>
    <row r="55" spans="1:5" ht="12.75" customHeight="1">
      <c r="A55" s="101" t="s">
        <v>391</v>
      </c>
      <c r="B55" s="100" t="s">
        <v>324</v>
      </c>
      <c r="C55" s="978" t="s">
        <v>535</v>
      </c>
      <c r="D55" s="979"/>
      <c r="E55" s="980"/>
    </row>
    <row r="56" spans="1:5" ht="12.75" customHeight="1" thickBot="1">
      <c r="A56" s="103" t="s">
        <v>392</v>
      </c>
      <c r="B56" s="102"/>
      <c r="C56" s="265" t="s">
        <v>534</v>
      </c>
      <c r="D56" s="265" t="s">
        <v>533</v>
      </c>
      <c r="E56" s="264" t="s">
        <v>532</v>
      </c>
    </row>
    <row r="57" spans="1:5" ht="12.75" customHeight="1" thickBot="1">
      <c r="A57" s="88">
        <v>1</v>
      </c>
      <c r="B57" s="89">
        <v>2</v>
      </c>
      <c r="C57" s="263">
        <v>3</v>
      </c>
      <c r="D57" s="263"/>
      <c r="E57" s="90">
        <v>4</v>
      </c>
    </row>
    <row r="58" spans="1:5" ht="15" customHeight="1" thickBot="1">
      <c r="A58" s="33" t="s">
        <v>89</v>
      </c>
      <c r="B58" s="34" t="s">
        <v>90</v>
      </c>
      <c r="C58" s="251">
        <f>SUM(C59:C61)</f>
        <v>0</v>
      </c>
      <c r="D58" s="251">
        <f>SUM(D59:D61)</f>
        <v>32</v>
      </c>
      <c r="E58" s="35">
        <f>SUM(E59:E61)</f>
        <v>72</v>
      </c>
    </row>
    <row r="59" spans="1:5" ht="15" customHeight="1">
      <c r="A59" s="36" t="s">
        <v>91</v>
      </c>
      <c r="B59" s="37" t="s">
        <v>92</v>
      </c>
      <c r="C59" s="260"/>
      <c r="D59" s="260"/>
      <c r="E59" s="38"/>
    </row>
    <row r="60" spans="1:5" ht="15" customHeight="1">
      <c r="A60" s="39" t="s">
        <v>93</v>
      </c>
      <c r="B60" s="40" t="s">
        <v>94</v>
      </c>
      <c r="C60" s="255"/>
      <c r="D60" s="255"/>
      <c r="E60" s="41"/>
    </row>
    <row r="61" spans="1:5" ht="15" customHeight="1">
      <c r="A61" s="39" t="s">
        <v>95</v>
      </c>
      <c r="B61" s="40" t="s">
        <v>96</v>
      </c>
      <c r="C61" s="255">
        <v>0</v>
      </c>
      <c r="D61" s="255">
        <v>32</v>
      </c>
      <c r="E61" s="41">
        <v>72</v>
      </c>
    </row>
    <row r="62" spans="1:5" ht="15" customHeight="1" thickBot="1">
      <c r="A62" s="42" t="s">
        <v>97</v>
      </c>
      <c r="B62" s="43" t="s">
        <v>98</v>
      </c>
      <c r="C62" s="259"/>
      <c r="D62" s="259"/>
      <c r="E62" s="45"/>
    </row>
    <row r="63" spans="1:5" ht="15" customHeight="1" thickBot="1">
      <c r="A63" s="33" t="s">
        <v>99</v>
      </c>
      <c r="B63" s="44" t="s">
        <v>100</v>
      </c>
      <c r="C63" s="251">
        <f>SUM(C64:C66)</f>
        <v>3800</v>
      </c>
      <c r="D63" s="251">
        <f>SUM(D64:D66)</f>
        <v>3800</v>
      </c>
      <c r="E63" s="35">
        <f>SUM(E64:E66)</f>
        <v>3800</v>
      </c>
    </row>
    <row r="64" spans="1:5" ht="15" customHeight="1">
      <c r="A64" s="36" t="s">
        <v>101</v>
      </c>
      <c r="B64" s="37" t="s">
        <v>102</v>
      </c>
      <c r="C64" s="273"/>
      <c r="D64" s="273"/>
      <c r="E64" s="48"/>
    </row>
    <row r="65" spans="1:5" ht="15" customHeight="1">
      <c r="A65" s="39" t="s">
        <v>103</v>
      </c>
      <c r="B65" s="40" t="s">
        <v>104</v>
      </c>
      <c r="C65" s="273">
        <v>3800</v>
      </c>
      <c r="D65" s="273">
        <v>3800</v>
      </c>
      <c r="E65" s="48">
        <v>3800</v>
      </c>
    </row>
    <row r="66" spans="1:5" ht="15" customHeight="1">
      <c r="A66" s="39" t="s">
        <v>105</v>
      </c>
      <c r="B66" s="40" t="s">
        <v>106</v>
      </c>
      <c r="C66" s="273"/>
      <c r="D66" s="273"/>
      <c r="E66" s="48"/>
    </row>
    <row r="67" spans="1:5" ht="15" customHeight="1" thickBot="1">
      <c r="A67" s="42" t="s">
        <v>107</v>
      </c>
      <c r="B67" s="43" t="s">
        <v>108</v>
      </c>
      <c r="C67" s="273"/>
      <c r="D67" s="273"/>
      <c r="E67" s="48"/>
    </row>
    <row r="68" spans="1:5" ht="15" customHeight="1" thickBot="1">
      <c r="A68" s="33" t="s">
        <v>109</v>
      </c>
      <c r="B68" s="34" t="s">
        <v>110</v>
      </c>
      <c r="C68" s="258">
        <f>+C8+C15+C22+C29+C36+C47+C58+C63</f>
        <v>245672</v>
      </c>
      <c r="D68" s="258">
        <f>+D8+D15+D22+D29+D36+D47+D58+D63</f>
        <v>275400</v>
      </c>
      <c r="E68" s="46">
        <f>+E8+E15+E22+E29+E36+E47+E58+E63</f>
        <v>277886</v>
      </c>
    </row>
    <row r="69" spans="1:5" ht="15" customHeight="1" thickBot="1">
      <c r="A69" s="50" t="s">
        <v>111</v>
      </c>
      <c r="B69" s="44" t="s">
        <v>112</v>
      </c>
      <c r="C69" s="251">
        <f>SUM(C70:C72)</f>
        <v>0</v>
      </c>
      <c r="D69" s="251"/>
      <c r="E69" s="35">
        <f>SUM(E70:E72)</f>
        <v>0</v>
      </c>
    </row>
    <row r="70" spans="1:5" ht="15" customHeight="1">
      <c r="A70" s="36" t="s">
        <v>113</v>
      </c>
      <c r="B70" s="37" t="s">
        <v>114</v>
      </c>
      <c r="C70" s="273"/>
      <c r="D70" s="273"/>
      <c r="E70" s="48"/>
    </row>
    <row r="71" spans="1:5" ht="15" customHeight="1">
      <c r="A71" s="39" t="s">
        <v>115</v>
      </c>
      <c r="B71" s="40" t="s">
        <v>116</v>
      </c>
      <c r="C71" s="273"/>
      <c r="D71" s="273"/>
      <c r="E71" s="48"/>
    </row>
    <row r="72" spans="1:5" ht="15" customHeight="1" thickBot="1">
      <c r="A72" s="42" t="s">
        <v>117</v>
      </c>
      <c r="B72" s="51" t="s">
        <v>118</v>
      </c>
      <c r="C72" s="273"/>
      <c r="D72" s="273"/>
      <c r="E72" s="48"/>
    </row>
    <row r="73" spans="1:5" ht="15" customHeight="1" thickBot="1">
      <c r="A73" s="50" t="s">
        <v>119</v>
      </c>
      <c r="B73" s="44" t="s">
        <v>120</v>
      </c>
      <c r="C73" s="251">
        <f>SUM(C74:C77)</f>
        <v>0</v>
      </c>
      <c r="D73" s="251"/>
      <c r="E73" s="35">
        <f>SUM(E74:E77)</f>
        <v>0</v>
      </c>
    </row>
    <row r="74" spans="1:5" ht="15" customHeight="1">
      <c r="A74" s="36" t="s">
        <v>121</v>
      </c>
      <c r="B74" s="37" t="s">
        <v>122</v>
      </c>
      <c r="C74" s="273"/>
      <c r="D74" s="273"/>
      <c r="E74" s="48"/>
    </row>
    <row r="75" spans="1:5" ht="15" customHeight="1">
      <c r="A75" s="39" t="s">
        <v>123</v>
      </c>
      <c r="B75" s="40" t="s">
        <v>124</v>
      </c>
      <c r="C75" s="273"/>
      <c r="D75" s="273"/>
      <c r="E75" s="48"/>
    </row>
    <row r="76" spans="1:5" ht="15" customHeight="1">
      <c r="A76" s="39" t="s">
        <v>125</v>
      </c>
      <c r="B76" s="40" t="s">
        <v>126</v>
      </c>
      <c r="C76" s="273"/>
      <c r="D76" s="273"/>
      <c r="E76" s="48"/>
    </row>
    <row r="77" spans="1:5" ht="15" customHeight="1" thickBot="1">
      <c r="A77" s="42" t="s">
        <v>127</v>
      </c>
      <c r="B77" s="43" t="s">
        <v>128</v>
      </c>
      <c r="C77" s="273"/>
      <c r="D77" s="273"/>
      <c r="E77" s="48"/>
    </row>
    <row r="78" spans="1:5" ht="15" customHeight="1" thickBot="1">
      <c r="A78" s="50" t="s">
        <v>129</v>
      </c>
      <c r="B78" s="44" t="s">
        <v>130</v>
      </c>
      <c r="C78" s="251">
        <f>SUM(C79:C80)</f>
        <v>24272</v>
      </c>
      <c r="D78" s="251">
        <f>SUM(D79:D80)</f>
        <v>44511</v>
      </c>
      <c r="E78" s="35">
        <f>SUM(E79:E80)</f>
        <v>44511</v>
      </c>
    </row>
    <row r="79" spans="1:5" ht="15" customHeight="1">
      <c r="A79" s="36" t="s">
        <v>131</v>
      </c>
      <c r="B79" s="37" t="s">
        <v>132</v>
      </c>
      <c r="C79" s="273">
        <v>24272</v>
      </c>
      <c r="D79" s="273">
        <v>44511</v>
      </c>
      <c r="E79" s="48">
        <v>44511</v>
      </c>
    </row>
    <row r="80" spans="1:5" ht="15" customHeight="1" thickBot="1">
      <c r="A80" s="42" t="s">
        <v>133</v>
      </c>
      <c r="B80" s="43" t="s">
        <v>134</v>
      </c>
      <c r="C80" s="273">
        <v>0</v>
      </c>
      <c r="D80" s="273"/>
      <c r="E80" s="48">
        <v>0</v>
      </c>
    </row>
    <row r="81" spans="1:5" ht="15" customHeight="1" thickBot="1">
      <c r="A81" s="50" t="s">
        <v>135</v>
      </c>
      <c r="B81" s="44" t="s">
        <v>136</v>
      </c>
      <c r="C81" s="251">
        <f>SUM(C82:C84)</f>
        <v>0</v>
      </c>
      <c r="D81" s="251"/>
      <c r="E81" s="35">
        <f>SUM(E82:E84)</f>
        <v>0</v>
      </c>
    </row>
    <row r="82" spans="1:5" ht="15" customHeight="1">
      <c r="A82" s="36" t="s">
        <v>137</v>
      </c>
      <c r="B82" s="37" t="s">
        <v>138</v>
      </c>
      <c r="C82" s="273"/>
      <c r="D82" s="273"/>
      <c r="E82" s="48"/>
    </row>
    <row r="83" spans="1:5" ht="15" customHeight="1">
      <c r="A83" s="39" t="s">
        <v>139</v>
      </c>
      <c r="B83" s="40" t="s">
        <v>140</v>
      </c>
      <c r="C83" s="273"/>
      <c r="D83" s="273"/>
      <c r="E83" s="48"/>
    </row>
    <row r="84" spans="1:5" ht="15" customHeight="1" thickBot="1">
      <c r="A84" s="42" t="s">
        <v>141</v>
      </c>
      <c r="B84" s="43" t="s">
        <v>142</v>
      </c>
      <c r="C84" s="273"/>
      <c r="D84" s="273"/>
      <c r="E84" s="48"/>
    </row>
    <row r="85" spans="1:5" ht="15" customHeight="1" thickBot="1">
      <c r="A85" s="50" t="s">
        <v>143</v>
      </c>
      <c r="B85" s="44" t="s">
        <v>144</v>
      </c>
      <c r="C85" s="251">
        <f>SUM(C86:C89)</f>
        <v>0</v>
      </c>
      <c r="D85" s="251"/>
      <c r="E85" s="35">
        <f>SUM(E86:E89)</f>
        <v>0</v>
      </c>
    </row>
    <row r="86" spans="1:5" ht="15" customHeight="1">
      <c r="A86" s="52" t="s">
        <v>145</v>
      </c>
      <c r="B86" s="37" t="s">
        <v>146</v>
      </c>
      <c r="C86" s="273"/>
      <c r="D86" s="273"/>
      <c r="E86" s="48"/>
    </row>
    <row r="87" spans="1:5" ht="15" customHeight="1">
      <c r="A87" s="53" t="s">
        <v>147</v>
      </c>
      <c r="B87" s="40" t="s">
        <v>148</v>
      </c>
      <c r="C87" s="273"/>
      <c r="D87" s="273"/>
      <c r="E87" s="48"/>
    </row>
    <row r="88" spans="1:5" ht="15" customHeight="1">
      <c r="A88" s="53" t="s">
        <v>149</v>
      </c>
      <c r="B88" s="40" t="s">
        <v>150</v>
      </c>
      <c r="C88" s="273"/>
      <c r="D88" s="273"/>
      <c r="E88" s="48"/>
    </row>
    <row r="89" spans="1:5" ht="15" customHeight="1" thickBot="1">
      <c r="A89" s="54" t="s">
        <v>151</v>
      </c>
      <c r="B89" s="43" t="s">
        <v>152</v>
      </c>
      <c r="C89" s="273"/>
      <c r="D89" s="273"/>
      <c r="E89" s="48"/>
    </row>
    <row r="90" spans="1:5" ht="15" customHeight="1" thickBot="1">
      <c r="A90" s="50" t="s">
        <v>153</v>
      </c>
      <c r="B90" s="44" t="s">
        <v>154</v>
      </c>
      <c r="C90" s="272"/>
      <c r="D90" s="272"/>
      <c r="E90" s="55"/>
    </row>
    <row r="91" spans="1:5" ht="15" customHeight="1" thickBot="1">
      <c r="A91" s="50" t="s">
        <v>155</v>
      </c>
      <c r="B91" s="56" t="s">
        <v>156</v>
      </c>
      <c r="C91" s="258">
        <f>+C69+C73+C78+C81+C85+C90</f>
        <v>24272</v>
      </c>
      <c r="D91" s="258">
        <f>+D69+D73+D78+D81+D85+D90</f>
        <v>44511</v>
      </c>
      <c r="E91" s="46">
        <f>+E69+E73+E78+E81+E85+E90</f>
        <v>44511</v>
      </c>
    </row>
    <row r="92" spans="1:5" ht="15" customHeight="1" thickBot="1">
      <c r="A92" s="57" t="s">
        <v>157</v>
      </c>
      <c r="B92" s="58" t="s">
        <v>158</v>
      </c>
      <c r="C92" s="258">
        <f>+C68+C91</f>
        <v>269944</v>
      </c>
      <c r="D92" s="258">
        <f>+D68+D91</f>
        <v>319911</v>
      </c>
      <c r="E92" s="46">
        <f>+E68+E91</f>
        <v>322397</v>
      </c>
    </row>
    <row r="93" spans="1:5" ht="8.25" customHeight="1">
      <c r="A93" s="114"/>
      <c r="B93" s="59"/>
      <c r="C93" s="271"/>
      <c r="D93" s="271"/>
      <c r="E93" s="270"/>
    </row>
    <row r="94" spans="1:5" ht="16.5" thickBot="1">
      <c r="A94" s="115"/>
      <c r="B94" s="116" t="s">
        <v>159</v>
      </c>
      <c r="C94" s="269"/>
      <c r="D94" s="269"/>
      <c r="E94" s="268"/>
    </row>
    <row r="95" spans="1:5" ht="12.75" customHeight="1">
      <c r="A95" s="101" t="s">
        <v>391</v>
      </c>
      <c r="B95" s="100" t="s">
        <v>160</v>
      </c>
      <c r="C95" s="978" t="s">
        <v>535</v>
      </c>
      <c r="D95" s="979"/>
      <c r="E95" s="980"/>
    </row>
    <row r="96" spans="1:5" ht="13.5" customHeight="1" thickBot="1">
      <c r="A96" s="103" t="s">
        <v>392</v>
      </c>
      <c r="B96" s="102"/>
      <c r="C96" s="265" t="s">
        <v>534</v>
      </c>
      <c r="D96" s="265" t="s">
        <v>533</v>
      </c>
      <c r="E96" s="264" t="s">
        <v>532</v>
      </c>
    </row>
    <row r="97" spans="1:5" ht="15.75" thickBot="1">
      <c r="A97" s="88">
        <v>1</v>
      </c>
      <c r="B97" s="89">
        <v>2</v>
      </c>
      <c r="C97" s="263">
        <v>3</v>
      </c>
      <c r="D97" s="263">
        <v>4</v>
      </c>
      <c r="E97" s="90">
        <v>5</v>
      </c>
    </row>
    <row r="98" spans="1:5" ht="15" customHeight="1" thickBot="1">
      <c r="A98" s="60" t="s">
        <v>5</v>
      </c>
      <c r="B98" s="61" t="s">
        <v>389</v>
      </c>
      <c r="C98" s="267">
        <f>SUM(C99:C103)</f>
        <v>144407</v>
      </c>
      <c r="D98" s="267">
        <f>SUM(D99:D103)</f>
        <v>171766</v>
      </c>
      <c r="E98" s="62">
        <f>SUM(E99:E103)</f>
        <v>174710</v>
      </c>
    </row>
    <row r="99" spans="1:5" ht="15" customHeight="1">
      <c r="A99" s="63" t="s">
        <v>7</v>
      </c>
      <c r="B99" s="64" t="s">
        <v>161</v>
      </c>
      <c r="C99" s="266">
        <v>50826</v>
      </c>
      <c r="D99" s="266">
        <v>53296</v>
      </c>
      <c r="E99" s="65">
        <v>55313</v>
      </c>
    </row>
    <row r="100" spans="1:5" ht="15" customHeight="1">
      <c r="A100" s="39" t="s">
        <v>9</v>
      </c>
      <c r="B100" s="66" t="s">
        <v>162</v>
      </c>
      <c r="C100" s="255">
        <v>12589</v>
      </c>
      <c r="D100" s="255">
        <v>13077</v>
      </c>
      <c r="E100" s="41">
        <v>13428</v>
      </c>
    </row>
    <row r="101" spans="1:5" ht="15" customHeight="1">
      <c r="A101" s="39" t="s">
        <v>11</v>
      </c>
      <c r="B101" s="66" t="s">
        <v>430</v>
      </c>
      <c r="C101" s="259">
        <v>44793</v>
      </c>
      <c r="D101" s="259">
        <v>60564</v>
      </c>
      <c r="E101" s="45">
        <v>61140</v>
      </c>
    </row>
    <row r="102" spans="1:5" ht="15" customHeight="1">
      <c r="A102" s="39" t="s">
        <v>13</v>
      </c>
      <c r="B102" s="67" t="s">
        <v>164</v>
      </c>
      <c r="C102" s="259">
        <v>23097</v>
      </c>
      <c r="D102" s="259">
        <v>23097</v>
      </c>
      <c r="E102" s="45">
        <v>23402</v>
      </c>
    </row>
    <row r="103" spans="1:5" ht="15" customHeight="1">
      <c r="A103" s="39" t="s">
        <v>165</v>
      </c>
      <c r="B103" s="68" t="s">
        <v>166</v>
      </c>
      <c r="C103" s="259">
        <v>13102</v>
      </c>
      <c r="D103" s="259">
        <v>21732</v>
      </c>
      <c r="E103" s="45">
        <v>21427</v>
      </c>
    </row>
    <row r="104" spans="1:5" ht="15" customHeight="1">
      <c r="A104" s="39" t="s">
        <v>17</v>
      </c>
      <c r="B104" s="66" t="s">
        <v>167</v>
      </c>
      <c r="C104" s="259" t="s">
        <v>429</v>
      </c>
      <c r="D104" s="259">
        <v>307</v>
      </c>
      <c r="E104" s="45">
        <v>2</v>
      </c>
    </row>
    <row r="105" spans="1:5" ht="15" customHeight="1">
      <c r="A105" s="39" t="s">
        <v>168</v>
      </c>
      <c r="B105" s="69" t="s">
        <v>169</v>
      </c>
      <c r="C105" s="259" t="s">
        <v>429</v>
      </c>
      <c r="D105" s="259" t="s">
        <v>429</v>
      </c>
      <c r="E105" s="45" t="s">
        <v>429</v>
      </c>
    </row>
    <row r="106" spans="1:5" ht="15" customHeight="1">
      <c r="A106" s="39" t="s">
        <v>170</v>
      </c>
      <c r="B106" s="70" t="s">
        <v>171</v>
      </c>
      <c r="C106" s="259" t="s">
        <v>429</v>
      </c>
      <c r="D106" s="259" t="s">
        <v>429</v>
      </c>
      <c r="E106" s="45" t="s">
        <v>429</v>
      </c>
    </row>
    <row r="107" spans="1:5" ht="15.75" customHeight="1" thickBot="1">
      <c r="A107" s="73" t="s">
        <v>172</v>
      </c>
      <c r="B107" s="74" t="s">
        <v>173</v>
      </c>
      <c r="C107" s="262" t="s">
        <v>429</v>
      </c>
      <c r="D107" s="262" t="s">
        <v>429</v>
      </c>
      <c r="E107" s="75" t="s">
        <v>429</v>
      </c>
    </row>
    <row r="108" spans="1:5" ht="13.5" customHeight="1" thickBot="1">
      <c r="A108" s="241" t="s">
        <v>503</v>
      </c>
      <c r="B108" s="240"/>
      <c r="C108" s="152"/>
      <c r="D108" s="152"/>
      <c r="E108" s="152"/>
    </row>
    <row r="109" spans="1:5" ht="12.75" customHeight="1">
      <c r="A109" s="101" t="s">
        <v>391</v>
      </c>
      <c r="B109" s="100" t="s">
        <v>160</v>
      </c>
      <c r="C109" s="978" t="s">
        <v>535</v>
      </c>
      <c r="D109" s="979"/>
      <c r="E109" s="980"/>
    </row>
    <row r="110" spans="1:5" ht="13.5" customHeight="1" thickBot="1">
      <c r="A110" s="103" t="s">
        <v>392</v>
      </c>
      <c r="B110" s="102"/>
      <c r="C110" s="265" t="s">
        <v>534</v>
      </c>
      <c r="D110" s="265" t="s">
        <v>533</v>
      </c>
      <c r="E110" s="264" t="s">
        <v>532</v>
      </c>
    </row>
    <row r="111" spans="1:5">
      <c r="A111" s="88">
        <v>1</v>
      </c>
      <c r="B111" s="89">
        <v>2</v>
      </c>
      <c r="C111" s="263">
        <v>3</v>
      </c>
      <c r="D111" s="263">
        <v>4</v>
      </c>
      <c r="E111" s="90">
        <v>5</v>
      </c>
    </row>
    <row r="112" spans="1:5" ht="15" customHeight="1">
      <c r="A112" s="39" t="s">
        <v>174</v>
      </c>
      <c r="B112" s="69" t="s">
        <v>175</v>
      </c>
      <c r="C112" s="259">
        <v>2650</v>
      </c>
      <c r="D112" s="259">
        <v>3033</v>
      </c>
      <c r="E112" s="45">
        <v>3033</v>
      </c>
    </row>
    <row r="113" spans="1:5" ht="15" customHeight="1">
      <c r="A113" s="39" t="s">
        <v>176</v>
      </c>
      <c r="B113" s="69" t="s">
        <v>177</v>
      </c>
      <c r="C113" s="259" t="s">
        <v>429</v>
      </c>
      <c r="D113" s="259" t="s">
        <v>429</v>
      </c>
      <c r="E113" s="45" t="s">
        <v>429</v>
      </c>
    </row>
    <row r="114" spans="1:5" ht="15" customHeight="1">
      <c r="A114" s="39" t="s">
        <v>178</v>
      </c>
      <c r="B114" s="70" t="s">
        <v>179</v>
      </c>
      <c r="C114" s="259" t="s">
        <v>429</v>
      </c>
      <c r="D114" s="259" t="s">
        <v>429</v>
      </c>
      <c r="E114" s="45" t="s">
        <v>429</v>
      </c>
    </row>
    <row r="115" spans="1:5" ht="15" customHeight="1">
      <c r="A115" s="71" t="s">
        <v>180</v>
      </c>
      <c r="B115" s="72" t="s">
        <v>181</v>
      </c>
      <c r="C115" s="259" t="s">
        <v>429</v>
      </c>
      <c r="D115" s="259" t="s">
        <v>429</v>
      </c>
      <c r="E115" s="45" t="s">
        <v>429</v>
      </c>
    </row>
    <row r="116" spans="1:5" ht="15" customHeight="1">
      <c r="A116" s="39" t="s">
        <v>182</v>
      </c>
      <c r="B116" s="72" t="s">
        <v>183</v>
      </c>
      <c r="C116" s="259" t="s">
        <v>429</v>
      </c>
      <c r="D116" s="259" t="s">
        <v>429</v>
      </c>
      <c r="E116" s="45" t="s">
        <v>429</v>
      </c>
    </row>
    <row r="117" spans="1:5" ht="15" customHeight="1" thickBot="1">
      <c r="A117" s="73" t="s">
        <v>184</v>
      </c>
      <c r="B117" s="74" t="s">
        <v>185</v>
      </c>
      <c r="C117" s="262">
        <v>10452</v>
      </c>
      <c r="D117" s="262">
        <v>18392</v>
      </c>
      <c r="E117" s="75">
        <v>18392</v>
      </c>
    </row>
    <row r="118" spans="1:5" ht="15" customHeight="1" thickBot="1">
      <c r="A118" s="33" t="s">
        <v>19</v>
      </c>
      <c r="B118" s="76" t="s">
        <v>390</v>
      </c>
      <c r="C118" s="251">
        <f>+C119+C121+C123</f>
        <v>125537</v>
      </c>
      <c r="D118" s="251">
        <f>+D119+D121+D123</f>
        <v>148145</v>
      </c>
      <c r="E118" s="35">
        <f>+E119+E121+E123</f>
        <v>147687</v>
      </c>
    </row>
    <row r="119" spans="1:5" ht="15" customHeight="1">
      <c r="A119" s="36" t="s">
        <v>21</v>
      </c>
      <c r="B119" s="66" t="s">
        <v>186</v>
      </c>
      <c r="C119" s="260">
        <v>72198</v>
      </c>
      <c r="D119" s="260">
        <v>67894</v>
      </c>
      <c r="E119" s="38">
        <v>67396</v>
      </c>
    </row>
    <row r="120" spans="1:5" ht="15" customHeight="1">
      <c r="A120" s="36" t="s">
        <v>23</v>
      </c>
      <c r="B120" s="77" t="s">
        <v>187</v>
      </c>
      <c r="C120" s="260">
        <v>68338</v>
      </c>
      <c r="D120" s="260">
        <v>58693</v>
      </c>
      <c r="E120" s="38">
        <v>58693</v>
      </c>
    </row>
    <row r="121" spans="1:5" ht="15" customHeight="1">
      <c r="A121" s="36" t="s">
        <v>25</v>
      </c>
      <c r="B121" s="77" t="s">
        <v>188</v>
      </c>
      <c r="C121" s="255">
        <v>1800</v>
      </c>
      <c r="D121" s="255">
        <v>21800</v>
      </c>
      <c r="E121" s="41">
        <v>21840</v>
      </c>
    </row>
    <row r="122" spans="1:5" ht="15" customHeight="1">
      <c r="A122" s="36" t="s">
        <v>27</v>
      </c>
      <c r="B122" s="77" t="s">
        <v>189</v>
      </c>
      <c r="C122" s="256" t="s">
        <v>429</v>
      </c>
      <c r="D122" s="255" t="s">
        <v>429</v>
      </c>
      <c r="E122" s="41" t="s">
        <v>429</v>
      </c>
    </row>
    <row r="123" spans="1:5" ht="15" customHeight="1">
      <c r="A123" s="36" t="s">
        <v>29</v>
      </c>
      <c r="B123" s="78" t="s">
        <v>190</v>
      </c>
      <c r="C123" s="256">
        <f>SUM(C124:C131)</f>
        <v>51539</v>
      </c>
      <c r="D123" s="125">
        <f>SUM(D124:D131)</f>
        <v>58451</v>
      </c>
      <c r="E123" s="41">
        <f>SUM(E124:E131)</f>
        <v>58451</v>
      </c>
    </row>
    <row r="124" spans="1:5" ht="15" customHeight="1">
      <c r="A124" s="36" t="s">
        <v>31</v>
      </c>
      <c r="B124" s="79" t="s">
        <v>191</v>
      </c>
      <c r="C124" s="256" t="s">
        <v>429</v>
      </c>
      <c r="D124" s="255" t="s">
        <v>429</v>
      </c>
      <c r="E124" s="41" t="s">
        <v>429</v>
      </c>
    </row>
    <row r="125" spans="1:5" ht="15" customHeight="1">
      <c r="A125" s="36" t="s">
        <v>192</v>
      </c>
      <c r="B125" s="80" t="s">
        <v>193</v>
      </c>
      <c r="C125" s="256" t="s">
        <v>429</v>
      </c>
      <c r="D125" s="255" t="s">
        <v>429</v>
      </c>
      <c r="E125" s="41" t="s">
        <v>429</v>
      </c>
    </row>
    <row r="126" spans="1:5" ht="15" customHeight="1">
      <c r="A126" s="36" t="s">
        <v>194</v>
      </c>
      <c r="B126" s="70" t="s">
        <v>173</v>
      </c>
      <c r="C126" s="256" t="s">
        <v>429</v>
      </c>
      <c r="D126" s="255" t="s">
        <v>429</v>
      </c>
      <c r="E126" s="41" t="s">
        <v>429</v>
      </c>
    </row>
    <row r="127" spans="1:5" ht="15" customHeight="1">
      <c r="A127" s="36" t="s">
        <v>195</v>
      </c>
      <c r="B127" s="70" t="s">
        <v>196</v>
      </c>
      <c r="C127" s="256">
        <v>41044</v>
      </c>
      <c r="D127" s="255">
        <v>41044</v>
      </c>
      <c r="E127" s="41">
        <v>41044</v>
      </c>
    </row>
    <row r="128" spans="1:5" ht="15" customHeight="1">
      <c r="A128" s="36" t="s">
        <v>197</v>
      </c>
      <c r="B128" s="70" t="s">
        <v>198</v>
      </c>
      <c r="C128" s="256" t="s">
        <v>429</v>
      </c>
      <c r="D128" s="255"/>
      <c r="E128" s="41"/>
    </row>
    <row r="129" spans="1:5" ht="15" customHeight="1">
      <c r="A129" s="36" t="s">
        <v>199</v>
      </c>
      <c r="B129" s="70" t="s">
        <v>179</v>
      </c>
      <c r="C129" s="256">
        <v>1145</v>
      </c>
      <c r="D129" s="255">
        <v>8057</v>
      </c>
      <c r="E129" s="41">
        <v>8057</v>
      </c>
    </row>
    <row r="130" spans="1:5" ht="15" customHeight="1">
      <c r="A130" s="36" t="s">
        <v>200</v>
      </c>
      <c r="B130" s="70" t="s">
        <v>201</v>
      </c>
      <c r="C130" s="256" t="s">
        <v>429</v>
      </c>
      <c r="D130" s="255" t="s">
        <v>429</v>
      </c>
      <c r="E130" s="41" t="s">
        <v>429</v>
      </c>
    </row>
    <row r="131" spans="1:5" ht="15" customHeight="1" thickBot="1">
      <c r="A131" s="71" t="s">
        <v>202</v>
      </c>
      <c r="B131" s="70" t="s">
        <v>203</v>
      </c>
      <c r="C131" s="261">
        <v>9350</v>
      </c>
      <c r="D131" s="259">
        <v>9350</v>
      </c>
      <c r="E131" s="45">
        <v>9350</v>
      </c>
    </row>
    <row r="132" spans="1:5" ht="15" customHeight="1" thickBot="1">
      <c r="A132" s="33" t="s">
        <v>33</v>
      </c>
      <c r="B132" s="81" t="s">
        <v>204</v>
      </c>
      <c r="C132" s="251">
        <f>+C133+C134</f>
        <v>0</v>
      </c>
      <c r="D132" s="251">
        <f>+D133+D134</f>
        <v>0</v>
      </c>
      <c r="E132" s="35">
        <f>+E133+E134</f>
        <v>0</v>
      </c>
    </row>
    <row r="133" spans="1:5" ht="12" customHeight="1">
      <c r="A133" s="36" t="s">
        <v>35</v>
      </c>
      <c r="B133" s="82" t="s">
        <v>205</v>
      </c>
      <c r="C133" s="260"/>
      <c r="D133" s="260"/>
      <c r="E133" s="38"/>
    </row>
    <row r="134" spans="1:5" ht="12" customHeight="1" thickBot="1">
      <c r="A134" s="42" t="s">
        <v>37</v>
      </c>
      <c r="B134" s="77" t="s">
        <v>206</v>
      </c>
      <c r="C134" s="259"/>
      <c r="D134" s="259"/>
      <c r="E134" s="45"/>
    </row>
    <row r="135" spans="1:5" ht="15" customHeight="1" thickBot="1">
      <c r="A135" s="33" t="s">
        <v>207</v>
      </c>
      <c r="B135" s="81" t="s">
        <v>208</v>
      </c>
      <c r="C135" s="251">
        <f>+C98+C118+C132</f>
        <v>269944</v>
      </c>
      <c r="D135" s="251">
        <f>+D98+D118+D132</f>
        <v>319911</v>
      </c>
      <c r="E135" s="35">
        <f>+E98+E118+E132</f>
        <v>322397</v>
      </c>
    </row>
    <row r="136" spans="1:5" ht="15" customHeight="1" thickBot="1">
      <c r="A136" s="33" t="s">
        <v>55</v>
      </c>
      <c r="B136" s="81" t="s">
        <v>209</v>
      </c>
      <c r="C136" s="251">
        <f>+C137+C138+C139</f>
        <v>0</v>
      </c>
      <c r="D136" s="251">
        <f>+D137+D138+D139</f>
        <v>0</v>
      </c>
      <c r="E136" s="35">
        <f>+E137+E138+E139</f>
        <v>0</v>
      </c>
    </row>
    <row r="137" spans="1:5" ht="15" customHeight="1">
      <c r="A137" s="36" t="s">
        <v>57</v>
      </c>
      <c r="B137" s="82" t="s">
        <v>210</v>
      </c>
      <c r="C137" s="256"/>
      <c r="D137" s="255"/>
      <c r="E137" s="41"/>
    </row>
    <row r="138" spans="1:5" ht="15" customHeight="1">
      <c r="A138" s="36" t="s">
        <v>59</v>
      </c>
      <c r="B138" s="82" t="s">
        <v>211</v>
      </c>
      <c r="C138" s="256"/>
      <c r="D138" s="255"/>
      <c r="E138" s="41"/>
    </row>
    <row r="139" spans="1:5" ht="15" customHeight="1" thickBot="1">
      <c r="A139" s="71" t="s">
        <v>61</v>
      </c>
      <c r="B139" s="83" t="s">
        <v>212</v>
      </c>
      <c r="C139" s="256"/>
      <c r="D139" s="255"/>
      <c r="E139" s="41"/>
    </row>
    <row r="140" spans="1:5" ht="15" customHeight="1" thickBot="1">
      <c r="A140" s="33" t="s">
        <v>77</v>
      </c>
      <c r="B140" s="81" t="s">
        <v>213</v>
      </c>
      <c r="C140" s="251">
        <f>+C141+C142+C143+C144</f>
        <v>0</v>
      </c>
      <c r="D140" s="251">
        <f>+D141+D142+D143+D144</f>
        <v>0</v>
      </c>
      <c r="E140" s="35">
        <f>+E141+E142+E143+E144</f>
        <v>0</v>
      </c>
    </row>
    <row r="141" spans="1:5" ht="15" customHeight="1">
      <c r="A141" s="36" t="s">
        <v>79</v>
      </c>
      <c r="B141" s="82" t="s">
        <v>214</v>
      </c>
      <c r="C141" s="256"/>
      <c r="D141" s="255"/>
      <c r="E141" s="41"/>
    </row>
    <row r="142" spans="1:5" ht="15" customHeight="1">
      <c r="A142" s="36" t="s">
        <v>81</v>
      </c>
      <c r="B142" s="82" t="s">
        <v>215</v>
      </c>
      <c r="C142" s="256"/>
      <c r="D142" s="255"/>
      <c r="E142" s="41"/>
    </row>
    <row r="143" spans="1:5" ht="15" customHeight="1">
      <c r="A143" s="36" t="s">
        <v>83</v>
      </c>
      <c r="B143" s="82" t="s">
        <v>216</v>
      </c>
      <c r="C143" s="256"/>
      <c r="D143" s="255"/>
      <c r="E143" s="41"/>
    </row>
    <row r="144" spans="1:5" ht="15" customHeight="1" thickBot="1">
      <c r="A144" s="71" t="s">
        <v>85</v>
      </c>
      <c r="B144" s="83" t="s">
        <v>217</v>
      </c>
      <c r="C144" s="256"/>
      <c r="D144" s="255"/>
      <c r="E144" s="41"/>
    </row>
    <row r="145" spans="1:5" ht="15" customHeight="1" thickBot="1">
      <c r="A145" s="33" t="s">
        <v>218</v>
      </c>
      <c r="B145" s="81" t="s">
        <v>219</v>
      </c>
      <c r="C145" s="258">
        <f>+C146+C147+C148+C149</f>
        <v>0</v>
      </c>
      <c r="D145" s="258">
        <f>+D146+D147+D148+D149</f>
        <v>0</v>
      </c>
      <c r="E145" s="46">
        <f>+E146+E147+E148+E149</f>
        <v>0</v>
      </c>
    </row>
    <row r="146" spans="1:5" ht="15" customHeight="1">
      <c r="A146" s="36" t="s">
        <v>91</v>
      </c>
      <c r="B146" s="82" t="s">
        <v>220</v>
      </c>
      <c r="C146" s="256"/>
      <c r="D146" s="255"/>
      <c r="E146" s="41"/>
    </row>
    <row r="147" spans="1:5" ht="15" customHeight="1">
      <c r="A147" s="36" t="s">
        <v>93</v>
      </c>
      <c r="B147" s="82" t="s">
        <v>221</v>
      </c>
      <c r="C147" s="256"/>
      <c r="D147" s="255"/>
      <c r="E147" s="41"/>
    </row>
    <row r="148" spans="1:5" ht="15" customHeight="1">
      <c r="A148" s="36" t="s">
        <v>95</v>
      </c>
      <c r="B148" s="82" t="s">
        <v>222</v>
      </c>
      <c r="C148" s="256"/>
      <c r="D148" s="255"/>
      <c r="E148" s="41"/>
    </row>
    <row r="149" spans="1:5" ht="15" customHeight="1" thickBot="1">
      <c r="A149" s="71" t="s">
        <v>97</v>
      </c>
      <c r="B149" s="83" t="s">
        <v>223</v>
      </c>
      <c r="C149" s="256"/>
      <c r="D149" s="255"/>
      <c r="E149" s="41"/>
    </row>
    <row r="150" spans="1:5" ht="15" customHeight="1" thickBot="1">
      <c r="A150" s="33" t="s">
        <v>99</v>
      </c>
      <c r="B150" s="81" t="s">
        <v>224</v>
      </c>
      <c r="C150" s="257">
        <f>+C151+C152+C153+C154</f>
        <v>0</v>
      </c>
      <c r="D150" s="257">
        <f>+D151+D152+D153+D154</f>
        <v>0</v>
      </c>
      <c r="E150" s="84">
        <f>+E151+E152+E153+E154</f>
        <v>0</v>
      </c>
    </row>
    <row r="151" spans="1:5" ht="15" customHeight="1">
      <c r="A151" s="36" t="s">
        <v>101</v>
      </c>
      <c r="B151" s="82" t="s">
        <v>225</v>
      </c>
      <c r="C151" s="256"/>
      <c r="D151" s="255"/>
      <c r="E151" s="41"/>
    </row>
    <row r="152" spans="1:5" ht="15" customHeight="1">
      <c r="A152" s="36" t="s">
        <v>103</v>
      </c>
      <c r="B152" s="82" t="s">
        <v>226</v>
      </c>
      <c r="C152" s="256"/>
      <c r="D152" s="255"/>
      <c r="E152" s="41"/>
    </row>
    <row r="153" spans="1:5" ht="15" customHeight="1">
      <c r="A153" s="36" t="s">
        <v>105</v>
      </c>
      <c r="B153" s="82" t="s">
        <v>227</v>
      </c>
      <c r="C153" s="256"/>
      <c r="D153" s="255"/>
      <c r="E153" s="41"/>
    </row>
    <row r="154" spans="1:5" ht="15" customHeight="1" thickBot="1">
      <c r="A154" s="36" t="s">
        <v>107</v>
      </c>
      <c r="B154" s="82" t="s">
        <v>228</v>
      </c>
      <c r="C154" s="256"/>
      <c r="D154" s="255"/>
      <c r="E154" s="41"/>
    </row>
    <row r="155" spans="1:5" ht="15" customHeight="1" thickBot="1">
      <c r="A155" s="33" t="s">
        <v>109</v>
      </c>
      <c r="B155" s="81" t="s">
        <v>229</v>
      </c>
      <c r="C155" s="254">
        <f>+C136+C140+C145+C150</f>
        <v>0</v>
      </c>
      <c r="D155" s="254">
        <f>+D136+D140+D145+D150</f>
        <v>0</v>
      </c>
      <c r="E155" s="85">
        <f>+E136+E140+E145+E150</f>
        <v>0</v>
      </c>
    </row>
    <row r="156" spans="1:5" ht="15" customHeight="1" thickBot="1">
      <c r="A156" s="86" t="s">
        <v>230</v>
      </c>
      <c r="B156" s="87" t="s">
        <v>231</v>
      </c>
      <c r="C156" s="254">
        <f>+C135+C155</f>
        <v>269944</v>
      </c>
      <c r="D156" s="254">
        <f>+D135+D155</f>
        <v>319911</v>
      </c>
      <c r="E156" s="85">
        <f>+E135+E155</f>
        <v>322397</v>
      </c>
    </row>
    <row r="157" spans="1:5" ht="15.75" thickBot="1">
      <c r="A157" s="976" t="s">
        <v>232</v>
      </c>
      <c r="B157" s="977"/>
      <c r="C157" s="977"/>
      <c r="D157" s="253"/>
      <c r="E157" s="252"/>
    </row>
    <row r="158" spans="1:5" ht="26.25" thickBot="1">
      <c r="A158" s="33">
        <v>1</v>
      </c>
      <c r="B158" s="76" t="s">
        <v>233</v>
      </c>
      <c r="C158" s="251">
        <f>+C68-C135</f>
        <v>-24272</v>
      </c>
      <c r="D158" s="251">
        <f>+D68-D135</f>
        <v>-44511</v>
      </c>
      <c r="E158" s="35">
        <f>+E68-E135</f>
        <v>-44511</v>
      </c>
    </row>
    <row r="159" spans="1:5" ht="26.25" thickBot="1">
      <c r="A159" s="33" t="s">
        <v>19</v>
      </c>
      <c r="B159" s="76" t="s">
        <v>234</v>
      </c>
      <c r="C159" s="251">
        <f>+C91-C155</f>
        <v>24272</v>
      </c>
      <c r="D159" s="251">
        <f>+D91-D155</f>
        <v>44511</v>
      </c>
      <c r="E159" s="35">
        <f>+E91-E155</f>
        <v>44511</v>
      </c>
    </row>
  </sheetData>
  <mergeCells count="8">
    <mergeCell ref="A157:C157"/>
    <mergeCell ref="C5:E5"/>
    <mergeCell ref="C55:E55"/>
    <mergeCell ref="C95:E95"/>
    <mergeCell ref="A1:E1"/>
    <mergeCell ref="A2:E2"/>
    <mergeCell ref="C4:E4"/>
    <mergeCell ref="C109:E109"/>
  </mergeCells>
  <pageMargins left="0.11811023622047245" right="0.11811023622047245" top="0.74803149606299213" bottom="0.19685039370078741" header="0.31496062992125984" footer="0.31496062992125984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92D050"/>
  </sheetPr>
  <dimension ref="A1:O268"/>
  <sheetViews>
    <sheetView workbookViewId="0">
      <selection sqref="A1:M1"/>
    </sheetView>
  </sheetViews>
  <sheetFormatPr defaultRowHeight="15"/>
  <cols>
    <col min="1" max="1" width="5.28515625" customWidth="1"/>
    <col min="2" max="2" width="56.28515625" customWidth="1"/>
    <col min="3" max="3" width="6.85546875" customWidth="1"/>
    <col min="4" max="4" width="6.28515625" customWidth="1"/>
    <col min="5" max="5" width="6.7109375" customWidth="1"/>
    <col min="6" max="6" width="6.85546875" customWidth="1"/>
    <col min="7" max="7" width="7.42578125" customWidth="1"/>
    <col min="8" max="8" width="7" customWidth="1"/>
    <col min="9" max="9" width="6.140625" customWidth="1"/>
    <col min="10" max="10" width="6.7109375" customWidth="1"/>
    <col min="11" max="11" width="6.28515625" customWidth="1"/>
    <col min="12" max="12" width="6.7109375" customWidth="1"/>
    <col min="13" max="13" width="7.5703125" customWidth="1"/>
    <col min="14" max="14" width="7.140625" customWidth="1"/>
  </cols>
  <sheetData>
    <row r="1" spans="1:14">
      <c r="A1" s="994" t="s">
        <v>621</v>
      </c>
      <c r="B1" s="994"/>
      <c r="C1" s="994"/>
      <c r="D1" s="994"/>
      <c r="E1" s="994"/>
      <c r="F1" s="994"/>
      <c r="G1" s="994"/>
      <c r="H1" s="994"/>
      <c r="I1" s="994"/>
      <c r="J1" s="994"/>
      <c r="K1" s="994"/>
      <c r="L1" s="994"/>
      <c r="M1" s="994"/>
    </row>
    <row r="2" spans="1:14" ht="15.75">
      <c r="A2" s="1087" t="s">
        <v>603</v>
      </c>
      <c r="B2" s="1087"/>
      <c r="C2" s="1087"/>
      <c r="D2" s="1087"/>
      <c r="E2" s="1087"/>
      <c r="F2" s="1087"/>
      <c r="G2" s="1087"/>
      <c r="H2" s="1087"/>
      <c r="I2" s="1087"/>
      <c r="J2" s="1087"/>
      <c r="K2" s="1087"/>
      <c r="L2" s="1087"/>
      <c r="M2" s="1087"/>
      <c r="N2" s="1087"/>
    </row>
    <row r="3" spans="1:14" ht="15.75" thickBot="1">
      <c r="A3" s="1088" t="s">
        <v>2</v>
      </c>
      <c r="B3" s="1088"/>
      <c r="C3" s="1088"/>
      <c r="D3" s="1088"/>
      <c r="E3" s="1088"/>
      <c r="F3" s="1088"/>
      <c r="G3" s="1088"/>
      <c r="H3" s="1088"/>
      <c r="I3" s="1088"/>
      <c r="J3" s="1088"/>
      <c r="K3" s="1088"/>
      <c r="L3" s="1088"/>
      <c r="M3" s="1088"/>
    </row>
    <row r="4" spans="1:14" s="315" customFormat="1" ht="12.75" customHeight="1">
      <c r="A4" s="325" t="s">
        <v>391</v>
      </c>
      <c r="B4" s="324"/>
      <c r="C4" s="984" t="s">
        <v>394</v>
      </c>
      <c r="D4" s="985"/>
      <c r="E4" s="996"/>
      <c r="F4" s="984" t="s">
        <v>494</v>
      </c>
      <c r="G4" s="985"/>
      <c r="H4" s="985"/>
      <c r="I4" s="985"/>
      <c r="J4" s="985"/>
      <c r="K4" s="985"/>
      <c r="L4" s="985"/>
      <c r="M4" s="985"/>
      <c r="N4" s="986"/>
    </row>
    <row r="5" spans="1:14" s="315" customFormat="1" ht="12.75" customHeight="1">
      <c r="A5" s="320" t="s">
        <v>392</v>
      </c>
      <c r="B5" s="318" t="s">
        <v>324</v>
      </c>
      <c r="C5" s="987" t="s">
        <v>393</v>
      </c>
      <c r="D5" s="988"/>
      <c r="E5" s="989"/>
      <c r="F5" s="990" t="s">
        <v>365</v>
      </c>
      <c r="G5" s="991"/>
      <c r="H5" s="992"/>
      <c r="I5" s="990" t="s">
        <v>546</v>
      </c>
      <c r="J5" s="991"/>
      <c r="K5" s="992"/>
      <c r="L5" s="990" t="s">
        <v>545</v>
      </c>
      <c r="M5" s="991"/>
      <c r="N5" s="993"/>
    </row>
    <row r="6" spans="1:14" s="315" customFormat="1" ht="12.75" customHeight="1">
      <c r="A6" s="320"/>
      <c r="B6" s="318"/>
      <c r="C6" s="323" t="s">
        <v>534</v>
      </c>
      <c r="D6" s="322" t="s">
        <v>544</v>
      </c>
      <c r="E6" s="322" t="s">
        <v>543</v>
      </c>
      <c r="F6" s="323" t="s">
        <v>534</v>
      </c>
      <c r="G6" s="322" t="s">
        <v>544</v>
      </c>
      <c r="H6" s="322" t="s">
        <v>543</v>
      </c>
      <c r="I6" s="323" t="s">
        <v>534</v>
      </c>
      <c r="J6" s="322" t="s">
        <v>544</v>
      </c>
      <c r="K6" s="322" t="s">
        <v>543</v>
      </c>
      <c r="L6" s="323" t="s">
        <v>534</v>
      </c>
      <c r="M6" s="322" t="s">
        <v>544</v>
      </c>
      <c r="N6" s="322" t="s">
        <v>543</v>
      </c>
    </row>
    <row r="7" spans="1:14" s="315" customFormat="1" ht="12.75" customHeight="1" thickBot="1">
      <c r="A7" s="320"/>
      <c r="B7" s="319"/>
      <c r="C7" s="318"/>
      <c r="D7" s="317" t="s">
        <v>542</v>
      </c>
      <c r="E7" s="317" t="s">
        <v>541</v>
      </c>
      <c r="F7" s="318"/>
      <c r="G7" s="317" t="s">
        <v>542</v>
      </c>
      <c r="H7" s="317" t="s">
        <v>541</v>
      </c>
      <c r="I7" s="318"/>
      <c r="J7" s="317" t="s">
        <v>542</v>
      </c>
      <c r="K7" s="317" t="s">
        <v>541</v>
      </c>
      <c r="L7" s="318"/>
      <c r="M7" s="317" t="s">
        <v>542</v>
      </c>
      <c r="N7" s="317" t="s">
        <v>541</v>
      </c>
    </row>
    <row r="8" spans="1:14" s="315" customFormat="1" ht="15" customHeight="1" thickBot="1">
      <c r="A8" s="314">
        <v>1</v>
      </c>
      <c r="B8" s="313">
        <v>2</v>
      </c>
      <c r="C8" s="775">
        <v>3</v>
      </c>
      <c r="D8" s="775">
        <v>4</v>
      </c>
      <c r="E8" s="775">
        <v>5</v>
      </c>
      <c r="F8" s="775">
        <v>6</v>
      </c>
      <c r="G8" s="775">
        <v>7</v>
      </c>
      <c r="H8" s="775">
        <v>8</v>
      </c>
      <c r="I8" s="775">
        <v>9</v>
      </c>
      <c r="J8" s="774">
        <v>10</v>
      </c>
      <c r="K8" s="774">
        <v>11</v>
      </c>
      <c r="L8" s="774">
        <v>12</v>
      </c>
      <c r="M8" s="774">
        <v>13</v>
      </c>
      <c r="N8" s="773">
        <v>14</v>
      </c>
    </row>
    <row r="9" spans="1:14" s="315" customFormat="1" ht="15" customHeight="1" thickBot="1">
      <c r="A9" s="857"/>
      <c r="B9" s="856" t="s">
        <v>602</v>
      </c>
      <c r="C9" s="855"/>
      <c r="D9" s="855"/>
      <c r="E9" s="855"/>
      <c r="F9" s="855"/>
      <c r="G9" s="855"/>
      <c r="H9" s="855"/>
      <c r="I9" s="855"/>
      <c r="J9" s="855"/>
      <c r="K9" s="855"/>
      <c r="L9" s="855"/>
      <c r="M9" s="855"/>
      <c r="N9" s="854"/>
    </row>
    <row r="10" spans="1:14" s="315" customFormat="1" ht="15.2" customHeight="1" thickBot="1">
      <c r="A10" s="760" t="s">
        <v>5</v>
      </c>
      <c r="B10" s="430" t="s">
        <v>6</v>
      </c>
      <c r="C10" s="396">
        <f>SUM(C11:C16)</f>
        <v>76077</v>
      </c>
      <c r="D10" s="396">
        <f t="shared" ref="D10:D22" si="0">SUM(G10,J10,M10)</f>
        <v>84255</v>
      </c>
      <c r="E10" s="396">
        <f t="shared" ref="E10:E22" si="1">SUM(H10,K10,N10)</f>
        <v>84390</v>
      </c>
      <c r="F10" s="396">
        <v>41727</v>
      </c>
      <c r="G10" s="396">
        <f>SUM(G11:G16)</f>
        <v>49589</v>
      </c>
      <c r="H10" s="396">
        <f>SUM(H11:H16)</f>
        <v>49724</v>
      </c>
      <c r="I10" s="396">
        <f>SUM(I11:I16)</f>
        <v>0</v>
      </c>
      <c r="J10" s="419"/>
      <c r="K10" s="419"/>
      <c r="L10" s="419">
        <f>SUM(L11:L16)</f>
        <v>34350</v>
      </c>
      <c r="M10" s="419">
        <f>SUM(M11:M16)</f>
        <v>34666</v>
      </c>
      <c r="N10" s="418">
        <f>SUM(N11:N16)</f>
        <v>34666</v>
      </c>
    </row>
    <row r="11" spans="1:14" s="315" customFormat="1" ht="15.2" customHeight="1">
      <c r="A11" s="763" t="s">
        <v>7</v>
      </c>
      <c r="B11" s="416" t="s">
        <v>8</v>
      </c>
      <c r="C11" s="442">
        <v>52985</v>
      </c>
      <c r="D11" s="415">
        <f t="shared" si="0"/>
        <v>52985</v>
      </c>
      <c r="E11" s="415">
        <f t="shared" si="1"/>
        <v>56310</v>
      </c>
      <c r="F11" s="442">
        <v>18635</v>
      </c>
      <c r="G11" s="442">
        <v>18635</v>
      </c>
      <c r="H11" s="442">
        <v>21960</v>
      </c>
      <c r="I11" s="442"/>
      <c r="J11" s="441"/>
      <c r="K11" s="441"/>
      <c r="L11" s="441">
        <v>34350</v>
      </c>
      <c r="M11" s="441">
        <v>34350</v>
      </c>
      <c r="N11" s="440">
        <v>34350</v>
      </c>
    </row>
    <row r="12" spans="1:14" s="315" customFormat="1" ht="15.2" customHeight="1">
      <c r="A12" s="807" t="s">
        <v>9</v>
      </c>
      <c r="B12" s="413" t="s">
        <v>10</v>
      </c>
      <c r="C12" s="438" t="s">
        <v>429</v>
      </c>
      <c r="D12" s="412">
        <f t="shared" si="0"/>
        <v>0</v>
      </c>
      <c r="E12" s="412">
        <f t="shared" si="1"/>
        <v>0</v>
      </c>
      <c r="F12" s="438" t="s">
        <v>429</v>
      </c>
      <c r="G12" s="438"/>
      <c r="H12" s="438"/>
      <c r="I12" s="438"/>
      <c r="J12" s="437"/>
      <c r="K12" s="437"/>
      <c r="L12" s="437"/>
      <c r="M12" s="437"/>
      <c r="N12" s="436"/>
    </row>
    <row r="13" spans="1:14" s="315" customFormat="1" ht="15.2" customHeight="1">
      <c r="A13" s="807" t="s">
        <v>11</v>
      </c>
      <c r="B13" s="413" t="s">
        <v>12</v>
      </c>
      <c r="C13" s="438">
        <v>20269</v>
      </c>
      <c r="D13" s="412">
        <f t="shared" si="0"/>
        <v>20269</v>
      </c>
      <c r="E13" s="412">
        <f t="shared" si="1"/>
        <v>16944</v>
      </c>
      <c r="F13" s="438">
        <v>20269</v>
      </c>
      <c r="G13" s="438">
        <v>20269</v>
      </c>
      <c r="H13" s="438">
        <v>16944</v>
      </c>
      <c r="I13" s="438"/>
      <c r="J13" s="437"/>
      <c r="K13" s="437"/>
      <c r="L13" s="437"/>
      <c r="M13" s="437"/>
      <c r="N13" s="436"/>
    </row>
    <row r="14" spans="1:14" s="315" customFormat="1" ht="15.2" customHeight="1">
      <c r="A14" s="807" t="s">
        <v>13</v>
      </c>
      <c r="B14" s="413" t="s">
        <v>14</v>
      </c>
      <c r="C14" s="438">
        <v>1846</v>
      </c>
      <c r="D14" s="412">
        <f t="shared" si="0"/>
        <v>1846</v>
      </c>
      <c r="E14" s="412">
        <f t="shared" si="1"/>
        <v>1846</v>
      </c>
      <c r="F14" s="438">
        <v>1846</v>
      </c>
      <c r="G14" s="438">
        <v>1846</v>
      </c>
      <c r="H14" s="438">
        <v>1846</v>
      </c>
      <c r="I14" s="438"/>
      <c r="J14" s="437"/>
      <c r="K14" s="437"/>
      <c r="L14" s="437"/>
      <c r="M14" s="437"/>
      <c r="N14" s="436"/>
    </row>
    <row r="15" spans="1:14" s="315" customFormat="1" ht="15.2" customHeight="1">
      <c r="A15" s="807" t="s">
        <v>15</v>
      </c>
      <c r="B15" s="413" t="s">
        <v>16</v>
      </c>
      <c r="C15" s="853">
        <v>977</v>
      </c>
      <c r="D15" s="412">
        <f t="shared" si="0"/>
        <v>8752</v>
      </c>
      <c r="E15" s="412">
        <f t="shared" si="1"/>
        <v>8712</v>
      </c>
      <c r="F15" s="853">
        <v>977</v>
      </c>
      <c r="G15" s="853">
        <v>8717</v>
      </c>
      <c r="H15" s="853">
        <v>8677</v>
      </c>
      <c r="I15" s="853"/>
      <c r="J15" s="852"/>
      <c r="K15" s="852"/>
      <c r="L15" s="852"/>
      <c r="M15" s="852">
        <v>35</v>
      </c>
      <c r="N15" s="851">
        <v>35</v>
      </c>
    </row>
    <row r="16" spans="1:14" s="315" customFormat="1" ht="15.2" customHeight="1" thickBot="1">
      <c r="A16" s="795" t="s">
        <v>17</v>
      </c>
      <c r="B16" s="410" t="s">
        <v>18</v>
      </c>
      <c r="C16" s="850"/>
      <c r="D16" s="408">
        <f t="shared" si="0"/>
        <v>403</v>
      </c>
      <c r="E16" s="408">
        <f t="shared" si="1"/>
        <v>578</v>
      </c>
      <c r="F16" s="850"/>
      <c r="G16" s="850">
        <v>122</v>
      </c>
      <c r="H16" s="850">
        <v>297</v>
      </c>
      <c r="I16" s="850"/>
      <c r="J16" s="849"/>
      <c r="K16" s="849"/>
      <c r="L16" s="849"/>
      <c r="M16" s="849">
        <v>281</v>
      </c>
      <c r="N16" s="848">
        <v>281</v>
      </c>
    </row>
    <row r="17" spans="1:14" s="315" customFormat="1" ht="15.2" customHeight="1" thickBot="1">
      <c r="A17" s="760" t="s">
        <v>19</v>
      </c>
      <c r="B17" s="404" t="s">
        <v>20</v>
      </c>
      <c r="C17" s="396">
        <f>+C18+C19+C20+C21+C22</f>
        <v>26202</v>
      </c>
      <c r="D17" s="396">
        <f t="shared" si="0"/>
        <v>41520</v>
      </c>
      <c r="E17" s="396">
        <f t="shared" si="1"/>
        <v>43794</v>
      </c>
      <c r="F17" s="396">
        <f>+F18+F19+F20+F21+F22</f>
        <v>26202</v>
      </c>
      <c r="G17" s="396">
        <f>+G18+G19+G20+G21+G22</f>
        <v>41520</v>
      </c>
      <c r="H17" s="396">
        <f>+H18+H19+H20+H21+H22</f>
        <v>43794</v>
      </c>
      <c r="I17" s="396">
        <f>+I18+I19+I20+I21+I22</f>
        <v>0</v>
      </c>
      <c r="J17" s="419"/>
      <c r="K17" s="419"/>
      <c r="L17" s="419">
        <v>0</v>
      </c>
      <c r="M17" s="419">
        <v>0</v>
      </c>
      <c r="N17" s="418">
        <v>0</v>
      </c>
    </row>
    <row r="18" spans="1:14" s="315" customFormat="1" ht="15.2" customHeight="1">
      <c r="A18" s="763" t="s">
        <v>21</v>
      </c>
      <c r="B18" s="416" t="s">
        <v>22</v>
      </c>
      <c r="C18" s="442"/>
      <c r="D18" s="415">
        <f t="shared" si="0"/>
        <v>0</v>
      </c>
      <c r="E18" s="415">
        <f t="shared" si="1"/>
        <v>0</v>
      </c>
      <c r="F18" s="442"/>
      <c r="G18" s="442"/>
      <c r="H18" s="442"/>
      <c r="I18" s="442"/>
      <c r="J18" s="441"/>
      <c r="K18" s="441"/>
      <c r="L18" s="441"/>
      <c r="M18" s="441"/>
      <c r="N18" s="440"/>
    </row>
    <row r="19" spans="1:14" s="315" customFormat="1" ht="15.2" customHeight="1">
      <c r="A19" s="807" t="s">
        <v>23</v>
      </c>
      <c r="B19" s="413" t="s">
        <v>24</v>
      </c>
      <c r="C19" s="438"/>
      <c r="D19" s="412">
        <f t="shared" si="0"/>
        <v>0</v>
      </c>
      <c r="E19" s="412">
        <f t="shared" si="1"/>
        <v>0</v>
      </c>
      <c r="F19" s="438"/>
      <c r="G19" s="438"/>
      <c r="H19" s="438"/>
      <c r="I19" s="438"/>
      <c r="J19" s="437"/>
      <c r="K19" s="437"/>
      <c r="L19" s="437"/>
      <c r="M19" s="437"/>
      <c r="N19" s="436"/>
    </row>
    <row r="20" spans="1:14" s="315" customFormat="1" ht="15.2" customHeight="1">
      <c r="A20" s="807" t="s">
        <v>25</v>
      </c>
      <c r="B20" s="413" t="s">
        <v>26</v>
      </c>
      <c r="C20" s="438"/>
      <c r="D20" s="412">
        <f t="shared" si="0"/>
        <v>0</v>
      </c>
      <c r="E20" s="412">
        <f t="shared" si="1"/>
        <v>0</v>
      </c>
      <c r="F20" s="438"/>
      <c r="G20" s="438"/>
      <c r="H20" s="438"/>
      <c r="I20" s="438"/>
      <c r="J20" s="437"/>
      <c r="K20" s="437"/>
      <c r="L20" s="437"/>
      <c r="M20" s="437"/>
      <c r="N20" s="436"/>
    </row>
    <row r="21" spans="1:14" s="315" customFormat="1" ht="15.2" customHeight="1">
      <c r="A21" s="807" t="s">
        <v>27</v>
      </c>
      <c r="B21" s="413" t="s">
        <v>28</v>
      </c>
      <c r="C21" s="438"/>
      <c r="D21" s="412">
        <f t="shared" si="0"/>
        <v>0</v>
      </c>
      <c r="E21" s="412">
        <f t="shared" si="1"/>
        <v>0</v>
      </c>
      <c r="F21" s="438"/>
      <c r="G21" s="438"/>
      <c r="H21" s="438"/>
      <c r="I21" s="438"/>
      <c r="J21" s="437"/>
      <c r="K21" s="437"/>
      <c r="L21" s="437"/>
      <c r="M21" s="437"/>
      <c r="N21" s="436"/>
    </row>
    <row r="22" spans="1:14" s="315" customFormat="1" ht="15.2" customHeight="1">
      <c r="A22" s="807" t="s">
        <v>29</v>
      </c>
      <c r="B22" s="413" t="s">
        <v>30</v>
      </c>
      <c r="C22" s="438">
        <v>26202</v>
      </c>
      <c r="D22" s="412">
        <f t="shared" si="0"/>
        <v>41520</v>
      </c>
      <c r="E22" s="412">
        <f t="shared" si="1"/>
        <v>43794</v>
      </c>
      <c r="F22" s="438">
        <v>26202</v>
      </c>
      <c r="G22" s="438">
        <v>41520</v>
      </c>
      <c r="H22" s="438">
        <v>43794</v>
      </c>
      <c r="I22" s="438"/>
      <c r="J22" s="437"/>
      <c r="K22" s="437"/>
      <c r="L22" s="437">
        <v>0</v>
      </c>
      <c r="M22" s="437">
        <v>0</v>
      </c>
      <c r="N22" s="436">
        <v>0</v>
      </c>
    </row>
    <row r="23" spans="1:14" s="315" customFormat="1" ht="15.2" customHeight="1" thickBot="1">
      <c r="A23" s="795" t="s">
        <v>31</v>
      </c>
      <c r="B23" s="410" t="s">
        <v>32</v>
      </c>
      <c r="C23" s="434">
        <v>2145</v>
      </c>
      <c r="D23" s="408">
        <v>17463</v>
      </c>
      <c r="E23" s="408">
        <f t="shared" ref="E23:E30" si="2">SUM(H23,K23,N23)</f>
        <v>17581</v>
      </c>
      <c r="F23" s="434">
        <v>2145</v>
      </c>
      <c r="G23" s="434">
        <v>17463</v>
      </c>
      <c r="H23" s="434">
        <v>17581</v>
      </c>
      <c r="I23" s="434"/>
      <c r="J23" s="433"/>
      <c r="K23" s="433"/>
      <c r="L23" s="433"/>
      <c r="M23" s="433"/>
      <c r="N23" s="432"/>
    </row>
    <row r="24" spans="1:14" s="315" customFormat="1" ht="15.2" customHeight="1" thickBot="1">
      <c r="A24" s="760" t="s">
        <v>33</v>
      </c>
      <c r="B24" s="430" t="s">
        <v>504</v>
      </c>
      <c r="C24" s="396">
        <f>+C25+C26+C27+C28+C29</f>
        <v>109437</v>
      </c>
      <c r="D24" s="396">
        <f t="shared" ref="D24:D30" si="3">SUM(G24,J24,M24)</f>
        <v>114307</v>
      </c>
      <c r="E24" s="396">
        <f t="shared" si="2"/>
        <v>114347</v>
      </c>
      <c r="F24" s="396">
        <f>+F25+F26+F27+F28+F29</f>
        <v>109437</v>
      </c>
      <c r="G24" s="396">
        <f>+G25+G26+G27+G28+G29</f>
        <v>114307</v>
      </c>
      <c r="H24" s="396">
        <f>+H25+H26+H27+H28+H29</f>
        <v>114347</v>
      </c>
      <c r="I24" s="396">
        <f>+I25+I26+I27+I28+I29</f>
        <v>0</v>
      </c>
      <c r="J24" s="396">
        <f>+J25+J26+J27+J28+J29</f>
        <v>0</v>
      </c>
      <c r="K24" s="396"/>
      <c r="L24" s="396">
        <f>+L25+L26+L27+L28+L29</f>
        <v>0</v>
      </c>
      <c r="M24" s="419">
        <f>+M25+M26+M27+M28+M29</f>
        <v>0</v>
      </c>
      <c r="N24" s="418">
        <f>+N25+N26+N27+N28+N29</f>
        <v>0</v>
      </c>
    </row>
    <row r="25" spans="1:14" s="315" customFormat="1" ht="15.2" customHeight="1">
      <c r="A25" s="763" t="s">
        <v>35</v>
      </c>
      <c r="B25" s="416" t="s">
        <v>36</v>
      </c>
      <c r="C25" s="442"/>
      <c r="D25" s="415">
        <f t="shared" si="3"/>
        <v>59889</v>
      </c>
      <c r="E25" s="415">
        <f t="shared" si="2"/>
        <v>59929</v>
      </c>
      <c r="F25" s="442"/>
      <c r="G25" s="442">
        <v>59889</v>
      </c>
      <c r="H25" s="442">
        <v>59929</v>
      </c>
      <c r="I25" s="442"/>
      <c r="J25" s="441"/>
      <c r="K25" s="441"/>
      <c r="L25" s="441"/>
      <c r="M25" s="441"/>
      <c r="N25" s="440"/>
    </row>
    <row r="26" spans="1:14" s="315" customFormat="1" ht="15.2" customHeight="1">
      <c r="A26" s="807" t="s">
        <v>37</v>
      </c>
      <c r="B26" s="413" t="s">
        <v>38</v>
      </c>
      <c r="C26" s="438"/>
      <c r="D26" s="412">
        <f t="shared" si="3"/>
        <v>0</v>
      </c>
      <c r="E26" s="412">
        <f t="shared" si="2"/>
        <v>0</v>
      </c>
      <c r="F26" s="438"/>
      <c r="G26" s="438">
        <v>0</v>
      </c>
      <c r="H26" s="438"/>
      <c r="I26" s="438"/>
      <c r="J26" s="437"/>
      <c r="K26" s="437"/>
      <c r="L26" s="437"/>
      <c r="M26" s="437"/>
      <c r="N26" s="436"/>
    </row>
    <row r="27" spans="1:14" s="315" customFormat="1" ht="15.2" customHeight="1">
      <c r="A27" s="807" t="s">
        <v>39</v>
      </c>
      <c r="B27" s="413" t="s">
        <v>40</v>
      </c>
      <c r="C27" s="438"/>
      <c r="D27" s="412">
        <f t="shared" si="3"/>
        <v>0</v>
      </c>
      <c r="E27" s="412">
        <f t="shared" si="2"/>
        <v>0</v>
      </c>
      <c r="F27" s="438"/>
      <c r="G27" s="438">
        <v>0</v>
      </c>
      <c r="H27" s="438"/>
      <c r="I27" s="438"/>
      <c r="J27" s="437"/>
      <c r="K27" s="437"/>
      <c r="L27" s="437"/>
      <c r="M27" s="437"/>
      <c r="N27" s="436"/>
    </row>
    <row r="28" spans="1:14" s="315" customFormat="1" ht="15.2" customHeight="1">
      <c r="A28" s="807" t="s">
        <v>41</v>
      </c>
      <c r="B28" s="413" t="s">
        <v>42</v>
      </c>
      <c r="C28" s="438"/>
      <c r="D28" s="412">
        <f t="shared" si="3"/>
        <v>0</v>
      </c>
      <c r="E28" s="412">
        <f t="shared" si="2"/>
        <v>0</v>
      </c>
      <c r="F28" s="438"/>
      <c r="G28" s="438">
        <v>0</v>
      </c>
      <c r="H28" s="438"/>
      <c r="I28" s="438"/>
      <c r="J28" s="437"/>
      <c r="K28" s="437"/>
      <c r="L28" s="437"/>
      <c r="M28" s="437"/>
      <c r="N28" s="436"/>
    </row>
    <row r="29" spans="1:14" s="315" customFormat="1" ht="15.2" customHeight="1">
      <c r="A29" s="807" t="s">
        <v>43</v>
      </c>
      <c r="B29" s="413" t="s">
        <v>44</v>
      </c>
      <c r="C29" s="438">
        <v>109437</v>
      </c>
      <c r="D29" s="412">
        <f t="shared" si="3"/>
        <v>54418</v>
      </c>
      <c r="E29" s="412">
        <f t="shared" si="2"/>
        <v>54418</v>
      </c>
      <c r="F29" s="438">
        <v>109437</v>
      </c>
      <c r="G29" s="438">
        <v>54418</v>
      </c>
      <c r="H29" s="438">
        <v>54418</v>
      </c>
      <c r="I29" s="438"/>
      <c r="J29" s="437"/>
      <c r="K29" s="437"/>
      <c r="L29" s="437"/>
      <c r="M29" s="437"/>
      <c r="N29" s="436"/>
    </row>
    <row r="30" spans="1:14" s="315" customFormat="1" ht="15.2" customHeight="1" thickBot="1">
      <c r="A30" s="795" t="s">
        <v>45</v>
      </c>
      <c r="B30" s="410" t="s">
        <v>46</v>
      </c>
      <c r="C30" s="434">
        <v>58427</v>
      </c>
      <c r="D30" s="408">
        <f t="shared" si="3"/>
        <v>43109</v>
      </c>
      <c r="E30" s="408">
        <f t="shared" si="2"/>
        <v>43109</v>
      </c>
      <c r="F30" s="434">
        <v>58427</v>
      </c>
      <c r="G30" s="434">
        <v>43109</v>
      </c>
      <c r="H30" s="434">
        <v>43109</v>
      </c>
      <c r="I30" s="434"/>
      <c r="J30" s="433"/>
      <c r="K30" s="433"/>
      <c r="L30" s="433"/>
      <c r="M30" s="433"/>
      <c r="N30" s="432"/>
    </row>
    <row r="31" spans="1:14" s="315" customFormat="1" ht="15.2" customHeight="1" thickBot="1">
      <c r="A31" s="760" t="s">
        <v>47</v>
      </c>
      <c r="B31" s="430" t="s">
        <v>48</v>
      </c>
      <c r="C31" s="395">
        <f t="shared" ref="C31:N31" si="4">+C32+C33+C37</f>
        <v>25179</v>
      </c>
      <c r="D31" s="395">
        <f t="shared" si="4"/>
        <v>25179</v>
      </c>
      <c r="E31" s="395">
        <f t="shared" si="4"/>
        <v>25172</v>
      </c>
      <c r="F31" s="395">
        <f t="shared" si="4"/>
        <v>15727</v>
      </c>
      <c r="G31" s="395">
        <f t="shared" si="4"/>
        <v>15727</v>
      </c>
      <c r="H31" s="395">
        <f t="shared" si="4"/>
        <v>15720</v>
      </c>
      <c r="I31" s="395">
        <f t="shared" si="4"/>
        <v>350</v>
      </c>
      <c r="J31" s="395">
        <f t="shared" si="4"/>
        <v>350</v>
      </c>
      <c r="K31" s="395">
        <f t="shared" si="4"/>
        <v>350</v>
      </c>
      <c r="L31" s="395">
        <f t="shared" si="4"/>
        <v>9102</v>
      </c>
      <c r="M31" s="395">
        <f t="shared" si="4"/>
        <v>9102</v>
      </c>
      <c r="N31" s="393">
        <f t="shared" si="4"/>
        <v>9102</v>
      </c>
    </row>
    <row r="32" spans="1:14" s="315" customFormat="1" ht="15.2" customHeight="1">
      <c r="A32" s="807" t="s">
        <v>49</v>
      </c>
      <c r="B32" s="413" t="s">
        <v>395</v>
      </c>
      <c r="C32" s="806">
        <v>1600</v>
      </c>
      <c r="D32" s="415">
        <f t="shared" ref="D32:E37" si="5">SUM(G32,J32,M32)</f>
        <v>1600</v>
      </c>
      <c r="E32" s="415">
        <f t="shared" si="5"/>
        <v>1600</v>
      </c>
      <c r="F32" s="438">
        <v>1600</v>
      </c>
      <c r="G32" s="438">
        <v>1600</v>
      </c>
      <c r="H32" s="438">
        <v>1600</v>
      </c>
      <c r="I32" s="438"/>
      <c r="J32" s="437"/>
      <c r="K32" s="437"/>
      <c r="L32" s="437"/>
      <c r="M32" s="437"/>
      <c r="N32" s="436"/>
    </row>
    <row r="33" spans="1:14" s="315" customFormat="1" ht="15.2" customHeight="1">
      <c r="A33" s="763" t="s">
        <v>50</v>
      </c>
      <c r="B33" s="416" t="s">
        <v>550</v>
      </c>
      <c r="C33" s="847">
        <f>SUM(F33,I33,L33)</f>
        <v>23150</v>
      </c>
      <c r="D33" s="847">
        <f t="shared" si="5"/>
        <v>23150</v>
      </c>
      <c r="E33" s="847">
        <f t="shared" si="5"/>
        <v>23143</v>
      </c>
      <c r="F33" s="477">
        <f t="shared" ref="F33:N33" si="6">SUM(F34:F36)</f>
        <v>13698</v>
      </c>
      <c r="G33" s="477">
        <f t="shared" si="6"/>
        <v>13698</v>
      </c>
      <c r="H33" s="477">
        <f t="shared" si="6"/>
        <v>13691</v>
      </c>
      <c r="I33" s="477">
        <f t="shared" si="6"/>
        <v>350</v>
      </c>
      <c r="J33" s="477">
        <f t="shared" si="6"/>
        <v>350</v>
      </c>
      <c r="K33" s="477">
        <f t="shared" si="6"/>
        <v>350</v>
      </c>
      <c r="L33" s="477">
        <f t="shared" si="6"/>
        <v>9102</v>
      </c>
      <c r="M33" s="477">
        <f t="shared" si="6"/>
        <v>9102</v>
      </c>
      <c r="N33" s="476">
        <f t="shared" si="6"/>
        <v>9102</v>
      </c>
    </row>
    <row r="34" spans="1:14" s="315" customFormat="1" ht="15.2" customHeight="1">
      <c r="A34" s="807" t="s">
        <v>538</v>
      </c>
      <c r="B34" s="413" t="s">
        <v>396</v>
      </c>
      <c r="C34" s="438">
        <v>19000</v>
      </c>
      <c r="D34" s="412">
        <f t="shared" si="5"/>
        <v>19000</v>
      </c>
      <c r="E34" s="412">
        <f t="shared" si="5"/>
        <v>18723</v>
      </c>
      <c r="F34" s="438">
        <v>9548</v>
      </c>
      <c r="G34" s="438">
        <v>9548</v>
      </c>
      <c r="H34" s="438">
        <v>9271</v>
      </c>
      <c r="I34" s="438">
        <v>350</v>
      </c>
      <c r="J34" s="437">
        <v>350</v>
      </c>
      <c r="K34" s="437">
        <v>350</v>
      </c>
      <c r="L34" s="437">
        <v>9102</v>
      </c>
      <c r="M34" s="437">
        <v>9102</v>
      </c>
      <c r="N34" s="436">
        <v>9102</v>
      </c>
    </row>
    <row r="35" spans="1:14" s="315" customFormat="1" ht="15.2" customHeight="1">
      <c r="A35" s="807" t="s">
        <v>537</v>
      </c>
      <c r="B35" s="413" t="s">
        <v>51</v>
      </c>
      <c r="C35" s="438">
        <v>4000</v>
      </c>
      <c r="D35" s="412">
        <f t="shared" si="5"/>
        <v>4000</v>
      </c>
      <c r="E35" s="412">
        <f t="shared" si="5"/>
        <v>4000</v>
      </c>
      <c r="F35" s="438">
        <v>4000</v>
      </c>
      <c r="G35" s="438">
        <v>4000</v>
      </c>
      <c r="H35" s="438">
        <v>4000</v>
      </c>
      <c r="I35" s="438"/>
      <c r="J35" s="437"/>
      <c r="K35" s="437"/>
      <c r="L35" s="437"/>
      <c r="M35" s="437"/>
      <c r="N35" s="436"/>
    </row>
    <row r="36" spans="1:14" s="315" customFormat="1" ht="15.2" customHeight="1">
      <c r="A36" s="807" t="s">
        <v>536</v>
      </c>
      <c r="B36" s="413" t="s">
        <v>53</v>
      </c>
      <c r="C36" s="438">
        <v>150</v>
      </c>
      <c r="D36" s="412">
        <f t="shared" si="5"/>
        <v>150</v>
      </c>
      <c r="E36" s="412">
        <f t="shared" si="5"/>
        <v>420</v>
      </c>
      <c r="F36" s="438">
        <v>150</v>
      </c>
      <c r="G36" s="438">
        <v>150</v>
      </c>
      <c r="H36" s="438">
        <v>420</v>
      </c>
      <c r="I36" s="438"/>
      <c r="J36" s="437"/>
      <c r="K36" s="437"/>
      <c r="L36" s="437"/>
      <c r="M36" s="437"/>
      <c r="N36" s="436"/>
    </row>
    <row r="37" spans="1:14" s="315" customFormat="1" ht="15.2" customHeight="1" thickBot="1">
      <c r="A37" s="803" t="s">
        <v>52</v>
      </c>
      <c r="B37" s="428" t="s">
        <v>54</v>
      </c>
      <c r="C37" s="474">
        <v>429</v>
      </c>
      <c r="D37" s="408">
        <f t="shared" si="5"/>
        <v>429</v>
      </c>
      <c r="E37" s="408">
        <f t="shared" si="5"/>
        <v>429</v>
      </c>
      <c r="F37" s="474">
        <v>429</v>
      </c>
      <c r="G37" s="474">
        <v>429</v>
      </c>
      <c r="H37" s="474">
        <v>429</v>
      </c>
      <c r="I37" s="474"/>
      <c r="J37" s="473"/>
      <c r="K37" s="473"/>
      <c r="L37" s="473"/>
      <c r="M37" s="473"/>
      <c r="N37" s="472"/>
    </row>
    <row r="38" spans="1:14" s="315" customFormat="1" ht="15.2" customHeight="1">
      <c r="A38" s="783"/>
      <c r="B38" s="809"/>
      <c r="C38" s="780"/>
      <c r="D38" s="741"/>
      <c r="E38" s="741"/>
      <c r="F38" s="780"/>
      <c r="G38" s="780"/>
      <c r="H38" s="780"/>
      <c r="I38" s="780"/>
      <c r="J38" s="780"/>
      <c r="K38" s="780"/>
      <c r="L38" s="780"/>
      <c r="M38" s="780"/>
      <c r="N38" s="780"/>
    </row>
    <row r="39" spans="1:14" s="315" customFormat="1" ht="15.2" customHeight="1">
      <c r="A39" s="783"/>
      <c r="B39" s="809"/>
      <c r="C39" s="780"/>
      <c r="D39" s="741"/>
      <c r="E39" s="741">
        <f>SUM(H39,K39,N39)</f>
        <v>0</v>
      </c>
      <c r="F39" s="780"/>
      <c r="G39" s="780"/>
      <c r="H39" s="780"/>
      <c r="I39" s="780"/>
      <c r="J39" s="780"/>
      <c r="K39" s="780"/>
      <c r="L39" s="780"/>
      <c r="M39" s="780"/>
      <c r="N39" s="460"/>
    </row>
    <row r="40" spans="1:14" s="315" customFormat="1" ht="12" thickBot="1">
      <c r="A40" s="846" t="s">
        <v>502</v>
      </c>
      <c r="B40" s="846"/>
      <c r="C40" s="846"/>
      <c r="D40" s="846"/>
      <c r="E40" s="777">
        <f>SUM(H40,K40,N40)</f>
        <v>0</v>
      </c>
      <c r="F40" s="846"/>
      <c r="G40" s="846"/>
      <c r="H40" s="846"/>
      <c r="I40" s="846"/>
      <c r="J40" s="846"/>
      <c r="K40" s="846"/>
      <c r="L40" s="846"/>
      <c r="M40" s="846"/>
    </row>
    <row r="41" spans="1:14" s="315" customFormat="1" ht="12.75" customHeight="1">
      <c r="A41" s="325" t="s">
        <v>391</v>
      </c>
      <c r="B41" s="324"/>
      <c r="C41" s="984" t="s">
        <v>394</v>
      </c>
      <c r="D41" s="985"/>
      <c r="E41" s="996"/>
      <c r="F41" s="984" t="s">
        <v>494</v>
      </c>
      <c r="G41" s="985"/>
      <c r="H41" s="985"/>
      <c r="I41" s="985"/>
      <c r="J41" s="985"/>
      <c r="K41" s="985"/>
      <c r="L41" s="985"/>
      <c r="M41" s="985"/>
      <c r="N41" s="986"/>
    </row>
    <row r="42" spans="1:14" s="315" customFormat="1" ht="12.75" customHeight="1">
      <c r="A42" s="320" t="s">
        <v>392</v>
      </c>
      <c r="B42" s="318" t="s">
        <v>324</v>
      </c>
      <c r="C42" s="987" t="s">
        <v>393</v>
      </c>
      <c r="D42" s="988"/>
      <c r="E42" s="989"/>
      <c r="F42" s="990" t="s">
        <v>365</v>
      </c>
      <c r="G42" s="991"/>
      <c r="H42" s="992"/>
      <c r="I42" s="990" t="s">
        <v>546</v>
      </c>
      <c r="J42" s="991"/>
      <c r="K42" s="992"/>
      <c r="L42" s="990" t="s">
        <v>545</v>
      </c>
      <c r="M42" s="991"/>
      <c r="N42" s="993"/>
    </row>
    <row r="43" spans="1:14" s="315" customFormat="1" ht="12.75" customHeight="1">
      <c r="A43" s="320"/>
      <c r="B43" s="318"/>
      <c r="C43" s="323" t="s">
        <v>534</v>
      </c>
      <c r="D43" s="322" t="s">
        <v>544</v>
      </c>
      <c r="E43" s="322" t="s">
        <v>543</v>
      </c>
      <c r="F43" s="323" t="s">
        <v>534</v>
      </c>
      <c r="G43" s="322" t="s">
        <v>544</v>
      </c>
      <c r="H43" s="322" t="s">
        <v>543</v>
      </c>
      <c r="I43" s="323" t="s">
        <v>534</v>
      </c>
      <c r="J43" s="322" t="s">
        <v>544</v>
      </c>
      <c r="K43" s="322" t="s">
        <v>543</v>
      </c>
      <c r="L43" s="323" t="s">
        <v>534</v>
      </c>
      <c r="M43" s="322" t="s">
        <v>544</v>
      </c>
      <c r="N43" s="322" t="s">
        <v>543</v>
      </c>
    </row>
    <row r="44" spans="1:14" s="315" customFormat="1" ht="12.75" customHeight="1" thickBot="1">
      <c r="A44" s="320"/>
      <c r="B44" s="319"/>
      <c r="C44" s="318"/>
      <c r="D44" s="317" t="s">
        <v>542</v>
      </c>
      <c r="E44" s="317" t="s">
        <v>541</v>
      </c>
      <c r="F44" s="318"/>
      <c r="G44" s="317" t="s">
        <v>542</v>
      </c>
      <c r="H44" s="317" t="s">
        <v>541</v>
      </c>
      <c r="I44" s="318"/>
      <c r="J44" s="317" t="s">
        <v>542</v>
      </c>
      <c r="K44" s="317" t="s">
        <v>541</v>
      </c>
      <c r="L44" s="318"/>
      <c r="M44" s="317" t="s">
        <v>542</v>
      </c>
      <c r="N44" s="317" t="s">
        <v>541</v>
      </c>
    </row>
    <row r="45" spans="1:14" s="315" customFormat="1" ht="15" customHeight="1" thickBot="1">
      <c r="A45" s="314">
        <v>1</v>
      </c>
      <c r="B45" s="313">
        <v>2</v>
      </c>
      <c r="C45" s="775">
        <v>3</v>
      </c>
      <c r="D45" s="775">
        <v>4</v>
      </c>
      <c r="E45" s="775">
        <v>5</v>
      </c>
      <c r="F45" s="775">
        <v>6</v>
      </c>
      <c r="G45" s="775">
        <v>7</v>
      </c>
      <c r="H45" s="775">
        <v>8</v>
      </c>
      <c r="I45" s="775">
        <v>9</v>
      </c>
      <c r="J45" s="774">
        <v>10</v>
      </c>
      <c r="K45" s="774">
        <v>11</v>
      </c>
      <c r="L45" s="774">
        <v>12</v>
      </c>
      <c r="M45" s="774">
        <v>13</v>
      </c>
      <c r="N45" s="773">
        <v>14</v>
      </c>
    </row>
    <row r="46" spans="1:14" s="315" customFormat="1" ht="15.2" customHeight="1" thickBot="1">
      <c r="A46" s="760" t="s">
        <v>55</v>
      </c>
      <c r="B46" s="430" t="s">
        <v>56</v>
      </c>
      <c r="C46" s="396">
        <f t="shared" ref="C46:J46" si="7">SUM(C47:C56)</f>
        <v>2779</v>
      </c>
      <c r="D46" s="396">
        <f t="shared" si="7"/>
        <v>2779</v>
      </c>
      <c r="E46" s="396">
        <f t="shared" si="7"/>
        <v>2783</v>
      </c>
      <c r="F46" s="396">
        <f t="shared" si="7"/>
        <v>2779</v>
      </c>
      <c r="G46" s="396">
        <f t="shared" si="7"/>
        <v>2779</v>
      </c>
      <c r="H46" s="396">
        <f t="shared" si="7"/>
        <v>2783</v>
      </c>
      <c r="I46" s="396">
        <f t="shared" si="7"/>
        <v>0</v>
      </c>
      <c r="J46" s="396">
        <f t="shared" si="7"/>
        <v>0</v>
      </c>
      <c r="K46" s="396"/>
      <c r="L46" s="396">
        <f>SUM(L47:L56)</f>
        <v>0</v>
      </c>
      <c r="M46" s="419">
        <f>SUM(M47:M56)</f>
        <v>0</v>
      </c>
      <c r="N46" s="418">
        <f>SUM(N47:N56)</f>
        <v>0</v>
      </c>
    </row>
    <row r="47" spans="1:14" s="315" customFormat="1" ht="15.2" customHeight="1">
      <c r="A47" s="763" t="s">
        <v>57</v>
      </c>
      <c r="B47" s="416" t="s">
        <v>58</v>
      </c>
      <c r="C47" s="442" t="s">
        <v>429</v>
      </c>
      <c r="D47" s="415">
        <f t="shared" ref="D47:D77" si="8">SUM(G47,J47,M47)</f>
        <v>0</v>
      </c>
      <c r="E47" s="415">
        <f t="shared" ref="E47:E77" si="9">SUM(H47,K47,N47)</f>
        <v>0</v>
      </c>
      <c r="F47" s="442" t="s">
        <v>429</v>
      </c>
      <c r="G47" s="442">
        <v>0</v>
      </c>
      <c r="H47" s="442">
        <v>0</v>
      </c>
      <c r="I47" s="442"/>
      <c r="J47" s="441"/>
      <c r="K47" s="441"/>
      <c r="L47" s="441"/>
      <c r="M47" s="441"/>
      <c r="N47" s="440"/>
    </row>
    <row r="48" spans="1:14" s="315" customFormat="1" ht="15.2" customHeight="1">
      <c r="A48" s="807" t="s">
        <v>59</v>
      </c>
      <c r="B48" s="413" t="s">
        <v>60</v>
      </c>
      <c r="C48" s="438">
        <v>1717</v>
      </c>
      <c r="D48" s="412">
        <f t="shared" si="8"/>
        <v>1717</v>
      </c>
      <c r="E48" s="412">
        <f t="shared" si="9"/>
        <v>1717</v>
      </c>
      <c r="F48" s="438">
        <v>1717</v>
      </c>
      <c r="G48" s="438">
        <v>1717</v>
      </c>
      <c r="H48" s="438">
        <v>1717</v>
      </c>
      <c r="I48" s="438"/>
      <c r="J48" s="437"/>
      <c r="K48" s="437"/>
      <c r="L48" s="437"/>
      <c r="M48" s="437"/>
      <c r="N48" s="436"/>
    </row>
    <row r="49" spans="1:14" s="315" customFormat="1" ht="15.2" customHeight="1">
      <c r="A49" s="807" t="s">
        <v>61</v>
      </c>
      <c r="B49" s="413" t="s">
        <v>62</v>
      </c>
      <c r="C49" s="438">
        <v>455</v>
      </c>
      <c r="D49" s="412">
        <f t="shared" si="8"/>
        <v>455</v>
      </c>
      <c r="E49" s="412">
        <f t="shared" si="9"/>
        <v>455</v>
      </c>
      <c r="F49" s="438">
        <v>455</v>
      </c>
      <c r="G49" s="438">
        <v>455</v>
      </c>
      <c r="H49" s="438">
        <v>455</v>
      </c>
      <c r="I49" s="438"/>
      <c r="J49" s="437"/>
      <c r="K49" s="437"/>
      <c r="L49" s="437"/>
      <c r="M49" s="437"/>
      <c r="N49" s="436"/>
    </row>
    <row r="50" spans="1:14" s="315" customFormat="1" ht="15.2" customHeight="1">
      <c r="A50" s="807" t="s">
        <v>63</v>
      </c>
      <c r="B50" s="413" t="s">
        <v>64</v>
      </c>
      <c r="C50" s="438"/>
      <c r="D50" s="412">
        <f t="shared" si="8"/>
        <v>0</v>
      </c>
      <c r="E50" s="412">
        <f t="shared" si="9"/>
        <v>0</v>
      </c>
      <c r="F50" s="438"/>
      <c r="G50" s="438">
        <v>0</v>
      </c>
      <c r="H50" s="438">
        <v>0</v>
      </c>
      <c r="I50" s="438"/>
      <c r="J50" s="437"/>
      <c r="K50" s="437"/>
      <c r="L50" s="437"/>
      <c r="M50" s="437"/>
      <c r="N50" s="436"/>
    </row>
    <row r="51" spans="1:14" s="315" customFormat="1" ht="15.2" customHeight="1">
      <c r="A51" s="807" t="s">
        <v>65</v>
      </c>
      <c r="B51" s="413" t="s">
        <v>66</v>
      </c>
      <c r="C51" s="438"/>
      <c r="D51" s="412">
        <f t="shared" si="8"/>
        <v>0</v>
      </c>
      <c r="E51" s="412">
        <f t="shared" si="9"/>
        <v>0</v>
      </c>
      <c r="F51" s="438"/>
      <c r="G51" s="438">
        <v>0</v>
      </c>
      <c r="H51" s="438">
        <v>0</v>
      </c>
      <c r="I51" s="438"/>
      <c r="J51" s="437"/>
      <c r="K51" s="437"/>
      <c r="L51" s="437"/>
      <c r="M51" s="437"/>
      <c r="N51" s="436"/>
    </row>
    <row r="52" spans="1:14" s="315" customFormat="1" ht="15.2" customHeight="1">
      <c r="A52" s="807" t="s">
        <v>67</v>
      </c>
      <c r="B52" s="413" t="s">
        <v>68</v>
      </c>
      <c r="C52" s="438">
        <v>485</v>
      </c>
      <c r="D52" s="412">
        <f t="shared" si="8"/>
        <v>485</v>
      </c>
      <c r="E52" s="412">
        <f t="shared" si="9"/>
        <v>485</v>
      </c>
      <c r="F52" s="438">
        <v>485</v>
      </c>
      <c r="G52" s="438">
        <v>485</v>
      </c>
      <c r="H52" s="438">
        <v>485</v>
      </c>
      <c r="I52" s="438"/>
      <c r="J52" s="437"/>
      <c r="K52" s="437"/>
      <c r="L52" s="437"/>
      <c r="M52" s="437"/>
      <c r="N52" s="436"/>
    </row>
    <row r="53" spans="1:14" s="315" customFormat="1" ht="15.2" customHeight="1">
      <c r="A53" s="807" t="s">
        <v>69</v>
      </c>
      <c r="B53" s="413" t="s">
        <v>70</v>
      </c>
      <c r="C53" s="438">
        <v>40</v>
      </c>
      <c r="D53" s="412">
        <f t="shared" si="8"/>
        <v>40</v>
      </c>
      <c r="E53" s="412">
        <f t="shared" si="9"/>
        <v>40</v>
      </c>
      <c r="F53" s="438">
        <v>40</v>
      </c>
      <c r="G53" s="438">
        <v>40</v>
      </c>
      <c r="H53" s="438">
        <v>40</v>
      </c>
      <c r="I53" s="438"/>
      <c r="J53" s="437"/>
      <c r="K53" s="437"/>
      <c r="L53" s="437"/>
      <c r="M53" s="437"/>
      <c r="N53" s="436"/>
    </row>
    <row r="54" spans="1:14" s="315" customFormat="1" ht="15.2" customHeight="1">
      <c r="A54" s="807" t="s">
        <v>71</v>
      </c>
      <c r="B54" s="413" t="s">
        <v>72</v>
      </c>
      <c r="C54" s="438">
        <v>80</v>
      </c>
      <c r="D54" s="412">
        <f t="shared" si="8"/>
        <v>80</v>
      </c>
      <c r="E54" s="412">
        <f t="shared" si="9"/>
        <v>80</v>
      </c>
      <c r="F54" s="438">
        <v>80</v>
      </c>
      <c r="G54" s="438">
        <v>80</v>
      </c>
      <c r="H54" s="438">
        <v>80</v>
      </c>
      <c r="I54" s="438"/>
      <c r="J54" s="437"/>
      <c r="K54" s="437"/>
      <c r="L54" s="437"/>
      <c r="M54" s="437"/>
      <c r="N54" s="436"/>
    </row>
    <row r="55" spans="1:14" s="315" customFormat="1" ht="15.2" customHeight="1">
      <c r="A55" s="807" t="s">
        <v>73</v>
      </c>
      <c r="B55" s="413" t="s">
        <v>74</v>
      </c>
      <c r="C55" s="407"/>
      <c r="D55" s="412">
        <f t="shared" si="8"/>
        <v>0</v>
      </c>
      <c r="E55" s="412">
        <f t="shared" si="9"/>
        <v>0</v>
      </c>
      <c r="F55" s="407"/>
      <c r="G55" s="407"/>
      <c r="H55" s="407"/>
      <c r="I55" s="407"/>
      <c r="J55" s="406"/>
      <c r="K55" s="406"/>
      <c r="L55" s="406"/>
      <c r="M55" s="406"/>
      <c r="N55" s="405"/>
    </row>
    <row r="56" spans="1:14" s="315" customFormat="1" ht="15.2" customHeight="1" thickBot="1">
      <c r="A56" s="795" t="s">
        <v>75</v>
      </c>
      <c r="B56" s="410" t="s">
        <v>76</v>
      </c>
      <c r="C56" s="841">
        <v>2</v>
      </c>
      <c r="D56" s="408">
        <f t="shared" si="8"/>
        <v>2</v>
      </c>
      <c r="E56" s="408">
        <f t="shared" si="9"/>
        <v>6</v>
      </c>
      <c r="F56" s="841">
        <v>2</v>
      </c>
      <c r="G56" s="841">
        <v>2</v>
      </c>
      <c r="H56" s="841">
        <v>6</v>
      </c>
      <c r="I56" s="841"/>
      <c r="J56" s="840"/>
      <c r="K56" s="840"/>
      <c r="L56" s="840"/>
      <c r="M56" s="840"/>
      <c r="N56" s="839"/>
    </row>
    <row r="57" spans="1:14" s="315" customFormat="1" ht="15.2" customHeight="1" thickBot="1">
      <c r="A57" s="760" t="s">
        <v>77</v>
      </c>
      <c r="B57" s="430" t="s">
        <v>78</v>
      </c>
      <c r="C57" s="396"/>
      <c r="D57" s="396">
        <f t="shared" si="8"/>
        <v>0</v>
      </c>
      <c r="E57" s="396">
        <f t="shared" si="9"/>
        <v>0</v>
      </c>
      <c r="F57" s="396"/>
      <c r="G57" s="396"/>
      <c r="H57" s="396"/>
      <c r="I57" s="396"/>
      <c r="J57" s="419"/>
      <c r="K57" s="419"/>
      <c r="L57" s="419"/>
      <c r="M57" s="419"/>
      <c r="N57" s="418"/>
    </row>
    <row r="58" spans="1:14" s="315" customFormat="1" ht="15.2" customHeight="1">
      <c r="A58" s="763" t="s">
        <v>79</v>
      </c>
      <c r="B58" s="416" t="s">
        <v>80</v>
      </c>
      <c r="C58" s="446"/>
      <c r="D58" s="415">
        <f t="shared" si="8"/>
        <v>0</v>
      </c>
      <c r="E58" s="415">
        <f t="shared" si="9"/>
        <v>0</v>
      </c>
      <c r="F58" s="446"/>
      <c r="G58" s="446"/>
      <c r="H58" s="446"/>
      <c r="I58" s="446"/>
      <c r="J58" s="445"/>
      <c r="K58" s="445"/>
      <c r="L58" s="445"/>
      <c r="M58" s="445"/>
      <c r="N58" s="444"/>
    </row>
    <row r="59" spans="1:14" s="315" customFormat="1" ht="15.2" customHeight="1">
      <c r="A59" s="807" t="s">
        <v>81</v>
      </c>
      <c r="B59" s="413" t="s">
        <v>82</v>
      </c>
      <c r="C59" s="407">
        <v>0</v>
      </c>
      <c r="D59" s="412">
        <f t="shared" si="8"/>
        <v>0</v>
      </c>
      <c r="E59" s="412">
        <f t="shared" si="9"/>
        <v>0</v>
      </c>
      <c r="F59" s="407">
        <v>0</v>
      </c>
      <c r="G59" s="407"/>
      <c r="H59" s="407"/>
      <c r="I59" s="407">
        <v>0</v>
      </c>
      <c r="J59" s="406"/>
      <c r="K59" s="406"/>
      <c r="L59" s="406">
        <v>0</v>
      </c>
      <c r="M59" s="406">
        <v>0</v>
      </c>
      <c r="N59" s="405">
        <v>0</v>
      </c>
    </row>
    <row r="60" spans="1:14" s="315" customFormat="1" ht="15.2" customHeight="1">
      <c r="A60" s="795" t="s">
        <v>83</v>
      </c>
      <c r="B60" s="410" t="s">
        <v>84</v>
      </c>
      <c r="C60" s="841"/>
      <c r="D60" s="412">
        <f t="shared" si="8"/>
        <v>0</v>
      </c>
      <c r="E60" s="412">
        <f t="shared" si="9"/>
        <v>0</v>
      </c>
      <c r="F60" s="841"/>
      <c r="G60" s="841"/>
      <c r="H60" s="841"/>
      <c r="I60" s="841"/>
      <c r="J60" s="840"/>
      <c r="K60" s="840"/>
      <c r="L60" s="840"/>
      <c r="M60" s="840"/>
      <c r="N60" s="839"/>
    </row>
    <row r="61" spans="1:14" s="315" customFormat="1" ht="15.2" customHeight="1">
      <c r="A61" s="807" t="s">
        <v>85</v>
      </c>
      <c r="B61" s="413" t="s">
        <v>86</v>
      </c>
      <c r="C61" s="407"/>
      <c r="D61" s="412">
        <f t="shared" si="8"/>
        <v>0</v>
      </c>
      <c r="E61" s="412">
        <f t="shared" si="9"/>
        <v>0</v>
      </c>
      <c r="F61" s="407"/>
      <c r="G61" s="407"/>
      <c r="H61" s="407"/>
      <c r="I61" s="407"/>
      <c r="J61" s="406"/>
      <c r="K61" s="406"/>
      <c r="L61" s="406"/>
      <c r="M61" s="406"/>
      <c r="N61" s="405"/>
    </row>
    <row r="62" spans="1:14" s="315" customFormat="1" ht="15.2" customHeight="1" thickBot="1">
      <c r="A62" s="803" t="s">
        <v>87</v>
      </c>
      <c r="B62" s="428" t="s">
        <v>88</v>
      </c>
      <c r="C62" s="426"/>
      <c r="D62" s="408">
        <f t="shared" si="8"/>
        <v>0</v>
      </c>
      <c r="E62" s="408">
        <f t="shared" si="9"/>
        <v>0</v>
      </c>
      <c r="F62" s="426"/>
      <c r="G62" s="426"/>
      <c r="H62" s="426"/>
      <c r="I62" s="426"/>
      <c r="J62" s="425"/>
      <c r="K62" s="425"/>
      <c r="L62" s="425"/>
      <c r="M62" s="425"/>
      <c r="N62" s="424"/>
    </row>
    <row r="63" spans="1:14" s="315" customFormat="1" ht="15.2" customHeight="1" thickBot="1">
      <c r="A63" s="760" t="s">
        <v>89</v>
      </c>
      <c r="B63" s="430" t="s">
        <v>90</v>
      </c>
      <c r="C63" s="396">
        <f>SUM(C64:C66)</f>
        <v>0</v>
      </c>
      <c r="D63" s="818">
        <f t="shared" si="8"/>
        <v>32</v>
      </c>
      <c r="E63" s="818">
        <f t="shared" si="9"/>
        <v>72</v>
      </c>
      <c r="F63" s="396">
        <f>SUM(F64:F66)</f>
        <v>0</v>
      </c>
      <c r="G63" s="396">
        <f>SUM(G64:G66)</f>
        <v>32</v>
      </c>
      <c r="H63" s="396">
        <f>SUM(H64:H66)</f>
        <v>72</v>
      </c>
      <c r="I63" s="396">
        <f>SUM(I64:I66)</f>
        <v>0</v>
      </c>
      <c r="J63" s="396">
        <f>SUM(J64:J66)</f>
        <v>0</v>
      </c>
      <c r="K63" s="396"/>
      <c r="L63" s="396">
        <f>SUM(L64:L66)</f>
        <v>0</v>
      </c>
      <c r="M63" s="419">
        <f>SUM(M64:M66)</f>
        <v>0</v>
      </c>
      <c r="N63" s="418">
        <f>SUM(N64:N66)</f>
        <v>0</v>
      </c>
    </row>
    <row r="64" spans="1:14" s="315" customFormat="1" ht="15.2" customHeight="1">
      <c r="A64" s="763" t="s">
        <v>91</v>
      </c>
      <c r="B64" s="416" t="s">
        <v>505</v>
      </c>
      <c r="C64" s="442"/>
      <c r="D64" s="415">
        <f t="shared" si="8"/>
        <v>0</v>
      </c>
      <c r="E64" s="415">
        <f t="shared" si="9"/>
        <v>0</v>
      </c>
      <c r="F64" s="442"/>
      <c r="G64" s="442"/>
      <c r="H64" s="442"/>
      <c r="I64" s="442"/>
      <c r="J64" s="441"/>
      <c r="K64" s="441"/>
      <c r="L64" s="437"/>
      <c r="M64" s="437"/>
      <c r="N64" s="436"/>
    </row>
    <row r="65" spans="1:14" s="315" customFormat="1" ht="15.2" customHeight="1">
      <c r="A65" s="807" t="s">
        <v>93</v>
      </c>
      <c r="B65" s="413" t="s">
        <v>506</v>
      </c>
      <c r="C65" s="438"/>
      <c r="D65" s="412">
        <f t="shared" si="8"/>
        <v>0</v>
      </c>
      <c r="E65" s="412">
        <f t="shared" si="9"/>
        <v>0</v>
      </c>
      <c r="F65" s="438"/>
      <c r="G65" s="438"/>
      <c r="H65" s="438"/>
      <c r="I65" s="438"/>
      <c r="J65" s="438"/>
      <c r="K65" s="438"/>
      <c r="L65" s="845"/>
      <c r="M65" s="844"/>
      <c r="N65" s="843"/>
    </row>
    <row r="66" spans="1:14" s="315" customFormat="1" ht="15.2" customHeight="1">
      <c r="A66" s="807" t="s">
        <v>95</v>
      </c>
      <c r="B66" s="413" t="s">
        <v>96</v>
      </c>
      <c r="C66" s="438"/>
      <c r="D66" s="412">
        <f t="shared" si="8"/>
        <v>32</v>
      </c>
      <c r="E66" s="412">
        <f t="shared" si="9"/>
        <v>72</v>
      </c>
      <c r="F66" s="438"/>
      <c r="G66" s="438">
        <v>32</v>
      </c>
      <c r="H66" s="438">
        <v>72</v>
      </c>
      <c r="I66" s="438"/>
      <c r="J66" s="437"/>
      <c r="K66" s="437"/>
      <c r="L66" s="437"/>
      <c r="M66" s="437"/>
      <c r="N66" s="436"/>
    </row>
    <row r="67" spans="1:14" s="315" customFormat="1" ht="15.2" customHeight="1" thickBot="1">
      <c r="A67" s="795" t="s">
        <v>97</v>
      </c>
      <c r="B67" s="410" t="s">
        <v>98</v>
      </c>
      <c r="C67" s="434"/>
      <c r="D67" s="408">
        <f t="shared" si="8"/>
        <v>0</v>
      </c>
      <c r="E67" s="408">
        <f t="shared" si="9"/>
        <v>0</v>
      </c>
      <c r="F67" s="434"/>
      <c r="G67" s="434"/>
      <c r="H67" s="434"/>
      <c r="I67" s="434"/>
      <c r="J67" s="433"/>
      <c r="K67" s="433"/>
      <c r="L67" s="433"/>
      <c r="M67" s="433"/>
      <c r="N67" s="432"/>
    </row>
    <row r="68" spans="1:14" s="315" customFormat="1" ht="15.2" customHeight="1" thickBot="1">
      <c r="A68" s="760" t="s">
        <v>99</v>
      </c>
      <c r="B68" s="404" t="s">
        <v>100</v>
      </c>
      <c r="C68" s="396">
        <f>SUM(C69:C71)</f>
        <v>3800</v>
      </c>
      <c r="D68" s="396">
        <f t="shared" si="8"/>
        <v>3800</v>
      </c>
      <c r="E68" s="396">
        <f t="shared" si="9"/>
        <v>3800</v>
      </c>
      <c r="F68" s="396">
        <f>SUM(F69:F71)</f>
        <v>3800</v>
      </c>
      <c r="G68" s="396">
        <f>SUM(G69:G71)</f>
        <v>3800</v>
      </c>
      <c r="H68" s="396">
        <f>SUM(H69:H71)</f>
        <v>3800</v>
      </c>
      <c r="I68" s="396">
        <f>SUM(I69:I71)</f>
        <v>0</v>
      </c>
      <c r="J68" s="396">
        <f>SUM(J69:J71)</f>
        <v>0</v>
      </c>
      <c r="K68" s="396"/>
      <c r="L68" s="396">
        <f>SUM(L69:L71)</f>
        <v>0</v>
      </c>
      <c r="M68" s="419">
        <f>SUM(M69:M71)</f>
        <v>0</v>
      </c>
      <c r="N68" s="418">
        <f>SUM(N69:N71)</f>
        <v>0</v>
      </c>
    </row>
    <row r="69" spans="1:14" s="315" customFormat="1" ht="15.2" customHeight="1">
      <c r="A69" s="763" t="s">
        <v>101</v>
      </c>
      <c r="B69" s="416" t="s">
        <v>102</v>
      </c>
      <c r="C69" s="407"/>
      <c r="D69" s="415">
        <f t="shared" si="8"/>
        <v>0</v>
      </c>
      <c r="E69" s="415">
        <f t="shared" si="9"/>
        <v>0</v>
      </c>
      <c r="F69" s="407"/>
      <c r="G69" s="407"/>
      <c r="H69" s="407"/>
      <c r="I69" s="407"/>
      <c r="J69" s="406"/>
      <c r="K69" s="406"/>
      <c r="L69" s="406"/>
      <c r="M69" s="406"/>
      <c r="N69" s="405"/>
    </row>
    <row r="70" spans="1:14" s="315" customFormat="1" ht="15.2" customHeight="1">
      <c r="A70" s="807" t="s">
        <v>103</v>
      </c>
      <c r="B70" s="413" t="s">
        <v>507</v>
      </c>
      <c r="C70" s="407">
        <v>3800</v>
      </c>
      <c r="D70" s="412">
        <f t="shared" si="8"/>
        <v>3800</v>
      </c>
      <c r="E70" s="412">
        <f t="shared" si="9"/>
        <v>3664</v>
      </c>
      <c r="F70" s="407">
        <v>3800</v>
      </c>
      <c r="G70" s="407">
        <v>3800</v>
      </c>
      <c r="H70" s="407">
        <v>3664</v>
      </c>
      <c r="I70" s="407"/>
      <c r="J70" s="406"/>
      <c r="K70" s="406"/>
      <c r="L70" s="406"/>
      <c r="M70" s="406"/>
      <c r="N70" s="405"/>
    </row>
    <row r="71" spans="1:14" s="315" customFormat="1" ht="15.2" customHeight="1">
      <c r="A71" s="807" t="s">
        <v>105</v>
      </c>
      <c r="B71" s="413" t="s">
        <v>106</v>
      </c>
      <c r="C71" s="407"/>
      <c r="D71" s="412">
        <f t="shared" si="8"/>
        <v>0</v>
      </c>
      <c r="E71" s="412">
        <f t="shared" si="9"/>
        <v>136</v>
      </c>
      <c r="F71" s="407"/>
      <c r="G71" s="407"/>
      <c r="H71" s="407">
        <v>136</v>
      </c>
      <c r="I71" s="407"/>
      <c r="J71" s="406"/>
      <c r="K71" s="406"/>
      <c r="L71" s="406"/>
      <c r="M71" s="406"/>
      <c r="N71" s="405"/>
    </row>
    <row r="72" spans="1:14" s="315" customFormat="1" ht="15.2" customHeight="1" thickBot="1">
      <c r="A72" s="795" t="s">
        <v>107</v>
      </c>
      <c r="B72" s="410" t="s">
        <v>108</v>
      </c>
      <c r="C72" s="407"/>
      <c r="D72" s="408">
        <f t="shared" si="8"/>
        <v>0</v>
      </c>
      <c r="E72" s="408">
        <f t="shared" si="9"/>
        <v>0</v>
      </c>
      <c r="F72" s="407"/>
      <c r="G72" s="407"/>
      <c r="H72" s="407"/>
      <c r="I72" s="407"/>
      <c r="J72" s="406"/>
      <c r="K72" s="406"/>
      <c r="L72" s="406"/>
      <c r="M72" s="406"/>
      <c r="N72" s="405"/>
    </row>
    <row r="73" spans="1:14" s="315" customFormat="1" ht="15.2" customHeight="1" thickBot="1">
      <c r="A73" s="760" t="s">
        <v>109</v>
      </c>
      <c r="B73" s="430" t="s">
        <v>110</v>
      </c>
      <c r="C73" s="395">
        <f>+C10+C17+C24+C31+C46+C57+C63+C68</f>
        <v>243474</v>
      </c>
      <c r="D73" s="396">
        <f t="shared" si="8"/>
        <v>271872</v>
      </c>
      <c r="E73" s="396">
        <f t="shared" si="9"/>
        <v>274358</v>
      </c>
      <c r="F73" s="395">
        <f>+F10+F17+F24+F31+F46+F57+F63+F68</f>
        <v>199672</v>
      </c>
      <c r="G73" s="395">
        <f>+G10+G17+G24+G31+G46+G57+G63+G68</f>
        <v>227754</v>
      </c>
      <c r="H73" s="395">
        <f>+H10+H17+H24+H31+H46+H57+H63+H68</f>
        <v>230240</v>
      </c>
      <c r="I73" s="395">
        <f>+I10+I17+I24+I31+I46+I57+I63+I68</f>
        <v>350</v>
      </c>
      <c r="J73" s="395">
        <f>+J10+J17+J24+J31+J46+J57+J63+J68</f>
        <v>350</v>
      </c>
      <c r="K73" s="395">
        <v>350</v>
      </c>
      <c r="L73" s="395">
        <f>+L10+L17+L24+L31+L46+L57+L63+L68</f>
        <v>43452</v>
      </c>
      <c r="M73" s="394">
        <f>+M10+M17+M24+M31+M46+M57+M63+M68</f>
        <v>43768</v>
      </c>
      <c r="N73" s="393">
        <f>+N10+N17+N24+N31+N46+N57+N63+N68</f>
        <v>43768</v>
      </c>
    </row>
    <row r="74" spans="1:14" s="315" customFormat="1" ht="15.2" customHeight="1" thickBot="1">
      <c r="A74" s="827" t="s">
        <v>359</v>
      </c>
      <c r="B74" s="404" t="s">
        <v>112</v>
      </c>
      <c r="C74" s="396">
        <f>SUM(C75:C77)</f>
        <v>0</v>
      </c>
      <c r="D74" s="396">
        <f t="shared" si="8"/>
        <v>0</v>
      </c>
      <c r="E74" s="396">
        <f t="shared" si="9"/>
        <v>0</v>
      </c>
      <c r="F74" s="396">
        <f>SUM(F75:F77)</f>
        <v>0</v>
      </c>
      <c r="G74" s="396"/>
      <c r="H74" s="396"/>
      <c r="I74" s="396">
        <f>SUM(I75:I77)</f>
        <v>0</v>
      </c>
      <c r="J74" s="419"/>
      <c r="K74" s="419"/>
      <c r="L74" s="419">
        <f>SUM(L75:L77)</f>
        <v>0</v>
      </c>
      <c r="M74" s="419">
        <f>SUM(M75:M77)</f>
        <v>0</v>
      </c>
      <c r="N74" s="418">
        <f>SUM(N75:N77)</f>
        <v>0</v>
      </c>
    </row>
    <row r="75" spans="1:14" s="315" customFormat="1" ht="15.2" customHeight="1">
      <c r="A75" s="763" t="s">
        <v>113</v>
      </c>
      <c r="B75" s="416" t="s">
        <v>114</v>
      </c>
      <c r="C75" s="407"/>
      <c r="D75" s="415">
        <f t="shared" si="8"/>
        <v>0</v>
      </c>
      <c r="E75" s="415">
        <f t="shared" si="9"/>
        <v>0</v>
      </c>
      <c r="F75" s="407"/>
      <c r="G75" s="407"/>
      <c r="H75" s="407"/>
      <c r="I75" s="407"/>
      <c r="J75" s="406"/>
      <c r="K75" s="406"/>
      <c r="L75" s="406"/>
      <c r="M75" s="406"/>
      <c r="N75" s="405"/>
    </row>
    <row r="76" spans="1:14" s="315" customFormat="1" ht="15.2" customHeight="1" thickBot="1">
      <c r="A76" s="795" t="s">
        <v>115</v>
      </c>
      <c r="B76" s="410" t="s">
        <v>116</v>
      </c>
      <c r="C76" s="841"/>
      <c r="D76" s="842">
        <f t="shared" si="8"/>
        <v>0</v>
      </c>
      <c r="E76" s="408">
        <f t="shared" si="9"/>
        <v>0</v>
      </c>
      <c r="F76" s="841"/>
      <c r="G76" s="841"/>
      <c r="H76" s="841"/>
      <c r="I76" s="841"/>
      <c r="J76" s="840"/>
      <c r="K76" s="840"/>
      <c r="L76" s="840"/>
      <c r="M76" s="840"/>
      <c r="N76" s="839"/>
    </row>
    <row r="77" spans="1:14" s="315" customFormat="1" ht="15.2" customHeight="1" thickBot="1">
      <c r="A77" s="838" t="s">
        <v>117</v>
      </c>
      <c r="B77" s="837" t="s">
        <v>118</v>
      </c>
      <c r="C77" s="836"/>
      <c r="D77" s="396">
        <f t="shared" si="8"/>
        <v>0</v>
      </c>
      <c r="E77" s="396">
        <f t="shared" si="9"/>
        <v>0</v>
      </c>
      <c r="F77" s="836"/>
      <c r="G77" s="836"/>
      <c r="H77" s="836"/>
      <c r="I77" s="836"/>
      <c r="J77" s="835"/>
      <c r="K77" s="835"/>
      <c r="L77" s="835"/>
      <c r="M77" s="835"/>
      <c r="N77" s="834"/>
    </row>
    <row r="78" spans="1:14" s="315" customFormat="1" ht="15.2" customHeight="1">
      <c r="A78" s="833"/>
      <c r="B78" s="832"/>
      <c r="C78" s="831"/>
      <c r="D78" s="744"/>
      <c r="E78" s="744"/>
      <c r="F78" s="831"/>
      <c r="G78" s="831"/>
      <c r="H78" s="831"/>
      <c r="I78" s="831"/>
      <c r="J78" s="831"/>
      <c r="K78" s="831"/>
      <c r="L78" s="831"/>
      <c r="M78" s="831"/>
      <c r="N78" s="831"/>
    </row>
    <row r="79" spans="1:14" s="460" customFormat="1" ht="15.2" customHeight="1" thickBot="1">
      <c r="A79" s="779" t="s">
        <v>503</v>
      </c>
      <c r="B79" s="778"/>
      <c r="C79" s="776"/>
      <c r="D79" s="777"/>
      <c r="E79" s="777">
        <f>SUM(H79,K79,N79)</f>
        <v>0</v>
      </c>
      <c r="F79" s="776"/>
      <c r="G79" s="776"/>
      <c r="H79" s="776"/>
      <c r="I79" s="776"/>
      <c r="J79" s="776"/>
      <c r="K79" s="776"/>
      <c r="L79" s="776"/>
      <c r="M79" s="776"/>
    </row>
    <row r="80" spans="1:14" s="315" customFormat="1" ht="12.75" customHeight="1">
      <c r="A80" s="325" t="s">
        <v>391</v>
      </c>
      <c r="B80" s="324"/>
      <c r="C80" s="984" t="s">
        <v>394</v>
      </c>
      <c r="D80" s="985"/>
      <c r="E80" s="996"/>
      <c r="F80" s="984" t="s">
        <v>494</v>
      </c>
      <c r="G80" s="985"/>
      <c r="H80" s="985"/>
      <c r="I80" s="985"/>
      <c r="J80" s="985"/>
      <c r="K80" s="985"/>
      <c r="L80" s="985"/>
      <c r="M80" s="985"/>
      <c r="N80" s="986"/>
    </row>
    <row r="81" spans="1:14" s="315" customFormat="1" ht="12.75" customHeight="1">
      <c r="A81" s="320" t="s">
        <v>392</v>
      </c>
      <c r="B81" s="318" t="s">
        <v>324</v>
      </c>
      <c r="C81" s="987" t="s">
        <v>393</v>
      </c>
      <c r="D81" s="988"/>
      <c r="E81" s="989"/>
      <c r="F81" s="990" t="s">
        <v>365</v>
      </c>
      <c r="G81" s="991"/>
      <c r="H81" s="992"/>
      <c r="I81" s="990" t="s">
        <v>546</v>
      </c>
      <c r="J81" s="991"/>
      <c r="K81" s="992"/>
      <c r="L81" s="990" t="s">
        <v>545</v>
      </c>
      <c r="M81" s="991"/>
      <c r="N81" s="993"/>
    </row>
    <row r="82" spans="1:14" s="315" customFormat="1" ht="12.75" customHeight="1">
      <c r="A82" s="320"/>
      <c r="B82" s="318"/>
      <c r="C82" s="323" t="s">
        <v>534</v>
      </c>
      <c r="D82" s="322" t="s">
        <v>544</v>
      </c>
      <c r="E82" s="322" t="s">
        <v>543</v>
      </c>
      <c r="F82" s="323" t="s">
        <v>534</v>
      </c>
      <c r="G82" s="322" t="s">
        <v>544</v>
      </c>
      <c r="H82" s="322" t="s">
        <v>543</v>
      </c>
      <c r="I82" s="323" t="s">
        <v>534</v>
      </c>
      <c r="J82" s="322" t="s">
        <v>544</v>
      </c>
      <c r="K82" s="322" t="s">
        <v>543</v>
      </c>
      <c r="L82" s="323" t="s">
        <v>534</v>
      </c>
      <c r="M82" s="322" t="s">
        <v>544</v>
      </c>
      <c r="N82" s="322" t="s">
        <v>543</v>
      </c>
    </row>
    <row r="83" spans="1:14" s="315" customFormat="1" ht="12.75" customHeight="1" thickBot="1">
      <c r="A83" s="320"/>
      <c r="B83" s="319"/>
      <c r="C83" s="318"/>
      <c r="D83" s="317" t="s">
        <v>542</v>
      </c>
      <c r="E83" s="317" t="s">
        <v>541</v>
      </c>
      <c r="F83" s="318"/>
      <c r="G83" s="317" t="s">
        <v>542</v>
      </c>
      <c r="H83" s="317" t="s">
        <v>541</v>
      </c>
      <c r="I83" s="318"/>
      <c r="J83" s="317" t="s">
        <v>542</v>
      </c>
      <c r="K83" s="317" t="s">
        <v>541</v>
      </c>
      <c r="L83" s="318"/>
      <c r="M83" s="317" t="s">
        <v>542</v>
      </c>
      <c r="N83" s="317" t="s">
        <v>541</v>
      </c>
    </row>
    <row r="84" spans="1:14" s="315" customFormat="1" ht="15" customHeight="1" thickBot="1">
      <c r="A84" s="314">
        <v>1</v>
      </c>
      <c r="B84" s="313">
        <v>2</v>
      </c>
      <c r="C84" s="775">
        <v>3</v>
      </c>
      <c r="D84" s="775">
        <v>4</v>
      </c>
      <c r="E84" s="775">
        <v>5</v>
      </c>
      <c r="F84" s="775">
        <v>6</v>
      </c>
      <c r="G84" s="775">
        <v>7</v>
      </c>
      <c r="H84" s="775">
        <v>8</v>
      </c>
      <c r="I84" s="775">
        <v>9</v>
      </c>
      <c r="J84" s="774">
        <v>10</v>
      </c>
      <c r="K84" s="774">
        <v>11</v>
      </c>
      <c r="L84" s="774">
        <v>12</v>
      </c>
      <c r="M84" s="774">
        <v>13</v>
      </c>
      <c r="N84" s="773">
        <v>14</v>
      </c>
    </row>
    <row r="85" spans="1:14" s="315" customFormat="1" ht="15.2" customHeight="1" thickBot="1">
      <c r="A85" s="827" t="s">
        <v>119</v>
      </c>
      <c r="B85" s="404" t="s">
        <v>120</v>
      </c>
      <c r="C85" s="396">
        <f>SUM(C86:C89)</f>
        <v>0</v>
      </c>
      <c r="D85" s="396">
        <f t="shared" ref="D85:D117" si="10">SUM(G85,J85,M85)</f>
        <v>0</v>
      </c>
      <c r="E85" s="396">
        <f t="shared" ref="E85:E117" si="11">SUM(H85,K85,N85)</f>
        <v>0</v>
      </c>
      <c r="F85" s="396">
        <f>SUM(F86:F89)</f>
        <v>0</v>
      </c>
      <c r="G85" s="396"/>
      <c r="H85" s="396"/>
      <c r="I85" s="396">
        <f>SUM(I86:I89)</f>
        <v>0</v>
      </c>
      <c r="J85" s="419"/>
      <c r="K85" s="419"/>
      <c r="L85" s="419">
        <f>SUM(L86:L89)</f>
        <v>0</v>
      </c>
      <c r="M85" s="419">
        <f>SUM(M86:M89)</f>
        <v>0</v>
      </c>
      <c r="N85" s="418">
        <f>SUM(N86:N89)</f>
        <v>0</v>
      </c>
    </row>
    <row r="86" spans="1:14" s="315" customFormat="1" ht="15.2" customHeight="1">
      <c r="A86" s="763" t="s">
        <v>121</v>
      </c>
      <c r="B86" s="416" t="s">
        <v>122</v>
      </c>
      <c r="C86" s="407"/>
      <c r="D86" s="415">
        <f t="shared" si="10"/>
        <v>0</v>
      </c>
      <c r="E86" s="415">
        <f t="shared" si="11"/>
        <v>0</v>
      </c>
      <c r="F86" s="407"/>
      <c r="G86" s="407"/>
      <c r="H86" s="407"/>
      <c r="I86" s="407"/>
      <c r="J86" s="406"/>
      <c r="K86" s="406"/>
      <c r="L86" s="406"/>
      <c r="M86" s="406"/>
      <c r="N86" s="405"/>
    </row>
    <row r="87" spans="1:14" s="315" customFormat="1" ht="15.2" customHeight="1">
      <c r="A87" s="807" t="s">
        <v>123</v>
      </c>
      <c r="B87" s="413" t="s">
        <v>124</v>
      </c>
      <c r="C87" s="407"/>
      <c r="D87" s="412">
        <f t="shared" si="10"/>
        <v>0</v>
      </c>
      <c r="E87" s="412">
        <f t="shared" si="11"/>
        <v>0</v>
      </c>
      <c r="F87" s="407"/>
      <c r="G87" s="407"/>
      <c r="H87" s="407"/>
      <c r="I87" s="407"/>
      <c r="J87" s="406"/>
      <c r="K87" s="406"/>
      <c r="L87" s="406"/>
      <c r="M87" s="406"/>
      <c r="N87" s="405"/>
    </row>
    <row r="88" spans="1:14" s="315" customFormat="1" ht="15.2" customHeight="1">
      <c r="A88" s="807" t="s">
        <v>125</v>
      </c>
      <c r="B88" s="413" t="s">
        <v>126</v>
      </c>
      <c r="C88" s="407"/>
      <c r="D88" s="412">
        <f t="shared" si="10"/>
        <v>0</v>
      </c>
      <c r="E88" s="412">
        <f t="shared" si="11"/>
        <v>0</v>
      </c>
      <c r="F88" s="407"/>
      <c r="G88" s="407"/>
      <c r="H88" s="407"/>
      <c r="I88" s="407"/>
      <c r="J88" s="406"/>
      <c r="K88" s="406"/>
      <c r="L88" s="406"/>
      <c r="M88" s="406"/>
      <c r="N88" s="405"/>
    </row>
    <row r="89" spans="1:14" s="315" customFormat="1" ht="15.2" customHeight="1" thickBot="1">
      <c r="A89" s="795" t="s">
        <v>127</v>
      </c>
      <c r="B89" s="410" t="s">
        <v>128</v>
      </c>
      <c r="C89" s="407"/>
      <c r="D89" s="408">
        <f t="shared" si="10"/>
        <v>0</v>
      </c>
      <c r="E89" s="408">
        <f t="shared" si="11"/>
        <v>0</v>
      </c>
      <c r="F89" s="407"/>
      <c r="G89" s="407"/>
      <c r="H89" s="407"/>
      <c r="I89" s="407"/>
      <c r="J89" s="406"/>
      <c r="K89" s="406"/>
      <c r="L89" s="406"/>
      <c r="M89" s="406"/>
      <c r="N89" s="405"/>
    </row>
    <row r="90" spans="1:14" s="315" customFormat="1" ht="15.2" customHeight="1" thickBot="1">
      <c r="A90" s="827" t="s">
        <v>129</v>
      </c>
      <c r="B90" s="404" t="s">
        <v>130</v>
      </c>
      <c r="C90" s="396">
        <f>SUM(C91:C92)</f>
        <v>24272</v>
      </c>
      <c r="D90" s="396">
        <f t="shared" si="10"/>
        <v>43980</v>
      </c>
      <c r="E90" s="396">
        <f t="shared" si="11"/>
        <v>43980</v>
      </c>
      <c r="F90" s="396">
        <f>SUM(F91:F92)</f>
        <v>19747</v>
      </c>
      <c r="G90" s="396">
        <f>SUM(G91:G92)</f>
        <v>38342</v>
      </c>
      <c r="H90" s="396">
        <f>SUM(H91:H92)</f>
        <v>38342</v>
      </c>
      <c r="I90" s="396">
        <f>SUM(I91:I92)</f>
        <v>0</v>
      </c>
      <c r="J90" s="396">
        <f>SUM(J91:J92)</f>
        <v>0</v>
      </c>
      <c r="K90" s="396"/>
      <c r="L90" s="396">
        <f>SUM(L91:L92)</f>
        <v>4525</v>
      </c>
      <c r="M90" s="419">
        <f>SUM(M91:M92)</f>
        <v>5638</v>
      </c>
      <c r="N90" s="418">
        <f>SUM(N91:N92)</f>
        <v>5638</v>
      </c>
    </row>
    <row r="91" spans="1:14" s="315" customFormat="1" ht="15.2" customHeight="1">
      <c r="A91" s="763" t="s">
        <v>131</v>
      </c>
      <c r="B91" s="416" t="s">
        <v>132</v>
      </c>
      <c r="C91" s="407">
        <v>24272</v>
      </c>
      <c r="D91" s="415">
        <f t="shared" si="10"/>
        <v>43980</v>
      </c>
      <c r="E91" s="415">
        <f t="shared" si="11"/>
        <v>43980</v>
      </c>
      <c r="F91" s="407">
        <v>19747</v>
      </c>
      <c r="G91" s="407">
        <v>38342</v>
      </c>
      <c r="H91" s="407">
        <v>38342</v>
      </c>
      <c r="I91" s="407"/>
      <c r="J91" s="406"/>
      <c r="K91" s="406"/>
      <c r="L91" s="406">
        <v>4525</v>
      </c>
      <c r="M91" s="406">
        <v>5638</v>
      </c>
      <c r="N91" s="405">
        <v>5638</v>
      </c>
    </row>
    <row r="92" spans="1:14" s="315" customFormat="1" ht="15.2" customHeight="1" thickBot="1">
      <c r="A92" s="795" t="s">
        <v>133</v>
      </c>
      <c r="B92" s="410" t="s">
        <v>134</v>
      </c>
      <c r="C92" s="407"/>
      <c r="D92" s="408">
        <f t="shared" si="10"/>
        <v>0</v>
      </c>
      <c r="E92" s="408">
        <f t="shared" si="11"/>
        <v>0</v>
      </c>
      <c r="F92" s="407"/>
      <c r="G92" s="407"/>
      <c r="H92" s="407"/>
      <c r="I92" s="407"/>
      <c r="J92" s="406"/>
      <c r="K92" s="406"/>
      <c r="L92" s="406"/>
      <c r="M92" s="406"/>
      <c r="N92" s="405"/>
    </row>
    <row r="93" spans="1:14" s="315" customFormat="1" ht="15.2" customHeight="1" thickBot="1">
      <c r="A93" s="827" t="s">
        <v>135</v>
      </c>
      <c r="B93" s="404" t="s">
        <v>136</v>
      </c>
      <c r="C93" s="396">
        <f>SUM(C94:C96)</f>
        <v>0</v>
      </c>
      <c r="D93" s="396">
        <f t="shared" si="10"/>
        <v>0</v>
      </c>
      <c r="E93" s="396">
        <f t="shared" si="11"/>
        <v>0</v>
      </c>
      <c r="F93" s="396">
        <f>SUM(F94:F96)</f>
        <v>0</v>
      </c>
      <c r="G93" s="396"/>
      <c r="H93" s="396"/>
      <c r="I93" s="396">
        <f>SUM(I94:I96)</f>
        <v>0</v>
      </c>
      <c r="J93" s="419"/>
      <c r="K93" s="419"/>
      <c r="L93" s="419">
        <f>SUM(L94:L96)</f>
        <v>0</v>
      </c>
      <c r="M93" s="419">
        <f>SUM(M94:M96)</f>
        <v>0</v>
      </c>
      <c r="N93" s="418">
        <f>SUM(N94:N96)</f>
        <v>0</v>
      </c>
    </row>
    <row r="94" spans="1:14" s="315" customFormat="1" ht="15.2" customHeight="1">
      <c r="A94" s="763" t="s">
        <v>137</v>
      </c>
      <c r="B94" s="416" t="s">
        <v>138</v>
      </c>
      <c r="C94" s="407"/>
      <c r="D94" s="415">
        <f t="shared" si="10"/>
        <v>0</v>
      </c>
      <c r="E94" s="415">
        <f t="shared" si="11"/>
        <v>0</v>
      </c>
      <c r="F94" s="407"/>
      <c r="G94" s="407"/>
      <c r="H94" s="407"/>
      <c r="I94" s="407"/>
      <c r="J94" s="406"/>
      <c r="K94" s="406"/>
      <c r="L94" s="406"/>
      <c r="M94" s="406"/>
      <c r="N94" s="405"/>
    </row>
    <row r="95" spans="1:14" s="315" customFormat="1" ht="15.2" customHeight="1">
      <c r="A95" s="807" t="s">
        <v>139</v>
      </c>
      <c r="B95" s="413" t="s">
        <v>140</v>
      </c>
      <c r="C95" s="407"/>
      <c r="D95" s="412">
        <f t="shared" si="10"/>
        <v>0</v>
      </c>
      <c r="E95" s="412">
        <f t="shared" si="11"/>
        <v>0</v>
      </c>
      <c r="F95" s="407"/>
      <c r="G95" s="407"/>
      <c r="H95" s="407"/>
      <c r="I95" s="407"/>
      <c r="J95" s="406"/>
      <c r="K95" s="406"/>
      <c r="L95" s="406"/>
      <c r="M95" s="406"/>
      <c r="N95" s="405"/>
    </row>
    <row r="96" spans="1:14" s="315" customFormat="1" ht="15.2" customHeight="1" thickBot="1">
      <c r="A96" s="795" t="s">
        <v>141</v>
      </c>
      <c r="B96" s="410" t="s">
        <v>142</v>
      </c>
      <c r="C96" s="407"/>
      <c r="D96" s="408">
        <f t="shared" si="10"/>
        <v>0</v>
      </c>
      <c r="E96" s="408">
        <f t="shared" si="11"/>
        <v>0</v>
      </c>
      <c r="F96" s="407"/>
      <c r="G96" s="407"/>
      <c r="H96" s="407"/>
      <c r="I96" s="407"/>
      <c r="J96" s="406"/>
      <c r="K96" s="406"/>
      <c r="L96" s="406"/>
      <c r="M96" s="406"/>
      <c r="N96" s="405"/>
    </row>
    <row r="97" spans="1:14" s="315" customFormat="1" ht="15.2" customHeight="1" thickBot="1">
      <c r="A97" s="827" t="s">
        <v>143</v>
      </c>
      <c r="B97" s="404" t="s">
        <v>144</v>
      </c>
      <c r="C97" s="396">
        <f>SUM(C98:C101)</f>
        <v>0</v>
      </c>
      <c r="D97" s="396">
        <f t="shared" si="10"/>
        <v>0</v>
      </c>
      <c r="E97" s="396">
        <f t="shared" si="11"/>
        <v>0</v>
      </c>
      <c r="F97" s="396">
        <f>SUM(F98:F101)</f>
        <v>0</v>
      </c>
      <c r="G97" s="396"/>
      <c r="H97" s="396"/>
      <c r="I97" s="396">
        <f>SUM(I98:I101)</f>
        <v>0</v>
      </c>
      <c r="J97" s="419"/>
      <c r="K97" s="419"/>
      <c r="L97" s="419">
        <f>SUM(L98:L101)</f>
        <v>0</v>
      </c>
      <c r="M97" s="419">
        <f>SUM(M98:M101)</f>
        <v>0</v>
      </c>
      <c r="N97" s="418">
        <f>SUM(N98:N101)</f>
        <v>0</v>
      </c>
    </row>
    <row r="98" spans="1:14" s="315" customFormat="1" ht="15.2" customHeight="1">
      <c r="A98" s="830" t="s">
        <v>145</v>
      </c>
      <c r="B98" s="416" t="s">
        <v>146</v>
      </c>
      <c r="C98" s="407"/>
      <c r="D98" s="415">
        <f t="shared" si="10"/>
        <v>0</v>
      </c>
      <c r="E98" s="415">
        <f t="shared" si="11"/>
        <v>0</v>
      </c>
      <c r="F98" s="407"/>
      <c r="G98" s="407"/>
      <c r="H98" s="407"/>
      <c r="I98" s="407"/>
      <c r="J98" s="406"/>
      <c r="K98" s="406"/>
      <c r="L98" s="406"/>
      <c r="M98" s="406"/>
      <c r="N98" s="405"/>
    </row>
    <row r="99" spans="1:14" s="315" customFormat="1" ht="15.2" customHeight="1">
      <c r="A99" s="829" t="s">
        <v>147</v>
      </c>
      <c r="B99" s="413" t="s">
        <v>148</v>
      </c>
      <c r="C99" s="407"/>
      <c r="D99" s="412">
        <f t="shared" si="10"/>
        <v>0</v>
      </c>
      <c r="E99" s="412">
        <f t="shared" si="11"/>
        <v>0</v>
      </c>
      <c r="F99" s="407"/>
      <c r="G99" s="407"/>
      <c r="H99" s="407"/>
      <c r="I99" s="407"/>
      <c r="J99" s="406"/>
      <c r="K99" s="406"/>
      <c r="L99" s="406"/>
      <c r="M99" s="406"/>
      <c r="N99" s="405"/>
    </row>
    <row r="100" spans="1:14" s="315" customFormat="1" ht="15.2" customHeight="1">
      <c r="A100" s="829" t="s">
        <v>149</v>
      </c>
      <c r="B100" s="413" t="s">
        <v>150</v>
      </c>
      <c r="C100" s="407"/>
      <c r="D100" s="412">
        <f t="shared" si="10"/>
        <v>0</v>
      </c>
      <c r="E100" s="412">
        <f t="shared" si="11"/>
        <v>0</v>
      </c>
      <c r="F100" s="407"/>
      <c r="G100" s="407"/>
      <c r="H100" s="407"/>
      <c r="I100" s="407"/>
      <c r="J100" s="406"/>
      <c r="K100" s="406"/>
      <c r="L100" s="406"/>
      <c r="M100" s="406"/>
      <c r="N100" s="405"/>
    </row>
    <row r="101" spans="1:14" s="315" customFormat="1" ht="15.2" customHeight="1" thickBot="1">
      <c r="A101" s="828" t="s">
        <v>151</v>
      </c>
      <c r="B101" s="410" t="s">
        <v>152</v>
      </c>
      <c r="C101" s="407"/>
      <c r="D101" s="408">
        <f t="shared" si="10"/>
        <v>0</v>
      </c>
      <c r="E101" s="408">
        <f t="shared" si="11"/>
        <v>0</v>
      </c>
      <c r="F101" s="407"/>
      <c r="G101" s="407"/>
      <c r="H101" s="407"/>
      <c r="I101" s="407"/>
      <c r="J101" s="406"/>
      <c r="K101" s="406"/>
      <c r="L101" s="406"/>
      <c r="M101" s="406"/>
      <c r="N101" s="405"/>
    </row>
    <row r="102" spans="1:14" s="315" customFormat="1" ht="15.2" customHeight="1" thickBot="1">
      <c r="A102" s="827" t="s">
        <v>153</v>
      </c>
      <c r="B102" s="404" t="s">
        <v>154</v>
      </c>
      <c r="C102" s="403"/>
      <c r="D102" s="396">
        <f t="shared" si="10"/>
        <v>0</v>
      </c>
      <c r="E102" s="396">
        <f t="shared" si="11"/>
        <v>0</v>
      </c>
      <c r="F102" s="403"/>
      <c r="G102" s="403"/>
      <c r="H102" s="403"/>
      <c r="I102" s="403"/>
      <c r="J102" s="402"/>
      <c r="K102" s="402"/>
      <c r="L102" s="402"/>
      <c r="M102" s="402"/>
      <c r="N102" s="401"/>
    </row>
    <row r="103" spans="1:14" s="315" customFormat="1" ht="17.25" customHeight="1" thickBot="1">
      <c r="A103" s="827" t="s">
        <v>155</v>
      </c>
      <c r="B103" s="399" t="s">
        <v>156</v>
      </c>
      <c r="C103" s="395">
        <f>+C74+C85+C90+C93+C97+C102</f>
        <v>24272</v>
      </c>
      <c r="D103" s="396">
        <f t="shared" si="10"/>
        <v>43980</v>
      </c>
      <c r="E103" s="396">
        <f t="shared" si="11"/>
        <v>43980</v>
      </c>
      <c r="F103" s="395">
        <f>+F74+F85+F90+F93+F97+F102</f>
        <v>19747</v>
      </c>
      <c r="G103" s="395">
        <f>+G74+G85+G90+G93+G97+G102</f>
        <v>38342</v>
      </c>
      <c r="H103" s="395">
        <f>+H74+H85+H90+H93+H97+H102</f>
        <v>38342</v>
      </c>
      <c r="I103" s="395">
        <f>+I74+I85+I90+I93+I97+I102</f>
        <v>0</v>
      </c>
      <c r="J103" s="395">
        <f>+J74+J85+J90+J93+J97+J102</f>
        <v>0</v>
      </c>
      <c r="K103" s="395"/>
      <c r="L103" s="395">
        <f>+L74+L85+L90+L93+L97+L102</f>
        <v>4525</v>
      </c>
      <c r="M103" s="394">
        <f>+M74+M85+M90+M93+M97+M102</f>
        <v>5638</v>
      </c>
      <c r="N103" s="393">
        <f>+N74+N85+N90+N93+N97+N102</f>
        <v>5638</v>
      </c>
    </row>
    <row r="104" spans="1:14" s="315" customFormat="1" ht="17.25" customHeight="1" thickBot="1">
      <c r="A104" s="826" t="s">
        <v>157</v>
      </c>
      <c r="B104" s="397" t="s">
        <v>360</v>
      </c>
      <c r="C104" s="395">
        <f>+C73+C103</f>
        <v>267746</v>
      </c>
      <c r="D104" s="396">
        <f t="shared" si="10"/>
        <v>315852</v>
      </c>
      <c r="E104" s="396">
        <f t="shared" si="11"/>
        <v>318338</v>
      </c>
      <c r="F104" s="395">
        <f>+F73+F103</f>
        <v>219419</v>
      </c>
      <c r="G104" s="395">
        <f>+G73+G103</f>
        <v>266096</v>
      </c>
      <c r="H104" s="395">
        <f>+H73+H103</f>
        <v>268582</v>
      </c>
      <c r="I104" s="395">
        <f>+I73+I103</f>
        <v>350</v>
      </c>
      <c r="J104" s="395">
        <f>+J73+J103</f>
        <v>350</v>
      </c>
      <c r="K104" s="395">
        <v>350</v>
      </c>
      <c r="L104" s="395">
        <f>+L73+L103</f>
        <v>47977</v>
      </c>
      <c r="M104" s="394">
        <f>+M73+M103</f>
        <v>49406</v>
      </c>
      <c r="N104" s="393">
        <f>+N73+N103</f>
        <v>49406</v>
      </c>
    </row>
    <row r="105" spans="1:14" s="315" customFormat="1" ht="15.2" customHeight="1" thickBot="1">
      <c r="A105" s="825"/>
      <c r="B105" s="824" t="s">
        <v>601</v>
      </c>
      <c r="C105" s="822"/>
      <c r="D105" s="752">
        <f t="shared" si="10"/>
        <v>0</v>
      </c>
      <c r="E105" s="396">
        <f t="shared" si="11"/>
        <v>0</v>
      </c>
      <c r="F105" s="823"/>
      <c r="G105" s="822"/>
      <c r="H105" s="822"/>
      <c r="I105" s="822"/>
      <c r="J105" s="822"/>
      <c r="K105" s="822"/>
      <c r="L105" s="822"/>
      <c r="M105" s="822"/>
      <c r="N105" s="821"/>
    </row>
    <row r="106" spans="1:14" s="315" customFormat="1" ht="15.2" customHeight="1" thickBot="1">
      <c r="A106" s="820" t="s">
        <v>5</v>
      </c>
      <c r="B106" s="819" t="s">
        <v>600</v>
      </c>
      <c r="C106" s="818">
        <f>SUM(C107:C111)</f>
        <v>103334</v>
      </c>
      <c r="D106" s="396">
        <f t="shared" si="10"/>
        <v>127543</v>
      </c>
      <c r="E106" s="396">
        <f t="shared" si="11"/>
        <v>130487</v>
      </c>
      <c r="F106" s="818">
        <f>SUM(F107:F111)</f>
        <v>93882</v>
      </c>
      <c r="G106" s="818">
        <f>SUM(G107:G111)</f>
        <v>118091</v>
      </c>
      <c r="H106" s="818">
        <f>SUM(H107:H111)</f>
        <v>121035</v>
      </c>
      <c r="I106" s="818">
        <f>SUM(I107:I111)</f>
        <v>350</v>
      </c>
      <c r="J106" s="818">
        <f>SUM(J107:J111)</f>
        <v>350</v>
      </c>
      <c r="K106" s="818">
        <v>350</v>
      </c>
      <c r="L106" s="818">
        <f>SUM(L107:L111)</f>
        <v>9102</v>
      </c>
      <c r="M106" s="817">
        <f>SUM(M107:M111)</f>
        <v>9102</v>
      </c>
      <c r="N106" s="816">
        <f>SUM(N107:N111)</f>
        <v>9102</v>
      </c>
    </row>
    <row r="107" spans="1:14" s="315" customFormat="1" ht="13.5" customHeight="1">
      <c r="A107" s="815" t="s">
        <v>7</v>
      </c>
      <c r="B107" s="814" t="s">
        <v>161</v>
      </c>
      <c r="C107" s="806">
        <v>23706</v>
      </c>
      <c r="D107" s="415">
        <f t="shared" si="10"/>
        <v>24374</v>
      </c>
      <c r="E107" s="415">
        <f t="shared" si="11"/>
        <v>26391</v>
      </c>
      <c r="F107" s="806">
        <v>23706</v>
      </c>
      <c r="G107" s="806">
        <v>24374</v>
      </c>
      <c r="H107" s="806">
        <v>26391</v>
      </c>
      <c r="I107" s="806"/>
      <c r="J107" s="805"/>
      <c r="K107" s="805"/>
      <c r="L107" s="805"/>
      <c r="M107" s="805"/>
      <c r="N107" s="804"/>
    </row>
    <row r="108" spans="1:14" s="315" customFormat="1" ht="13.5" customHeight="1">
      <c r="A108" s="807" t="s">
        <v>9</v>
      </c>
      <c r="B108" s="799" t="s">
        <v>162</v>
      </c>
      <c r="C108" s="438">
        <v>5127</v>
      </c>
      <c r="D108" s="412">
        <f t="shared" si="10"/>
        <v>5031</v>
      </c>
      <c r="E108" s="412">
        <f t="shared" si="11"/>
        <v>5382</v>
      </c>
      <c r="F108" s="438">
        <v>5127</v>
      </c>
      <c r="G108" s="438">
        <v>5031</v>
      </c>
      <c r="H108" s="438">
        <v>5382</v>
      </c>
      <c r="I108" s="438"/>
      <c r="J108" s="437"/>
      <c r="K108" s="437"/>
      <c r="L108" s="437"/>
      <c r="M108" s="437"/>
      <c r="N108" s="436"/>
    </row>
    <row r="109" spans="1:14" s="315" customFormat="1" ht="13.5" customHeight="1">
      <c r="A109" s="807" t="s">
        <v>11</v>
      </c>
      <c r="B109" s="799" t="s">
        <v>163</v>
      </c>
      <c r="C109" s="434">
        <v>38613</v>
      </c>
      <c r="D109" s="412">
        <f t="shared" si="10"/>
        <v>54003</v>
      </c>
      <c r="E109" s="412">
        <f t="shared" si="11"/>
        <v>54579</v>
      </c>
      <c r="F109" s="434">
        <v>38613</v>
      </c>
      <c r="G109" s="434">
        <v>54003</v>
      </c>
      <c r="H109" s="434">
        <v>54579</v>
      </c>
      <c r="I109" s="434"/>
      <c r="J109" s="433"/>
      <c r="K109" s="433"/>
      <c r="L109" s="433"/>
      <c r="M109" s="433"/>
      <c r="N109" s="432"/>
    </row>
    <row r="110" spans="1:14" s="315" customFormat="1" ht="13.5" customHeight="1">
      <c r="A110" s="807" t="s">
        <v>13</v>
      </c>
      <c r="B110" s="813" t="s">
        <v>164</v>
      </c>
      <c r="C110" s="434">
        <v>23097</v>
      </c>
      <c r="D110" s="412">
        <f t="shared" si="10"/>
        <v>23097</v>
      </c>
      <c r="E110" s="412">
        <f t="shared" si="11"/>
        <v>23402</v>
      </c>
      <c r="F110" s="434">
        <v>22747</v>
      </c>
      <c r="G110" s="434">
        <v>22747</v>
      </c>
      <c r="H110" s="434">
        <v>23052</v>
      </c>
      <c r="I110" s="434">
        <v>350</v>
      </c>
      <c r="J110" s="433">
        <v>350</v>
      </c>
      <c r="K110" s="433">
        <v>350</v>
      </c>
      <c r="L110" s="433"/>
      <c r="M110" s="433"/>
      <c r="N110" s="432"/>
    </row>
    <row r="111" spans="1:14" s="315" customFormat="1" ht="13.5" customHeight="1">
      <c r="A111" s="807" t="s">
        <v>165</v>
      </c>
      <c r="B111" s="782" t="s">
        <v>166</v>
      </c>
      <c r="C111" s="434">
        <v>12791</v>
      </c>
      <c r="D111" s="412">
        <f t="shared" si="10"/>
        <v>21038</v>
      </c>
      <c r="E111" s="412">
        <f t="shared" si="11"/>
        <v>20733</v>
      </c>
      <c r="F111" s="434">
        <v>3689</v>
      </c>
      <c r="G111" s="434">
        <v>11936</v>
      </c>
      <c r="H111" s="434">
        <v>11631</v>
      </c>
      <c r="I111" s="434"/>
      <c r="J111" s="433"/>
      <c r="K111" s="433"/>
      <c r="L111" s="433">
        <v>9102</v>
      </c>
      <c r="M111" s="433">
        <v>9102</v>
      </c>
      <c r="N111" s="432">
        <v>9102</v>
      </c>
    </row>
    <row r="112" spans="1:14" s="315" customFormat="1" ht="13.5" customHeight="1">
      <c r="A112" s="807" t="s">
        <v>17</v>
      </c>
      <c r="B112" s="799" t="s">
        <v>167</v>
      </c>
      <c r="C112" s="434"/>
      <c r="D112" s="412">
        <f t="shared" si="10"/>
        <v>307</v>
      </c>
      <c r="E112" s="412">
        <f t="shared" si="11"/>
        <v>2</v>
      </c>
      <c r="F112" s="434"/>
      <c r="G112" s="434">
        <v>307</v>
      </c>
      <c r="H112" s="434">
        <v>2</v>
      </c>
      <c r="I112" s="434"/>
      <c r="J112" s="433"/>
      <c r="K112" s="433"/>
      <c r="L112" s="433"/>
      <c r="M112" s="433"/>
      <c r="N112" s="432"/>
    </row>
    <row r="113" spans="1:15" s="315" customFormat="1" ht="13.5" customHeight="1">
      <c r="A113" s="807" t="s">
        <v>168</v>
      </c>
      <c r="B113" s="812" t="s">
        <v>169</v>
      </c>
      <c r="C113" s="434"/>
      <c r="D113" s="412">
        <f t="shared" si="10"/>
        <v>0</v>
      </c>
      <c r="E113" s="412">
        <f t="shared" si="11"/>
        <v>0</v>
      </c>
      <c r="F113" s="434"/>
      <c r="G113" s="434"/>
      <c r="H113" s="434"/>
      <c r="I113" s="434"/>
      <c r="J113" s="433"/>
      <c r="K113" s="433"/>
      <c r="L113" s="433"/>
      <c r="M113" s="433"/>
      <c r="N113" s="432"/>
    </row>
    <row r="114" spans="1:15" s="315" customFormat="1" ht="13.5" customHeight="1">
      <c r="A114" s="807" t="s">
        <v>170</v>
      </c>
      <c r="B114" s="799" t="s">
        <v>512</v>
      </c>
      <c r="C114" s="434"/>
      <c r="D114" s="412">
        <f t="shared" si="10"/>
        <v>0</v>
      </c>
      <c r="E114" s="412">
        <f t="shared" si="11"/>
        <v>0</v>
      </c>
      <c r="F114" s="434"/>
      <c r="G114" s="434"/>
      <c r="H114" s="434"/>
      <c r="I114" s="434"/>
      <c r="J114" s="433"/>
      <c r="K114" s="433"/>
      <c r="L114" s="433"/>
      <c r="M114" s="433"/>
      <c r="N114" s="432"/>
    </row>
    <row r="115" spans="1:15" s="315" customFormat="1" ht="13.5" customHeight="1">
      <c r="A115" s="807" t="s">
        <v>172</v>
      </c>
      <c r="B115" s="799" t="s">
        <v>508</v>
      </c>
      <c r="C115" s="434"/>
      <c r="D115" s="412">
        <f t="shared" si="10"/>
        <v>0</v>
      </c>
      <c r="E115" s="412">
        <f t="shared" si="11"/>
        <v>0</v>
      </c>
      <c r="F115" s="434"/>
      <c r="G115" s="434"/>
      <c r="H115" s="434"/>
      <c r="I115" s="434"/>
      <c r="J115" s="433"/>
      <c r="K115" s="433"/>
      <c r="L115" s="433"/>
      <c r="M115" s="433"/>
      <c r="N115" s="432"/>
    </row>
    <row r="116" spans="1:15" s="315" customFormat="1" ht="13.5" customHeight="1">
      <c r="A116" s="807" t="s">
        <v>174</v>
      </c>
      <c r="B116" s="812" t="s">
        <v>175</v>
      </c>
      <c r="C116" s="434">
        <v>2283</v>
      </c>
      <c r="D116" s="412">
        <f t="shared" si="10"/>
        <v>2339</v>
      </c>
      <c r="E116" s="412">
        <f t="shared" si="11"/>
        <v>2339</v>
      </c>
      <c r="F116" s="434">
        <v>2283</v>
      </c>
      <c r="G116" s="434">
        <v>2339</v>
      </c>
      <c r="H116" s="434">
        <v>2339</v>
      </c>
      <c r="I116" s="434"/>
      <c r="J116" s="433"/>
      <c r="K116" s="433"/>
      <c r="L116" s="433"/>
      <c r="M116" s="433"/>
      <c r="N116" s="432"/>
    </row>
    <row r="117" spans="1:15" s="315" customFormat="1" ht="13.5" customHeight="1" thickBot="1">
      <c r="A117" s="803" t="s">
        <v>176</v>
      </c>
      <c r="B117" s="811" t="s">
        <v>177</v>
      </c>
      <c r="C117" s="474"/>
      <c r="D117" s="408">
        <f t="shared" si="10"/>
        <v>0</v>
      </c>
      <c r="E117" s="408">
        <f t="shared" si="11"/>
        <v>0</v>
      </c>
      <c r="F117" s="474"/>
      <c r="G117" s="474"/>
      <c r="H117" s="474"/>
      <c r="I117" s="474"/>
      <c r="J117" s="473"/>
      <c r="K117" s="473"/>
      <c r="L117" s="473"/>
      <c r="M117" s="473"/>
      <c r="N117" s="472"/>
    </row>
    <row r="118" spans="1:15" s="315" customFormat="1" ht="13.5" customHeight="1">
      <c r="A118" s="783"/>
      <c r="B118" s="810"/>
      <c r="C118" s="780"/>
      <c r="D118" s="744"/>
      <c r="E118" s="744"/>
      <c r="F118" s="780"/>
      <c r="G118" s="780"/>
      <c r="H118" s="780"/>
      <c r="I118" s="780"/>
      <c r="J118" s="780"/>
      <c r="K118" s="780"/>
      <c r="L118" s="780"/>
      <c r="M118" s="780"/>
      <c r="N118" s="780"/>
    </row>
    <row r="119" spans="1:15" s="315" customFormat="1" ht="15" customHeight="1" thickBot="1">
      <c r="A119" s="783" t="s">
        <v>0</v>
      </c>
      <c r="B119" s="809"/>
      <c r="C119" s="808"/>
      <c r="D119" s="777">
        <f>SUM(G119,J119,M119)</f>
        <v>0</v>
      </c>
      <c r="E119" s="777">
        <f>SUM(H119,K119,N119)</f>
        <v>0</v>
      </c>
      <c r="F119" s="808"/>
      <c r="G119" s="808"/>
      <c r="H119" s="808"/>
      <c r="I119" s="808"/>
      <c r="J119" s="808"/>
      <c r="K119" s="808"/>
      <c r="L119" s="808"/>
      <c r="M119" s="460"/>
      <c r="N119" s="460"/>
      <c r="O119" s="460"/>
    </row>
    <row r="120" spans="1:15" s="315" customFormat="1" ht="12.75" customHeight="1">
      <c r="A120" s="325" t="s">
        <v>391</v>
      </c>
      <c r="B120" s="324"/>
      <c r="C120" s="984" t="s">
        <v>394</v>
      </c>
      <c r="D120" s="985"/>
      <c r="E120" s="996"/>
      <c r="F120" s="984" t="s">
        <v>494</v>
      </c>
      <c r="G120" s="985"/>
      <c r="H120" s="985"/>
      <c r="I120" s="985"/>
      <c r="J120" s="985"/>
      <c r="K120" s="985"/>
      <c r="L120" s="985"/>
      <c r="M120" s="985"/>
      <c r="N120" s="986"/>
    </row>
    <row r="121" spans="1:15" s="315" customFormat="1" ht="12.75" customHeight="1">
      <c r="A121" s="320" t="s">
        <v>392</v>
      </c>
      <c r="B121" s="318" t="s">
        <v>160</v>
      </c>
      <c r="C121" s="987" t="s">
        <v>393</v>
      </c>
      <c r="D121" s="988"/>
      <c r="E121" s="989"/>
      <c r="F121" s="990" t="s">
        <v>365</v>
      </c>
      <c r="G121" s="991"/>
      <c r="H121" s="992"/>
      <c r="I121" s="990" t="s">
        <v>546</v>
      </c>
      <c r="J121" s="991"/>
      <c r="K121" s="992"/>
      <c r="L121" s="990" t="s">
        <v>545</v>
      </c>
      <c r="M121" s="991"/>
      <c r="N121" s="993"/>
    </row>
    <row r="122" spans="1:15" s="315" customFormat="1" ht="12.75" customHeight="1">
      <c r="A122" s="320"/>
      <c r="B122" s="318"/>
      <c r="C122" s="323" t="s">
        <v>534</v>
      </c>
      <c r="D122" s="322" t="s">
        <v>544</v>
      </c>
      <c r="E122" s="322" t="s">
        <v>543</v>
      </c>
      <c r="F122" s="323" t="s">
        <v>534</v>
      </c>
      <c r="G122" s="322" t="s">
        <v>544</v>
      </c>
      <c r="H122" s="322" t="s">
        <v>543</v>
      </c>
      <c r="I122" s="323" t="s">
        <v>534</v>
      </c>
      <c r="J122" s="322" t="s">
        <v>544</v>
      </c>
      <c r="K122" s="322" t="s">
        <v>543</v>
      </c>
      <c r="L122" s="323" t="s">
        <v>534</v>
      </c>
      <c r="M122" s="322" t="s">
        <v>544</v>
      </c>
      <c r="N122" s="322" t="s">
        <v>543</v>
      </c>
    </row>
    <row r="123" spans="1:15" s="315" customFormat="1" ht="12.75" customHeight="1" thickBot="1">
      <c r="A123" s="320"/>
      <c r="B123" s="319"/>
      <c r="C123" s="318"/>
      <c r="D123" s="317" t="s">
        <v>542</v>
      </c>
      <c r="E123" s="317" t="s">
        <v>541</v>
      </c>
      <c r="F123" s="318"/>
      <c r="G123" s="317" t="s">
        <v>542</v>
      </c>
      <c r="H123" s="317" t="s">
        <v>541</v>
      </c>
      <c r="I123" s="318"/>
      <c r="J123" s="317" t="s">
        <v>542</v>
      </c>
      <c r="K123" s="317" t="s">
        <v>541</v>
      </c>
      <c r="L123" s="318"/>
      <c r="M123" s="317" t="s">
        <v>542</v>
      </c>
      <c r="N123" s="317" t="s">
        <v>541</v>
      </c>
    </row>
    <row r="124" spans="1:15" s="315" customFormat="1" ht="15" customHeight="1" thickBot="1">
      <c r="A124" s="314">
        <v>1</v>
      </c>
      <c r="B124" s="313">
        <v>2</v>
      </c>
      <c r="C124" s="775">
        <v>3</v>
      </c>
      <c r="D124" s="775">
        <v>4</v>
      </c>
      <c r="E124" s="775">
        <v>5</v>
      </c>
      <c r="F124" s="775">
        <v>6</v>
      </c>
      <c r="G124" s="775">
        <v>7</v>
      </c>
      <c r="H124" s="775">
        <v>8</v>
      </c>
      <c r="I124" s="775">
        <v>9</v>
      </c>
      <c r="J124" s="774">
        <v>10</v>
      </c>
      <c r="K124" s="774">
        <v>11</v>
      </c>
      <c r="L124" s="774">
        <v>12</v>
      </c>
      <c r="M124" s="774">
        <v>13</v>
      </c>
      <c r="N124" s="773">
        <v>14</v>
      </c>
    </row>
    <row r="125" spans="1:15" s="315" customFormat="1" ht="15.4" customHeight="1">
      <c r="A125" s="807" t="s">
        <v>182</v>
      </c>
      <c r="B125" s="794" t="s">
        <v>183</v>
      </c>
      <c r="C125" s="806"/>
      <c r="D125" s="415">
        <f t="shared" ref="D125:D153" si="12">SUM(G125,J125,M125)</f>
        <v>0</v>
      </c>
      <c r="E125" s="415">
        <f t="shared" ref="E125:E153" si="13">SUM(H125,K125,N125)</f>
        <v>0</v>
      </c>
      <c r="F125" s="806"/>
      <c r="G125" s="806"/>
      <c r="H125" s="806"/>
      <c r="I125" s="806"/>
      <c r="J125" s="805"/>
      <c r="K125" s="805"/>
      <c r="L125" s="805"/>
      <c r="M125" s="805"/>
      <c r="N125" s="804"/>
    </row>
    <row r="126" spans="1:15" s="315" customFormat="1" ht="15.4" customHeight="1" thickBot="1">
      <c r="A126" s="803" t="s">
        <v>184</v>
      </c>
      <c r="B126" s="802" t="s">
        <v>185</v>
      </c>
      <c r="C126" s="474">
        <v>10452</v>
      </c>
      <c r="D126" s="408">
        <f t="shared" si="12"/>
        <v>18392</v>
      </c>
      <c r="E126" s="408">
        <f t="shared" si="13"/>
        <v>18392</v>
      </c>
      <c r="F126" s="474">
        <v>1350</v>
      </c>
      <c r="G126" s="474">
        <v>9290</v>
      </c>
      <c r="H126" s="474">
        <v>9290</v>
      </c>
      <c r="I126" s="474"/>
      <c r="J126" s="473"/>
      <c r="K126" s="473"/>
      <c r="L126" s="473">
        <v>9102</v>
      </c>
      <c r="M126" s="473">
        <v>9102</v>
      </c>
      <c r="N126" s="472">
        <v>9102</v>
      </c>
    </row>
    <row r="127" spans="1:15" s="315" customFormat="1" ht="15.4" customHeight="1" thickBot="1">
      <c r="A127" s="760" t="s">
        <v>19</v>
      </c>
      <c r="B127" s="430" t="s">
        <v>599</v>
      </c>
      <c r="C127" s="396">
        <f>+C128+C130+C132</f>
        <v>125537</v>
      </c>
      <c r="D127" s="396">
        <f t="shared" si="12"/>
        <v>148005</v>
      </c>
      <c r="E127" s="396">
        <f t="shared" si="13"/>
        <v>147547</v>
      </c>
      <c r="F127" s="396">
        <f>+F128+F130+F132</f>
        <v>125537</v>
      </c>
      <c r="G127" s="396">
        <f>+G128+G130+G132</f>
        <v>148005</v>
      </c>
      <c r="H127" s="396">
        <f>+H128+H130+H132</f>
        <v>147547</v>
      </c>
      <c r="I127" s="396">
        <f>+I128+I130+I132</f>
        <v>0</v>
      </c>
      <c r="J127" s="396">
        <f>+J128+J130+J132</f>
        <v>0</v>
      </c>
      <c r="K127" s="396"/>
      <c r="L127" s="396">
        <f>+L128+L130+L132</f>
        <v>0</v>
      </c>
      <c r="M127" s="419">
        <f>+M128+M130+M132</f>
        <v>0</v>
      </c>
      <c r="N127" s="418">
        <f>+N128+N130+N132</f>
        <v>0</v>
      </c>
    </row>
    <row r="128" spans="1:15" s="315" customFormat="1" ht="15.4" customHeight="1">
      <c r="A128" s="763" t="s">
        <v>21</v>
      </c>
      <c r="B128" s="799" t="s">
        <v>186</v>
      </c>
      <c r="C128" s="442">
        <v>72198</v>
      </c>
      <c r="D128" s="415">
        <f t="shared" si="12"/>
        <v>67754</v>
      </c>
      <c r="E128" s="415">
        <f t="shared" si="13"/>
        <v>67256</v>
      </c>
      <c r="F128" s="442">
        <v>72198</v>
      </c>
      <c r="G128" s="442">
        <v>67754</v>
      </c>
      <c r="H128" s="442">
        <v>67256</v>
      </c>
      <c r="I128" s="442"/>
      <c r="J128" s="441"/>
      <c r="K128" s="441"/>
      <c r="L128" s="441"/>
      <c r="M128" s="441"/>
      <c r="N128" s="440"/>
    </row>
    <row r="129" spans="1:14" s="315" customFormat="1" ht="15.4" customHeight="1">
      <c r="A129" s="763" t="s">
        <v>23</v>
      </c>
      <c r="B129" s="794" t="s">
        <v>187</v>
      </c>
      <c r="C129" s="442">
        <v>68338</v>
      </c>
      <c r="D129" s="412">
        <f t="shared" si="12"/>
        <v>58693</v>
      </c>
      <c r="E129" s="412">
        <f t="shared" si="13"/>
        <v>58693</v>
      </c>
      <c r="F129" s="442">
        <v>68338</v>
      </c>
      <c r="G129" s="442">
        <v>58693</v>
      </c>
      <c r="H129" s="442">
        <v>58693</v>
      </c>
      <c r="I129" s="442"/>
      <c r="J129" s="441"/>
      <c r="K129" s="441"/>
      <c r="L129" s="441"/>
      <c r="M129" s="441"/>
      <c r="N129" s="440"/>
    </row>
    <row r="130" spans="1:14" s="315" customFormat="1" ht="15.4" customHeight="1">
      <c r="A130" s="763" t="s">
        <v>25</v>
      </c>
      <c r="B130" s="794" t="s">
        <v>188</v>
      </c>
      <c r="C130" s="438">
        <v>1800</v>
      </c>
      <c r="D130" s="412">
        <f t="shared" si="12"/>
        <v>21800</v>
      </c>
      <c r="E130" s="412">
        <f t="shared" si="13"/>
        <v>21840</v>
      </c>
      <c r="F130" s="438">
        <v>1800</v>
      </c>
      <c r="G130" s="438">
        <v>21800</v>
      </c>
      <c r="H130" s="438">
        <v>21840</v>
      </c>
      <c r="I130" s="438"/>
      <c r="J130" s="437"/>
      <c r="K130" s="437"/>
      <c r="L130" s="437"/>
      <c r="M130" s="437"/>
      <c r="N130" s="436"/>
    </row>
    <row r="131" spans="1:14" s="315" customFormat="1" ht="15.4" customHeight="1">
      <c r="A131" s="763" t="s">
        <v>27</v>
      </c>
      <c r="B131" s="794" t="s">
        <v>189</v>
      </c>
      <c r="C131" s="769" t="s">
        <v>429</v>
      </c>
      <c r="D131" s="412">
        <f t="shared" si="12"/>
        <v>0</v>
      </c>
      <c r="E131" s="412">
        <f t="shared" si="13"/>
        <v>0</v>
      </c>
      <c r="F131" s="768" t="s">
        <v>429</v>
      </c>
      <c r="G131" s="768"/>
      <c r="H131" s="768"/>
      <c r="I131" s="768"/>
      <c r="J131" s="767"/>
      <c r="K131" s="767"/>
      <c r="L131" s="437"/>
      <c r="M131" s="437"/>
      <c r="N131" s="436"/>
    </row>
    <row r="132" spans="1:14" s="315" customFormat="1" ht="15.4" customHeight="1">
      <c r="A132" s="763" t="s">
        <v>29</v>
      </c>
      <c r="B132" s="801" t="s">
        <v>190</v>
      </c>
      <c r="C132" s="769">
        <v>51539</v>
      </c>
      <c r="D132" s="412">
        <f t="shared" si="12"/>
        <v>58451</v>
      </c>
      <c r="E132" s="412">
        <f t="shared" si="13"/>
        <v>58451</v>
      </c>
      <c r="F132" s="768">
        <v>51539</v>
      </c>
      <c r="G132" s="768">
        <v>58451</v>
      </c>
      <c r="H132" s="768">
        <v>58451</v>
      </c>
      <c r="I132" s="768"/>
      <c r="J132" s="767"/>
      <c r="K132" s="767"/>
      <c r="L132" s="437"/>
      <c r="M132" s="437"/>
      <c r="N132" s="436"/>
    </row>
    <row r="133" spans="1:14" s="315" customFormat="1" ht="15.4" customHeight="1">
      <c r="A133" s="763" t="s">
        <v>31</v>
      </c>
      <c r="B133" s="800" t="s">
        <v>191</v>
      </c>
      <c r="C133" s="769" t="s">
        <v>429</v>
      </c>
      <c r="D133" s="412">
        <f t="shared" si="12"/>
        <v>0</v>
      </c>
      <c r="E133" s="412">
        <f t="shared" si="13"/>
        <v>0</v>
      </c>
      <c r="F133" s="768" t="s">
        <v>429</v>
      </c>
      <c r="G133" s="768" t="s">
        <v>429</v>
      </c>
      <c r="H133" s="768" t="s">
        <v>429</v>
      </c>
      <c r="I133" s="768"/>
      <c r="J133" s="767"/>
      <c r="K133" s="767"/>
      <c r="L133" s="437"/>
      <c r="M133" s="437"/>
      <c r="N133" s="436"/>
    </row>
    <row r="134" spans="1:14" s="315" customFormat="1" ht="15.4" customHeight="1">
      <c r="A134" s="763" t="s">
        <v>192</v>
      </c>
      <c r="B134" s="762" t="s">
        <v>509</v>
      </c>
      <c r="C134" s="769" t="s">
        <v>429</v>
      </c>
      <c r="D134" s="412">
        <f t="shared" si="12"/>
        <v>0</v>
      </c>
      <c r="E134" s="412">
        <f t="shared" si="13"/>
        <v>0</v>
      </c>
      <c r="F134" s="768" t="s">
        <v>429</v>
      </c>
      <c r="G134" s="768" t="s">
        <v>429</v>
      </c>
      <c r="H134" s="768" t="s">
        <v>429</v>
      </c>
      <c r="I134" s="768"/>
      <c r="J134" s="767"/>
      <c r="K134" s="767"/>
      <c r="L134" s="437"/>
      <c r="M134" s="437"/>
      <c r="N134" s="436"/>
    </row>
    <row r="135" spans="1:14" s="315" customFormat="1" ht="15.4" customHeight="1">
      <c r="A135" s="763" t="s">
        <v>194</v>
      </c>
      <c r="B135" s="799" t="s">
        <v>508</v>
      </c>
      <c r="C135" s="769" t="s">
        <v>429</v>
      </c>
      <c r="D135" s="412">
        <f t="shared" si="12"/>
        <v>0</v>
      </c>
      <c r="E135" s="412">
        <f t="shared" si="13"/>
        <v>0</v>
      </c>
      <c r="F135" s="768" t="s">
        <v>429</v>
      </c>
      <c r="G135" s="768" t="s">
        <v>429</v>
      </c>
      <c r="H135" s="768" t="s">
        <v>429</v>
      </c>
      <c r="I135" s="768"/>
      <c r="J135" s="767"/>
      <c r="K135" s="767"/>
      <c r="L135" s="437"/>
      <c r="M135" s="437"/>
      <c r="N135" s="436"/>
    </row>
    <row r="136" spans="1:14" s="315" customFormat="1" ht="15.4" customHeight="1">
      <c r="A136" s="763" t="s">
        <v>195</v>
      </c>
      <c r="B136" s="799" t="s">
        <v>196</v>
      </c>
      <c r="C136" s="769">
        <v>41044</v>
      </c>
      <c r="D136" s="412">
        <f t="shared" si="12"/>
        <v>41044</v>
      </c>
      <c r="E136" s="412">
        <f t="shared" si="13"/>
        <v>41044</v>
      </c>
      <c r="F136" s="768">
        <v>41044</v>
      </c>
      <c r="G136" s="768">
        <v>41044</v>
      </c>
      <c r="H136" s="768">
        <v>41044</v>
      </c>
      <c r="I136" s="768"/>
      <c r="J136" s="767"/>
      <c r="K136" s="767"/>
      <c r="L136" s="437"/>
      <c r="M136" s="437"/>
      <c r="N136" s="436"/>
    </row>
    <row r="137" spans="1:14" s="315" customFormat="1" ht="15.4" customHeight="1">
      <c r="A137" s="763" t="s">
        <v>197</v>
      </c>
      <c r="B137" s="799" t="s">
        <v>198</v>
      </c>
      <c r="C137" s="769" t="s">
        <v>429</v>
      </c>
      <c r="D137" s="412">
        <f t="shared" si="12"/>
        <v>0</v>
      </c>
      <c r="E137" s="412">
        <f t="shared" si="13"/>
        <v>0</v>
      </c>
      <c r="F137" s="768" t="s">
        <v>429</v>
      </c>
      <c r="G137" s="768" t="s">
        <v>429</v>
      </c>
      <c r="H137" s="768" t="s">
        <v>429</v>
      </c>
      <c r="I137" s="768"/>
      <c r="J137" s="767"/>
      <c r="K137" s="767"/>
      <c r="L137" s="437"/>
      <c r="M137" s="437"/>
      <c r="N137" s="436"/>
    </row>
    <row r="138" spans="1:14" s="315" customFormat="1" ht="15.4" customHeight="1">
      <c r="A138" s="763" t="s">
        <v>199</v>
      </c>
      <c r="B138" s="799" t="s">
        <v>510</v>
      </c>
      <c r="C138" s="769">
        <v>1145</v>
      </c>
      <c r="D138" s="412">
        <f t="shared" si="12"/>
        <v>8057</v>
      </c>
      <c r="E138" s="412">
        <f t="shared" si="13"/>
        <v>8057</v>
      </c>
      <c r="F138" s="768">
        <v>1145</v>
      </c>
      <c r="G138" s="768">
        <v>8057</v>
      </c>
      <c r="H138" s="768">
        <v>8057</v>
      </c>
      <c r="I138" s="768"/>
      <c r="J138" s="767"/>
      <c r="K138" s="767"/>
      <c r="L138" s="437"/>
      <c r="M138" s="437"/>
      <c r="N138" s="436"/>
    </row>
    <row r="139" spans="1:14" s="315" customFormat="1" ht="15.4" customHeight="1">
      <c r="A139" s="763" t="s">
        <v>200</v>
      </c>
      <c r="B139" s="799" t="s">
        <v>201</v>
      </c>
      <c r="C139" s="769" t="s">
        <v>429</v>
      </c>
      <c r="D139" s="412">
        <f t="shared" si="12"/>
        <v>0</v>
      </c>
      <c r="E139" s="412">
        <f t="shared" si="13"/>
        <v>0</v>
      </c>
      <c r="F139" s="768" t="s">
        <v>429</v>
      </c>
      <c r="G139" s="768" t="s">
        <v>429</v>
      </c>
      <c r="H139" s="768" t="s">
        <v>429</v>
      </c>
      <c r="I139" s="768"/>
      <c r="J139" s="767"/>
      <c r="K139" s="767"/>
      <c r="L139" s="437"/>
      <c r="M139" s="437"/>
      <c r="N139" s="436"/>
    </row>
    <row r="140" spans="1:14" s="315" customFormat="1" ht="15.4" customHeight="1" thickBot="1">
      <c r="A140" s="771" t="s">
        <v>202</v>
      </c>
      <c r="B140" s="799" t="s">
        <v>511</v>
      </c>
      <c r="C140" s="798">
        <v>9350</v>
      </c>
      <c r="D140" s="408">
        <f t="shared" si="12"/>
        <v>9350</v>
      </c>
      <c r="E140" s="408">
        <f t="shared" si="13"/>
        <v>9350</v>
      </c>
      <c r="F140" s="793">
        <v>9350</v>
      </c>
      <c r="G140" s="793">
        <v>9350</v>
      </c>
      <c r="H140" s="793">
        <v>9350</v>
      </c>
      <c r="I140" s="793"/>
      <c r="J140" s="792"/>
      <c r="K140" s="792"/>
      <c r="L140" s="433"/>
      <c r="M140" s="433"/>
      <c r="N140" s="432"/>
    </row>
    <row r="141" spans="1:14" s="315" customFormat="1" ht="15.4" customHeight="1" thickBot="1">
      <c r="A141" s="760" t="s">
        <v>33</v>
      </c>
      <c r="B141" s="759" t="s">
        <v>204</v>
      </c>
      <c r="C141" s="790">
        <f>+C142+C143</f>
        <v>0</v>
      </c>
      <c r="D141" s="396">
        <f t="shared" si="12"/>
        <v>0</v>
      </c>
      <c r="E141" s="396">
        <f t="shared" si="13"/>
        <v>0</v>
      </c>
      <c r="F141" s="790">
        <f>+F142+F143</f>
        <v>0</v>
      </c>
      <c r="G141" s="790"/>
      <c r="H141" s="790"/>
      <c r="I141" s="790">
        <f>+I142+I143</f>
        <v>0</v>
      </c>
      <c r="J141" s="789"/>
      <c r="K141" s="789"/>
      <c r="L141" s="419">
        <f>+L142+L143</f>
        <v>0</v>
      </c>
      <c r="M141" s="419">
        <f>+M142+M143</f>
        <v>0</v>
      </c>
      <c r="N141" s="418">
        <f>+N142+N143</f>
        <v>0</v>
      </c>
    </row>
    <row r="142" spans="1:14" s="315" customFormat="1" ht="15.4" customHeight="1">
      <c r="A142" s="763" t="s">
        <v>35</v>
      </c>
      <c r="B142" s="762" t="s">
        <v>205</v>
      </c>
      <c r="C142" s="797"/>
      <c r="D142" s="415">
        <f t="shared" si="12"/>
        <v>0</v>
      </c>
      <c r="E142" s="415">
        <f t="shared" si="13"/>
        <v>0</v>
      </c>
      <c r="F142" s="797"/>
      <c r="G142" s="797"/>
      <c r="H142" s="797"/>
      <c r="I142" s="797"/>
      <c r="J142" s="796"/>
      <c r="K142" s="796"/>
      <c r="L142" s="441"/>
      <c r="M142" s="441"/>
      <c r="N142" s="440"/>
    </row>
    <row r="143" spans="1:14" s="315" customFormat="1" ht="15.4" customHeight="1" thickBot="1">
      <c r="A143" s="795" t="s">
        <v>37</v>
      </c>
      <c r="B143" s="794" t="s">
        <v>206</v>
      </c>
      <c r="C143" s="793"/>
      <c r="D143" s="408">
        <f t="shared" si="12"/>
        <v>0</v>
      </c>
      <c r="E143" s="408">
        <f t="shared" si="13"/>
        <v>0</v>
      </c>
      <c r="F143" s="793"/>
      <c r="G143" s="793"/>
      <c r="H143" s="793"/>
      <c r="I143" s="793"/>
      <c r="J143" s="792"/>
      <c r="K143" s="792"/>
      <c r="L143" s="433"/>
      <c r="M143" s="433"/>
      <c r="N143" s="432"/>
    </row>
    <row r="144" spans="1:14" s="315" customFormat="1" ht="15.4" customHeight="1" thickBot="1">
      <c r="A144" s="760" t="s">
        <v>207</v>
      </c>
      <c r="B144" s="759" t="s">
        <v>208</v>
      </c>
      <c r="C144" s="790">
        <f>+C106+C127+C141</f>
        <v>228871</v>
      </c>
      <c r="D144" s="396">
        <f t="shared" si="12"/>
        <v>275548</v>
      </c>
      <c r="E144" s="396">
        <f t="shared" si="13"/>
        <v>278034</v>
      </c>
      <c r="F144" s="790">
        <f>+F106+F127+F141</f>
        <v>219419</v>
      </c>
      <c r="G144" s="790">
        <f>+G106+G127+G141</f>
        <v>266096</v>
      </c>
      <c r="H144" s="790">
        <f>+H106+H127+H141</f>
        <v>268582</v>
      </c>
      <c r="I144" s="790">
        <f>+I106+I127+I141</f>
        <v>350</v>
      </c>
      <c r="J144" s="790">
        <f>+J106+J127+J141</f>
        <v>350</v>
      </c>
      <c r="K144" s="790">
        <v>350</v>
      </c>
      <c r="L144" s="790">
        <f>+L106+L127+L141</f>
        <v>9102</v>
      </c>
      <c r="M144" s="789">
        <f>+M106+M127+M141</f>
        <v>9102</v>
      </c>
      <c r="N144" s="791">
        <f>+N106+N127+N141</f>
        <v>9102</v>
      </c>
    </row>
    <row r="145" spans="1:15" s="315" customFormat="1" ht="15.4" customHeight="1" thickBot="1">
      <c r="A145" s="760" t="s">
        <v>55</v>
      </c>
      <c r="B145" s="759" t="s">
        <v>209</v>
      </c>
      <c r="C145" s="790">
        <f>+C146+C147+C148</f>
        <v>0</v>
      </c>
      <c r="D145" s="396">
        <f t="shared" si="12"/>
        <v>0</v>
      </c>
      <c r="E145" s="396">
        <f t="shared" si="13"/>
        <v>0</v>
      </c>
      <c r="F145" s="790">
        <f>+F146+F147+F148</f>
        <v>0</v>
      </c>
      <c r="G145" s="790"/>
      <c r="H145" s="790"/>
      <c r="I145" s="790">
        <f>+I146+I147+I148</f>
        <v>0</v>
      </c>
      <c r="J145" s="789"/>
      <c r="K145" s="789"/>
      <c r="L145" s="419">
        <f>+L146+L147+L148</f>
        <v>0</v>
      </c>
      <c r="M145" s="419">
        <f>+M146+M147+M148</f>
        <v>0</v>
      </c>
      <c r="N145" s="418">
        <f>+N146+N147+N148</f>
        <v>0</v>
      </c>
    </row>
    <row r="146" spans="1:15" s="315" customFormat="1" ht="15.4" customHeight="1">
      <c r="A146" s="763" t="s">
        <v>57</v>
      </c>
      <c r="B146" s="762" t="s">
        <v>210</v>
      </c>
      <c r="C146" s="769"/>
      <c r="D146" s="415">
        <f t="shared" si="12"/>
        <v>0</v>
      </c>
      <c r="E146" s="415">
        <f t="shared" si="13"/>
        <v>0</v>
      </c>
      <c r="F146" s="768"/>
      <c r="G146" s="768"/>
      <c r="H146" s="768"/>
      <c r="I146" s="768"/>
      <c r="J146" s="767"/>
      <c r="K146" s="767"/>
      <c r="L146" s="437"/>
      <c r="M146" s="437"/>
      <c r="N146" s="436"/>
    </row>
    <row r="147" spans="1:15" s="315" customFormat="1" ht="15.4" customHeight="1">
      <c r="A147" s="763" t="s">
        <v>59</v>
      </c>
      <c r="B147" s="762" t="s">
        <v>211</v>
      </c>
      <c r="C147" s="769"/>
      <c r="D147" s="412">
        <f t="shared" si="12"/>
        <v>0</v>
      </c>
      <c r="E147" s="412">
        <f t="shared" si="13"/>
        <v>0</v>
      </c>
      <c r="F147" s="768"/>
      <c r="G147" s="768"/>
      <c r="H147" s="768"/>
      <c r="I147" s="768"/>
      <c r="J147" s="767"/>
      <c r="K147" s="767"/>
      <c r="L147" s="437"/>
      <c r="M147" s="437"/>
      <c r="N147" s="436"/>
    </row>
    <row r="148" spans="1:15" s="315" customFormat="1" ht="15.4" customHeight="1" thickBot="1">
      <c r="A148" s="771" t="s">
        <v>61</v>
      </c>
      <c r="B148" s="770" t="s">
        <v>212</v>
      </c>
      <c r="C148" s="769"/>
      <c r="D148" s="408">
        <f t="shared" si="12"/>
        <v>0</v>
      </c>
      <c r="E148" s="408">
        <f t="shared" si="13"/>
        <v>0</v>
      </c>
      <c r="F148" s="768"/>
      <c r="G148" s="768"/>
      <c r="H148" s="768"/>
      <c r="I148" s="768"/>
      <c r="J148" s="767"/>
      <c r="K148" s="767"/>
      <c r="L148" s="437"/>
      <c r="M148" s="437"/>
      <c r="N148" s="436"/>
    </row>
    <row r="149" spans="1:15" s="315" customFormat="1" ht="15.4" customHeight="1" thickBot="1">
      <c r="A149" s="760" t="s">
        <v>77</v>
      </c>
      <c r="B149" s="759" t="s">
        <v>213</v>
      </c>
      <c r="C149" s="790">
        <f>+C150+C151+C152+C153</f>
        <v>0</v>
      </c>
      <c r="D149" s="396">
        <f t="shared" si="12"/>
        <v>0</v>
      </c>
      <c r="E149" s="396">
        <f t="shared" si="13"/>
        <v>0</v>
      </c>
      <c r="F149" s="790">
        <f>+F150+F151+F152+F153</f>
        <v>0</v>
      </c>
      <c r="G149" s="790"/>
      <c r="H149" s="790"/>
      <c r="I149" s="790">
        <f>+I150+I151+I152+I153</f>
        <v>0</v>
      </c>
      <c r="J149" s="789"/>
      <c r="K149" s="789"/>
      <c r="L149" s="419">
        <f>+L150+L151+L152+L153</f>
        <v>0</v>
      </c>
      <c r="M149" s="419">
        <f>+M150+M151+M152+M153</f>
        <v>0</v>
      </c>
      <c r="N149" s="418">
        <f>+N150+N151+N152+N153</f>
        <v>0</v>
      </c>
    </row>
    <row r="150" spans="1:15" s="315" customFormat="1" ht="15.4" customHeight="1">
      <c r="A150" s="763" t="s">
        <v>79</v>
      </c>
      <c r="B150" s="762" t="s">
        <v>214</v>
      </c>
      <c r="C150" s="769"/>
      <c r="D150" s="415">
        <f t="shared" si="12"/>
        <v>0</v>
      </c>
      <c r="E150" s="415">
        <f t="shared" si="13"/>
        <v>0</v>
      </c>
      <c r="F150" s="768"/>
      <c r="G150" s="768"/>
      <c r="H150" s="768"/>
      <c r="I150" s="768"/>
      <c r="J150" s="767"/>
      <c r="K150" s="767"/>
      <c r="L150" s="437"/>
      <c r="M150" s="437"/>
      <c r="N150" s="436"/>
    </row>
    <row r="151" spans="1:15" s="315" customFormat="1" ht="15.4" customHeight="1">
      <c r="A151" s="763" t="s">
        <v>81</v>
      </c>
      <c r="B151" s="762" t="s">
        <v>215</v>
      </c>
      <c r="C151" s="769"/>
      <c r="D151" s="412">
        <f t="shared" si="12"/>
        <v>0</v>
      </c>
      <c r="E151" s="412">
        <f t="shared" si="13"/>
        <v>0</v>
      </c>
      <c r="F151" s="768"/>
      <c r="G151" s="768"/>
      <c r="H151" s="768"/>
      <c r="I151" s="768"/>
      <c r="J151" s="767"/>
      <c r="K151" s="767"/>
      <c r="L151" s="437"/>
      <c r="M151" s="437"/>
      <c r="N151" s="436"/>
    </row>
    <row r="152" spans="1:15" s="315" customFormat="1" ht="15.4" customHeight="1">
      <c r="A152" s="763" t="s">
        <v>83</v>
      </c>
      <c r="B152" s="762" t="s">
        <v>216</v>
      </c>
      <c r="C152" s="769"/>
      <c r="D152" s="412">
        <f t="shared" si="12"/>
        <v>0</v>
      </c>
      <c r="E152" s="412">
        <f t="shared" si="13"/>
        <v>0</v>
      </c>
      <c r="F152" s="768"/>
      <c r="G152" s="768"/>
      <c r="H152" s="768"/>
      <c r="I152" s="768"/>
      <c r="J152" s="767"/>
      <c r="K152" s="767"/>
      <c r="L152" s="437"/>
      <c r="M152" s="437"/>
      <c r="N152" s="436"/>
    </row>
    <row r="153" spans="1:15" s="315" customFormat="1" ht="15.4" customHeight="1" thickBot="1">
      <c r="A153" s="788" t="s">
        <v>85</v>
      </c>
      <c r="B153" s="787" t="s">
        <v>217</v>
      </c>
      <c r="C153" s="786"/>
      <c r="D153" s="408">
        <f t="shared" si="12"/>
        <v>0</v>
      </c>
      <c r="E153" s="408">
        <f t="shared" si="13"/>
        <v>0</v>
      </c>
      <c r="F153" s="785"/>
      <c r="G153" s="785"/>
      <c r="H153" s="785"/>
      <c r="I153" s="785"/>
      <c r="J153" s="784"/>
      <c r="K153" s="784"/>
      <c r="L153" s="473"/>
      <c r="M153" s="473"/>
      <c r="N153" s="472"/>
    </row>
    <row r="154" spans="1:15" s="315" customFormat="1" ht="15.4" customHeight="1">
      <c r="A154" s="783"/>
      <c r="B154" s="782"/>
      <c r="C154" s="781"/>
      <c r="D154" s="741"/>
      <c r="E154" s="744">
        <f>SUM(H154,K154,N154)</f>
        <v>0</v>
      </c>
      <c r="F154" s="781"/>
      <c r="G154" s="781"/>
      <c r="H154" s="781"/>
      <c r="I154" s="781"/>
      <c r="J154" s="781"/>
      <c r="K154" s="781"/>
      <c r="L154" s="780"/>
      <c r="M154" s="780"/>
      <c r="N154" s="460"/>
      <c r="O154" s="460"/>
    </row>
    <row r="155" spans="1:15" s="315" customFormat="1" ht="15.4" customHeight="1">
      <c r="A155" s="783"/>
      <c r="B155" s="782"/>
      <c r="C155" s="781"/>
      <c r="D155" s="741"/>
      <c r="E155" s="741">
        <f>SUM(H155,K155,N155)</f>
        <v>0</v>
      </c>
      <c r="F155" s="781"/>
      <c r="G155" s="781"/>
      <c r="H155" s="781"/>
      <c r="I155" s="781"/>
      <c r="J155" s="781"/>
      <c r="K155" s="781"/>
      <c r="L155" s="780"/>
      <c r="M155" s="780"/>
      <c r="N155" s="460"/>
      <c r="O155" s="460"/>
    </row>
    <row r="156" spans="1:15" s="315" customFormat="1" ht="15.4" customHeight="1" thickBot="1">
      <c r="A156" s="779" t="s">
        <v>549</v>
      </c>
      <c r="B156" s="778"/>
      <c r="C156" s="776"/>
      <c r="D156" s="777"/>
      <c r="E156" s="777">
        <f>SUM(H156,K156,N156)</f>
        <v>0</v>
      </c>
      <c r="F156" s="776"/>
      <c r="G156" s="776"/>
      <c r="H156" s="776"/>
      <c r="I156" s="776"/>
      <c r="J156" s="776"/>
      <c r="K156" s="776"/>
      <c r="L156" s="776"/>
      <c r="M156" s="776"/>
      <c r="N156" s="460"/>
      <c r="O156" s="460"/>
    </row>
    <row r="157" spans="1:15" s="315" customFormat="1" ht="12.75" customHeight="1">
      <c r="A157" s="325" t="s">
        <v>391</v>
      </c>
      <c r="B157" s="324"/>
      <c r="C157" s="984" t="s">
        <v>394</v>
      </c>
      <c r="D157" s="985"/>
      <c r="E157" s="996"/>
      <c r="F157" s="984" t="s">
        <v>494</v>
      </c>
      <c r="G157" s="985"/>
      <c r="H157" s="985"/>
      <c r="I157" s="985"/>
      <c r="J157" s="985"/>
      <c r="K157" s="985"/>
      <c r="L157" s="985"/>
      <c r="M157" s="985"/>
      <c r="N157" s="986"/>
    </row>
    <row r="158" spans="1:15" s="315" customFormat="1" ht="12.75" customHeight="1">
      <c r="A158" s="320" t="s">
        <v>392</v>
      </c>
      <c r="B158" s="318" t="s">
        <v>160</v>
      </c>
      <c r="C158" s="987" t="s">
        <v>393</v>
      </c>
      <c r="D158" s="988"/>
      <c r="E158" s="989"/>
      <c r="F158" s="990" t="s">
        <v>365</v>
      </c>
      <c r="G158" s="991"/>
      <c r="H158" s="992"/>
      <c r="I158" s="990" t="s">
        <v>546</v>
      </c>
      <c r="J158" s="991"/>
      <c r="K158" s="992"/>
      <c r="L158" s="990" t="s">
        <v>545</v>
      </c>
      <c r="M158" s="991"/>
      <c r="N158" s="993"/>
    </row>
    <row r="159" spans="1:15" s="315" customFormat="1" ht="12.75" customHeight="1">
      <c r="A159" s="320"/>
      <c r="B159" s="318"/>
      <c r="C159" s="323" t="s">
        <v>534</v>
      </c>
      <c r="D159" s="322" t="s">
        <v>544</v>
      </c>
      <c r="E159" s="322" t="s">
        <v>543</v>
      </c>
      <c r="F159" s="323" t="s">
        <v>534</v>
      </c>
      <c r="G159" s="322" t="s">
        <v>544</v>
      </c>
      <c r="H159" s="322" t="s">
        <v>543</v>
      </c>
      <c r="I159" s="323" t="s">
        <v>534</v>
      </c>
      <c r="J159" s="322" t="s">
        <v>544</v>
      </c>
      <c r="K159" s="322" t="s">
        <v>543</v>
      </c>
      <c r="L159" s="323" t="s">
        <v>534</v>
      </c>
      <c r="M159" s="322" t="s">
        <v>544</v>
      </c>
      <c r="N159" s="322" t="s">
        <v>543</v>
      </c>
    </row>
    <row r="160" spans="1:15" s="315" customFormat="1" ht="12.75" customHeight="1" thickBot="1">
      <c r="A160" s="320"/>
      <c r="B160" s="319"/>
      <c r="C160" s="318"/>
      <c r="D160" s="317" t="s">
        <v>542</v>
      </c>
      <c r="E160" s="317" t="s">
        <v>541</v>
      </c>
      <c r="F160" s="318"/>
      <c r="G160" s="317" t="s">
        <v>542</v>
      </c>
      <c r="H160" s="317" t="s">
        <v>541</v>
      </c>
      <c r="I160" s="318"/>
      <c r="J160" s="317" t="s">
        <v>542</v>
      </c>
      <c r="K160" s="317" t="s">
        <v>541</v>
      </c>
      <c r="L160" s="318"/>
      <c r="M160" s="317" t="s">
        <v>542</v>
      </c>
      <c r="N160" s="317" t="s">
        <v>541</v>
      </c>
    </row>
    <row r="161" spans="1:14" s="315" customFormat="1" ht="15" customHeight="1" thickBot="1">
      <c r="A161" s="314">
        <v>1</v>
      </c>
      <c r="B161" s="313">
        <v>2</v>
      </c>
      <c r="C161" s="775">
        <v>3</v>
      </c>
      <c r="D161" s="775">
        <v>4</v>
      </c>
      <c r="E161" s="775">
        <v>5</v>
      </c>
      <c r="F161" s="775">
        <v>6</v>
      </c>
      <c r="G161" s="775">
        <v>7</v>
      </c>
      <c r="H161" s="775">
        <v>8</v>
      </c>
      <c r="I161" s="775">
        <v>9</v>
      </c>
      <c r="J161" s="774">
        <v>10</v>
      </c>
      <c r="K161" s="774">
        <v>11</v>
      </c>
      <c r="L161" s="774">
        <v>12</v>
      </c>
      <c r="M161" s="774">
        <v>13</v>
      </c>
      <c r="N161" s="773">
        <v>14</v>
      </c>
    </row>
    <row r="162" spans="1:14" s="315" customFormat="1" ht="15.4" customHeight="1" thickBot="1">
      <c r="A162" s="760" t="s">
        <v>218</v>
      </c>
      <c r="B162" s="759" t="s">
        <v>219</v>
      </c>
      <c r="C162" s="772">
        <f>SUM(C163:C167)</f>
        <v>38875</v>
      </c>
      <c r="D162" s="396">
        <f t="shared" ref="D162:D177" si="14">SUM(G162,J162,M162)</f>
        <v>40304</v>
      </c>
      <c r="E162" s="396">
        <f t="shared" ref="E162:E177" si="15">SUM(H162,K162,N162)</f>
        <v>40304</v>
      </c>
      <c r="F162" s="772">
        <f>SUM(F163:F167)</f>
        <v>0</v>
      </c>
      <c r="G162" s="772">
        <f>SUM(G163:G167)</f>
        <v>0</v>
      </c>
      <c r="H162" s="772"/>
      <c r="I162" s="772">
        <f>SUM(I163:I167)</f>
        <v>0</v>
      </c>
      <c r="J162" s="772">
        <f>SUM(J163:J167)</f>
        <v>0</v>
      </c>
      <c r="K162" s="772"/>
      <c r="L162" s="772">
        <f>SUM(L163:L167)</f>
        <v>38875</v>
      </c>
      <c r="M162" s="394">
        <f>SUM(M163:M167)</f>
        <v>40304</v>
      </c>
      <c r="N162" s="393">
        <f>SUM(N163:N167)</f>
        <v>40304</v>
      </c>
    </row>
    <row r="163" spans="1:14" s="315" customFormat="1" ht="15.4" customHeight="1">
      <c r="A163" s="763" t="s">
        <v>91</v>
      </c>
      <c r="B163" s="762" t="s">
        <v>220</v>
      </c>
      <c r="C163" s="769"/>
      <c r="D163" s="415">
        <f t="shared" si="14"/>
        <v>0</v>
      </c>
      <c r="E163" s="415">
        <f t="shared" si="15"/>
        <v>0</v>
      </c>
      <c r="F163" s="768"/>
      <c r="G163" s="768"/>
      <c r="H163" s="768"/>
      <c r="I163" s="768"/>
      <c r="J163" s="767"/>
      <c r="K163" s="767"/>
      <c r="L163" s="437"/>
      <c r="M163" s="437"/>
      <c r="N163" s="436"/>
    </row>
    <row r="164" spans="1:14" s="315" customFormat="1" ht="15.4" customHeight="1">
      <c r="A164" s="763" t="s">
        <v>93</v>
      </c>
      <c r="B164" s="762" t="s">
        <v>221</v>
      </c>
      <c r="C164" s="769"/>
      <c r="D164" s="412">
        <f t="shared" si="14"/>
        <v>0</v>
      </c>
      <c r="E164" s="412">
        <f t="shared" si="15"/>
        <v>0</v>
      </c>
      <c r="F164" s="768"/>
      <c r="G164" s="768"/>
      <c r="H164" s="768"/>
      <c r="I164" s="768"/>
      <c r="J164" s="767"/>
      <c r="K164" s="767"/>
      <c r="L164" s="437"/>
      <c r="M164" s="437"/>
      <c r="N164" s="436"/>
    </row>
    <row r="165" spans="1:14" s="315" customFormat="1" ht="15.4" customHeight="1">
      <c r="A165" s="763" t="s">
        <v>95</v>
      </c>
      <c r="B165" s="762" t="s">
        <v>432</v>
      </c>
      <c r="C165" s="769">
        <v>38875</v>
      </c>
      <c r="D165" s="412">
        <f t="shared" si="14"/>
        <v>40304</v>
      </c>
      <c r="E165" s="412">
        <f t="shared" si="15"/>
        <v>40304</v>
      </c>
      <c r="F165" s="768">
        <v>0</v>
      </c>
      <c r="G165" s="768"/>
      <c r="H165" s="768"/>
      <c r="I165" s="768"/>
      <c r="J165" s="767"/>
      <c r="K165" s="767"/>
      <c r="L165" s="437">
        <v>38875</v>
      </c>
      <c r="M165" s="437">
        <v>40304</v>
      </c>
      <c r="N165" s="436">
        <v>40304</v>
      </c>
    </row>
    <row r="166" spans="1:14" s="315" customFormat="1" ht="15.4" customHeight="1">
      <c r="A166" s="763" t="s">
        <v>97</v>
      </c>
      <c r="B166" s="762" t="s">
        <v>222</v>
      </c>
      <c r="C166" s="769"/>
      <c r="D166" s="412">
        <f t="shared" si="14"/>
        <v>0</v>
      </c>
      <c r="E166" s="412">
        <f t="shared" si="15"/>
        <v>0</v>
      </c>
      <c r="F166" s="768"/>
      <c r="G166" s="768"/>
      <c r="H166" s="768"/>
      <c r="I166" s="768"/>
      <c r="J166" s="767"/>
      <c r="K166" s="767"/>
      <c r="L166" s="437"/>
      <c r="M166" s="437"/>
      <c r="N166" s="436"/>
    </row>
    <row r="167" spans="1:14" s="315" customFormat="1" ht="15.4" customHeight="1" thickBot="1">
      <c r="A167" s="771" t="s">
        <v>431</v>
      </c>
      <c r="B167" s="770" t="s">
        <v>223</v>
      </c>
      <c r="C167" s="769"/>
      <c r="D167" s="408">
        <f t="shared" si="14"/>
        <v>0</v>
      </c>
      <c r="E167" s="408">
        <f t="shared" si="15"/>
        <v>0</v>
      </c>
      <c r="F167" s="768"/>
      <c r="G167" s="768"/>
      <c r="H167" s="768"/>
      <c r="I167" s="768"/>
      <c r="J167" s="767"/>
      <c r="K167" s="767"/>
      <c r="L167" s="437"/>
      <c r="M167" s="437"/>
      <c r="N167" s="436"/>
    </row>
    <row r="168" spans="1:14" s="315" customFormat="1" ht="15.4" customHeight="1" thickBot="1">
      <c r="A168" s="760" t="s">
        <v>99</v>
      </c>
      <c r="B168" s="759" t="s">
        <v>224</v>
      </c>
      <c r="C168" s="766">
        <f>+C169+C170+C171+C172</f>
        <v>0</v>
      </c>
      <c r="D168" s="396">
        <f t="shared" si="14"/>
        <v>0</v>
      </c>
      <c r="E168" s="396">
        <f t="shared" si="15"/>
        <v>0</v>
      </c>
      <c r="F168" s="766">
        <f>+F169+F170+F171+F172</f>
        <v>0</v>
      </c>
      <c r="G168" s="766"/>
      <c r="H168" s="766"/>
      <c r="I168" s="766">
        <f>+I169+I170+I171+I172</f>
        <v>0</v>
      </c>
      <c r="J168" s="765"/>
      <c r="K168" s="765"/>
      <c r="L168" s="765">
        <f>+L169+L170+L171+L172</f>
        <v>0</v>
      </c>
      <c r="M168" s="765">
        <f>+M169+M170+M171+M172</f>
        <v>0</v>
      </c>
      <c r="N168" s="764">
        <f>+N169+N170+N171+N172</f>
        <v>0</v>
      </c>
    </row>
    <row r="169" spans="1:14" s="315" customFormat="1" ht="15.4" customHeight="1">
      <c r="A169" s="763" t="s">
        <v>101</v>
      </c>
      <c r="B169" s="762" t="s">
        <v>225</v>
      </c>
      <c r="C169" s="761"/>
      <c r="D169" s="415">
        <f t="shared" si="14"/>
        <v>0</v>
      </c>
      <c r="E169" s="415">
        <f t="shared" si="15"/>
        <v>0</v>
      </c>
      <c r="F169" s="438"/>
      <c r="G169" s="438"/>
      <c r="H169" s="438"/>
      <c r="I169" s="438"/>
      <c r="J169" s="437"/>
      <c r="K169" s="437"/>
      <c r="L169" s="437"/>
      <c r="M169" s="437"/>
      <c r="N169" s="436"/>
    </row>
    <row r="170" spans="1:14" s="315" customFormat="1" ht="15.4" customHeight="1">
      <c r="A170" s="763" t="s">
        <v>103</v>
      </c>
      <c r="B170" s="762" t="s">
        <v>226</v>
      </c>
      <c r="C170" s="761"/>
      <c r="D170" s="412">
        <f t="shared" si="14"/>
        <v>0</v>
      </c>
      <c r="E170" s="412">
        <f t="shared" si="15"/>
        <v>0</v>
      </c>
      <c r="F170" s="438"/>
      <c r="G170" s="438"/>
      <c r="H170" s="438"/>
      <c r="I170" s="438"/>
      <c r="J170" s="437"/>
      <c r="K170" s="437"/>
      <c r="L170" s="437"/>
      <c r="M170" s="437"/>
      <c r="N170" s="436"/>
    </row>
    <row r="171" spans="1:14" s="315" customFormat="1" ht="15.4" customHeight="1">
      <c r="A171" s="763" t="s">
        <v>105</v>
      </c>
      <c r="B171" s="762" t="s">
        <v>227</v>
      </c>
      <c r="C171" s="761"/>
      <c r="D171" s="412">
        <f t="shared" si="14"/>
        <v>0</v>
      </c>
      <c r="E171" s="412">
        <f t="shared" si="15"/>
        <v>0</v>
      </c>
      <c r="F171" s="438"/>
      <c r="G171" s="438"/>
      <c r="H171" s="438"/>
      <c r="I171" s="438"/>
      <c r="J171" s="437"/>
      <c r="K171" s="437"/>
      <c r="L171" s="437"/>
      <c r="M171" s="437"/>
      <c r="N171" s="436"/>
    </row>
    <row r="172" spans="1:14" s="315" customFormat="1" ht="15.4" customHeight="1" thickBot="1">
      <c r="A172" s="763" t="s">
        <v>107</v>
      </c>
      <c r="B172" s="762" t="s">
        <v>228</v>
      </c>
      <c r="C172" s="761"/>
      <c r="D172" s="408">
        <f t="shared" si="14"/>
        <v>0</v>
      </c>
      <c r="E172" s="408">
        <f t="shared" si="15"/>
        <v>0</v>
      </c>
      <c r="F172" s="438"/>
      <c r="G172" s="438"/>
      <c r="H172" s="438"/>
      <c r="I172" s="438"/>
      <c r="J172" s="437"/>
      <c r="K172" s="437"/>
      <c r="L172" s="437"/>
      <c r="M172" s="437"/>
      <c r="N172" s="436"/>
    </row>
    <row r="173" spans="1:14" s="315" customFormat="1" ht="15.4" customHeight="1" thickBot="1">
      <c r="A173" s="760" t="s">
        <v>109</v>
      </c>
      <c r="B173" s="759" t="s">
        <v>229</v>
      </c>
      <c r="C173" s="756">
        <f>+C145+C149+C162+C168</f>
        <v>38875</v>
      </c>
      <c r="D173" s="396">
        <f t="shared" si="14"/>
        <v>40304</v>
      </c>
      <c r="E173" s="396">
        <f t="shared" si="15"/>
        <v>40304</v>
      </c>
      <c r="F173" s="756">
        <f>+F145+F149+F162+F168</f>
        <v>0</v>
      </c>
      <c r="G173" s="756">
        <f>+G145+G149+G162+G168</f>
        <v>0</v>
      </c>
      <c r="H173" s="756"/>
      <c r="I173" s="756">
        <f>+I145+I149+I162+I168</f>
        <v>0</v>
      </c>
      <c r="J173" s="756">
        <f>+J145+J149+J162+J168</f>
        <v>0</v>
      </c>
      <c r="K173" s="756"/>
      <c r="L173" s="756">
        <f>+L145+L149+L162+L168</f>
        <v>38875</v>
      </c>
      <c r="M173" s="755">
        <f>+M145+M149+M162+M168</f>
        <v>40304</v>
      </c>
      <c r="N173" s="754">
        <f>+N145+N149+N162+N168</f>
        <v>40304</v>
      </c>
    </row>
    <row r="174" spans="1:14" s="315" customFormat="1" ht="15.4" customHeight="1" thickBot="1">
      <c r="A174" s="758" t="s">
        <v>230</v>
      </c>
      <c r="B174" s="757" t="s">
        <v>231</v>
      </c>
      <c r="C174" s="756">
        <f>+C144+C173</f>
        <v>267746</v>
      </c>
      <c r="D174" s="396">
        <f t="shared" si="14"/>
        <v>315852</v>
      </c>
      <c r="E174" s="396">
        <f t="shared" si="15"/>
        <v>318338</v>
      </c>
      <c r="F174" s="756">
        <f>+F144+F173</f>
        <v>219419</v>
      </c>
      <c r="G174" s="756">
        <f>+G144+G173</f>
        <v>266096</v>
      </c>
      <c r="H174" s="756">
        <f>+H144+H173</f>
        <v>268582</v>
      </c>
      <c r="I174" s="756">
        <f>+I144+I173</f>
        <v>350</v>
      </c>
      <c r="J174" s="756">
        <f>+J144+J173</f>
        <v>350</v>
      </c>
      <c r="K174" s="756">
        <v>350</v>
      </c>
      <c r="L174" s="756">
        <f>+L144+L173</f>
        <v>47977</v>
      </c>
      <c r="M174" s="755">
        <f>+M144+M173</f>
        <v>49406</v>
      </c>
      <c r="N174" s="754">
        <f>+N144+N173</f>
        <v>49406</v>
      </c>
    </row>
    <row r="175" spans="1:14" s="315" customFormat="1" ht="15.4" customHeight="1" thickBot="1">
      <c r="A175" s="753"/>
      <c r="B175" s="751"/>
      <c r="C175" s="751"/>
      <c r="D175" s="752">
        <f t="shared" si="14"/>
        <v>0</v>
      </c>
      <c r="E175" s="752">
        <f t="shared" si="15"/>
        <v>0</v>
      </c>
      <c r="F175" s="751"/>
      <c r="G175" s="751"/>
      <c r="H175" s="751"/>
      <c r="I175" s="751"/>
      <c r="J175" s="751"/>
      <c r="K175" s="751"/>
      <c r="L175" s="751"/>
      <c r="M175" s="751"/>
      <c r="N175" s="750"/>
    </row>
    <row r="176" spans="1:14" s="315" customFormat="1" ht="15.4" customHeight="1" thickBot="1">
      <c r="A176" s="749" t="s">
        <v>361</v>
      </c>
      <c r="B176" s="748"/>
      <c r="C176" s="747">
        <v>6</v>
      </c>
      <c r="D176" s="396">
        <f t="shared" si="14"/>
        <v>6</v>
      </c>
      <c r="E176" s="396">
        <f t="shared" si="15"/>
        <v>6</v>
      </c>
      <c r="F176" s="747">
        <v>6</v>
      </c>
      <c r="G176" s="747">
        <v>6</v>
      </c>
      <c r="H176" s="747">
        <v>6</v>
      </c>
      <c r="I176" s="747">
        <f>0-0</f>
        <v>0</v>
      </c>
      <c r="J176" s="746">
        <v>0</v>
      </c>
      <c r="K176" s="746">
        <v>0</v>
      </c>
      <c r="L176" s="746">
        <v>0</v>
      </c>
      <c r="M176" s="746">
        <v>0</v>
      </c>
      <c r="N176" s="745">
        <v>0</v>
      </c>
    </row>
    <row r="177" spans="1:14" s="315" customFormat="1" ht="15.4" customHeight="1" thickBot="1">
      <c r="A177" s="749" t="s">
        <v>362</v>
      </c>
      <c r="B177" s="748"/>
      <c r="C177" s="747">
        <v>11</v>
      </c>
      <c r="D177" s="396">
        <f t="shared" si="14"/>
        <v>11</v>
      </c>
      <c r="E177" s="396">
        <f t="shared" si="15"/>
        <v>12</v>
      </c>
      <c r="F177" s="747">
        <v>11</v>
      </c>
      <c r="G177" s="747">
        <v>11</v>
      </c>
      <c r="H177" s="747">
        <v>12</v>
      </c>
      <c r="I177" s="747">
        <v>0</v>
      </c>
      <c r="J177" s="746">
        <v>0</v>
      </c>
      <c r="K177" s="746">
        <v>0</v>
      </c>
      <c r="L177" s="746">
        <v>0</v>
      </c>
      <c r="M177" s="746">
        <v>0</v>
      </c>
      <c r="N177" s="745">
        <v>0</v>
      </c>
    </row>
    <row r="178" spans="1:14" s="315" customFormat="1" ht="15" customHeight="1">
      <c r="B178" s="740"/>
      <c r="C178" s="743"/>
      <c r="D178" s="744">
        <f t="shared" ref="D178:D213" si="16">SUM(G178,J178,M178)</f>
        <v>0</v>
      </c>
      <c r="E178" s="744"/>
      <c r="F178" s="743"/>
      <c r="G178" s="740"/>
      <c r="H178" s="740"/>
      <c r="I178" s="740"/>
      <c r="J178" s="740"/>
      <c r="K178" s="740"/>
      <c r="L178" s="740"/>
    </row>
    <row r="179" spans="1:14" s="315" customFormat="1" ht="15" customHeight="1">
      <c r="B179" s="740"/>
      <c r="C179" s="742"/>
      <c r="D179" s="741">
        <f t="shared" si="16"/>
        <v>0</v>
      </c>
      <c r="E179" s="741"/>
      <c r="F179" s="742"/>
      <c r="G179" s="740"/>
      <c r="H179" s="740"/>
      <c r="I179" s="740"/>
      <c r="J179" s="740"/>
      <c r="K179" s="740"/>
      <c r="L179" s="740"/>
    </row>
    <row r="180" spans="1:14" s="315" customFormat="1" ht="15" customHeight="1">
      <c r="B180" s="740"/>
      <c r="C180" s="742"/>
      <c r="D180" s="741">
        <f t="shared" si="16"/>
        <v>0</v>
      </c>
      <c r="E180" s="741"/>
      <c r="F180" s="742"/>
      <c r="G180" s="740"/>
      <c r="H180" s="740"/>
      <c r="I180" s="740"/>
      <c r="J180" s="740"/>
      <c r="K180" s="740"/>
      <c r="L180" s="740"/>
    </row>
    <row r="181" spans="1:14" s="315" customFormat="1" ht="15" customHeight="1">
      <c r="B181" s="740"/>
      <c r="C181" s="742"/>
      <c r="D181" s="741">
        <f t="shared" si="16"/>
        <v>0</v>
      </c>
      <c r="E181" s="741"/>
      <c r="F181" s="742"/>
      <c r="G181" s="740"/>
      <c r="H181" s="740"/>
      <c r="I181" s="740"/>
      <c r="J181" s="740"/>
      <c r="K181" s="740"/>
      <c r="L181" s="740"/>
    </row>
    <row r="182" spans="1:14" s="315" customFormat="1" ht="15" customHeight="1">
      <c r="B182" s="740"/>
      <c r="C182" s="742"/>
      <c r="D182" s="741">
        <f t="shared" si="16"/>
        <v>0</v>
      </c>
      <c r="E182" s="741"/>
      <c r="F182" s="742"/>
      <c r="G182" s="740"/>
      <c r="H182" s="740"/>
      <c r="I182" s="740"/>
      <c r="J182" s="740"/>
      <c r="K182" s="740"/>
      <c r="L182" s="740"/>
    </row>
    <row r="183" spans="1:14" s="315" customFormat="1" ht="15" customHeight="1">
      <c r="B183" s="740"/>
      <c r="C183" s="742"/>
      <c r="D183" s="741">
        <f t="shared" si="16"/>
        <v>0</v>
      </c>
      <c r="E183" s="741"/>
      <c r="F183" s="742"/>
      <c r="G183" s="740"/>
      <c r="H183" s="740"/>
      <c r="I183" s="740"/>
      <c r="J183" s="740"/>
      <c r="K183" s="740"/>
      <c r="L183" s="740"/>
    </row>
    <row r="184" spans="1:14" s="315" customFormat="1" ht="15" customHeight="1">
      <c r="B184" s="740"/>
      <c r="C184" s="742"/>
      <c r="D184" s="741">
        <f t="shared" si="16"/>
        <v>0</v>
      </c>
      <c r="E184" s="741"/>
      <c r="F184" s="742"/>
      <c r="G184" s="740"/>
      <c r="H184" s="740"/>
      <c r="I184" s="740"/>
      <c r="J184" s="740"/>
      <c r="K184" s="740"/>
      <c r="L184" s="740"/>
    </row>
    <row r="185" spans="1:14" s="315" customFormat="1" ht="15" customHeight="1">
      <c r="B185" s="740"/>
      <c r="C185" s="742"/>
      <c r="D185" s="741">
        <f t="shared" si="16"/>
        <v>0</v>
      </c>
      <c r="E185" s="741"/>
      <c r="F185" s="742"/>
      <c r="G185" s="740"/>
      <c r="H185" s="740"/>
      <c r="I185" s="740"/>
      <c r="J185" s="740"/>
      <c r="K185" s="740"/>
      <c r="L185" s="740"/>
    </row>
    <row r="186" spans="1:14" s="315" customFormat="1" ht="15" customHeight="1">
      <c r="B186" s="740"/>
      <c r="C186" s="742"/>
      <c r="D186" s="741">
        <f t="shared" si="16"/>
        <v>0</v>
      </c>
      <c r="E186" s="741"/>
      <c r="F186" s="742"/>
      <c r="G186" s="740"/>
      <c r="H186" s="740"/>
      <c r="I186" s="740"/>
      <c r="J186" s="740"/>
      <c r="K186" s="740"/>
      <c r="L186" s="740"/>
    </row>
    <row r="187" spans="1:14" s="315" customFormat="1" ht="15" customHeight="1">
      <c r="B187" s="740"/>
      <c r="C187" s="742"/>
      <c r="D187" s="741">
        <f t="shared" si="16"/>
        <v>0</v>
      </c>
      <c r="E187" s="741"/>
      <c r="F187" s="742"/>
      <c r="G187" s="740"/>
      <c r="H187" s="740"/>
      <c r="I187" s="740"/>
      <c r="J187" s="740"/>
      <c r="K187" s="740"/>
      <c r="L187" s="740"/>
    </row>
    <row r="188" spans="1:14" s="315" customFormat="1" ht="15" customHeight="1">
      <c r="B188" s="740"/>
      <c r="C188" s="742"/>
      <c r="D188" s="741">
        <f t="shared" si="16"/>
        <v>0</v>
      </c>
      <c r="E188" s="741"/>
      <c r="F188" s="742"/>
      <c r="G188" s="740"/>
      <c r="H188" s="740"/>
      <c r="I188" s="740"/>
      <c r="J188" s="740"/>
      <c r="K188" s="740"/>
      <c r="L188" s="740"/>
    </row>
    <row r="189" spans="1:14" s="315" customFormat="1" ht="15" customHeight="1">
      <c r="B189" s="740"/>
      <c r="C189" s="742"/>
      <c r="D189" s="741">
        <f t="shared" si="16"/>
        <v>0</v>
      </c>
      <c r="E189" s="741"/>
      <c r="F189" s="742"/>
      <c r="G189" s="740"/>
      <c r="H189" s="740"/>
      <c r="I189" s="740"/>
      <c r="J189" s="740"/>
      <c r="K189" s="740"/>
      <c r="L189" s="740"/>
    </row>
    <row r="190" spans="1:14" s="315" customFormat="1" ht="15" customHeight="1">
      <c r="B190" s="740"/>
      <c r="C190" s="742"/>
      <c r="D190" s="741">
        <f t="shared" si="16"/>
        <v>0</v>
      </c>
      <c r="E190" s="741"/>
      <c r="F190" s="742"/>
      <c r="G190" s="740"/>
      <c r="H190" s="740"/>
      <c r="I190" s="740"/>
      <c r="J190" s="740"/>
      <c r="K190" s="740"/>
      <c r="L190" s="740"/>
    </row>
    <row r="191" spans="1:14" s="315" customFormat="1" ht="15" customHeight="1">
      <c r="B191" s="740"/>
      <c r="C191" s="742"/>
      <c r="D191" s="741">
        <f t="shared" si="16"/>
        <v>0</v>
      </c>
      <c r="E191" s="741"/>
      <c r="F191" s="742"/>
      <c r="G191" s="740"/>
      <c r="H191" s="740"/>
      <c r="I191" s="740"/>
      <c r="J191" s="740"/>
      <c r="K191" s="740"/>
      <c r="L191" s="740"/>
    </row>
    <row r="192" spans="1:14" s="315" customFormat="1" ht="15" customHeight="1">
      <c r="B192" s="740"/>
      <c r="C192" s="742"/>
      <c r="D192" s="741">
        <f t="shared" si="16"/>
        <v>0</v>
      </c>
      <c r="E192" s="741"/>
      <c r="F192" s="742"/>
      <c r="G192" s="740"/>
      <c r="H192" s="740"/>
      <c r="I192" s="740"/>
      <c r="J192" s="740"/>
      <c r="K192" s="740"/>
      <c r="L192" s="740"/>
    </row>
    <row r="193" spans="2:12" s="315" customFormat="1" ht="15" customHeight="1">
      <c r="B193" s="740"/>
      <c r="C193" s="742"/>
      <c r="D193" s="741">
        <f t="shared" si="16"/>
        <v>0</v>
      </c>
      <c r="E193" s="741"/>
      <c r="F193" s="742"/>
      <c r="G193" s="740"/>
      <c r="H193" s="740"/>
      <c r="I193" s="740"/>
      <c r="J193" s="740"/>
      <c r="K193" s="740"/>
      <c r="L193" s="740"/>
    </row>
    <row r="194" spans="2:12" s="315" customFormat="1" ht="15" customHeight="1">
      <c r="B194" s="740"/>
      <c r="C194" s="742"/>
      <c r="D194" s="741">
        <f t="shared" si="16"/>
        <v>0</v>
      </c>
      <c r="E194" s="741"/>
      <c r="F194" s="742"/>
      <c r="G194" s="740"/>
      <c r="H194" s="740"/>
      <c r="I194" s="740"/>
      <c r="J194" s="740"/>
      <c r="K194" s="740"/>
      <c r="L194" s="740"/>
    </row>
    <row r="195" spans="2:12" s="315" customFormat="1" ht="15" customHeight="1">
      <c r="B195" s="740"/>
      <c r="C195" s="742"/>
      <c r="D195" s="741">
        <f t="shared" si="16"/>
        <v>0</v>
      </c>
      <c r="E195" s="741"/>
      <c r="F195" s="742"/>
      <c r="G195" s="740"/>
      <c r="H195" s="740"/>
      <c r="I195" s="740"/>
      <c r="J195" s="740"/>
      <c r="K195" s="740"/>
      <c r="L195" s="740"/>
    </row>
    <row r="196" spans="2:12" s="315" customFormat="1" ht="15" customHeight="1">
      <c r="B196" s="740"/>
      <c r="C196" s="742"/>
      <c r="D196" s="741">
        <f t="shared" si="16"/>
        <v>0</v>
      </c>
      <c r="E196" s="741"/>
      <c r="F196" s="742"/>
      <c r="G196" s="740"/>
      <c r="H196" s="740"/>
      <c r="I196" s="740"/>
      <c r="J196" s="740"/>
      <c r="K196" s="740"/>
      <c r="L196" s="740"/>
    </row>
    <row r="197" spans="2:12" s="315" customFormat="1" ht="15" customHeight="1">
      <c r="B197" s="740"/>
      <c r="C197" s="742"/>
      <c r="D197" s="741">
        <f t="shared" si="16"/>
        <v>0</v>
      </c>
      <c r="E197" s="741"/>
      <c r="F197" s="742"/>
      <c r="G197" s="740"/>
      <c r="H197" s="740"/>
      <c r="I197" s="740"/>
      <c r="J197" s="740"/>
      <c r="K197" s="740"/>
      <c r="L197" s="740"/>
    </row>
    <row r="198" spans="2:12" s="315" customFormat="1" ht="15" customHeight="1">
      <c r="B198" s="740"/>
      <c r="C198" s="742"/>
      <c r="D198" s="741">
        <f t="shared" si="16"/>
        <v>0</v>
      </c>
      <c r="E198" s="741"/>
      <c r="F198" s="742"/>
      <c r="G198" s="740"/>
      <c r="H198" s="740"/>
      <c r="I198" s="740"/>
      <c r="J198" s="740"/>
      <c r="K198" s="740"/>
      <c r="L198" s="740"/>
    </row>
    <row r="199" spans="2:12" s="315" customFormat="1" ht="15" customHeight="1">
      <c r="B199" s="740"/>
      <c r="C199" s="742"/>
      <c r="D199" s="741">
        <f t="shared" si="16"/>
        <v>0</v>
      </c>
      <c r="E199" s="741"/>
      <c r="F199" s="742"/>
      <c r="G199" s="740"/>
      <c r="H199" s="740"/>
      <c r="I199" s="740"/>
      <c r="J199" s="740"/>
      <c r="K199" s="740"/>
      <c r="L199" s="740"/>
    </row>
    <row r="200" spans="2:12" s="315" customFormat="1" ht="15" customHeight="1">
      <c r="B200" s="740"/>
      <c r="C200" s="742"/>
      <c r="D200" s="741">
        <f t="shared" si="16"/>
        <v>0</v>
      </c>
      <c r="E200" s="741"/>
      <c r="F200" s="742"/>
      <c r="G200" s="740"/>
      <c r="H200" s="740"/>
      <c r="I200" s="740"/>
      <c r="J200" s="740"/>
      <c r="K200" s="740"/>
      <c r="L200" s="740"/>
    </row>
    <row r="201" spans="2:12" s="315" customFormat="1" ht="15" customHeight="1">
      <c r="B201" s="740"/>
      <c r="C201" s="742"/>
      <c r="D201" s="741">
        <f t="shared" si="16"/>
        <v>0</v>
      </c>
      <c r="E201" s="741"/>
      <c r="F201" s="742"/>
      <c r="G201" s="740"/>
      <c r="H201" s="740"/>
      <c r="I201" s="740"/>
      <c r="J201" s="740"/>
      <c r="K201" s="740"/>
      <c r="L201" s="740"/>
    </row>
    <row r="202" spans="2:12" s="315" customFormat="1" ht="15" customHeight="1">
      <c r="B202" s="740"/>
      <c r="C202" s="460"/>
      <c r="D202" s="741">
        <f t="shared" si="16"/>
        <v>0</v>
      </c>
      <c r="E202" s="741"/>
      <c r="F202" s="460"/>
    </row>
    <row r="203" spans="2:12" s="315" customFormat="1" ht="15" customHeight="1">
      <c r="B203" s="740"/>
      <c r="C203" s="460"/>
      <c r="D203" s="741">
        <f t="shared" si="16"/>
        <v>0</v>
      </c>
      <c r="E203" s="741"/>
      <c r="F203" s="460"/>
    </row>
    <row r="204" spans="2:12" s="315" customFormat="1" ht="15" customHeight="1">
      <c r="B204" s="740"/>
      <c r="C204" s="460"/>
      <c r="D204" s="741">
        <f t="shared" si="16"/>
        <v>0</v>
      </c>
      <c r="E204" s="741"/>
      <c r="F204" s="460"/>
    </row>
    <row r="205" spans="2:12" s="315" customFormat="1" ht="15" customHeight="1">
      <c r="B205" s="740"/>
      <c r="C205" s="460"/>
      <c r="D205" s="741">
        <f t="shared" si="16"/>
        <v>0</v>
      </c>
      <c r="E205" s="741"/>
      <c r="F205" s="460"/>
    </row>
    <row r="206" spans="2:12" s="315" customFormat="1" ht="15" customHeight="1">
      <c r="B206" s="740"/>
      <c r="C206" s="460"/>
      <c r="D206" s="741">
        <f t="shared" si="16"/>
        <v>0</v>
      </c>
      <c r="E206" s="741"/>
      <c r="F206" s="460"/>
    </row>
    <row r="207" spans="2:12" s="315" customFormat="1" ht="15" customHeight="1">
      <c r="B207" s="740"/>
      <c r="C207" s="460"/>
      <c r="D207" s="741">
        <f t="shared" si="16"/>
        <v>0</v>
      </c>
      <c r="E207" s="741"/>
      <c r="F207" s="460"/>
    </row>
    <row r="208" spans="2:12" s="315" customFormat="1" ht="15" customHeight="1">
      <c r="B208" s="740"/>
      <c r="C208" s="460"/>
      <c r="D208" s="741">
        <f t="shared" si="16"/>
        <v>0</v>
      </c>
      <c r="E208" s="741"/>
      <c r="F208" s="460"/>
    </row>
    <row r="209" spans="2:6" s="315" customFormat="1" ht="15" customHeight="1">
      <c r="B209" s="740"/>
      <c r="C209" s="460"/>
      <c r="D209" s="741">
        <f t="shared" si="16"/>
        <v>0</v>
      </c>
      <c r="E209" s="741"/>
      <c r="F209" s="460"/>
    </row>
    <row r="210" spans="2:6" s="315" customFormat="1" ht="15" customHeight="1">
      <c r="B210" s="740"/>
      <c r="C210" s="460"/>
      <c r="D210" s="741">
        <f t="shared" si="16"/>
        <v>0</v>
      </c>
      <c r="E210" s="741"/>
      <c r="F210" s="460"/>
    </row>
    <row r="211" spans="2:6" s="315" customFormat="1" ht="15" customHeight="1">
      <c r="B211" s="740"/>
      <c r="C211" s="460"/>
      <c r="D211" s="741">
        <f t="shared" si="16"/>
        <v>0</v>
      </c>
      <c r="E211" s="741"/>
      <c r="F211" s="460"/>
    </row>
    <row r="212" spans="2:6" s="315" customFormat="1" ht="15" customHeight="1">
      <c r="B212" s="740"/>
      <c r="C212" s="460"/>
      <c r="D212" s="741">
        <f t="shared" si="16"/>
        <v>0</v>
      </c>
      <c r="E212" s="741"/>
      <c r="F212" s="460"/>
    </row>
    <row r="213" spans="2:6" s="315" customFormat="1" ht="15" customHeight="1">
      <c r="B213" s="740"/>
      <c r="C213" s="460"/>
      <c r="D213" s="741">
        <f t="shared" si="16"/>
        <v>0</v>
      </c>
      <c r="E213" s="741"/>
      <c r="F213" s="460"/>
    </row>
    <row r="214" spans="2:6" s="315" customFormat="1" ht="15" customHeight="1">
      <c r="B214" s="740"/>
      <c r="C214" s="460"/>
      <c r="D214" s="460"/>
      <c r="E214" s="460"/>
      <c r="F214" s="460"/>
    </row>
    <row r="215" spans="2:6" s="315" customFormat="1" ht="15" customHeight="1">
      <c r="B215" s="740"/>
      <c r="C215" s="460"/>
      <c r="D215" s="460"/>
      <c r="E215" s="460"/>
      <c r="F215" s="460"/>
    </row>
    <row r="216" spans="2:6" s="315" customFormat="1" ht="15" customHeight="1">
      <c r="B216" s="740"/>
    </row>
    <row r="217" spans="2:6" s="315" customFormat="1" ht="15" customHeight="1">
      <c r="B217" s="740"/>
    </row>
    <row r="218" spans="2:6" s="315" customFormat="1" ht="15" customHeight="1">
      <c r="B218" s="740"/>
    </row>
    <row r="219" spans="2:6" s="315" customFormat="1" ht="15" customHeight="1">
      <c r="B219" s="740"/>
    </row>
    <row r="220" spans="2:6" s="315" customFormat="1" ht="15" customHeight="1">
      <c r="B220" s="740"/>
    </row>
    <row r="221" spans="2:6" s="315" customFormat="1" ht="15" customHeight="1">
      <c r="B221" s="740"/>
    </row>
    <row r="222" spans="2:6" s="315" customFormat="1" ht="15" customHeight="1">
      <c r="B222" s="740"/>
    </row>
    <row r="223" spans="2:6" s="315" customFormat="1" ht="15" customHeight="1">
      <c r="B223" s="740"/>
    </row>
    <row r="224" spans="2:6" s="315" customFormat="1" ht="15" customHeight="1">
      <c r="B224" s="740"/>
    </row>
    <row r="225" spans="2:2" s="315" customFormat="1" ht="15" customHeight="1">
      <c r="B225" s="740"/>
    </row>
    <row r="226" spans="2:2" s="315" customFormat="1" ht="15" customHeight="1"/>
    <row r="227" spans="2:2" s="315" customFormat="1" ht="15" customHeight="1"/>
    <row r="228" spans="2:2" s="315" customFormat="1" ht="15" customHeight="1"/>
    <row r="229" spans="2:2" s="315" customFormat="1" ht="15" customHeight="1"/>
    <row r="230" spans="2:2" s="315" customFormat="1" ht="15" customHeight="1"/>
    <row r="231" spans="2:2" s="315" customFormat="1" ht="15" customHeight="1"/>
    <row r="232" spans="2:2" s="315" customFormat="1" ht="15" customHeight="1"/>
    <row r="233" spans="2:2" s="315" customFormat="1" ht="15" customHeight="1"/>
    <row r="234" spans="2:2" s="315" customFormat="1" ht="15" customHeight="1"/>
    <row r="235" spans="2:2" s="315" customFormat="1" ht="15" customHeight="1"/>
    <row r="236" spans="2:2" s="315" customFormat="1" ht="15" customHeight="1"/>
    <row r="237" spans="2:2" s="315" customFormat="1" ht="15" customHeight="1"/>
    <row r="238" spans="2:2" s="315" customFormat="1" ht="15" customHeight="1"/>
    <row r="239" spans="2:2" s="315" customFormat="1" ht="15" customHeight="1"/>
    <row r="240" spans="2:2" s="315" customFormat="1" ht="15" customHeight="1"/>
    <row r="241" s="315" customFormat="1" ht="15" customHeight="1"/>
    <row r="242" s="315" customFormat="1" ht="15" customHeight="1"/>
    <row r="243" s="315" customFormat="1" ht="15" customHeight="1"/>
    <row r="244" s="315" customFormat="1" ht="15" customHeight="1"/>
    <row r="245" s="315" customFormat="1" ht="15" customHeight="1"/>
    <row r="246" s="315" customFormat="1" ht="15" customHeight="1"/>
    <row r="247" s="315" customFormat="1" ht="15" customHeight="1"/>
    <row r="248" s="315" customFormat="1" ht="15" customHeight="1"/>
    <row r="249" s="315" customFormat="1" ht="15" customHeight="1"/>
    <row r="250" s="315" customFormat="1" ht="15" customHeight="1"/>
    <row r="251" s="315" customFormat="1" ht="15" customHeight="1"/>
    <row r="252" s="315" customFormat="1" ht="15" customHeight="1"/>
    <row r="253" s="315" customFormat="1" ht="15" customHeight="1"/>
    <row r="254" s="315" customFormat="1" ht="15" customHeight="1"/>
    <row r="255" s="315" customFormat="1" ht="15" customHeight="1"/>
    <row r="256" s="315" customFormat="1" ht="15" customHeight="1"/>
    <row r="257" s="315" customFormat="1" ht="15" customHeight="1"/>
    <row r="258" s="315" customFormat="1" ht="15" customHeight="1"/>
    <row r="259" s="315" customFormat="1" ht="15" customHeight="1"/>
    <row r="260" s="315" customFormat="1" ht="15" customHeight="1"/>
    <row r="261" s="315" customFormat="1" ht="15" customHeight="1"/>
    <row r="262" s="315" customFormat="1" ht="15" customHeight="1"/>
    <row r="263" s="315" customFormat="1" ht="15" customHeight="1"/>
    <row r="264" ht="15" customHeight="1"/>
    <row r="265" ht="15" customHeight="1"/>
    <row r="266" ht="15" customHeight="1"/>
    <row r="267" ht="15" customHeight="1"/>
    <row r="268" ht="15" customHeight="1"/>
  </sheetData>
  <mergeCells count="33">
    <mergeCell ref="C157:E157"/>
    <mergeCell ref="F157:N157"/>
    <mergeCell ref="C158:E158"/>
    <mergeCell ref="F158:H158"/>
    <mergeCell ref="I158:K158"/>
    <mergeCell ref="L158:N158"/>
    <mergeCell ref="C120:E120"/>
    <mergeCell ref="F120:N120"/>
    <mergeCell ref="C121:E121"/>
    <mergeCell ref="F121:H121"/>
    <mergeCell ref="I121:K121"/>
    <mergeCell ref="L121:N121"/>
    <mergeCell ref="C80:E80"/>
    <mergeCell ref="F80:N80"/>
    <mergeCell ref="C81:E81"/>
    <mergeCell ref="F81:H81"/>
    <mergeCell ref="I81:K81"/>
    <mergeCell ref="L81:N81"/>
    <mergeCell ref="C41:E41"/>
    <mergeCell ref="F41:N41"/>
    <mergeCell ref="C42:E42"/>
    <mergeCell ref="F42:H42"/>
    <mergeCell ref="I42:K42"/>
    <mergeCell ref="L42:N42"/>
    <mergeCell ref="C5:E5"/>
    <mergeCell ref="F5:H5"/>
    <mergeCell ref="I5:K5"/>
    <mergeCell ref="L5:N5"/>
    <mergeCell ref="A1:M1"/>
    <mergeCell ref="A2:N2"/>
    <mergeCell ref="A3:M3"/>
    <mergeCell ref="C4:E4"/>
    <mergeCell ref="F4:N4"/>
  </mergeCells>
  <pageMargins left="0" right="0" top="0.15748031496062992" bottom="0" header="0.31496062992125984" footer="0.31496062992125984"/>
  <pageSetup paperSize="9" orientation="landscape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92D050"/>
  </sheetPr>
  <dimension ref="A1:K220"/>
  <sheetViews>
    <sheetView zoomScaleNormal="100" workbookViewId="0">
      <selection sqref="A1:J1"/>
    </sheetView>
  </sheetViews>
  <sheetFormatPr defaultRowHeight="12.75"/>
  <cols>
    <col min="1" max="1" width="4.28515625" style="32" customWidth="1"/>
    <col min="2" max="2" width="59.42578125" style="30" customWidth="1"/>
    <col min="3" max="3" width="10.28515625" style="30" customWidth="1"/>
    <col min="4" max="4" width="9.28515625" style="30" customWidth="1"/>
    <col min="5" max="5" width="8.85546875" style="30" customWidth="1"/>
    <col min="6" max="6" width="10" style="30" customWidth="1"/>
    <col min="7" max="16384" width="9.140625" style="30"/>
  </cols>
  <sheetData>
    <row r="1" spans="1:11" s="975" customFormat="1" ht="21" customHeight="1">
      <c r="A1" s="1098" t="s">
        <v>622</v>
      </c>
      <c r="B1" s="1098"/>
      <c r="C1" s="1098"/>
      <c r="D1" s="1098"/>
      <c r="E1" s="1098"/>
      <c r="F1" s="1098"/>
      <c r="G1" s="1098"/>
      <c r="H1" s="1098"/>
      <c r="I1" s="1098"/>
      <c r="J1" s="1098"/>
    </row>
    <row r="2" spans="1:11" s="975" customFormat="1" ht="21" customHeight="1">
      <c r="A2" s="1099" t="s">
        <v>364</v>
      </c>
      <c r="B2" s="1099"/>
      <c r="C2" s="1099"/>
      <c r="D2" s="1099"/>
      <c r="E2" s="1099"/>
      <c r="F2" s="1099"/>
      <c r="G2" s="1099"/>
      <c r="H2" s="1099"/>
      <c r="I2" s="1099"/>
      <c r="J2" s="1099"/>
    </row>
    <row r="3" spans="1:11" s="29" customFormat="1" ht="16.5" customHeight="1" thickBot="1">
      <c r="A3" s="1100" t="s">
        <v>2</v>
      </c>
      <c r="B3" s="1100"/>
      <c r="C3" s="1100"/>
      <c r="D3" s="1100"/>
      <c r="E3" s="1100"/>
      <c r="F3" s="1100"/>
      <c r="G3" s="1100"/>
      <c r="H3" s="1100"/>
      <c r="I3" s="1100"/>
      <c r="J3" s="1100"/>
    </row>
    <row r="4" spans="1:11" s="860" customFormat="1" ht="24.75" customHeight="1">
      <c r="A4" s="1101" t="s">
        <v>357</v>
      </c>
      <c r="B4" s="1103" t="s">
        <v>358</v>
      </c>
      <c r="C4" s="1104" t="s">
        <v>535</v>
      </c>
      <c r="D4" s="1105"/>
      <c r="E4" s="1106" t="s">
        <v>605</v>
      </c>
      <c r="F4" s="1107"/>
      <c r="G4" s="1107"/>
      <c r="H4" s="1107"/>
      <c r="I4" s="1107"/>
      <c r="J4" s="1108"/>
    </row>
    <row r="5" spans="1:11" s="860" customFormat="1" ht="35.25" customHeight="1" thickBot="1">
      <c r="A5" s="1102"/>
      <c r="B5" s="1089"/>
      <c r="C5" s="1089" t="s">
        <v>534</v>
      </c>
      <c r="D5" s="1089" t="s">
        <v>533</v>
      </c>
      <c r="E5" s="1091" t="s">
        <v>365</v>
      </c>
      <c r="F5" s="1092"/>
      <c r="G5" s="1091" t="s">
        <v>366</v>
      </c>
      <c r="H5" s="1092"/>
      <c r="I5" s="1091" t="s">
        <v>604</v>
      </c>
      <c r="J5" s="1112"/>
    </row>
    <row r="6" spans="1:11" s="860" customFormat="1" ht="15.75" customHeight="1" thickBot="1">
      <c r="A6" s="913"/>
      <c r="B6" s="912"/>
      <c r="C6" s="1090"/>
      <c r="D6" s="1090"/>
      <c r="E6" s="974" t="s">
        <v>572</v>
      </c>
      <c r="F6" s="974" t="s">
        <v>533</v>
      </c>
      <c r="G6" s="974" t="s">
        <v>572</v>
      </c>
      <c r="H6" s="974" t="s">
        <v>533</v>
      </c>
      <c r="I6" s="974" t="s">
        <v>572</v>
      </c>
      <c r="J6" s="128" t="s">
        <v>533</v>
      </c>
    </row>
    <row r="7" spans="1:11" s="904" customFormat="1" ht="12.95" customHeight="1" thickBot="1">
      <c r="A7" s="126">
        <v>1</v>
      </c>
      <c r="B7" s="127">
        <v>2</v>
      </c>
      <c r="C7" s="974">
        <v>3</v>
      </c>
      <c r="D7" s="974">
        <v>4</v>
      </c>
      <c r="E7" s="974">
        <v>5</v>
      </c>
      <c r="F7" s="128">
        <v>6</v>
      </c>
      <c r="G7" s="974">
        <v>3</v>
      </c>
      <c r="H7" s="974">
        <v>4</v>
      </c>
      <c r="I7" s="974">
        <v>5</v>
      </c>
      <c r="J7" s="128">
        <v>6</v>
      </c>
    </row>
    <row r="8" spans="1:11" s="904" customFormat="1" ht="15.95" customHeight="1" thickBot="1">
      <c r="A8" s="122"/>
      <c r="B8" s="123" t="s">
        <v>235</v>
      </c>
      <c r="C8" s="123"/>
      <c r="D8" s="123"/>
      <c r="E8" s="123"/>
      <c r="F8" s="973"/>
      <c r="G8" s="123"/>
      <c r="H8" s="123"/>
      <c r="I8" s="123"/>
      <c r="J8" s="972"/>
    </row>
    <row r="9" spans="1:11" s="31" customFormat="1" ht="14.45" customHeight="1" thickBot="1">
      <c r="A9" s="126" t="s">
        <v>5</v>
      </c>
      <c r="B9" s="971" t="s">
        <v>367</v>
      </c>
      <c r="C9" s="869">
        <f t="shared" ref="C9:C25" si="0">SUM(E9,G9,I9,)</f>
        <v>0</v>
      </c>
      <c r="D9" s="869">
        <f t="shared" ref="D9:D47" si="1">SUM(F9,H9,J9)</f>
        <v>0</v>
      </c>
      <c r="E9" s="869"/>
      <c r="F9" s="899">
        <f>SUM(F10:F19)</f>
        <v>0</v>
      </c>
      <c r="G9" s="869"/>
      <c r="H9" s="869"/>
      <c r="I9" s="869">
        <f>SUM(I10:I19)</f>
        <v>0</v>
      </c>
      <c r="J9" s="897">
        <f>SUM(J10:J19)</f>
        <v>0</v>
      </c>
      <c r="K9" s="890"/>
    </row>
    <row r="10" spans="1:11" s="31" customFormat="1" ht="14.45" customHeight="1">
      <c r="A10" s="970" t="s">
        <v>7</v>
      </c>
      <c r="B10" s="64" t="s">
        <v>58</v>
      </c>
      <c r="C10" s="896">
        <f t="shared" si="0"/>
        <v>0</v>
      </c>
      <c r="D10" s="896">
        <f t="shared" si="1"/>
        <v>0</v>
      </c>
      <c r="E10" s="968"/>
      <c r="F10" s="969"/>
      <c r="G10" s="896"/>
      <c r="H10" s="968"/>
      <c r="I10" s="967">
        <v>0</v>
      </c>
      <c r="J10" s="966">
        <v>0</v>
      </c>
      <c r="K10" s="890"/>
    </row>
    <row r="11" spans="1:11" s="31" customFormat="1" ht="14.45" customHeight="1">
      <c r="A11" s="887" t="s">
        <v>9</v>
      </c>
      <c r="B11" s="66" t="s">
        <v>60</v>
      </c>
      <c r="C11" s="889">
        <f t="shared" si="0"/>
        <v>0</v>
      </c>
      <c r="D11" s="889">
        <f t="shared" si="1"/>
        <v>0</v>
      </c>
      <c r="E11" s="883"/>
      <c r="F11" s="964"/>
      <c r="G11" s="889"/>
      <c r="H11" s="883"/>
      <c r="I11" s="963">
        <v>0</v>
      </c>
      <c r="J11" s="962">
        <v>0</v>
      </c>
      <c r="K11" s="890"/>
    </row>
    <row r="12" spans="1:11" s="31" customFormat="1" ht="14.45" customHeight="1">
      <c r="A12" s="887" t="s">
        <v>11</v>
      </c>
      <c r="B12" s="66" t="s">
        <v>62</v>
      </c>
      <c r="C12" s="889">
        <f t="shared" si="0"/>
        <v>0</v>
      </c>
      <c r="D12" s="889">
        <f t="shared" si="1"/>
        <v>0</v>
      </c>
      <c r="E12" s="883"/>
      <c r="F12" s="964"/>
      <c r="G12" s="889"/>
      <c r="H12" s="883"/>
      <c r="I12" s="963">
        <v>0</v>
      </c>
      <c r="J12" s="962">
        <v>0</v>
      </c>
      <c r="K12" s="890"/>
    </row>
    <row r="13" spans="1:11" s="31" customFormat="1" ht="14.45" customHeight="1">
      <c r="A13" s="887" t="s">
        <v>13</v>
      </c>
      <c r="B13" s="66" t="s">
        <v>64</v>
      </c>
      <c r="C13" s="889">
        <f t="shared" si="0"/>
        <v>0</v>
      </c>
      <c r="D13" s="889">
        <f t="shared" si="1"/>
        <v>0</v>
      </c>
      <c r="E13" s="883"/>
      <c r="F13" s="964"/>
      <c r="G13" s="889"/>
      <c r="H13" s="883"/>
      <c r="I13" s="963">
        <v>0</v>
      </c>
      <c r="J13" s="962">
        <v>0</v>
      </c>
      <c r="K13" s="890"/>
    </row>
    <row r="14" spans="1:11" s="31" customFormat="1" ht="14.45" customHeight="1">
      <c r="A14" s="887" t="s">
        <v>15</v>
      </c>
      <c r="B14" s="66" t="s">
        <v>66</v>
      </c>
      <c r="C14" s="889">
        <f t="shared" si="0"/>
        <v>0</v>
      </c>
      <c r="D14" s="889">
        <f t="shared" si="1"/>
        <v>0</v>
      </c>
      <c r="E14" s="883"/>
      <c r="F14" s="964"/>
      <c r="G14" s="889"/>
      <c r="H14" s="883"/>
      <c r="I14" s="963">
        <v>0</v>
      </c>
      <c r="J14" s="962">
        <v>0</v>
      </c>
      <c r="K14" s="890"/>
    </row>
    <row r="15" spans="1:11" s="31" customFormat="1" ht="14.45" customHeight="1">
      <c r="A15" s="887" t="s">
        <v>17</v>
      </c>
      <c r="B15" s="66" t="s">
        <v>368</v>
      </c>
      <c r="C15" s="889">
        <f t="shared" si="0"/>
        <v>0</v>
      </c>
      <c r="D15" s="889">
        <f t="shared" si="1"/>
        <v>0</v>
      </c>
      <c r="E15" s="883"/>
      <c r="F15" s="964"/>
      <c r="G15" s="889"/>
      <c r="H15" s="883"/>
      <c r="I15" s="963">
        <v>0</v>
      </c>
      <c r="J15" s="962">
        <v>0</v>
      </c>
      <c r="K15" s="890"/>
    </row>
    <row r="16" spans="1:11" s="31" customFormat="1" ht="14.45" customHeight="1">
      <c r="A16" s="887" t="s">
        <v>168</v>
      </c>
      <c r="B16" s="66" t="s">
        <v>369</v>
      </c>
      <c r="C16" s="889">
        <f t="shared" si="0"/>
        <v>0</v>
      </c>
      <c r="D16" s="889">
        <f t="shared" si="1"/>
        <v>0</v>
      </c>
      <c r="E16" s="883"/>
      <c r="F16" s="964"/>
      <c r="G16" s="889"/>
      <c r="H16" s="883"/>
      <c r="I16" s="963">
        <v>0</v>
      </c>
      <c r="J16" s="962">
        <v>0</v>
      </c>
      <c r="K16" s="890"/>
    </row>
    <row r="17" spans="1:11" s="31" customFormat="1" ht="14.45" customHeight="1">
      <c r="A17" s="887" t="s">
        <v>170</v>
      </c>
      <c r="B17" s="66" t="s">
        <v>72</v>
      </c>
      <c r="C17" s="889">
        <f t="shared" si="0"/>
        <v>0</v>
      </c>
      <c r="D17" s="889">
        <f t="shared" si="1"/>
        <v>0</v>
      </c>
      <c r="E17" s="883"/>
      <c r="F17" s="964"/>
      <c r="G17" s="889"/>
      <c r="H17" s="883"/>
      <c r="I17" s="963">
        <v>0</v>
      </c>
      <c r="J17" s="962">
        <v>0</v>
      </c>
      <c r="K17" s="890"/>
    </row>
    <row r="18" spans="1:11" s="121" customFormat="1" ht="14.45" customHeight="1">
      <c r="A18" s="887" t="s">
        <v>172</v>
      </c>
      <c r="B18" s="66" t="s">
        <v>74</v>
      </c>
      <c r="C18" s="889">
        <f t="shared" si="0"/>
        <v>0</v>
      </c>
      <c r="D18" s="889">
        <f t="shared" si="1"/>
        <v>0</v>
      </c>
      <c r="E18" s="883"/>
      <c r="F18" s="964"/>
      <c r="G18" s="889"/>
      <c r="H18" s="883"/>
      <c r="I18" s="963">
        <v>0</v>
      </c>
      <c r="J18" s="962">
        <v>0</v>
      </c>
      <c r="K18" s="914"/>
    </row>
    <row r="19" spans="1:11" s="121" customFormat="1" ht="14.45" customHeight="1" thickBot="1">
      <c r="A19" s="961" t="s">
        <v>174</v>
      </c>
      <c r="B19" s="150" t="s">
        <v>76</v>
      </c>
      <c r="C19" s="886">
        <f t="shared" si="0"/>
        <v>0</v>
      </c>
      <c r="D19" s="886">
        <f t="shared" si="1"/>
        <v>0</v>
      </c>
      <c r="E19" s="959"/>
      <c r="F19" s="960"/>
      <c r="G19" s="886"/>
      <c r="H19" s="959"/>
      <c r="I19" s="958">
        <v>0</v>
      </c>
      <c r="J19" s="957">
        <v>0</v>
      </c>
      <c r="K19" s="914"/>
    </row>
    <row r="20" spans="1:11" s="31" customFormat="1" ht="21" customHeight="1" thickBot="1">
      <c r="A20" s="126" t="s">
        <v>19</v>
      </c>
      <c r="B20" s="965" t="s">
        <v>614</v>
      </c>
      <c r="C20" s="869">
        <f t="shared" si="0"/>
        <v>2198</v>
      </c>
      <c r="D20" s="869">
        <f t="shared" si="1"/>
        <v>3528</v>
      </c>
      <c r="E20" s="869"/>
      <c r="F20" s="899"/>
      <c r="G20" s="869"/>
      <c r="H20" s="869"/>
      <c r="I20" s="869">
        <f>SUM(I21:I23)</f>
        <v>2198</v>
      </c>
      <c r="J20" s="897">
        <f>SUM(J21:J23)</f>
        <v>3528</v>
      </c>
      <c r="K20" s="890"/>
    </row>
    <row r="21" spans="1:11" s="121" customFormat="1" ht="14.45" customHeight="1">
      <c r="A21" s="887" t="s">
        <v>21</v>
      </c>
      <c r="B21" s="82" t="s">
        <v>22</v>
      </c>
      <c r="C21" s="896">
        <f t="shared" si="0"/>
        <v>0</v>
      </c>
      <c r="D21" s="896">
        <f t="shared" si="1"/>
        <v>0</v>
      </c>
      <c r="E21" s="893"/>
      <c r="F21" s="964"/>
      <c r="G21" s="948"/>
      <c r="H21" s="893"/>
      <c r="I21" s="963"/>
      <c r="J21" s="962"/>
      <c r="K21" s="914"/>
    </row>
    <row r="22" spans="1:11" s="121" customFormat="1" ht="18.75" customHeight="1">
      <c r="A22" s="887" t="s">
        <v>23</v>
      </c>
      <c r="B22" s="66" t="s">
        <v>370</v>
      </c>
      <c r="C22" s="889">
        <f t="shared" si="0"/>
        <v>0</v>
      </c>
      <c r="D22" s="889">
        <f t="shared" si="1"/>
        <v>0</v>
      </c>
      <c r="E22" s="883"/>
      <c r="F22" s="964"/>
      <c r="G22" s="889"/>
      <c r="H22" s="883"/>
      <c r="I22" s="963"/>
      <c r="J22" s="962"/>
      <c r="K22" s="914"/>
    </row>
    <row r="23" spans="1:11" s="121" customFormat="1" ht="15" customHeight="1">
      <c r="A23" s="887" t="s">
        <v>25</v>
      </c>
      <c r="B23" s="66" t="s">
        <v>371</v>
      </c>
      <c r="C23" s="889">
        <f t="shared" si="0"/>
        <v>2198</v>
      </c>
      <c r="D23" s="889">
        <f t="shared" si="1"/>
        <v>3528</v>
      </c>
      <c r="E23" s="883"/>
      <c r="F23" s="964"/>
      <c r="G23" s="889"/>
      <c r="H23" s="883"/>
      <c r="I23" s="963">
        <v>2198</v>
      </c>
      <c r="J23" s="962">
        <f>SUM(J24:J27)</f>
        <v>3528</v>
      </c>
      <c r="K23" s="914"/>
    </row>
    <row r="24" spans="1:11" s="121" customFormat="1" ht="14.45" customHeight="1">
      <c r="A24" s="887" t="s">
        <v>27</v>
      </c>
      <c r="B24" s="66" t="s">
        <v>613</v>
      </c>
      <c r="C24" s="889">
        <f t="shared" si="0"/>
        <v>0</v>
      </c>
      <c r="D24" s="889">
        <f t="shared" si="1"/>
        <v>0</v>
      </c>
      <c r="E24" s="883"/>
      <c r="F24" s="964"/>
      <c r="G24" s="889"/>
      <c r="H24" s="883"/>
      <c r="I24" s="963"/>
      <c r="J24" s="962"/>
      <c r="K24" s="914"/>
    </row>
    <row r="25" spans="1:11" s="121" customFormat="1" ht="14.45" customHeight="1">
      <c r="A25" s="887" t="s">
        <v>29</v>
      </c>
      <c r="B25" s="66" t="s">
        <v>612</v>
      </c>
      <c r="C25" s="889">
        <f t="shared" si="0"/>
        <v>2198</v>
      </c>
      <c r="D25" s="889">
        <f t="shared" si="1"/>
        <v>2198</v>
      </c>
      <c r="E25" s="883"/>
      <c r="F25" s="964"/>
      <c r="G25" s="889"/>
      <c r="H25" s="883"/>
      <c r="I25" s="963">
        <v>2198</v>
      </c>
      <c r="J25" s="962">
        <v>2198</v>
      </c>
      <c r="K25" s="914"/>
    </row>
    <row r="26" spans="1:11" s="121" customFormat="1" ht="14.45" customHeight="1">
      <c r="A26" s="887"/>
      <c r="B26" s="66" t="s">
        <v>611</v>
      </c>
      <c r="C26" s="889"/>
      <c r="D26" s="889">
        <f t="shared" si="1"/>
        <v>665</v>
      </c>
      <c r="E26" s="883"/>
      <c r="F26" s="964"/>
      <c r="G26" s="889"/>
      <c r="H26" s="883"/>
      <c r="I26" s="963">
        <v>0</v>
      </c>
      <c r="J26" s="962">
        <v>665</v>
      </c>
      <c r="K26" s="914"/>
    </row>
    <row r="27" spans="1:11" s="121" customFormat="1" ht="14.45" customHeight="1" thickBot="1">
      <c r="A27" s="961"/>
      <c r="B27" s="150" t="s">
        <v>610</v>
      </c>
      <c r="C27" s="886"/>
      <c r="D27" s="886">
        <f t="shared" si="1"/>
        <v>665</v>
      </c>
      <c r="E27" s="959"/>
      <c r="F27" s="960"/>
      <c r="G27" s="886"/>
      <c r="H27" s="959"/>
      <c r="I27" s="958">
        <v>0</v>
      </c>
      <c r="J27" s="957">
        <v>665</v>
      </c>
      <c r="K27" s="914"/>
    </row>
    <row r="28" spans="1:11" s="121" customFormat="1" ht="14.45" customHeight="1" thickBot="1">
      <c r="A28" s="880" t="s">
        <v>33</v>
      </c>
      <c r="B28" s="81" t="s">
        <v>243</v>
      </c>
      <c r="C28" s="869">
        <f t="shared" ref="C28:C47" si="2">SUM(E28,G28,I28,)</f>
        <v>0</v>
      </c>
      <c r="D28" s="869">
        <f t="shared" si="1"/>
        <v>0</v>
      </c>
      <c r="E28" s="867"/>
      <c r="F28" s="953"/>
      <c r="G28" s="869"/>
      <c r="H28" s="867"/>
      <c r="I28" s="952"/>
      <c r="J28" s="951"/>
      <c r="K28" s="914"/>
    </row>
    <row r="29" spans="1:11" s="121" customFormat="1" ht="21.75" customHeight="1" thickBot="1">
      <c r="A29" s="880" t="s">
        <v>207</v>
      </c>
      <c r="B29" s="81" t="s">
        <v>609</v>
      </c>
      <c r="C29" s="869">
        <f t="shared" si="2"/>
        <v>0</v>
      </c>
      <c r="D29" s="869">
        <f t="shared" si="1"/>
        <v>0</v>
      </c>
      <c r="E29" s="867"/>
      <c r="F29" s="899"/>
      <c r="G29" s="869"/>
      <c r="H29" s="867"/>
      <c r="I29" s="869">
        <f>+I30+I31</f>
        <v>0</v>
      </c>
      <c r="J29" s="897">
        <f>+J30+J31</f>
        <v>0</v>
      </c>
      <c r="K29" s="914"/>
    </row>
    <row r="30" spans="1:11" s="121" customFormat="1" ht="18" customHeight="1">
      <c r="A30" s="946" t="s">
        <v>49</v>
      </c>
      <c r="B30" s="949" t="s">
        <v>370</v>
      </c>
      <c r="C30" s="896">
        <f t="shared" si="2"/>
        <v>0</v>
      </c>
      <c r="D30" s="896">
        <f t="shared" si="1"/>
        <v>0</v>
      </c>
      <c r="E30" s="947"/>
      <c r="F30" s="895"/>
      <c r="G30" s="948"/>
      <c r="H30" s="947"/>
      <c r="I30" s="892"/>
      <c r="J30" s="891"/>
      <c r="K30" s="914"/>
    </row>
    <row r="31" spans="1:11" s="121" customFormat="1" ht="14.45" customHeight="1">
      <c r="A31" s="946" t="s">
        <v>50</v>
      </c>
      <c r="B31" s="938" t="s">
        <v>372</v>
      </c>
      <c r="C31" s="889">
        <f t="shared" si="2"/>
        <v>0</v>
      </c>
      <c r="D31" s="889">
        <f t="shared" si="1"/>
        <v>0</v>
      </c>
      <c r="E31" s="945"/>
      <c r="F31" s="944"/>
      <c r="G31" s="889"/>
      <c r="H31" s="937"/>
      <c r="I31" s="943"/>
      <c r="J31" s="942"/>
      <c r="K31" s="914"/>
    </row>
    <row r="32" spans="1:11" s="121" customFormat="1" ht="14.45" customHeight="1" thickBot="1">
      <c r="A32" s="887" t="s">
        <v>52</v>
      </c>
      <c r="B32" s="956" t="s">
        <v>373</v>
      </c>
      <c r="C32" s="886">
        <f t="shared" si="2"/>
        <v>0</v>
      </c>
      <c r="D32" s="886">
        <f t="shared" si="1"/>
        <v>0</v>
      </c>
      <c r="E32" s="955"/>
      <c r="F32" s="928"/>
      <c r="G32" s="934"/>
      <c r="H32" s="955"/>
      <c r="I32" s="926"/>
      <c r="J32" s="925"/>
      <c r="K32" s="914"/>
    </row>
    <row r="33" spans="1:11" s="121" customFormat="1" ht="14.45" customHeight="1" thickBot="1">
      <c r="A33" s="880" t="s">
        <v>55</v>
      </c>
      <c r="B33" s="81" t="s">
        <v>374</v>
      </c>
      <c r="C33" s="869">
        <f t="shared" si="2"/>
        <v>0</v>
      </c>
      <c r="D33" s="869">
        <f t="shared" si="1"/>
        <v>0</v>
      </c>
      <c r="E33" s="867"/>
      <c r="F33" s="899"/>
      <c r="G33" s="869"/>
      <c r="H33" s="867"/>
      <c r="I33" s="869">
        <f>+I34+I35+I36</f>
        <v>0</v>
      </c>
      <c r="J33" s="897">
        <f>+J34+J35+J36</f>
        <v>0</v>
      </c>
      <c r="K33" s="914"/>
    </row>
    <row r="34" spans="1:11" s="121" customFormat="1" ht="14.45" customHeight="1">
      <c r="A34" s="946" t="s">
        <v>57</v>
      </c>
      <c r="B34" s="949" t="s">
        <v>80</v>
      </c>
      <c r="C34" s="896">
        <f t="shared" si="2"/>
        <v>0</v>
      </c>
      <c r="D34" s="896">
        <f t="shared" si="1"/>
        <v>0</v>
      </c>
      <c r="E34" s="947"/>
      <c r="F34" s="895"/>
      <c r="G34" s="948"/>
      <c r="H34" s="947"/>
      <c r="I34" s="892"/>
      <c r="J34" s="891"/>
      <c r="K34" s="914"/>
    </row>
    <row r="35" spans="1:11" s="121" customFormat="1" ht="14.45" customHeight="1">
      <c r="A35" s="946" t="s">
        <v>59</v>
      </c>
      <c r="B35" s="938" t="s">
        <v>82</v>
      </c>
      <c r="C35" s="889">
        <f t="shared" si="2"/>
        <v>0</v>
      </c>
      <c r="D35" s="889">
        <f t="shared" si="1"/>
        <v>0</v>
      </c>
      <c r="E35" s="945"/>
      <c r="F35" s="944"/>
      <c r="G35" s="889"/>
      <c r="H35" s="945"/>
      <c r="I35" s="943"/>
      <c r="J35" s="942"/>
      <c r="K35" s="914"/>
    </row>
    <row r="36" spans="1:11" s="121" customFormat="1" ht="14.45" customHeight="1" thickBot="1">
      <c r="A36" s="887" t="s">
        <v>61</v>
      </c>
      <c r="B36" s="954" t="s">
        <v>84</v>
      </c>
      <c r="C36" s="886">
        <f t="shared" si="2"/>
        <v>0</v>
      </c>
      <c r="D36" s="886">
        <f t="shared" si="1"/>
        <v>0</v>
      </c>
      <c r="E36" s="927"/>
      <c r="F36" s="928"/>
      <c r="G36" s="934"/>
      <c r="H36" s="927"/>
      <c r="I36" s="926"/>
      <c r="J36" s="925"/>
      <c r="K36" s="914"/>
    </row>
    <row r="37" spans="1:11" s="31" customFormat="1" ht="14.45" customHeight="1" thickBot="1">
      <c r="A37" s="880" t="s">
        <v>77</v>
      </c>
      <c r="B37" s="81" t="s">
        <v>244</v>
      </c>
      <c r="C37" s="869">
        <f t="shared" si="2"/>
        <v>0</v>
      </c>
      <c r="D37" s="869">
        <f t="shared" si="1"/>
        <v>0</v>
      </c>
      <c r="E37" s="867"/>
      <c r="F37" s="953"/>
      <c r="G37" s="869"/>
      <c r="H37" s="867"/>
      <c r="I37" s="952">
        <v>0</v>
      </c>
      <c r="J37" s="951">
        <v>0</v>
      </c>
      <c r="K37" s="890"/>
    </row>
    <row r="38" spans="1:11" s="31" customFormat="1" ht="14.45" customHeight="1" thickBot="1">
      <c r="A38" s="880" t="s">
        <v>218</v>
      </c>
      <c r="B38" s="81" t="s">
        <v>363</v>
      </c>
      <c r="C38" s="869">
        <f t="shared" si="2"/>
        <v>0</v>
      </c>
      <c r="D38" s="869">
        <f t="shared" si="1"/>
        <v>0</v>
      </c>
      <c r="E38" s="867"/>
      <c r="F38" s="953"/>
      <c r="G38" s="950"/>
      <c r="H38" s="867"/>
      <c r="I38" s="952"/>
      <c r="J38" s="951"/>
      <c r="K38" s="890"/>
    </row>
    <row r="39" spans="1:11" s="31" customFormat="1" ht="14.45" customHeight="1" thickBot="1">
      <c r="A39" s="126" t="s">
        <v>99</v>
      </c>
      <c r="B39" s="81" t="s">
        <v>375</v>
      </c>
      <c r="C39" s="869">
        <f t="shared" si="2"/>
        <v>2198</v>
      </c>
      <c r="D39" s="869">
        <f t="shared" si="1"/>
        <v>3528</v>
      </c>
      <c r="E39" s="867"/>
      <c r="F39" s="899"/>
      <c r="G39" s="950"/>
      <c r="H39" s="867"/>
      <c r="I39" s="869">
        <f>+I9+I20+I28+I29+I33+I37+I38</f>
        <v>2198</v>
      </c>
      <c r="J39" s="897">
        <f>+J9+J20+J28+J29+J33+J37+J38</f>
        <v>3528</v>
      </c>
      <c r="K39" s="890"/>
    </row>
    <row r="40" spans="1:11" s="31" customFormat="1" ht="14.45" customHeight="1" thickBot="1">
      <c r="A40" s="924" t="s">
        <v>109</v>
      </c>
      <c r="B40" s="81" t="s">
        <v>376</v>
      </c>
      <c r="C40" s="869">
        <f t="shared" si="2"/>
        <v>38875</v>
      </c>
      <c r="D40" s="869">
        <f t="shared" si="1"/>
        <v>40835</v>
      </c>
      <c r="E40" s="869"/>
      <c r="F40" s="899"/>
      <c r="G40" s="869"/>
      <c r="H40" s="869"/>
      <c r="I40" s="869">
        <f>+I41+I42+I43</f>
        <v>38875</v>
      </c>
      <c r="J40" s="897">
        <f>+J41+J42+J43</f>
        <v>40835</v>
      </c>
      <c r="K40" s="890"/>
    </row>
    <row r="41" spans="1:11" s="31" customFormat="1" ht="14.45" customHeight="1">
      <c r="A41" s="946" t="s">
        <v>377</v>
      </c>
      <c r="B41" s="949" t="s">
        <v>296</v>
      </c>
      <c r="C41" s="896">
        <f t="shared" si="2"/>
        <v>0</v>
      </c>
      <c r="D41" s="896">
        <f t="shared" si="1"/>
        <v>531</v>
      </c>
      <c r="E41" s="947"/>
      <c r="F41" s="895"/>
      <c r="G41" s="948"/>
      <c r="H41" s="947"/>
      <c r="I41" s="892">
        <v>0</v>
      </c>
      <c r="J41" s="891">
        <v>531</v>
      </c>
      <c r="K41" s="890"/>
    </row>
    <row r="42" spans="1:11" s="31" customFormat="1" ht="14.45" customHeight="1">
      <c r="A42" s="946" t="s">
        <v>378</v>
      </c>
      <c r="B42" s="938" t="s">
        <v>379</v>
      </c>
      <c r="C42" s="889">
        <f t="shared" si="2"/>
        <v>0</v>
      </c>
      <c r="D42" s="889">
        <f t="shared" si="1"/>
        <v>0</v>
      </c>
      <c r="E42" s="945"/>
      <c r="F42" s="944"/>
      <c r="G42" s="889"/>
      <c r="H42" s="937"/>
      <c r="I42" s="943">
        <v>0</v>
      </c>
      <c r="J42" s="942">
        <v>0</v>
      </c>
      <c r="K42" s="890"/>
    </row>
    <row r="43" spans="1:11" s="121" customFormat="1" ht="15.75" customHeight="1">
      <c r="A43" s="887" t="s">
        <v>380</v>
      </c>
      <c r="B43" s="941" t="s">
        <v>381</v>
      </c>
      <c r="C43" s="889">
        <f t="shared" si="2"/>
        <v>38875</v>
      </c>
      <c r="D43" s="889">
        <f t="shared" si="1"/>
        <v>40304</v>
      </c>
      <c r="E43" s="933"/>
      <c r="F43" s="940"/>
      <c r="G43" s="934"/>
      <c r="H43" s="933"/>
      <c r="I43" s="933">
        <v>38875</v>
      </c>
      <c r="J43" s="939">
        <f>SUM(J44:J46)</f>
        <v>40304</v>
      </c>
      <c r="K43" s="914"/>
    </row>
    <row r="44" spans="1:11" s="121" customFormat="1" ht="14.45" customHeight="1">
      <c r="A44" s="930"/>
      <c r="B44" s="938" t="s">
        <v>433</v>
      </c>
      <c r="C44" s="889">
        <f t="shared" si="2"/>
        <v>34350</v>
      </c>
      <c r="D44" s="889">
        <f t="shared" si="1"/>
        <v>34350</v>
      </c>
      <c r="E44" s="937"/>
      <c r="F44" s="885"/>
      <c r="G44" s="889"/>
      <c r="H44" s="937"/>
      <c r="I44" s="882">
        <v>34350</v>
      </c>
      <c r="J44" s="881">
        <v>34350</v>
      </c>
      <c r="K44" s="914"/>
    </row>
    <row r="45" spans="1:11" s="121" customFormat="1" ht="14.45" customHeight="1">
      <c r="A45" s="930"/>
      <c r="B45" s="936" t="s">
        <v>608</v>
      </c>
      <c r="C45" s="934">
        <f t="shared" si="2"/>
        <v>0</v>
      </c>
      <c r="D45" s="889">
        <f t="shared" si="1"/>
        <v>316</v>
      </c>
      <c r="E45" s="933"/>
      <c r="F45" s="935"/>
      <c r="G45" s="934"/>
      <c r="H45" s="933"/>
      <c r="I45" s="932">
        <v>0</v>
      </c>
      <c r="J45" s="931">
        <v>316</v>
      </c>
      <c r="K45" s="914"/>
    </row>
    <row r="46" spans="1:11" s="121" customFormat="1" ht="14.45" customHeight="1" thickBot="1">
      <c r="A46" s="930"/>
      <c r="B46" s="929" t="s">
        <v>607</v>
      </c>
      <c r="C46" s="886">
        <f t="shared" si="2"/>
        <v>4525</v>
      </c>
      <c r="D46" s="889">
        <f t="shared" si="1"/>
        <v>5638</v>
      </c>
      <c r="E46" s="927"/>
      <c r="F46" s="928"/>
      <c r="G46" s="886"/>
      <c r="H46" s="927"/>
      <c r="I46" s="926">
        <v>4525</v>
      </c>
      <c r="J46" s="925">
        <v>5638</v>
      </c>
      <c r="K46" s="914"/>
    </row>
    <row r="47" spans="1:11" s="121" customFormat="1" ht="18" customHeight="1" thickBot="1">
      <c r="A47" s="924" t="s">
        <v>230</v>
      </c>
      <c r="B47" s="923" t="s">
        <v>382</v>
      </c>
      <c r="C47" s="869">
        <f t="shared" si="2"/>
        <v>41073</v>
      </c>
      <c r="D47" s="869">
        <f t="shared" si="1"/>
        <v>44363</v>
      </c>
      <c r="E47" s="877">
        <v>0</v>
      </c>
      <c r="F47" s="878">
        <v>0</v>
      </c>
      <c r="G47" s="869">
        <v>0</v>
      </c>
      <c r="H47" s="877">
        <v>0</v>
      </c>
      <c r="I47" s="877">
        <f>+I39+I40</f>
        <v>41073</v>
      </c>
      <c r="J47" s="876">
        <f>+J39+J40</f>
        <v>44363</v>
      </c>
      <c r="K47" s="914"/>
    </row>
    <row r="48" spans="1:11" s="121" customFormat="1" ht="18" customHeight="1">
      <c r="A48" s="922"/>
      <c r="B48" s="921"/>
      <c r="C48" s="920"/>
      <c r="D48" s="920"/>
      <c r="E48" s="919"/>
      <c r="F48" s="919"/>
      <c r="G48" s="920"/>
      <c r="H48" s="919"/>
      <c r="I48" s="919"/>
      <c r="J48" s="919"/>
      <c r="K48" s="914"/>
    </row>
    <row r="49" spans="1:11" s="121" customFormat="1" ht="18" customHeight="1">
      <c r="A49" s="918"/>
      <c r="B49" s="917"/>
      <c r="C49" s="916"/>
      <c r="D49" s="916"/>
      <c r="E49" s="915"/>
      <c r="F49" s="915"/>
      <c r="G49" s="916"/>
      <c r="H49" s="915"/>
      <c r="I49" s="915"/>
      <c r="J49" s="915"/>
      <c r="K49" s="914"/>
    </row>
    <row r="50" spans="1:11" s="121" customFormat="1" ht="18" customHeight="1">
      <c r="A50" s="1113">
        <v>2</v>
      </c>
      <c r="B50" s="1113"/>
      <c r="C50" s="1113"/>
      <c r="D50" s="1113"/>
      <c r="E50" s="1113"/>
      <c r="F50" s="1113"/>
      <c r="G50" s="1113"/>
      <c r="H50" s="1113"/>
      <c r="I50" s="1113"/>
      <c r="J50" s="1113"/>
      <c r="K50" s="914"/>
    </row>
    <row r="51" spans="1:11" s="121" customFormat="1" ht="18" customHeight="1" thickBot="1">
      <c r="A51" s="918"/>
      <c r="B51" s="917"/>
      <c r="C51" s="916"/>
      <c r="D51" s="916"/>
      <c r="E51" s="915"/>
      <c r="F51" s="915"/>
      <c r="G51" s="916"/>
      <c r="H51" s="915"/>
      <c r="I51" s="1114" t="s">
        <v>606</v>
      </c>
      <c r="J51" s="1114"/>
      <c r="K51" s="914"/>
    </row>
    <row r="52" spans="1:11" s="860" customFormat="1" ht="24.75" customHeight="1">
      <c r="A52" s="1101" t="s">
        <v>357</v>
      </c>
      <c r="B52" s="1103" t="s">
        <v>358</v>
      </c>
      <c r="C52" s="1115" t="s">
        <v>535</v>
      </c>
      <c r="D52" s="1116"/>
      <c r="E52" s="1093" t="s">
        <v>605</v>
      </c>
      <c r="F52" s="1094"/>
      <c r="G52" s="1094"/>
      <c r="H52" s="1094"/>
      <c r="I52" s="1094"/>
      <c r="J52" s="1095"/>
      <c r="K52" s="863"/>
    </row>
    <row r="53" spans="1:11" s="860" customFormat="1" ht="35.25" customHeight="1" thickBot="1">
      <c r="A53" s="1102"/>
      <c r="B53" s="1089"/>
      <c r="C53" s="1096" t="s">
        <v>534</v>
      </c>
      <c r="D53" s="1096" t="s">
        <v>533</v>
      </c>
      <c r="E53" s="1109" t="s">
        <v>365</v>
      </c>
      <c r="F53" s="1110"/>
      <c r="G53" s="1109" t="s">
        <v>366</v>
      </c>
      <c r="H53" s="1110"/>
      <c r="I53" s="1109" t="s">
        <v>604</v>
      </c>
      <c r="J53" s="1111"/>
      <c r="K53" s="863"/>
    </row>
    <row r="54" spans="1:11" s="860" customFormat="1" ht="15.75" customHeight="1" thickBot="1">
      <c r="A54" s="913"/>
      <c r="B54" s="912"/>
      <c r="C54" s="1097"/>
      <c r="D54" s="1097"/>
      <c r="E54" s="911" t="s">
        <v>572</v>
      </c>
      <c r="F54" s="911" t="s">
        <v>533</v>
      </c>
      <c r="G54" s="911" t="s">
        <v>572</v>
      </c>
      <c r="H54" s="911" t="s">
        <v>533</v>
      </c>
      <c r="I54" s="911" t="s">
        <v>572</v>
      </c>
      <c r="J54" s="910" t="s">
        <v>533</v>
      </c>
      <c r="K54" s="863"/>
    </row>
    <row r="55" spans="1:11" s="904" customFormat="1" ht="12.95" customHeight="1" thickBot="1">
      <c r="A55" s="126">
        <v>1</v>
      </c>
      <c r="B55" s="127">
        <v>2</v>
      </c>
      <c r="C55" s="911">
        <v>3</v>
      </c>
      <c r="D55" s="911">
        <v>4</v>
      </c>
      <c r="E55" s="911">
        <v>5</v>
      </c>
      <c r="F55" s="910">
        <v>6</v>
      </c>
      <c r="G55" s="911">
        <v>3</v>
      </c>
      <c r="H55" s="911">
        <v>4</v>
      </c>
      <c r="I55" s="911">
        <v>5</v>
      </c>
      <c r="J55" s="910">
        <v>6</v>
      </c>
      <c r="K55" s="905"/>
    </row>
    <row r="56" spans="1:11" s="904" customFormat="1" ht="16.5" customHeight="1" thickBot="1">
      <c r="A56" s="122"/>
      <c r="B56" s="123" t="s">
        <v>236</v>
      </c>
      <c r="C56" s="869">
        <f t="shared" ref="C56:C70" si="3">SUM(E56,G56,I56,)</f>
        <v>0</v>
      </c>
      <c r="D56" s="869">
        <f t="shared" ref="D56:D72" si="4">SUM(F56,H56,J56)</f>
        <v>0</v>
      </c>
      <c r="E56" s="907"/>
      <c r="F56" s="909"/>
      <c r="G56" s="908"/>
      <c r="H56" s="907"/>
      <c r="I56" s="906"/>
      <c r="J56" s="876"/>
      <c r="K56" s="905"/>
    </row>
    <row r="57" spans="1:11" s="31" customFormat="1" ht="14.45" customHeight="1" thickBot="1">
      <c r="A57" s="903" t="s">
        <v>5</v>
      </c>
      <c r="B57" s="902" t="s">
        <v>383</v>
      </c>
      <c r="C57" s="869">
        <f t="shared" si="3"/>
        <v>41073</v>
      </c>
      <c r="D57" s="869">
        <f t="shared" si="4"/>
        <v>44223</v>
      </c>
      <c r="E57" s="867"/>
      <c r="F57" s="873"/>
      <c r="G57" s="901"/>
      <c r="H57" s="867"/>
      <c r="I57" s="867">
        <f>SUM(I58:I62)</f>
        <v>41073</v>
      </c>
      <c r="J57" s="900">
        <f>SUM(J58:J62)</f>
        <v>44223</v>
      </c>
      <c r="K57" s="890"/>
    </row>
    <row r="58" spans="1:11" s="860" customFormat="1" ht="14.45" customHeight="1">
      <c r="A58" s="887" t="s">
        <v>7</v>
      </c>
      <c r="B58" s="82" t="s">
        <v>161</v>
      </c>
      <c r="C58" s="896">
        <f t="shared" si="3"/>
        <v>27120</v>
      </c>
      <c r="D58" s="896">
        <f t="shared" si="4"/>
        <v>28922</v>
      </c>
      <c r="E58" s="893"/>
      <c r="F58" s="895"/>
      <c r="G58" s="894"/>
      <c r="H58" s="893"/>
      <c r="I58" s="892">
        <v>27120</v>
      </c>
      <c r="J58" s="891">
        <v>28922</v>
      </c>
      <c r="K58" s="863"/>
    </row>
    <row r="59" spans="1:11" s="860" customFormat="1" ht="14.45" customHeight="1">
      <c r="A59" s="887" t="s">
        <v>9</v>
      </c>
      <c r="B59" s="66" t="s">
        <v>162</v>
      </c>
      <c r="C59" s="889">
        <f t="shared" si="3"/>
        <v>7462</v>
      </c>
      <c r="D59" s="889">
        <f t="shared" si="4"/>
        <v>8046</v>
      </c>
      <c r="E59" s="883"/>
      <c r="F59" s="885"/>
      <c r="G59" s="888"/>
      <c r="H59" s="883"/>
      <c r="I59" s="882">
        <v>7462</v>
      </c>
      <c r="J59" s="881">
        <v>8046</v>
      </c>
      <c r="K59" s="863"/>
    </row>
    <row r="60" spans="1:11" s="860" customFormat="1" ht="14.45" customHeight="1">
      <c r="A60" s="887" t="s">
        <v>11</v>
      </c>
      <c r="B60" s="66" t="s">
        <v>163</v>
      </c>
      <c r="C60" s="889">
        <f t="shared" si="3"/>
        <v>6180</v>
      </c>
      <c r="D60" s="889">
        <f t="shared" si="4"/>
        <v>6561</v>
      </c>
      <c r="E60" s="883"/>
      <c r="F60" s="885"/>
      <c r="G60" s="888"/>
      <c r="H60" s="883"/>
      <c r="I60" s="882">
        <v>6180</v>
      </c>
      <c r="J60" s="881">
        <v>6561</v>
      </c>
      <c r="K60" s="863"/>
    </row>
    <row r="61" spans="1:11" s="860" customFormat="1" ht="14.45" customHeight="1">
      <c r="A61" s="887" t="s">
        <v>13</v>
      </c>
      <c r="B61" s="66" t="s">
        <v>164</v>
      </c>
      <c r="C61" s="889">
        <f t="shared" si="3"/>
        <v>0</v>
      </c>
      <c r="D61" s="889">
        <f t="shared" si="4"/>
        <v>0</v>
      </c>
      <c r="E61" s="883"/>
      <c r="F61" s="885"/>
      <c r="G61" s="888"/>
      <c r="H61" s="883"/>
      <c r="I61" s="882">
        <v>0</v>
      </c>
      <c r="J61" s="881">
        <v>0</v>
      </c>
      <c r="K61" s="863"/>
    </row>
    <row r="62" spans="1:11" s="860" customFormat="1" ht="14.45" customHeight="1" thickBot="1">
      <c r="A62" s="887" t="s">
        <v>15</v>
      </c>
      <c r="B62" s="66" t="s">
        <v>166</v>
      </c>
      <c r="C62" s="886">
        <f t="shared" si="3"/>
        <v>311</v>
      </c>
      <c r="D62" s="886">
        <f t="shared" si="4"/>
        <v>694</v>
      </c>
      <c r="E62" s="883"/>
      <c r="F62" s="885"/>
      <c r="G62" s="884"/>
      <c r="H62" s="883"/>
      <c r="I62" s="882">
        <v>311</v>
      </c>
      <c r="J62" s="881">
        <v>694</v>
      </c>
      <c r="K62" s="863"/>
    </row>
    <row r="63" spans="1:11" s="860" customFormat="1" ht="14.45" customHeight="1" thickBot="1">
      <c r="A63" s="880" t="s">
        <v>19</v>
      </c>
      <c r="B63" s="81" t="s">
        <v>384</v>
      </c>
      <c r="C63" s="869">
        <f t="shared" si="3"/>
        <v>0</v>
      </c>
      <c r="D63" s="869">
        <f t="shared" si="4"/>
        <v>140</v>
      </c>
      <c r="E63" s="867"/>
      <c r="F63" s="899"/>
      <c r="G63" s="898"/>
      <c r="H63" s="867"/>
      <c r="I63" s="869">
        <f>SUM(I64:I66)</f>
        <v>0</v>
      </c>
      <c r="J63" s="897">
        <f>SUM(J64:J66)</f>
        <v>140</v>
      </c>
      <c r="K63" s="863"/>
    </row>
    <row r="64" spans="1:11" s="31" customFormat="1" ht="14.45" customHeight="1">
      <c r="A64" s="887" t="s">
        <v>21</v>
      </c>
      <c r="B64" s="82" t="s">
        <v>186</v>
      </c>
      <c r="C64" s="896">
        <f t="shared" si="3"/>
        <v>0</v>
      </c>
      <c r="D64" s="896">
        <f t="shared" si="4"/>
        <v>140</v>
      </c>
      <c r="E64" s="893"/>
      <c r="F64" s="895"/>
      <c r="G64" s="894"/>
      <c r="H64" s="893"/>
      <c r="I64" s="892">
        <v>0</v>
      </c>
      <c r="J64" s="891">
        <v>140</v>
      </c>
      <c r="K64" s="890"/>
    </row>
    <row r="65" spans="1:11" s="860" customFormat="1" ht="14.45" customHeight="1">
      <c r="A65" s="887" t="s">
        <v>23</v>
      </c>
      <c r="B65" s="66" t="s">
        <v>188</v>
      </c>
      <c r="C65" s="889">
        <f t="shared" si="3"/>
        <v>0</v>
      </c>
      <c r="D65" s="889">
        <f t="shared" si="4"/>
        <v>0</v>
      </c>
      <c r="E65" s="883"/>
      <c r="F65" s="885"/>
      <c r="G65" s="888"/>
      <c r="H65" s="883"/>
      <c r="I65" s="882">
        <v>0</v>
      </c>
      <c r="J65" s="881">
        <v>0</v>
      </c>
      <c r="K65" s="863"/>
    </row>
    <row r="66" spans="1:11" s="860" customFormat="1" ht="14.45" customHeight="1">
      <c r="A66" s="887" t="s">
        <v>25</v>
      </c>
      <c r="B66" s="66" t="s">
        <v>385</v>
      </c>
      <c r="C66" s="889">
        <f t="shared" si="3"/>
        <v>0</v>
      </c>
      <c r="D66" s="889">
        <f t="shared" si="4"/>
        <v>0</v>
      </c>
      <c r="E66" s="883"/>
      <c r="F66" s="885"/>
      <c r="G66" s="888"/>
      <c r="H66" s="883"/>
      <c r="I66" s="882">
        <v>0</v>
      </c>
      <c r="J66" s="881">
        <v>0</v>
      </c>
      <c r="K66" s="863"/>
    </row>
    <row r="67" spans="1:11" s="860" customFormat="1" ht="21" customHeight="1" thickBot="1">
      <c r="A67" s="887" t="s">
        <v>27</v>
      </c>
      <c r="B67" s="66" t="s">
        <v>386</v>
      </c>
      <c r="C67" s="886">
        <f t="shared" si="3"/>
        <v>0</v>
      </c>
      <c r="D67" s="886">
        <f t="shared" si="4"/>
        <v>0</v>
      </c>
      <c r="E67" s="883"/>
      <c r="F67" s="885"/>
      <c r="G67" s="884"/>
      <c r="H67" s="883"/>
      <c r="I67" s="882">
        <v>0</v>
      </c>
      <c r="J67" s="881"/>
      <c r="K67" s="863"/>
    </row>
    <row r="68" spans="1:11" s="860" customFormat="1" ht="17.25" customHeight="1" thickBot="1">
      <c r="A68" s="880" t="s">
        <v>33</v>
      </c>
      <c r="B68" s="879" t="s">
        <v>387</v>
      </c>
      <c r="C68" s="869">
        <f t="shared" si="3"/>
        <v>41073</v>
      </c>
      <c r="D68" s="869">
        <f t="shared" si="4"/>
        <v>44363</v>
      </c>
      <c r="E68" s="877">
        <v>0</v>
      </c>
      <c r="F68" s="878">
        <v>0</v>
      </c>
      <c r="G68" s="867">
        <v>0</v>
      </c>
      <c r="H68" s="877">
        <v>0</v>
      </c>
      <c r="I68" s="877">
        <f>+I57+I63</f>
        <v>41073</v>
      </c>
      <c r="J68" s="876">
        <f>+J57+J63</f>
        <v>44363</v>
      </c>
      <c r="K68" s="863"/>
    </row>
    <row r="69" spans="1:11" s="860" customFormat="1" ht="13.5" thickBot="1">
      <c r="A69" s="875"/>
      <c r="B69" s="237"/>
      <c r="C69" s="869">
        <f t="shared" si="3"/>
        <v>0</v>
      </c>
      <c r="D69" s="869">
        <f t="shared" si="4"/>
        <v>0</v>
      </c>
      <c r="E69" s="872"/>
      <c r="F69" s="874"/>
      <c r="G69" s="873"/>
      <c r="H69" s="872"/>
      <c r="I69" s="871"/>
      <c r="J69" s="870"/>
      <c r="K69" s="863"/>
    </row>
    <row r="70" spans="1:11" s="860" customFormat="1" ht="15" customHeight="1" thickBot="1">
      <c r="A70" s="27" t="s">
        <v>361</v>
      </c>
      <c r="B70" s="28"/>
      <c r="C70" s="869">
        <f t="shared" si="3"/>
        <v>11</v>
      </c>
      <c r="D70" s="869">
        <f t="shared" si="4"/>
        <v>11</v>
      </c>
      <c r="E70" s="866">
        <v>0</v>
      </c>
      <c r="F70" s="868">
        <v>0</v>
      </c>
      <c r="G70" s="867">
        <v>0</v>
      </c>
      <c r="H70" s="866">
        <v>0</v>
      </c>
      <c r="I70" s="865">
        <v>11</v>
      </c>
      <c r="J70" s="864">
        <v>11</v>
      </c>
      <c r="K70" s="863"/>
    </row>
    <row r="71" spans="1:11" s="860" customFormat="1" ht="15" customHeight="1" thickBot="1">
      <c r="A71" s="27" t="s">
        <v>362</v>
      </c>
      <c r="B71" s="28"/>
      <c r="C71" s="867">
        <v>0</v>
      </c>
      <c r="D71" s="869">
        <f t="shared" si="4"/>
        <v>0</v>
      </c>
      <c r="E71" s="866">
        <v>0</v>
      </c>
      <c r="F71" s="868">
        <v>0</v>
      </c>
      <c r="G71" s="867">
        <v>0</v>
      </c>
      <c r="H71" s="866">
        <v>0</v>
      </c>
      <c r="I71" s="865">
        <v>0</v>
      </c>
      <c r="J71" s="864">
        <v>0</v>
      </c>
      <c r="K71" s="863"/>
    </row>
    <row r="72" spans="1:11" s="860" customFormat="1">
      <c r="A72" s="861"/>
      <c r="D72" s="862">
        <f t="shared" si="4"/>
        <v>0</v>
      </c>
    </row>
    <row r="73" spans="1:11" s="860" customFormat="1">
      <c r="A73" s="861"/>
    </row>
    <row r="74" spans="1:11" s="860" customFormat="1">
      <c r="A74" s="861"/>
    </row>
    <row r="75" spans="1:11" s="860" customFormat="1">
      <c r="A75" s="861"/>
    </row>
    <row r="76" spans="1:11" s="860" customFormat="1">
      <c r="A76" s="861"/>
    </row>
    <row r="77" spans="1:11" s="860" customFormat="1">
      <c r="A77" s="861"/>
    </row>
    <row r="78" spans="1:11" s="860" customFormat="1">
      <c r="A78" s="861"/>
    </row>
    <row r="79" spans="1:11" s="860" customFormat="1">
      <c r="A79" s="861"/>
    </row>
    <row r="80" spans="1:11" s="860" customFormat="1">
      <c r="A80" s="861"/>
    </row>
    <row r="81" spans="1:1" s="860" customFormat="1">
      <c r="A81" s="861"/>
    </row>
    <row r="82" spans="1:1" s="860" customFormat="1">
      <c r="A82" s="861"/>
    </row>
    <row r="83" spans="1:1" s="860" customFormat="1">
      <c r="A83" s="861"/>
    </row>
    <row r="84" spans="1:1" s="860" customFormat="1">
      <c r="A84" s="861"/>
    </row>
    <row r="85" spans="1:1" s="860" customFormat="1">
      <c r="A85" s="861"/>
    </row>
    <row r="86" spans="1:1" s="860" customFormat="1">
      <c r="A86" s="861"/>
    </row>
    <row r="87" spans="1:1" s="860" customFormat="1">
      <c r="A87" s="861"/>
    </row>
    <row r="88" spans="1:1" s="860" customFormat="1">
      <c r="A88" s="861"/>
    </row>
    <row r="89" spans="1:1" s="860" customFormat="1">
      <c r="A89" s="861"/>
    </row>
    <row r="90" spans="1:1" s="860" customFormat="1">
      <c r="A90" s="861"/>
    </row>
    <row r="91" spans="1:1" s="860" customFormat="1">
      <c r="A91" s="861"/>
    </row>
    <row r="92" spans="1:1" s="860" customFormat="1">
      <c r="A92" s="861"/>
    </row>
    <row r="93" spans="1:1" s="860" customFormat="1">
      <c r="A93" s="861"/>
    </row>
    <row r="94" spans="1:1" s="860" customFormat="1">
      <c r="A94" s="861"/>
    </row>
    <row r="95" spans="1:1" s="860" customFormat="1">
      <c r="A95" s="861"/>
    </row>
    <row r="96" spans="1:1" s="860" customFormat="1">
      <c r="A96" s="861"/>
    </row>
    <row r="97" spans="1:1" s="860" customFormat="1">
      <c r="A97" s="861"/>
    </row>
    <row r="98" spans="1:1" s="860" customFormat="1">
      <c r="A98" s="861"/>
    </row>
    <row r="99" spans="1:1" s="860" customFormat="1">
      <c r="A99" s="861"/>
    </row>
    <row r="100" spans="1:1" s="860" customFormat="1">
      <c r="A100" s="861"/>
    </row>
    <row r="101" spans="1:1" s="860" customFormat="1">
      <c r="A101" s="861"/>
    </row>
    <row r="102" spans="1:1" s="860" customFormat="1">
      <c r="A102" s="861"/>
    </row>
    <row r="103" spans="1:1" s="860" customFormat="1">
      <c r="A103" s="861"/>
    </row>
    <row r="104" spans="1:1" s="860" customFormat="1">
      <c r="A104" s="861"/>
    </row>
    <row r="105" spans="1:1" s="860" customFormat="1">
      <c r="A105" s="861"/>
    </row>
    <row r="106" spans="1:1" s="860" customFormat="1">
      <c r="A106" s="861"/>
    </row>
    <row r="107" spans="1:1" s="860" customFormat="1">
      <c r="A107" s="861"/>
    </row>
    <row r="108" spans="1:1" s="860" customFormat="1">
      <c r="A108" s="861"/>
    </row>
    <row r="109" spans="1:1" s="860" customFormat="1">
      <c r="A109" s="861"/>
    </row>
    <row r="110" spans="1:1" s="860" customFormat="1">
      <c r="A110" s="861"/>
    </row>
    <row r="111" spans="1:1" s="860" customFormat="1">
      <c r="A111" s="861"/>
    </row>
    <row r="112" spans="1:1" s="860" customFormat="1">
      <c r="A112" s="861"/>
    </row>
    <row r="113" spans="1:1" s="860" customFormat="1">
      <c r="A113" s="861"/>
    </row>
    <row r="114" spans="1:1" s="860" customFormat="1">
      <c r="A114" s="861"/>
    </row>
    <row r="115" spans="1:1" s="860" customFormat="1">
      <c r="A115" s="861"/>
    </row>
    <row r="116" spans="1:1" s="860" customFormat="1">
      <c r="A116" s="861"/>
    </row>
    <row r="117" spans="1:1" s="860" customFormat="1">
      <c r="A117" s="861"/>
    </row>
    <row r="118" spans="1:1" s="860" customFormat="1">
      <c r="A118" s="861"/>
    </row>
    <row r="119" spans="1:1" s="860" customFormat="1">
      <c r="A119" s="861"/>
    </row>
    <row r="120" spans="1:1" s="860" customFormat="1">
      <c r="A120" s="861"/>
    </row>
    <row r="121" spans="1:1" s="860" customFormat="1">
      <c r="A121" s="861"/>
    </row>
    <row r="122" spans="1:1" s="860" customFormat="1">
      <c r="A122" s="861"/>
    </row>
    <row r="123" spans="1:1" s="860" customFormat="1">
      <c r="A123" s="861"/>
    </row>
    <row r="124" spans="1:1" s="860" customFormat="1">
      <c r="A124" s="861"/>
    </row>
    <row r="125" spans="1:1" s="860" customFormat="1">
      <c r="A125" s="861"/>
    </row>
    <row r="126" spans="1:1" s="860" customFormat="1">
      <c r="A126" s="861"/>
    </row>
    <row r="127" spans="1:1" s="860" customFormat="1">
      <c r="A127" s="861"/>
    </row>
    <row r="128" spans="1:1" s="860" customFormat="1">
      <c r="A128" s="861"/>
    </row>
    <row r="129" spans="1:1" s="860" customFormat="1">
      <c r="A129" s="861"/>
    </row>
    <row r="130" spans="1:1" s="860" customFormat="1">
      <c r="A130" s="861"/>
    </row>
    <row r="131" spans="1:1" s="860" customFormat="1">
      <c r="A131" s="861"/>
    </row>
    <row r="132" spans="1:1" s="860" customFormat="1">
      <c r="A132" s="861"/>
    </row>
    <row r="133" spans="1:1" s="860" customFormat="1">
      <c r="A133" s="861"/>
    </row>
    <row r="134" spans="1:1" s="860" customFormat="1">
      <c r="A134" s="861"/>
    </row>
    <row r="135" spans="1:1" s="860" customFormat="1">
      <c r="A135" s="861"/>
    </row>
    <row r="136" spans="1:1" s="860" customFormat="1">
      <c r="A136" s="861"/>
    </row>
    <row r="137" spans="1:1" s="860" customFormat="1">
      <c r="A137" s="861"/>
    </row>
    <row r="138" spans="1:1" s="860" customFormat="1">
      <c r="A138" s="861"/>
    </row>
    <row r="139" spans="1:1" s="860" customFormat="1">
      <c r="A139" s="861"/>
    </row>
    <row r="140" spans="1:1" s="860" customFormat="1">
      <c r="A140" s="861"/>
    </row>
    <row r="141" spans="1:1" s="860" customFormat="1">
      <c r="A141" s="861"/>
    </row>
    <row r="142" spans="1:1" s="860" customFormat="1">
      <c r="A142" s="861"/>
    </row>
    <row r="143" spans="1:1" s="860" customFormat="1">
      <c r="A143" s="861"/>
    </row>
    <row r="144" spans="1:1" s="860" customFormat="1">
      <c r="A144" s="861"/>
    </row>
    <row r="145" spans="1:10" s="860" customFormat="1">
      <c r="A145" s="861"/>
    </row>
    <row r="146" spans="1:10" s="860" customFormat="1">
      <c r="A146" s="861"/>
    </row>
    <row r="147" spans="1:10" s="860" customFormat="1">
      <c r="A147" s="861"/>
    </row>
    <row r="148" spans="1:10" s="860" customFormat="1">
      <c r="A148" s="861"/>
    </row>
    <row r="149" spans="1:10" s="860" customFormat="1">
      <c r="A149" s="861"/>
    </row>
    <row r="150" spans="1:10" s="860" customFormat="1">
      <c r="A150" s="861"/>
    </row>
    <row r="151" spans="1:10" s="860" customFormat="1">
      <c r="A151" s="861"/>
    </row>
    <row r="152" spans="1:10" s="860" customFormat="1">
      <c r="A152" s="861"/>
    </row>
    <row r="153" spans="1:10" s="860" customFormat="1">
      <c r="A153" s="861"/>
    </row>
    <row r="154" spans="1:10" s="860" customFormat="1">
      <c r="A154" s="861"/>
    </row>
    <row r="155" spans="1:10" s="860" customFormat="1">
      <c r="A155" s="861"/>
    </row>
    <row r="156" spans="1:10" s="860" customFormat="1">
      <c r="A156" s="861"/>
    </row>
    <row r="157" spans="1:10" s="860" customFormat="1">
      <c r="A157" s="861"/>
    </row>
    <row r="158" spans="1:10" s="860" customFormat="1">
      <c r="A158" s="861"/>
    </row>
    <row r="159" spans="1:10" ht="15.75">
      <c r="A159" s="859"/>
      <c r="B159" s="858"/>
      <c r="C159" s="858"/>
      <c r="D159" s="858"/>
      <c r="E159" s="858"/>
      <c r="F159" s="858"/>
      <c r="G159" s="858"/>
      <c r="H159" s="858"/>
      <c r="I159" s="858"/>
      <c r="J159" s="858"/>
    </row>
    <row r="160" spans="1:10" ht="15.75">
      <c r="A160" s="859"/>
      <c r="B160" s="858"/>
      <c r="C160" s="858"/>
      <c r="D160" s="858"/>
      <c r="E160" s="858"/>
      <c r="F160" s="858"/>
      <c r="G160" s="858"/>
      <c r="H160" s="858"/>
      <c r="I160" s="858"/>
      <c r="J160" s="858"/>
    </row>
    <row r="161" spans="1:10" ht="15.75">
      <c r="A161" s="859"/>
      <c r="B161" s="858"/>
      <c r="C161" s="858"/>
      <c r="D161" s="858"/>
      <c r="E161" s="858"/>
      <c r="F161" s="858"/>
      <c r="G161" s="858"/>
      <c r="H161" s="858"/>
      <c r="I161" s="858"/>
      <c r="J161" s="858"/>
    </row>
    <row r="162" spans="1:10" ht="15.75">
      <c r="A162" s="859"/>
      <c r="B162" s="858"/>
      <c r="C162" s="858"/>
      <c r="D162" s="858"/>
      <c r="E162" s="858"/>
      <c r="F162" s="858"/>
      <c r="G162" s="858"/>
      <c r="H162" s="858"/>
      <c r="I162" s="858"/>
      <c r="J162" s="858"/>
    </row>
    <row r="163" spans="1:10" ht="15.75">
      <c r="A163" s="859"/>
      <c r="B163" s="858"/>
      <c r="C163" s="858"/>
      <c r="D163" s="858"/>
      <c r="E163" s="858"/>
      <c r="F163" s="858"/>
      <c r="G163" s="858"/>
      <c r="H163" s="858"/>
      <c r="I163" s="858"/>
      <c r="J163" s="858"/>
    </row>
    <row r="164" spans="1:10" ht="15.75">
      <c r="A164" s="859"/>
      <c r="B164" s="858"/>
      <c r="C164" s="858"/>
      <c r="D164" s="858"/>
      <c r="E164" s="858"/>
      <c r="F164" s="858"/>
      <c r="G164" s="858"/>
      <c r="H164" s="858"/>
      <c r="I164" s="858"/>
      <c r="J164" s="858"/>
    </row>
    <row r="165" spans="1:10" ht="15.75">
      <c r="A165" s="859"/>
      <c r="B165" s="858"/>
      <c r="C165" s="858"/>
      <c r="D165" s="858"/>
      <c r="E165" s="858"/>
      <c r="F165" s="858"/>
      <c r="G165" s="858"/>
      <c r="H165" s="858"/>
      <c r="I165" s="858"/>
      <c r="J165" s="858"/>
    </row>
    <row r="166" spans="1:10" ht="15.75">
      <c r="A166" s="859"/>
      <c r="B166" s="858"/>
      <c r="C166" s="858"/>
      <c r="D166" s="858"/>
      <c r="E166" s="858"/>
      <c r="F166" s="858"/>
      <c r="G166" s="858"/>
      <c r="H166" s="858"/>
      <c r="I166" s="858"/>
      <c r="J166" s="858"/>
    </row>
    <row r="167" spans="1:10" ht="15.75">
      <c r="A167" s="859"/>
      <c r="B167" s="858"/>
      <c r="C167" s="858"/>
      <c r="D167" s="858"/>
      <c r="E167" s="858"/>
      <c r="F167" s="858"/>
      <c r="G167" s="858"/>
      <c r="H167" s="858"/>
      <c r="I167" s="858"/>
      <c r="J167" s="858"/>
    </row>
    <row r="168" spans="1:10" ht="15.75">
      <c r="A168" s="859"/>
      <c r="B168" s="858"/>
      <c r="C168" s="858"/>
      <c r="D168" s="858"/>
      <c r="E168" s="858"/>
      <c r="F168" s="858"/>
    </row>
    <row r="169" spans="1:10" ht="15.75">
      <c r="A169" s="859"/>
      <c r="B169" s="858"/>
      <c r="C169" s="858"/>
      <c r="D169" s="858"/>
      <c r="E169" s="858"/>
      <c r="F169" s="858"/>
    </row>
    <row r="170" spans="1:10" ht="15.75">
      <c r="A170" s="859"/>
      <c r="B170" s="858"/>
      <c r="C170" s="858"/>
      <c r="D170" s="858"/>
      <c r="E170" s="858"/>
      <c r="F170" s="858"/>
    </row>
    <row r="171" spans="1:10" ht="15.75">
      <c r="A171" s="859"/>
      <c r="B171" s="858"/>
      <c r="C171" s="858"/>
      <c r="D171" s="858"/>
      <c r="E171" s="858"/>
      <c r="F171" s="858"/>
    </row>
    <row r="172" spans="1:10" ht="15.75">
      <c r="A172" s="859"/>
      <c r="B172" s="858"/>
      <c r="C172" s="858"/>
      <c r="D172" s="858"/>
      <c r="E172" s="858"/>
      <c r="F172" s="858"/>
    </row>
    <row r="173" spans="1:10" ht="15.75">
      <c r="A173" s="859"/>
      <c r="B173" s="858"/>
      <c r="C173" s="858"/>
      <c r="D173" s="858"/>
      <c r="E173" s="858"/>
      <c r="F173" s="858"/>
    </row>
    <row r="174" spans="1:10" ht="15.75">
      <c r="A174" s="859"/>
      <c r="B174" s="858"/>
      <c r="C174" s="858"/>
      <c r="D174" s="858"/>
      <c r="E174" s="858"/>
      <c r="F174" s="858"/>
    </row>
    <row r="175" spans="1:10" ht="15.75">
      <c r="A175" s="859"/>
      <c r="B175" s="858"/>
      <c r="C175" s="858"/>
      <c r="D175" s="858"/>
      <c r="E175" s="858"/>
      <c r="F175" s="858"/>
    </row>
    <row r="176" spans="1:10" ht="15.75">
      <c r="A176" s="859"/>
      <c r="B176" s="858"/>
      <c r="C176" s="858"/>
      <c r="D176" s="858"/>
      <c r="E176" s="858"/>
      <c r="F176" s="858"/>
    </row>
    <row r="177" spans="1:6" ht="15.75">
      <c r="A177" s="859"/>
      <c r="B177" s="858"/>
      <c r="C177" s="858"/>
      <c r="D177" s="858"/>
      <c r="E177" s="858"/>
      <c r="F177" s="858"/>
    </row>
    <row r="178" spans="1:6" ht="15.75">
      <c r="A178" s="859"/>
      <c r="B178" s="858"/>
      <c r="C178" s="858"/>
      <c r="D178" s="858"/>
      <c r="E178" s="858"/>
      <c r="F178" s="858"/>
    </row>
    <row r="179" spans="1:6" ht="15.75">
      <c r="A179" s="859"/>
      <c r="B179" s="858"/>
      <c r="C179" s="858"/>
      <c r="D179" s="858"/>
      <c r="E179" s="858"/>
      <c r="F179" s="858"/>
    </row>
    <row r="180" spans="1:6" ht="15.75">
      <c r="A180" s="859"/>
      <c r="B180" s="858"/>
      <c r="C180" s="858"/>
      <c r="D180" s="858"/>
      <c r="E180" s="858"/>
      <c r="F180" s="858"/>
    </row>
    <row r="181" spans="1:6" ht="15.75">
      <c r="A181" s="859"/>
      <c r="B181" s="858"/>
      <c r="C181" s="858"/>
      <c r="D181" s="858"/>
      <c r="E181" s="858"/>
      <c r="F181" s="858"/>
    </row>
    <row r="182" spans="1:6" ht="15.75">
      <c r="A182" s="859"/>
      <c r="B182" s="858"/>
      <c r="C182" s="858"/>
      <c r="D182" s="858"/>
      <c r="E182" s="858"/>
      <c r="F182" s="858"/>
    </row>
    <row r="183" spans="1:6" ht="15.75">
      <c r="A183" s="859"/>
      <c r="B183" s="858"/>
      <c r="C183" s="858"/>
      <c r="D183" s="858"/>
      <c r="E183" s="858"/>
      <c r="F183" s="858"/>
    </row>
    <row r="184" spans="1:6" ht="15.75">
      <c r="A184" s="859"/>
      <c r="B184" s="858"/>
      <c r="C184" s="858"/>
      <c r="D184" s="858"/>
      <c r="E184" s="858"/>
      <c r="F184" s="858"/>
    </row>
    <row r="185" spans="1:6" ht="15.75">
      <c r="A185" s="859"/>
      <c r="B185" s="858"/>
      <c r="C185" s="858"/>
      <c r="D185" s="858"/>
      <c r="E185" s="858"/>
      <c r="F185" s="858"/>
    </row>
    <row r="186" spans="1:6" ht="15.75">
      <c r="A186" s="859"/>
      <c r="B186" s="858"/>
      <c r="C186" s="858"/>
      <c r="D186" s="858"/>
      <c r="E186" s="858"/>
      <c r="F186" s="858"/>
    </row>
    <row r="187" spans="1:6" ht="15.75">
      <c r="A187" s="859"/>
      <c r="B187" s="858"/>
      <c r="C187" s="858"/>
      <c r="D187" s="858"/>
      <c r="E187" s="858"/>
      <c r="F187" s="858"/>
    </row>
    <row r="188" spans="1:6" ht="15.75">
      <c r="A188" s="859"/>
      <c r="B188" s="858"/>
      <c r="C188" s="858"/>
      <c r="D188" s="858"/>
      <c r="E188" s="858"/>
      <c r="F188" s="858"/>
    </row>
    <row r="189" spans="1:6" ht="15.75">
      <c r="A189" s="859"/>
      <c r="B189" s="858"/>
      <c r="C189" s="858"/>
      <c r="D189" s="858"/>
      <c r="E189" s="858"/>
      <c r="F189" s="858"/>
    </row>
    <row r="190" spans="1:6" ht="15.75">
      <c r="A190" s="859"/>
      <c r="B190" s="858"/>
      <c r="C190" s="858"/>
      <c r="D190" s="858"/>
      <c r="E190" s="858"/>
      <c r="F190" s="858"/>
    </row>
    <row r="191" spans="1:6" ht="15.75">
      <c r="A191" s="859"/>
      <c r="B191" s="858"/>
      <c r="C191" s="858"/>
      <c r="D191" s="858"/>
      <c r="E191" s="858"/>
      <c r="F191" s="858"/>
    </row>
    <row r="192" spans="1:6" ht="15.75">
      <c r="A192" s="859"/>
      <c r="B192" s="858"/>
      <c r="C192" s="858"/>
      <c r="D192" s="858"/>
      <c r="E192" s="858"/>
      <c r="F192" s="858"/>
    </row>
    <row r="193" spans="1:6" ht="15.75">
      <c r="A193" s="859"/>
      <c r="B193" s="858"/>
      <c r="C193" s="858"/>
      <c r="D193" s="858"/>
      <c r="E193" s="858"/>
      <c r="F193" s="858"/>
    </row>
    <row r="194" spans="1:6" ht="15.75">
      <c r="A194" s="859"/>
      <c r="B194" s="858"/>
      <c r="C194" s="858"/>
      <c r="D194" s="858"/>
      <c r="E194" s="858"/>
      <c r="F194" s="858"/>
    </row>
    <row r="195" spans="1:6" ht="15.75">
      <c r="A195" s="859"/>
      <c r="B195" s="858"/>
      <c r="C195" s="858"/>
      <c r="D195" s="858"/>
      <c r="E195" s="858"/>
      <c r="F195" s="858"/>
    </row>
    <row r="196" spans="1:6" ht="15.75">
      <c r="A196" s="859"/>
      <c r="B196" s="858"/>
      <c r="C196" s="858"/>
      <c r="D196" s="858"/>
      <c r="E196" s="858"/>
      <c r="F196" s="858"/>
    </row>
    <row r="197" spans="1:6" ht="15.75">
      <c r="A197" s="859"/>
      <c r="B197" s="858"/>
      <c r="C197" s="858"/>
      <c r="D197" s="858"/>
      <c r="E197" s="858"/>
      <c r="F197" s="858"/>
    </row>
    <row r="198" spans="1:6" ht="15.75">
      <c r="A198" s="859"/>
      <c r="B198" s="858"/>
      <c r="C198" s="858"/>
      <c r="D198" s="858"/>
      <c r="E198" s="858"/>
      <c r="F198" s="858"/>
    </row>
    <row r="199" spans="1:6" ht="15.75">
      <c r="A199" s="859"/>
      <c r="B199" s="858"/>
      <c r="C199" s="858"/>
      <c r="D199" s="858"/>
      <c r="E199" s="858"/>
      <c r="F199" s="858"/>
    </row>
    <row r="200" spans="1:6" ht="15.75">
      <c r="A200" s="859"/>
      <c r="B200" s="858"/>
      <c r="C200" s="858"/>
      <c r="D200" s="858"/>
      <c r="E200" s="858"/>
      <c r="F200" s="858"/>
    </row>
    <row r="201" spans="1:6" ht="15.75">
      <c r="A201" s="859"/>
      <c r="B201" s="858"/>
      <c r="C201" s="858"/>
      <c r="D201" s="858"/>
      <c r="E201" s="858"/>
      <c r="F201" s="858"/>
    </row>
    <row r="202" spans="1:6" ht="15.75">
      <c r="A202" s="859"/>
      <c r="B202" s="858"/>
      <c r="C202" s="858"/>
      <c r="D202" s="858"/>
      <c r="E202" s="858"/>
      <c r="F202" s="858"/>
    </row>
    <row r="203" spans="1:6" ht="15.75">
      <c r="A203" s="859"/>
      <c r="B203" s="858"/>
      <c r="C203" s="858"/>
      <c r="D203" s="858"/>
      <c r="E203" s="858"/>
      <c r="F203" s="858"/>
    </row>
    <row r="204" spans="1:6" ht="15.75">
      <c r="A204" s="859"/>
      <c r="B204" s="858"/>
      <c r="C204" s="858"/>
      <c r="D204" s="858"/>
      <c r="E204" s="858"/>
      <c r="F204" s="858"/>
    </row>
    <row r="205" spans="1:6" ht="15.75">
      <c r="A205" s="859"/>
      <c r="B205" s="858"/>
      <c r="C205" s="858"/>
      <c r="D205" s="858"/>
      <c r="E205" s="858"/>
      <c r="F205" s="858"/>
    </row>
    <row r="206" spans="1:6" ht="15.75">
      <c r="A206" s="859"/>
      <c r="B206" s="858"/>
      <c r="C206" s="858"/>
      <c r="D206" s="858"/>
      <c r="E206" s="858"/>
      <c r="F206" s="858"/>
    </row>
    <row r="207" spans="1:6" ht="15.75">
      <c r="A207" s="859"/>
      <c r="B207" s="858"/>
      <c r="C207" s="858"/>
      <c r="D207" s="858"/>
      <c r="E207" s="858"/>
      <c r="F207" s="858"/>
    </row>
    <row r="208" spans="1:6" ht="15.75">
      <c r="A208" s="859"/>
      <c r="B208" s="858"/>
      <c r="C208" s="858"/>
      <c r="D208" s="858"/>
      <c r="E208" s="858"/>
      <c r="F208" s="858"/>
    </row>
    <row r="209" spans="1:6" ht="15.75">
      <c r="A209" s="859"/>
      <c r="B209" s="858"/>
      <c r="C209" s="858"/>
      <c r="D209" s="858"/>
      <c r="E209" s="858"/>
      <c r="F209" s="858"/>
    </row>
    <row r="210" spans="1:6" ht="15.75">
      <c r="A210" s="859"/>
      <c r="B210" s="858"/>
      <c r="C210" s="858"/>
      <c r="D210" s="858"/>
      <c r="E210" s="858"/>
      <c r="F210" s="858"/>
    </row>
    <row r="211" spans="1:6" ht="15.75">
      <c r="A211" s="859"/>
      <c r="B211" s="858"/>
      <c r="C211" s="858"/>
      <c r="D211" s="858"/>
      <c r="E211" s="858"/>
      <c r="F211" s="858"/>
    </row>
    <row r="212" spans="1:6" ht="15.75">
      <c r="A212" s="859"/>
      <c r="B212" s="858"/>
      <c r="C212" s="858"/>
      <c r="D212" s="858"/>
      <c r="E212" s="858"/>
      <c r="F212" s="858"/>
    </row>
    <row r="213" spans="1:6" ht="15.75">
      <c r="A213" s="859"/>
      <c r="B213" s="858"/>
      <c r="C213" s="858"/>
      <c r="D213" s="858"/>
      <c r="E213" s="858"/>
      <c r="F213" s="858"/>
    </row>
    <row r="214" spans="1:6" ht="15.75">
      <c r="A214" s="859"/>
      <c r="B214" s="858"/>
      <c r="C214" s="858"/>
      <c r="D214" s="858"/>
      <c r="E214" s="858"/>
      <c r="F214" s="858"/>
    </row>
    <row r="215" spans="1:6" ht="15.75">
      <c r="A215" s="859"/>
      <c r="B215" s="858"/>
      <c r="C215" s="858"/>
      <c r="D215" s="858"/>
      <c r="E215" s="858"/>
      <c r="F215" s="858"/>
    </row>
    <row r="216" spans="1:6" ht="15.75">
      <c r="A216" s="859"/>
      <c r="B216" s="858"/>
      <c r="C216" s="858"/>
      <c r="D216" s="858"/>
      <c r="E216" s="858"/>
      <c r="F216" s="858"/>
    </row>
    <row r="217" spans="1:6" ht="15.75">
      <c r="A217" s="859"/>
      <c r="B217" s="858"/>
      <c r="C217" s="858"/>
      <c r="D217" s="858"/>
      <c r="E217" s="858"/>
      <c r="F217" s="858"/>
    </row>
    <row r="218" spans="1:6" ht="15.75">
      <c r="A218" s="859"/>
      <c r="B218" s="858"/>
      <c r="C218" s="858"/>
      <c r="D218" s="858"/>
      <c r="E218" s="858"/>
      <c r="F218" s="858"/>
    </row>
    <row r="219" spans="1:6" ht="15.75">
      <c r="A219" s="859"/>
      <c r="B219" s="858"/>
      <c r="C219" s="858"/>
      <c r="D219" s="858"/>
      <c r="E219" s="858"/>
      <c r="F219" s="858"/>
    </row>
    <row r="220" spans="1:6" ht="15.75">
      <c r="A220" s="859"/>
      <c r="B220" s="858"/>
      <c r="C220" s="858"/>
      <c r="D220" s="858"/>
      <c r="E220" s="858"/>
      <c r="F220" s="858"/>
    </row>
  </sheetData>
  <sheetProtection formatCells="0"/>
  <mergeCells count="23">
    <mergeCell ref="A1:J1"/>
    <mergeCell ref="A2:J2"/>
    <mergeCell ref="A3:J3"/>
    <mergeCell ref="A4:A5"/>
    <mergeCell ref="B4:B5"/>
    <mergeCell ref="C4:D4"/>
    <mergeCell ref="E4:J4"/>
    <mergeCell ref="G5:H5"/>
    <mergeCell ref="I5:J5"/>
    <mergeCell ref="C5:C6"/>
    <mergeCell ref="D5:D6"/>
    <mergeCell ref="E5:F5"/>
    <mergeCell ref="E52:J52"/>
    <mergeCell ref="C53:C54"/>
    <mergeCell ref="D53:D54"/>
    <mergeCell ref="E53:F53"/>
    <mergeCell ref="G53:H53"/>
    <mergeCell ref="I53:J53"/>
    <mergeCell ref="A50:J50"/>
    <mergeCell ref="I51:J51"/>
    <mergeCell ref="A52:A53"/>
    <mergeCell ref="B52:B53"/>
    <mergeCell ref="C52:D52"/>
  </mergeCells>
  <printOptions horizontalCentered="1"/>
  <pageMargins left="0.78740157480314965" right="0.78740157480314965" top="0" bottom="0" header="0.78740157480314965" footer="0.78740157480314965"/>
  <pageSetup paperSize="9" scale="75" orientation="landscape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37" type="noConversion"/>
  <pageMargins left="0.7" right="0.7" top="0.75" bottom="0.75" header="0.3" footer="0.3"/>
  <pageSetup paperSize="9" orientation="portrait" horizontalDpi="200" verticalDpi="200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37" type="noConversion"/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92D050"/>
  </sheetPr>
  <dimension ref="A1:O174"/>
  <sheetViews>
    <sheetView topLeftCell="D1" zoomScaleNormal="100" workbookViewId="0">
      <selection sqref="A1:M1"/>
    </sheetView>
  </sheetViews>
  <sheetFormatPr defaultRowHeight="15"/>
  <cols>
    <col min="1" max="1" width="5.5703125" customWidth="1"/>
    <col min="2" max="2" width="52.85546875" customWidth="1"/>
    <col min="3" max="4" width="7.42578125" customWidth="1"/>
    <col min="5" max="5" width="7.5703125" customWidth="1"/>
    <col min="6" max="6" width="7.140625" customWidth="1"/>
    <col min="7" max="7" width="7.42578125" customWidth="1"/>
    <col min="8" max="8" width="7.28515625" customWidth="1"/>
    <col min="9" max="9" width="6.140625" customWidth="1"/>
    <col min="10" max="10" width="6.5703125" customWidth="1"/>
    <col min="11" max="12" width="6.7109375" customWidth="1"/>
    <col min="13" max="13" width="7" customWidth="1"/>
    <col min="14" max="14" width="8.42578125" customWidth="1"/>
  </cols>
  <sheetData>
    <row r="1" spans="1:14" s="124" customFormat="1">
      <c r="A1" s="994" t="s">
        <v>616</v>
      </c>
      <c r="B1" s="994"/>
      <c r="C1" s="994"/>
      <c r="D1" s="994"/>
      <c r="E1" s="994"/>
      <c r="F1" s="994"/>
      <c r="G1" s="994"/>
      <c r="H1" s="994"/>
      <c r="I1" s="994"/>
      <c r="J1" s="994"/>
      <c r="K1" s="994"/>
      <c r="L1" s="994"/>
      <c r="M1" s="994"/>
    </row>
    <row r="2" spans="1:14" s="124" customFormat="1">
      <c r="A2" s="982" t="s">
        <v>551</v>
      </c>
      <c r="B2" s="982"/>
      <c r="C2" s="982"/>
      <c r="D2" s="982"/>
      <c r="E2" s="982"/>
      <c r="F2" s="982"/>
      <c r="G2" s="982"/>
      <c r="H2" s="982"/>
      <c r="I2" s="982"/>
      <c r="J2" s="982"/>
      <c r="K2" s="982"/>
      <c r="L2" s="982"/>
      <c r="M2" s="982"/>
      <c r="N2" s="982"/>
    </row>
    <row r="3" spans="1:14" s="124" customFormat="1">
      <c r="A3" s="982" t="s">
        <v>528</v>
      </c>
      <c r="B3" s="982"/>
      <c r="C3" s="982"/>
      <c r="D3" s="982"/>
      <c r="E3" s="982"/>
      <c r="F3" s="982"/>
      <c r="G3" s="982"/>
      <c r="H3" s="982"/>
      <c r="I3" s="982"/>
      <c r="J3" s="982"/>
      <c r="K3" s="982"/>
      <c r="L3" s="982"/>
      <c r="M3" s="982"/>
      <c r="N3" s="982"/>
    </row>
    <row r="4" spans="1:14" s="124" customFormat="1" ht="14.25" customHeight="1" thickBot="1">
      <c r="A4" s="148" t="s">
        <v>388</v>
      </c>
      <c r="B4" s="250" t="s">
        <v>1</v>
      </c>
      <c r="C4" s="250"/>
      <c r="D4" s="250"/>
      <c r="E4" s="250"/>
      <c r="L4" s="995" t="s">
        <v>548</v>
      </c>
      <c r="M4" s="995"/>
      <c r="N4" s="995"/>
    </row>
    <row r="5" spans="1:14" s="315" customFormat="1" ht="12.75" customHeight="1">
      <c r="A5" s="325" t="s">
        <v>391</v>
      </c>
      <c r="B5" s="324"/>
      <c r="C5" s="984" t="s">
        <v>394</v>
      </c>
      <c r="D5" s="985"/>
      <c r="E5" s="996"/>
      <c r="F5" s="984" t="s">
        <v>494</v>
      </c>
      <c r="G5" s="985"/>
      <c r="H5" s="985"/>
      <c r="I5" s="985"/>
      <c r="J5" s="985"/>
      <c r="K5" s="985"/>
      <c r="L5" s="985"/>
      <c r="M5" s="985"/>
      <c r="N5" s="986"/>
    </row>
    <row r="6" spans="1:14" s="315" customFormat="1" ht="12.75" customHeight="1">
      <c r="A6" s="320" t="s">
        <v>392</v>
      </c>
      <c r="B6" s="318" t="s">
        <v>324</v>
      </c>
      <c r="C6" s="987" t="s">
        <v>393</v>
      </c>
      <c r="D6" s="988"/>
      <c r="E6" s="989"/>
      <c r="F6" s="990" t="s">
        <v>365</v>
      </c>
      <c r="G6" s="991"/>
      <c r="H6" s="992"/>
      <c r="I6" s="990" t="s">
        <v>546</v>
      </c>
      <c r="J6" s="991"/>
      <c r="K6" s="992"/>
      <c r="L6" s="990" t="s">
        <v>545</v>
      </c>
      <c r="M6" s="991"/>
      <c r="N6" s="993"/>
    </row>
    <row r="7" spans="1:14" s="315" customFormat="1" ht="12.75" customHeight="1">
      <c r="A7" s="320"/>
      <c r="B7" s="318"/>
      <c r="C7" s="323" t="s">
        <v>534</v>
      </c>
      <c r="D7" s="322" t="s">
        <v>544</v>
      </c>
      <c r="E7" s="322" t="s">
        <v>543</v>
      </c>
      <c r="F7" s="323" t="s">
        <v>534</v>
      </c>
      <c r="G7" s="322" t="s">
        <v>544</v>
      </c>
      <c r="H7" s="322" t="s">
        <v>543</v>
      </c>
      <c r="I7" s="323" t="s">
        <v>534</v>
      </c>
      <c r="J7" s="322" t="s">
        <v>544</v>
      </c>
      <c r="K7" s="322" t="s">
        <v>543</v>
      </c>
      <c r="L7" s="323" t="s">
        <v>534</v>
      </c>
      <c r="M7" s="322" t="s">
        <v>544</v>
      </c>
      <c r="N7" s="321" t="s">
        <v>543</v>
      </c>
    </row>
    <row r="8" spans="1:14" s="315" customFormat="1" ht="12.75" customHeight="1" thickBot="1">
      <c r="A8" s="320"/>
      <c r="B8" s="319"/>
      <c r="C8" s="318"/>
      <c r="D8" s="317" t="s">
        <v>542</v>
      </c>
      <c r="E8" s="317" t="s">
        <v>541</v>
      </c>
      <c r="F8" s="318"/>
      <c r="G8" s="317" t="s">
        <v>542</v>
      </c>
      <c r="H8" s="317" t="s">
        <v>541</v>
      </c>
      <c r="I8" s="318"/>
      <c r="J8" s="317" t="s">
        <v>542</v>
      </c>
      <c r="K8" s="317" t="s">
        <v>541</v>
      </c>
      <c r="L8" s="318"/>
      <c r="M8" s="317" t="s">
        <v>542</v>
      </c>
      <c r="N8" s="316" t="s">
        <v>541</v>
      </c>
    </row>
    <row r="9" spans="1:14" s="315" customFormat="1" ht="15" customHeight="1" thickBot="1">
      <c r="A9" s="314">
        <v>1</v>
      </c>
      <c r="B9" s="313">
        <v>2</v>
      </c>
      <c r="C9" s="313">
        <v>3</v>
      </c>
      <c r="D9" s="313">
        <v>4</v>
      </c>
      <c r="E9" s="313">
        <v>5</v>
      </c>
      <c r="F9" s="313">
        <v>6</v>
      </c>
      <c r="G9" s="313">
        <v>7</v>
      </c>
      <c r="H9" s="313">
        <v>8</v>
      </c>
      <c r="I9" s="313">
        <v>9</v>
      </c>
      <c r="J9" s="312">
        <v>10</v>
      </c>
      <c r="K9" s="312">
        <v>11</v>
      </c>
      <c r="L9" s="312">
        <v>12</v>
      </c>
      <c r="M9" s="312">
        <v>13</v>
      </c>
      <c r="N9" s="311">
        <v>14</v>
      </c>
    </row>
    <row r="10" spans="1:14" s="315" customFormat="1" ht="12" thickBot="1">
      <c r="A10" s="485" t="s">
        <v>5</v>
      </c>
      <c r="B10" s="502" t="s">
        <v>6</v>
      </c>
      <c r="C10" s="296">
        <f>+C11+C12+C13+C14+C15+C16</f>
        <v>76077</v>
      </c>
      <c r="D10" s="296">
        <f t="shared" ref="D10:D22" si="0">SUM(G10,J10,M10,)</f>
        <v>84255</v>
      </c>
      <c r="E10" s="296">
        <f t="shared" ref="E10:E22" si="1">SUM(H10,K10,N10,)</f>
        <v>84390</v>
      </c>
      <c r="F10" s="296">
        <f>+F11+F12+F13+F14+F15+F16</f>
        <v>41727</v>
      </c>
      <c r="G10" s="296">
        <f>+G11+G12+G13+G14+G15+G16</f>
        <v>49589</v>
      </c>
      <c r="H10" s="296">
        <f>+H11+H12+H13+H14+H15+H16</f>
        <v>49724</v>
      </c>
      <c r="I10" s="296">
        <f>+I11+I12+I13+I14+I15+I16</f>
        <v>0</v>
      </c>
      <c r="J10" s="484"/>
      <c r="K10" s="484"/>
      <c r="L10" s="484">
        <f>+L11+L12+L13+L14+L15+L16</f>
        <v>34350</v>
      </c>
      <c r="M10" s="484">
        <f>+M11+M12+M13+M14+M15+M16</f>
        <v>34666</v>
      </c>
      <c r="N10" s="483">
        <f>+N11+N12+N13+N14+N15+N16</f>
        <v>34666</v>
      </c>
    </row>
    <row r="11" spans="1:14" s="315" customFormat="1" ht="15" customHeight="1">
      <c r="A11" s="501" t="s">
        <v>7</v>
      </c>
      <c r="B11" s="416" t="s">
        <v>8</v>
      </c>
      <c r="C11" s="500">
        <v>52985</v>
      </c>
      <c r="D11" s="304">
        <f t="shared" si="0"/>
        <v>52985</v>
      </c>
      <c r="E11" s="478">
        <f t="shared" si="1"/>
        <v>56310</v>
      </c>
      <c r="F11" s="499">
        <v>18635</v>
      </c>
      <c r="G11" s="499">
        <v>18635</v>
      </c>
      <c r="H11" s="499">
        <v>21960</v>
      </c>
      <c r="I11" s="499"/>
      <c r="J11" s="498"/>
      <c r="K11" s="498"/>
      <c r="L11" s="498">
        <v>34350</v>
      </c>
      <c r="M11" s="498">
        <v>34350</v>
      </c>
      <c r="N11" s="497">
        <v>34350</v>
      </c>
    </row>
    <row r="12" spans="1:14" s="315" customFormat="1" ht="11.25">
      <c r="A12" s="496" t="s">
        <v>9</v>
      </c>
      <c r="B12" s="413" t="s">
        <v>10</v>
      </c>
      <c r="C12" s="490">
        <v>0</v>
      </c>
      <c r="D12" s="303">
        <f t="shared" si="0"/>
        <v>0</v>
      </c>
      <c r="E12" s="478">
        <f t="shared" si="1"/>
        <v>0</v>
      </c>
      <c r="F12" s="488">
        <v>0</v>
      </c>
      <c r="G12" s="488"/>
      <c r="H12" s="488"/>
      <c r="I12" s="488"/>
      <c r="J12" s="487"/>
      <c r="K12" s="487"/>
      <c r="L12" s="487"/>
      <c r="M12" s="487"/>
      <c r="N12" s="486"/>
    </row>
    <row r="13" spans="1:14" s="315" customFormat="1" ht="11.25">
      <c r="A13" s="496" t="s">
        <v>11</v>
      </c>
      <c r="B13" s="413" t="s">
        <v>12</v>
      </c>
      <c r="C13" s="495">
        <v>20269</v>
      </c>
      <c r="D13" s="303">
        <f t="shared" si="0"/>
        <v>20269</v>
      </c>
      <c r="E13" s="478">
        <f t="shared" si="1"/>
        <v>16944</v>
      </c>
      <c r="F13" s="494">
        <v>20269</v>
      </c>
      <c r="G13" s="494">
        <v>20269</v>
      </c>
      <c r="H13" s="494">
        <v>16944</v>
      </c>
      <c r="I13" s="494"/>
      <c r="J13" s="493"/>
      <c r="K13" s="493"/>
      <c r="L13" s="493"/>
      <c r="M13" s="493"/>
      <c r="N13" s="492"/>
    </row>
    <row r="14" spans="1:14" s="315" customFormat="1" ht="11.25">
      <c r="A14" s="496" t="s">
        <v>13</v>
      </c>
      <c r="B14" s="413" t="s">
        <v>14</v>
      </c>
      <c r="C14" s="495">
        <v>1846</v>
      </c>
      <c r="D14" s="303">
        <f t="shared" si="0"/>
        <v>1846</v>
      </c>
      <c r="E14" s="478">
        <f t="shared" si="1"/>
        <v>1846</v>
      </c>
      <c r="F14" s="494">
        <v>1846</v>
      </c>
      <c r="G14" s="494">
        <v>1846</v>
      </c>
      <c r="H14" s="494">
        <v>1846</v>
      </c>
      <c r="I14" s="494"/>
      <c r="J14" s="493"/>
      <c r="K14" s="493"/>
      <c r="L14" s="493"/>
      <c r="M14" s="493"/>
      <c r="N14" s="492"/>
    </row>
    <row r="15" spans="1:14" s="315" customFormat="1" ht="11.25">
      <c r="A15" s="496" t="s">
        <v>15</v>
      </c>
      <c r="B15" s="413" t="s">
        <v>16</v>
      </c>
      <c r="C15" s="495">
        <v>977</v>
      </c>
      <c r="D15" s="303">
        <f t="shared" si="0"/>
        <v>8752</v>
      </c>
      <c r="E15" s="478">
        <f t="shared" si="1"/>
        <v>8712</v>
      </c>
      <c r="F15" s="494">
        <v>977</v>
      </c>
      <c r="G15" s="494">
        <v>8717</v>
      </c>
      <c r="H15" s="494">
        <v>8677</v>
      </c>
      <c r="I15" s="494"/>
      <c r="J15" s="493"/>
      <c r="K15" s="493"/>
      <c r="L15" s="493"/>
      <c r="M15" s="493">
        <v>35</v>
      </c>
      <c r="N15" s="492">
        <v>35</v>
      </c>
    </row>
    <row r="16" spans="1:14" s="315" customFormat="1" ht="12" thickBot="1">
      <c r="A16" s="491" t="s">
        <v>17</v>
      </c>
      <c r="B16" s="410" t="s">
        <v>18</v>
      </c>
      <c r="C16" s="490">
        <v>0</v>
      </c>
      <c r="D16" s="300">
        <f t="shared" si="0"/>
        <v>403</v>
      </c>
      <c r="E16" s="479">
        <f t="shared" si="1"/>
        <v>578</v>
      </c>
      <c r="F16" s="489">
        <v>0</v>
      </c>
      <c r="G16" s="488">
        <v>122</v>
      </c>
      <c r="H16" s="488">
        <v>297</v>
      </c>
      <c r="I16" s="488"/>
      <c r="J16" s="487"/>
      <c r="K16" s="487"/>
      <c r="L16" s="487"/>
      <c r="M16" s="487">
        <v>281</v>
      </c>
      <c r="N16" s="486">
        <v>281</v>
      </c>
    </row>
    <row r="17" spans="1:14" s="315" customFormat="1" ht="21.75" thickBot="1">
      <c r="A17" s="485" t="s">
        <v>19</v>
      </c>
      <c r="B17" s="404" t="s">
        <v>20</v>
      </c>
      <c r="C17" s="296">
        <f>+C18+C19+C20+C21+C22</f>
        <v>28400</v>
      </c>
      <c r="D17" s="296">
        <f t="shared" si="0"/>
        <v>45048</v>
      </c>
      <c r="E17" s="296">
        <f t="shared" si="1"/>
        <v>47322</v>
      </c>
      <c r="F17" s="296">
        <f>+F18+F19+F20+F21+F22</f>
        <v>26202</v>
      </c>
      <c r="G17" s="296">
        <f>+G18+G19+G20+G21+G22</f>
        <v>41520</v>
      </c>
      <c r="H17" s="296">
        <f>+H18+H19+H20+H21+H22</f>
        <v>43794</v>
      </c>
      <c r="I17" s="296">
        <f>+I18+I19+I20+I21+I22</f>
        <v>0</v>
      </c>
      <c r="J17" s="296">
        <f>+J18+J19+J20+J21+J22</f>
        <v>0</v>
      </c>
      <c r="K17" s="296"/>
      <c r="L17" s="296">
        <f>+L18+L19+L20+L21+L22</f>
        <v>2198</v>
      </c>
      <c r="M17" s="484">
        <f>+M18+M19+M20+M21+M22</f>
        <v>3528</v>
      </c>
      <c r="N17" s="483">
        <f>+N18+N19+N20+N21+N22</f>
        <v>3528</v>
      </c>
    </row>
    <row r="18" spans="1:14" s="315" customFormat="1" ht="11.25">
      <c r="A18" s="422" t="s">
        <v>21</v>
      </c>
      <c r="B18" s="416" t="s">
        <v>22</v>
      </c>
      <c r="C18" s="482">
        <v>0</v>
      </c>
      <c r="D18" s="304">
        <f t="shared" si="0"/>
        <v>0</v>
      </c>
      <c r="E18" s="478">
        <f t="shared" si="1"/>
        <v>0</v>
      </c>
      <c r="F18" s="482">
        <v>0</v>
      </c>
      <c r="G18" s="482"/>
      <c r="H18" s="482"/>
      <c r="I18" s="482"/>
      <c r="J18" s="481"/>
      <c r="K18" s="481"/>
      <c r="L18" s="481"/>
      <c r="M18" s="481"/>
      <c r="N18" s="480"/>
    </row>
    <row r="19" spans="1:14" s="315" customFormat="1" ht="11.25">
      <c r="A19" s="421" t="s">
        <v>23</v>
      </c>
      <c r="B19" s="413" t="s">
        <v>24</v>
      </c>
      <c r="C19" s="458">
        <v>0</v>
      </c>
      <c r="D19" s="303">
        <f t="shared" si="0"/>
        <v>0</v>
      </c>
      <c r="E19" s="478">
        <f t="shared" si="1"/>
        <v>0</v>
      </c>
      <c r="F19" s="458">
        <v>0</v>
      </c>
      <c r="G19" s="458"/>
      <c r="H19" s="458"/>
      <c r="I19" s="458"/>
      <c r="J19" s="457"/>
      <c r="K19" s="457"/>
      <c r="L19" s="457"/>
      <c r="M19" s="457"/>
      <c r="N19" s="456"/>
    </row>
    <row r="20" spans="1:14" s="315" customFormat="1" ht="11.25">
      <c r="A20" s="421" t="s">
        <v>25</v>
      </c>
      <c r="B20" s="413" t="s">
        <v>26</v>
      </c>
      <c r="C20" s="458">
        <v>0</v>
      </c>
      <c r="D20" s="303">
        <f t="shared" si="0"/>
        <v>0</v>
      </c>
      <c r="E20" s="478">
        <f t="shared" si="1"/>
        <v>0</v>
      </c>
      <c r="F20" s="458">
        <v>0</v>
      </c>
      <c r="G20" s="458"/>
      <c r="H20" s="458"/>
      <c r="I20" s="458"/>
      <c r="J20" s="457"/>
      <c r="K20" s="457"/>
      <c r="L20" s="457"/>
      <c r="M20" s="457"/>
      <c r="N20" s="456"/>
    </row>
    <row r="21" spans="1:14" s="315" customFormat="1" ht="11.25">
      <c r="A21" s="421" t="s">
        <v>27</v>
      </c>
      <c r="B21" s="413" t="s">
        <v>28</v>
      </c>
      <c r="C21" s="458">
        <v>0</v>
      </c>
      <c r="D21" s="303">
        <f t="shared" si="0"/>
        <v>0</v>
      </c>
      <c r="E21" s="478">
        <f t="shared" si="1"/>
        <v>0</v>
      </c>
      <c r="F21" s="458">
        <v>0</v>
      </c>
      <c r="G21" s="458"/>
      <c r="H21" s="458"/>
      <c r="I21" s="458"/>
      <c r="J21" s="457"/>
      <c r="K21" s="457"/>
      <c r="L21" s="457"/>
      <c r="M21" s="457"/>
      <c r="N21" s="456"/>
    </row>
    <row r="22" spans="1:14" s="315" customFormat="1" ht="11.25">
      <c r="A22" s="421" t="s">
        <v>29</v>
      </c>
      <c r="B22" s="413" t="s">
        <v>30</v>
      </c>
      <c r="C22" s="439">
        <v>28400</v>
      </c>
      <c r="D22" s="303">
        <f t="shared" si="0"/>
        <v>45048</v>
      </c>
      <c r="E22" s="478">
        <f t="shared" si="1"/>
        <v>47322</v>
      </c>
      <c r="F22" s="438">
        <v>26202</v>
      </c>
      <c r="G22" s="438">
        <v>41520</v>
      </c>
      <c r="H22" s="438">
        <v>43794</v>
      </c>
      <c r="I22" s="438"/>
      <c r="J22" s="437"/>
      <c r="K22" s="437"/>
      <c r="L22" s="437">
        <v>2198</v>
      </c>
      <c r="M22" s="437">
        <v>3528</v>
      </c>
      <c r="N22" s="436">
        <v>3528</v>
      </c>
    </row>
    <row r="23" spans="1:14" s="315" customFormat="1" ht="12" thickBot="1">
      <c r="A23" s="420" t="s">
        <v>31</v>
      </c>
      <c r="B23" s="410" t="s">
        <v>32</v>
      </c>
      <c r="C23" s="435">
        <v>2145</v>
      </c>
      <c r="D23" s="300">
        <v>17463</v>
      </c>
      <c r="E23" s="479">
        <f t="shared" ref="E23:E30" si="2">SUM(H23,K23,N23,)</f>
        <v>17581</v>
      </c>
      <c r="F23" s="434">
        <v>2145</v>
      </c>
      <c r="G23" s="434">
        <v>17463</v>
      </c>
      <c r="H23" s="434">
        <v>17581</v>
      </c>
      <c r="I23" s="434"/>
      <c r="J23" s="433"/>
      <c r="K23" s="433"/>
      <c r="L23" s="433"/>
      <c r="M23" s="433"/>
      <c r="N23" s="432"/>
    </row>
    <row r="24" spans="1:14" s="315" customFormat="1" ht="21.75" thickBot="1">
      <c r="A24" s="431" t="s">
        <v>33</v>
      </c>
      <c r="B24" s="430" t="s">
        <v>34</v>
      </c>
      <c r="C24" s="396">
        <f>+C25+C26+C27+C28+C29</f>
        <v>109437</v>
      </c>
      <c r="D24" s="296">
        <f>SUM(G24,J24,M24,)</f>
        <v>114307</v>
      </c>
      <c r="E24" s="296">
        <f t="shared" si="2"/>
        <v>114347</v>
      </c>
      <c r="F24" s="396">
        <f>+F25+F26+F27+F28+F29</f>
        <v>109437</v>
      </c>
      <c r="G24" s="396">
        <f>+G25+G26+G27+G28+G29</f>
        <v>114307</v>
      </c>
      <c r="H24" s="396">
        <f>+H25+H26+H27+H28+H29</f>
        <v>114347</v>
      </c>
      <c r="I24" s="396">
        <f>+I25+I26+I27+I28+I29</f>
        <v>0</v>
      </c>
      <c r="J24" s="396">
        <f>+J25+J26+J27+J28+J29</f>
        <v>0</v>
      </c>
      <c r="K24" s="396"/>
      <c r="L24" s="396">
        <f>+L25+L26+L27+L28+L29</f>
        <v>0</v>
      </c>
      <c r="M24" s="419">
        <f>+M25+M26+M27+M28+M29</f>
        <v>0</v>
      </c>
      <c r="N24" s="418">
        <f>+N25+N26+N27+N28+N29</f>
        <v>0</v>
      </c>
    </row>
    <row r="25" spans="1:14" s="315" customFormat="1" ht="11.25">
      <c r="A25" s="422" t="s">
        <v>35</v>
      </c>
      <c r="B25" s="416" t="s">
        <v>36</v>
      </c>
      <c r="C25" s="482">
        <v>0</v>
      </c>
      <c r="D25" s="304">
        <f>SUM(G25,J25,M25,)</f>
        <v>59889</v>
      </c>
      <c r="E25" s="478">
        <f t="shared" si="2"/>
        <v>59929</v>
      </c>
      <c r="F25" s="482">
        <v>0</v>
      </c>
      <c r="G25" s="482">
        <v>59889</v>
      </c>
      <c r="H25" s="482">
        <v>59929</v>
      </c>
      <c r="I25" s="482"/>
      <c r="J25" s="481"/>
      <c r="K25" s="481"/>
      <c r="L25" s="481"/>
      <c r="M25" s="481"/>
      <c r="N25" s="480"/>
    </row>
    <row r="26" spans="1:14" s="315" customFormat="1" ht="11.25">
      <c r="A26" s="421" t="s">
        <v>37</v>
      </c>
      <c r="B26" s="413" t="s">
        <v>38</v>
      </c>
      <c r="C26" s="458">
        <v>0</v>
      </c>
      <c r="D26" s="303">
        <v>0</v>
      </c>
      <c r="E26" s="478">
        <f t="shared" si="2"/>
        <v>0</v>
      </c>
      <c r="F26" s="458">
        <v>0</v>
      </c>
      <c r="G26" s="458">
        <v>0</v>
      </c>
      <c r="H26" s="458"/>
      <c r="I26" s="458"/>
      <c r="J26" s="457"/>
      <c r="K26" s="457"/>
      <c r="L26" s="457"/>
      <c r="M26" s="457"/>
      <c r="N26" s="456"/>
    </row>
    <row r="27" spans="1:14" s="315" customFormat="1" ht="15" customHeight="1">
      <c r="A27" s="421" t="s">
        <v>39</v>
      </c>
      <c r="B27" s="413" t="s">
        <v>40</v>
      </c>
      <c r="C27" s="458">
        <v>0</v>
      </c>
      <c r="D27" s="303">
        <v>0</v>
      </c>
      <c r="E27" s="478">
        <f t="shared" si="2"/>
        <v>0</v>
      </c>
      <c r="F27" s="458">
        <v>0</v>
      </c>
      <c r="G27" s="458">
        <v>0</v>
      </c>
      <c r="H27" s="458"/>
      <c r="I27" s="458"/>
      <c r="J27" s="457"/>
      <c r="K27" s="457"/>
      <c r="L27" s="457"/>
      <c r="M27" s="457"/>
      <c r="N27" s="456"/>
    </row>
    <row r="28" spans="1:14" s="315" customFormat="1" ht="15" customHeight="1">
      <c r="A28" s="421" t="s">
        <v>41</v>
      </c>
      <c r="B28" s="413" t="s">
        <v>42</v>
      </c>
      <c r="C28" s="458">
        <v>0</v>
      </c>
      <c r="D28" s="303">
        <v>0</v>
      </c>
      <c r="E28" s="478">
        <f t="shared" si="2"/>
        <v>0</v>
      </c>
      <c r="F28" s="458">
        <v>0</v>
      </c>
      <c r="G28" s="458">
        <v>0</v>
      </c>
      <c r="H28" s="458"/>
      <c r="I28" s="458"/>
      <c r="J28" s="457"/>
      <c r="K28" s="457"/>
      <c r="L28" s="457"/>
      <c r="M28" s="457"/>
      <c r="N28" s="456"/>
    </row>
    <row r="29" spans="1:14" s="315" customFormat="1" ht="15" customHeight="1">
      <c r="A29" s="421" t="s">
        <v>43</v>
      </c>
      <c r="B29" s="413" t="s">
        <v>44</v>
      </c>
      <c r="C29" s="439">
        <v>109437</v>
      </c>
      <c r="D29" s="303">
        <f>SUM(G29,J29,M29,)</f>
        <v>54418</v>
      </c>
      <c r="E29" s="478">
        <f t="shared" si="2"/>
        <v>54418</v>
      </c>
      <c r="F29" s="438">
        <v>109437</v>
      </c>
      <c r="G29" s="438">
        <v>54418</v>
      </c>
      <c r="H29" s="438">
        <v>54418</v>
      </c>
      <c r="I29" s="438"/>
      <c r="J29" s="437"/>
      <c r="K29" s="437"/>
      <c r="L29" s="437"/>
      <c r="M29" s="437"/>
      <c r="N29" s="436"/>
    </row>
    <row r="30" spans="1:14" s="315" customFormat="1" ht="15" customHeight="1" thickBot="1">
      <c r="A30" s="420" t="s">
        <v>45</v>
      </c>
      <c r="B30" s="410" t="s">
        <v>46</v>
      </c>
      <c r="C30" s="435">
        <v>58427</v>
      </c>
      <c r="D30" s="300">
        <f>SUM(G30,J30,M30,)</f>
        <v>43109</v>
      </c>
      <c r="E30" s="479">
        <f t="shared" si="2"/>
        <v>43109</v>
      </c>
      <c r="F30" s="434">
        <v>58427</v>
      </c>
      <c r="G30" s="434">
        <v>43109</v>
      </c>
      <c r="H30" s="434">
        <v>43109</v>
      </c>
      <c r="I30" s="434"/>
      <c r="J30" s="433"/>
      <c r="K30" s="433"/>
      <c r="L30" s="433"/>
      <c r="M30" s="433"/>
      <c r="N30" s="432"/>
    </row>
    <row r="31" spans="1:14" s="315" customFormat="1" ht="15" customHeight="1" thickBot="1">
      <c r="A31" s="431" t="s">
        <v>47</v>
      </c>
      <c r="B31" s="430" t="s">
        <v>48</v>
      </c>
      <c r="C31" s="395">
        <f t="shared" ref="C31:N31" si="3">+C32+C33+C37</f>
        <v>25179</v>
      </c>
      <c r="D31" s="395">
        <f t="shared" si="3"/>
        <v>25179</v>
      </c>
      <c r="E31" s="395">
        <f t="shared" si="3"/>
        <v>25172</v>
      </c>
      <c r="F31" s="395">
        <f t="shared" si="3"/>
        <v>15727</v>
      </c>
      <c r="G31" s="395">
        <f t="shared" si="3"/>
        <v>15727</v>
      </c>
      <c r="H31" s="395">
        <f t="shared" si="3"/>
        <v>15720</v>
      </c>
      <c r="I31" s="395">
        <f t="shared" si="3"/>
        <v>350</v>
      </c>
      <c r="J31" s="395">
        <f t="shared" si="3"/>
        <v>350</v>
      </c>
      <c r="K31" s="395">
        <f t="shared" si="3"/>
        <v>350</v>
      </c>
      <c r="L31" s="395">
        <f t="shared" si="3"/>
        <v>9102</v>
      </c>
      <c r="M31" s="395">
        <f t="shared" si="3"/>
        <v>9102</v>
      </c>
      <c r="N31" s="393">
        <f t="shared" si="3"/>
        <v>9102</v>
      </c>
    </row>
    <row r="32" spans="1:14" s="315" customFormat="1" ht="15" customHeight="1">
      <c r="A32" s="421" t="s">
        <v>49</v>
      </c>
      <c r="B32" s="413" t="s">
        <v>395</v>
      </c>
      <c r="C32" s="439">
        <v>1600</v>
      </c>
      <c r="D32" s="304">
        <f t="shared" ref="D32:D41" si="4">SUM(G32,J32,M32,)</f>
        <v>1600</v>
      </c>
      <c r="E32" s="478">
        <v>1600</v>
      </c>
      <c r="F32" s="438">
        <v>1600</v>
      </c>
      <c r="G32" s="438">
        <v>1600</v>
      </c>
      <c r="H32" s="438">
        <v>1600</v>
      </c>
      <c r="I32" s="438"/>
      <c r="J32" s="437"/>
      <c r="K32" s="437"/>
      <c r="L32" s="437"/>
      <c r="M32" s="437"/>
      <c r="N32" s="436"/>
    </row>
    <row r="33" spans="1:14" s="315" customFormat="1" ht="15" customHeight="1">
      <c r="A33" s="422" t="s">
        <v>50</v>
      </c>
      <c r="B33" s="416" t="s">
        <v>550</v>
      </c>
      <c r="C33" s="303">
        <f>SUM(F33,I33,L33,)</f>
        <v>23150</v>
      </c>
      <c r="D33" s="303">
        <f t="shared" si="4"/>
        <v>23150</v>
      </c>
      <c r="E33" s="303">
        <f>SUM(H33,K33,N33,)</f>
        <v>23143</v>
      </c>
      <c r="F33" s="477">
        <f>SUM(F34:F36)</f>
        <v>13698</v>
      </c>
      <c r="G33" s="477">
        <f>SUM(G34:G36)</f>
        <v>13698</v>
      </c>
      <c r="H33" s="477">
        <f>SUM(H34:H36)</f>
        <v>13691</v>
      </c>
      <c r="I33" s="477">
        <f>SUM(I34:I36)</f>
        <v>350</v>
      </c>
      <c r="J33" s="477">
        <f>SUM(J34:J36)</f>
        <v>350</v>
      </c>
      <c r="K33" s="477">
        <v>350</v>
      </c>
      <c r="L33" s="477">
        <f>SUM(L34:L36)</f>
        <v>9102</v>
      </c>
      <c r="M33" s="477">
        <f>SUM(M34:M36)</f>
        <v>9102</v>
      </c>
      <c r="N33" s="476">
        <f>SUM(N34:N36)</f>
        <v>9102</v>
      </c>
    </row>
    <row r="34" spans="1:14" s="315" customFormat="1" ht="15" customHeight="1">
      <c r="A34" s="421" t="s">
        <v>538</v>
      </c>
      <c r="B34" s="413" t="s">
        <v>396</v>
      </c>
      <c r="C34" s="303">
        <f>SUM(F34,I34,L34,)</f>
        <v>19000</v>
      </c>
      <c r="D34" s="303">
        <f t="shared" si="4"/>
        <v>19000</v>
      </c>
      <c r="E34" s="303">
        <f>SUM(H34,K34,N34,)</f>
        <v>18723</v>
      </c>
      <c r="F34" s="438">
        <v>9548</v>
      </c>
      <c r="G34" s="438">
        <v>9548</v>
      </c>
      <c r="H34" s="438">
        <v>9271</v>
      </c>
      <c r="I34" s="438">
        <v>350</v>
      </c>
      <c r="J34" s="437">
        <v>350</v>
      </c>
      <c r="K34" s="437">
        <v>350</v>
      </c>
      <c r="L34" s="437">
        <v>9102</v>
      </c>
      <c r="M34" s="437">
        <v>9102</v>
      </c>
      <c r="N34" s="436">
        <v>9102</v>
      </c>
    </row>
    <row r="35" spans="1:14" s="315" customFormat="1" ht="15" customHeight="1">
      <c r="A35" s="421" t="s">
        <v>537</v>
      </c>
      <c r="B35" s="413" t="s">
        <v>51</v>
      </c>
      <c r="C35" s="439">
        <v>4000</v>
      </c>
      <c r="D35" s="303">
        <f t="shared" si="4"/>
        <v>4000</v>
      </c>
      <c r="E35" s="303">
        <f>SUM(H35,K35,N35,)</f>
        <v>4000</v>
      </c>
      <c r="F35" s="438">
        <v>4000</v>
      </c>
      <c r="G35" s="438">
        <v>4000</v>
      </c>
      <c r="H35" s="438">
        <v>4000</v>
      </c>
      <c r="I35" s="438"/>
      <c r="J35" s="437"/>
      <c r="K35" s="437"/>
      <c r="L35" s="437"/>
      <c r="M35" s="437"/>
      <c r="N35" s="436"/>
    </row>
    <row r="36" spans="1:14" s="315" customFormat="1" ht="15" customHeight="1">
      <c r="A36" s="421" t="s">
        <v>536</v>
      </c>
      <c r="B36" s="413" t="s">
        <v>53</v>
      </c>
      <c r="C36" s="439">
        <v>150</v>
      </c>
      <c r="D36" s="303">
        <f t="shared" si="4"/>
        <v>150</v>
      </c>
      <c r="E36" s="303">
        <f>SUM(H36,K36,N36,)</f>
        <v>420</v>
      </c>
      <c r="F36" s="438">
        <v>150</v>
      </c>
      <c r="G36" s="438">
        <v>150</v>
      </c>
      <c r="H36" s="438">
        <v>420</v>
      </c>
      <c r="I36" s="438"/>
      <c r="J36" s="437"/>
      <c r="K36" s="437"/>
      <c r="L36" s="437"/>
      <c r="M36" s="437"/>
      <c r="N36" s="436"/>
    </row>
    <row r="37" spans="1:14" s="315" customFormat="1" ht="15" customHeight="1" thickBot="1">
      <c r="A37" s="429" t="s">
        <v>52</v>
      </c>
      <c r="B37" s="428" t="s">
        <v>54</v>
      </c>
      <c r="C37" s="475">
        <v>429</v>
      </c>
      <c r="D37" s="300">
        <f t="shared" si="4"/>
        <v>429</v>
      </c>
      <c r="E37" s="303">
        <f>SUM(H37,K37,N37,)</f>
        <v>429</v>
      </c>
      <c r="F37" s="474">
        <v>429</v>
      </c>
      <c r="G37" s="474">
        <v>429</v>
      </c>
      <c r="H37" s="474">
        <v>429</v>
      </c>
      <c r="I37" s="474"/>
      <c r="J37" s="473"/>
      <c r="K37" s="473"/>
      <c r="L37" s="473"/>
      <c r="M37" s="473"/>
      <c r="N37" s="472"/>
    </row>
    <row r="38" spans="1:14" s="315" customFormat="1" ht="15" customHeight="1" thickBot="1">
      <c r="A38" s="431" t="s">
        <v>55</v>
      </c>
      <c r="B38" s="430" t="s">
        <v>56</v>
      </c>
      <c r="C38" s="296">
        <f>SUM(F38,I38,L38,)</f>
        <v>2779</v>
      </c>
      <c r="D38" s="296">
        <f t="shared" si="4"/>
        <v>2779</v>
      </c>
      <c r="E38" s="296">
        <f>SUM(H38,K38,N38)</f>
        <v>2783</v>
      </c>
      <c r="F38" s="396">
        <f>SUM(F39:F41,F48:F54)</f>
        <v>2779</v>
      </c>
      <c r="G38" s="396">
        <f>SUM(G39:G41,G48:G54)</f>
        <v>2779</v>
      </c>
      <c r="H38" s="396">
        <f>SUM(H39:H41,H48:H54)</f>
        <v>2783</v>
      </c>
      <c r="I38" s="396"/>
      <c r="J38" s="396"/>
      <c r="K38" s="396"/>
      <c r="L38" s="396"/>
      <c r="M38" s="419"/>
      <c r="N38" s="418"/>
    </row>
    <row r="39" spans="1:14" s="315" customFormat="1" ht="15" customHeight="1">
      <c r="A39" s="422" t="s">
        <v>57</v>
      </c>
      <c r="B39" s="416" t="s">
        <v>58</v>
      </c>
      <c r="C39" s="471">
        <v>0</v>
      </c>
      <c r="D39" s="304">
        <f t="shared" si="4"/>
        <v>0</v>
      </c>
      <c r="E39" s="304">
        <f>SUM(H39,K39,N39)</f>
        <v>0</v>
      </c>
      <c r="F39" s="469">
        <v>0</v>
      </c>
      <c r="G39" s="469">
        <v>0</v>
      </c>
      <c r="H39" s="469">
        <v>0</v>
      </c>
      <c r="I39" s="469"/>
      <c r="J39" s="470"/>
      <c r="K39" s="470"/>
      <c r="L39" s="470"/>
      <c r="M39" s="469"/>
      <c r="N39" s="468"/>
    </row>
    <row r="40" spans="1:14" s="315" customFormat="1" ht="15" customHeight="1">
      <c r="A40" s="421" t="s">
        <v>59</v>
      </c>
      <c r="B40" s="413" t="s">
        <v>60</v>
      </c>
      <c r="C40" s="459">
        <v>1717</v>
      </c>
      <c r="D40" s="303">
        <f t="shared" si="4"/>
        <v>1717</v>
      </c>
      <c r="E40" s="303">
        <f>SUM(H40,K40,N40)</f>
        <v>1717</v>
      </c>
      <c r="F40" s="458">
        <v>1717</v>
      </c>
      <c r="G40" s="458">
        <v>1717</v>
      </c>
      <c r="H40" s="458">
        <v>1717</v>
      </c>
      <c r="I40" s="458"/>
      <c r="J40" s="457"/>
      <c r="K40" s="457"/>
      <c r="L40" s="457"/>
      <c r="M40" s="458"/>
      <c r="N40" s="456"/>
    </row>
    <row r="41" spans="1:14" s="315" customFormat="1" ht="15" customHeight="1" thickBot="1">
      <c r="A41" s="429" t="s">
        <v>61</v>
      </c>
      <c r="B41" s="428" t="s">
        <v>62</v>
      </c>
      <c r="C41" s="467">
        <v>455</v>
      </c>
      <c r="D41" s="300">
        <f t="shared" si="4"/>
        <v>455</v>
      </c>
      <c r="E41" s="300">
        <f>SUM(H41,K41,N41)</f>
        <v>455</v>
      </c>
      <c r="F41" s="465">
        <v>455</v>
      </c>
      <c r="G41" s="465">
        <v>455</v>
      </c>
      <c r="H41" s="465">
        <v>455</v>
      </c>
      <c r="I41" s="465"/>
      <c r="J41" s="466"/>
      <c r="K41" s="466"/>
      <c r="L41" s="466"/>
      <c r="M41" s="465"/>
      <c r="N41" s="464"/>
    </row>
    <row r="42" spans="1:14" s="460" customFormat="1" ht="19.5" customHeight="1" thickBot="1">
      <c r="A42" s="463" t="s">
        <v>515</v>
      </c>
      <c r="B42" s="462" t="s">
        <v>1</v>
      </c>
      <c r="C42" s="462"/>
      <c r="D42" s="462"/>
      <c r="E42" s="462"/>
      <c r="F42" s="461"/>
      <c r="G42" s="461"/>
      <c r="H42" s="461"/>
      <c r="I42" s="461"/>
      <c r="J42" s="461"/>
      <c r="K42" s="461"/>
      <c r="L42" s="995" t="s">
        <v>548</v>
      </c>
      <c r="M42" s="995"/>
      <c r="N42" s="995"/>
    </row>
    <row r="43" spans="1:14" s="315" customFormat="1" ht="12.75" customHeight="1">
      <c r="A43" s="325" t="s">
        <v>391</v>
      </c>
      <c r="B43" s="324"/>
      <c r="C43" s="984" t="s">
        <v>394</v>
      </c>
      <c r="D43" s="985"/>
      <c r="E43" s="996"/>
      <c r="F43" s="984" t="s">
        <v>494</v>
      </c>
      <c r="G43" s="985"/>
      <c r="H43" s="985"/>
      <c r="I43" s="985"/>
      <c r="J43" s="985"/>
      <c r="K43" s="985"/>
      <c r="L43" s="985"/>
      <c r="M43" s="985"/>
      <c r="N43" s="986"/>
    </row>
    <row r="44" spans="1:14" s="315" customFormat="1" ht="12.75" customHeight="1">
      <c r="A44" s="320" t="s">
        <v>392</v>
      </c>
      <c r="B44" s="318" t="s">
        <v>324</v>
      </c>
      <c r="C44" s="987" t="s">
        <v>393</v>
      </c>
      <c r="D44" s="988"/>
      <c r="E44" s="989"/>
      <c r="F44" s="990" t="s">
        <v>365</v>
      </c>
      <c r="G44" s="991"/>
      <c r="H44" s="992"/>
      <c r="I44" s="990" t="s">
        <v>546</v>
      </c>
      <c r="J44" s="991"/>
      <c r="K44" s="992"/>
      <c r="L44" s="990" t="s">
        <v>545</v>
      </c>
      <c r="M44" s="991"/>
      <c r="N44" s="993"/>
    </row>
    <row r="45" spans="1:14" s="315" customFormat="1" ht="12.75" customHeight="1">
      <c r="A45" s="320"/>
      <c r="B45" s="318"/>
      <c r="C45" s="323" t="s">
        <v>534</v>
      </c>
      <c r="D45" s="322" t="s">
        <v>544</v>
      </c>
      <c r="E45" s="322" t="s">
        <v>543</v>
      </c>
      <c r="F45" s="323" t="s">
        <v>534</v>
      </c>
      <c r="G45" s="322" t="s">
        <v>544</v>
      </c>
      <c r="H45" s="322" t="s">
        <v>543</v>
      </c>
      <c r="I45" s="323" t="s">
        <v>534</v>
      </c>
      <c r="J45" s="322" t="s">
        <v>544</v>
      </c>
      <c r="K45" s="322" t="s">
        <v>543</v>
      </c>
      <c r="L45" s="323" t="s">
        <v>534</v>
      </c>
      <c r="M45" s="322" t="s">
        <v>544</v>
      </c>
      <c r="N45" s="321" t="s">
        <v>543</v>
      </c>
    </row>
    <row r="46" spans="1:14" s="315" customFormat="1" ht="12.75" customHeight="1" thickBot="1">
      <c r="A46" s="320"/>
      <c r="B46" s="319"/>
      <c r="C46" s="318"/>
      <c r="D46" s="317" t="s">
        <v>542</v>
      </c>
      <c r="E46" s="317" t="s">
        <v>541</v>
      </c>
      <c r="F46" s="318"/>
      <c r="G46" s="317" t="s">
        <v>542</v>
      </c>
      <c r="H46" s="317" t="s">
        <v>541</v>
      </c>
      <c r="I46" s="318"/>
      <c r="J46" s="317" t="s">
        <v>542</v>
      </c>
      <c r="K46" s="317" t="s">
        <v>541</v>
      </c>
      <c r="L46" s="318"/>
      <c r="M46" s="317" t="s">
        <v>542</v>
      </c>
      <c r="N46" s="316" t="s">
        <v>541</v>
      </c>
    </row>
    <row r="47" spans="1:14" s="315" customFormat="1" ht="15" customHeight="1" thickBot="1">
      <c r="A47" s="314">
        <v>1</v>
      </c>
      <c r="B47" s="313">
        <v>2</v>
      </c>
      <c r="C47" s="313">
        <v>3</v>
      </c>
      <c r="D47" s="313">
        <v>4</v>
      </c>
      <c r="E47" s="313">
        <v>5</v>
      </c>
      <c r="F47" s="313">
        <v>6</v>
      </c>
      <c r="G47" s="313">
        <v>7</v>
      </c>
      <c r="H47" s="313">
        <v>8</v>
      </c>
      <c r="I47" s="313">
        <v>9</v>
      </c>
      <c r="J47" s="312">
        <v>10</v>
      </c>
      <c r="K47" s="312">
        <v>11</v>
      </c>
      <c r="L47" s="312">
        <v>12</v>
      </c>
      <c r="M47" s="312">
        <v>13</v>
      </c>
      <c r="N47" s="311">
        <v>14</v>
      </c>
    </row>
    <row r="48" spans="1:14" s="315" customFormat="1" ht="15" customHeight="1">
      <c r="A48" s="421" t="s">
        <v>63</v>
      </c>
      <c r="B48" s="413" t="s">
        <v>64</v>
      </c>
      <c r="C48" s="459">
        <v>0</v>
      </c>
      <c r="D48" s="303">
        <f t="shared" ref="D48:D75" si="5">SUM(G48,J48,M48,)</f>
        <v>0</v>
      </c>
      <c r="E48" s="303">
        <f t="shared" ref="E48:E75" si="6">SUM(H48,K48,N48)</f>
        <v>0</v>
      </c>
      <c r="F48" s="458">
        <v>0</v>
      </c>
      <c r="G48" s="458">
        <v>0</v>
      </c>
      <c r="H48" s="458">
        <v>0</v>
      </c>
      <c r="I48" s="458"/>
      <c r="J48" s="457"/>
      <c r="K48" s="457"/>
      <c r="L48" s="457"/>
      <c r="M48" s="457"/>
      <c r="N48" s="456"/>
    </row>
    <row r="49" spans="1:14" s="315" customFormat="1" ht="15" customHeight="1">
      <c r="A49" s="421" t="s">
        <v>65</v>
      </c>
      <c r="B49" s="413" t="s">
        <v>66</v>
      </c>
      <c r="C49" s="459">
        <v>0</v>
      </c>
      <c r="D49" s="303">
        <f t="shared" si="5"/>
        <v>0</v>
      </c>
      <c r="E49" s="303">
        <f t="shared" si="6"/>
        <v>0</v>
      </c>
      <c r="F49" s="458">
        <v>0</v>
      </c>
      <c r="G49" s="458">
        <v>0</v>
      </c>
      <c r="H49" s="458">
        <v>0</v>
      </c>
      <c r="I49" s="458"/>
      <c r="J49" s="457"/>
      <c r="K49" s="457"/>
      <c r="L49" s="457"/>
      <c r="M49" s="457"/>
      <c r="N49" s="456"/>
    </row>
    <row r="50" spans="1:14" s="315" customFormat="1" ht="15" customHeight="1">
      <c r="A50" s="421" t="s">
        <v>67</v>
      </c>
      <c r="B50" s="413" t="s">
        <v>68</v>
      </c>
      <c r="C50" s="459">
        <v>485</v>
      </c>
      <c r="D50" s="303">
        <f t="shared" si="5"/>
        <v>485</v>
      </c>
      <c r="E50" s="303">
        <f t="shared" si="6"/>
        <v>485</v>
      </c>
      <c r="F50" s="458">
        <v>485</v>
      </c>
      <c r="G50" s="458">
        <v>485</v>
      </c>
      <c r="H50" s="458">
        <v>485</v>
      </c>
      <c r="I50" s="458"/>
      <c r="J50" s="457"/>
      <c r="K50" s="457"/>
      <c r="L50" s="457"/>
      <c r="M50" s="457"/>
      <c r="N50" s="456"/>
    </row>
    <row r="51" spans="1:14" s="315" customFormat="1" ht="15" customHeight="1">
      <c r="A51" s="421" t="s">
        <v>69</v>
      </c>
      <c r="B51" s="413" t="s">
        <v>70</v>
      </c>
      <c r="C51" s="459">
        <v>40</v>
      </c>
      <c r="D51" s="303">
        <f t="shared" si="5"/>
        <v>40</v>
      </c>
      <c r="E51" s="303">
        <f t="shared" si="6"/>
        <v>40</v>
      </c>
      <c r="F51" s="458">
        <v>40</v>
      </c>
      <c r="G51" s="458">
        <v>40</v>
      </c>
      <c r="H51" s="458">
        <v>40</v>
      </c>
      <c r="I51" s="458"/>
      <c r="J51" s="457"/>
      <c r="K51" s="457"/>
      <c r="L51" s="457"/>
      <c r="M51" s="457"/>
      <c r="N51" s="456"/>
    </row>
    <row r="52" spans="1:14" s="315" customFormat="1" ht="15" customHeight="1">
      <c r="A52" s="421" t="s">
        <v>71</v>
      </c>
      <c r="B52" s="413" t="s">
        <v>72</v>
      </c>
      <c r="C52" s="459">
        <v>80</v>
      </c>
      <c r="D52" s="303">
        <f t="shared" si="5"/>
        <v>80</v>
      </c>
      <c r="E52" s="303">
        <f t="shared" si="6"/>
        <v>80</v>
      </c>
      <c r="F52" s="458">
        <v>80</v>
      </c>
      <c r="G52" s="458">
        <v>80</v>
      </c>
      <c r="H52" s="458">
        <v>80</v>
      </c>
      <c r="I52" s="458"/>
      <c r="J52" s="457"/>
      <c r="K52" s="457"/>
      <c r="L52" s="457"/>
      <c r="M52" s="457"/>
      <c r="N52" s="456"/>
    </row>
    <row r="53" spans="1:14" s="315" customFormat="1" ht="15" customHeight="1">
      <c r="A53" s="421" t="s">
        <v>73</v>
      </c>
      <c r="B53" s="413" t="s">
        <v>74</v>
      </c>
      <c r="C53" s="455">
        <v>0</v>
      </c>
      <c r="D53" s="303">
        <f t="shared" si="5"/>
        <v>0</v>
      </c>
      <c r="E53" s="303">
        <f t="shared" si="6"/>
        <v>0</v>
      </c>
      <c r="F53" s="454">
        <v>0</v>
      </c>
      <c r="G53" s="454">
        <v>0</v>
      </c>
      <c r="H53" s="454">
        <v>0</v>
      </c>
      <c r="I53" s="454"/>
      <c r="J53" s="453"/>
      <c r="K53" s="453"/>
      <c r="L53" s="453"/>
      <c r="M53" s="453"/>
      <c r="N53" s="452"/>
    </row>
    <row r="54" spans="1:14" s="315" customFormat="1" ht="15" customHeight="1" thickBot="1">
      <c r="A54" s="420" t="s">
        <v>75</v>
      </c>
      <c r="B54" s="410" t="s">
        <v>76</v>
      </c>
      <c r="C54" s="451">
        <v>2</v>
      </c>
      <c r="D54" s="300">
        <f t="shared" si="5"/>
        <v>2</v>
      </c>
      <c r="E54" s="300">
        <f t="shared" si="6"/>
        <v>6</v>
      </c>
      <c r="F54" s="450">
        <v>2</v>
      </c>
      <c r="G54" s="450">
        <v>2</v>
      </c>
      <c r="H54" s="450">
        <v>6</v>
      </c>
      <c r="I54" s="450"/>
      <c r="J54" s="449"/>
      <c r="K54" s="449"/>
      <c r="L54" s="449"/>
      <c r="M54" s="449"/>
      <c r="N54" s="448"/>
    </row>
    <row r="55" spans="1:14" s="315" customFormat="1" ht="15" customHeight="1" thickBot="1">
      <c r="A55" s="431" t="s">
        <v>77</v>
      </c>
      <c r="B55" s="430" t="s">
        <v>78</v>
      </c>
      <c r="C55" s="396">
        <f>SUM(C56:C60)</f>
        <v>0</v>
      </c>
      <c r="D55" s="296">
        <f t="shared" si="5"/>
        <v>0</v>
      </c>
      <c r="E55" s="296">
        <f t="shared" si="6"/>
        <v>0</v>
      </c>
      <c r="F55" s="396">
        <f>SUM(F56:F60)</f>
        <v>0</v>
      </c>
      <c r="G55" s="396">
        <f>SUM(G56:G60)</f>
        <v>0</v>
      </c>
      <c r="H55" s="396"/>
      <c r="I55" s="396">
        <f>SUM(I56:I60)</f>
        <v>0</v>
      </c>
      <c r="J55" s="396">
        <f>SUM(J56:J60)</f>
        <v>0</v>
      </c>
      <c r="K55" s="396"/>
      <c r="L55" s="396">
        <f>SUM(L56:L60)</f>
        <v>0</v>
      </c>
      <c r="M55" s="419">
        <f>SUM(M56:M60)</f>
        <v>0</v>
      </c>
      <c r="N55" s="418">
        <f>SUM(N56:N60)</f>
        <v>0</v>
      </c>
    </row>
    <row r="56" spans="1:14" s="315" customFormat="1" ht="15" customHeight="1">
      <c r="A56" s="422" t="s">
        <v>79</v>
      </c>
      <c r="B56" s="416" t="s">
        <v>80</v>
      </c>
      <c r="C56" s="447"/>
      <c r="D56" s="304">
        <f t="shared" si="5"/>
        <v>0</v>
      </c>
      <c r="E56" s="304">
        <f t="shared" si="6"/>
        <v>0</v>
      </c>
      <c r="F56" s="446"/>
      <c r="G56" s="446"/>
      <c r="H56" s="446"/>
      <c r="I56" s="446"/>
      <c r="J56" s="445"/>
      <c r="K56" s="445"/>
      <c r="L56" s="445"/>
      <c r="M56" s="445"/>
      <c r="N56" s="444"/>
    </row>
    <row r="57" spans="1:14" s="315" customFormat="1" ht="15" customHeight="1">
      <c r="A57" s="421" t="s">
        <v>81</v>
      </c>
      <c r="B57" s="413" t="s">
        <v>82</v>
      </c>
      <c r="C57" s="409">
        <v>0</v>
      </c>
      <c r="D57" s="303">
        <f t="shared" si="5"/>
        <v>0</v>
      </c>
      <c r="E57" s="303">
        <f t="shared" si="6"/>
        <v>0</v>
      </c>
      <c r="F57" s="407">
        <v>0</v>
      </c>
      <c r="G57" s="407"/>
      <c r="H57" s="407"/>
      <c r="I57" s="407">
        <v>0</v>
      </c>
      <c r="J57" s="406"/>
      <c r="K57" s="406"/>
      <c r="L57" s="406">
        <v>0</v>
      </c>
      <c r="M57" s="406">
        <v>0</v>
      </c>
      <c r="N57" s="405">
        <v>0</v>
      </c>
    </row>
    <row r="58" spans="1:14" s="315" customFormat="1" ht="15" customHeight="1">
      <c r="A58" s="421" t="s">
        <v>83</v>
      </c>
      <c r="B58" s="413" t="s">
        <v>84</v>
      </c>
      <c r="C58" s="409"/>
      <c r="D58" s="303">
        <f t="shared" si="5"/>
        <v>0</v>
      </c>
      <c r="E58" s="303">
        <f t="shared" si="6"/>
        <v>0</v>
      </c>
      <c r="F58" s="407"/>
      <c r="G58" s="407"/>
      <c r="H58" s="407"/>
      <c r="I58" s="407"/>
      <c r="J58" s="406"/>
      <c r="K58" s="406"/>
      <c r="L58" s="406"/>
      <c r="M58" s="406"/>
      <c r="N58" s="405"/>
    </row>
    <row r="59" spans="1:14" s="315" customFormat="1" ht="15" customHeight="1">
      <c r="A59" s="421" t="s">
        <v>85</v>
      </c>
      <c r="B59" s="413" t="s">
        <v>86</v>
      </c>
      <c r="C59" s="409"/>
      <c r="D59" s="303">
        <f t="shared" si="5"/>
        <v>0</v>
      </c>
      <c r="E59" s="303">
        <f t="shared" si="6"/>
        <v>0</v>
      </c>
      <c r="F59" s="407"/>
      <c r="G59" s="407"/>
      <c r="H59" s="407"/>
      <c r="I59" s="407"/>
      <c r="J59" s="406"/>
      <c r="K59" s="406"/>
      <c r="L59" s="406"/>
      <c r="M59" s="406"/>
      <c r="N59" s="405"/>
    </row>
    <row r="60" spans="1:14" s="315" customFormat="1" ht="15" customHeight="1" thickBot="1">
      <c r="A60" s="429" t="s">
        <v>87</v>
      </c>
      <c r="B60" s="428" t="s">
        <v>88</v>
      </c>
      <c r="C60" s="427"/>
      <c r="D60" s="300">
        <f t="shared" si="5"/>
        <v>0</v>
      </c>
      <c r="E60" s="300">
        <f t="shared" si="6"/>
        <v>0</v>
      </c>
      <c r="F60" s="426"/>
      <c r="G60" s="426"/>
      <c r="H60" s="426"/>
      <c r="I60" s="426"/>
      <c r="J60" s="425"/>
      <c r="K60" s="425"/>
      <c r="L60" s="425"/>
      <c r="M60" s="425"/>
      <c r="N60" s="424"/>
    </row>
    <row r="61" spans="1:14" s="315" customFormat="1" ht="15" customHeight="1" thickBot="1">
      <c r="A61" s="431" t="s">
        <v>89</v>
      </c>
      <c r="B61" s="430" t="s">
        <v>90</v>
      </c>
      <c r="C61" s="396">
        <f>SUM(C62:C64)</f>
        <v>0</v>
      </c>
      <c r="D61" s="396">
        <f t="shared" si="5"/>
        <v>32</v>
      </c>
      <c r="E61" s="296">
        <f t="shared" si="6"/>
        <v>72</v>
      </c>
      <c r="F61" s="396">
        <f>SUM(F62:F64)</f>
        <v>0</v>
      </c>
      <c r="G61" s="396">
        <f>SUM(G62:G64)</f>
        <v>32</v>
      </c>
      <c r="H61" s="396">
        <f>SUM(H62:H64)</f>
        <v>72</v>
      </c>
      <c r="I61" s="396">
        <f>SUM(I62:I64)</f>
        <v>0</v>
      </c>
      <c r="J61" s="419"/>
      <c r="K61" s="419"/>
      <c r="L61" s="419">
        <f>SUM(L62:L64)</f>
        <v>0</v>
      </c>
      <c r="M61" s="419">
        <f>SUM(M62:M64)</f>
        <v>0</v>
      </c>
      <c r="N61" s="418">
        <f>SUM(N62:N64)</f>
        <v>0</v>
      </c>
    </row>
    <row r="62" spans="1:14" s="315" customFormat="1" ht="15" customHeight="1">
      <c r="A62" s="422" t="s">
        <v>91</v>
      </c>
      <c r="B62" s="416" t="s">
        <v>505</v>
      </c>
      <c r="C62" s="443"/>
      <c r="D62" s="415">
        <f t="shared" si="5"/>
        <v>0</v>
      </c>
      <c r="E62" s="304">
        <f t="shared" si="6"/>
        <v>0</v>
      </c>
      <c r="F62" s="442"/>
      <c r="G62" s="442"/>
      <c r="H62" s="442"/>
      <c r="I62" s="442"/>
      <c r="J62" s="441"/>
      <c r="K62" s="441"/>
      <c r="L62" s="441"/>
      <c r="M62" s="441"/>
      <c r="N62" s="440"/>
    </row>
    <row r="63" spans="1:14" s="315" customFormat="1" ht="15" customHeight="1">
      <c r="A63" s="421" t="s">
        <v>93</v>
      </c>
      <c r="B63" s="413" t="s">
        <v>506</v>
      </c>
      <c r="C63" s="439"/>
      <c r="D63" s="412">
        <f t="shared" si="5"/>
        <v>0</v>
      </c>
      <c r="E63" s="303">
        <f t="shared" si="6"/>
        <v>0</v>
      </c>
      <c r="F63" s="438"/>
      <c r="G63" s="438"/>
      <c r="H63" s="438"/>
      <c r="I63" s="438"/>
      <c r="J63" s="437"/>
      <c r="K63" s="437"/>
      <c r="L63" s="437"/>
      <c r="M63" s="437"/>
      <c r="N63" s="436"/>
    </row>
    <row r="64" spans="1:14" s="315" customFormat="1" ht="15" customHeight="1">
      <c r="A64" s="421" t="s">
        <v>95</v>
      </c>
      <c r="B64" s="413" t="s">
        <v>96</v>
      </c>
      <c r="C64" s="439"/>
      <c r="D64" s="412">
        <f t="shared" si="5"/>
        <v>32</v>
      </c>
      <c r="E64" s="303">
        <f t="shared" si="6"/>
        <v>72</v>
      </c>
      <c r="F64" s="438"/>
      <c r="G64" s="438">
        <v>32</v>
      </c>
      <c r="H64" s="438">
        <v>72</v>
      </c>
      <c r="I64" s="438"/>
      <c r="J64" s="437"/>
      <c r="K64" s="437"/>
      <c r="L64" s="437"/>
      <c r="M64" s="437"/>
      <c r="N64" s="436"/>
    </row>
    <row r="65" spans="1:14" s="315" customFormat="1" ht="15" customHeight="1" thickBot="1">
      <c r="A65" s="420" t="s">
        <v>97</v>
      </c>
      <c r="B65" s="410" t="s">
        <v>98</v>
      </c>
      <c r="C65" s="435"/>
      <c r="D65" s="408">
        <f t="shared" si="5"/>
        <v>0</v>
      </c>
      <c r="E65" s="300">
        <f t="shared" si="6"/>
        <v>0</v>
      </c>
      <c r="F65" s="434"/>
      <c r="G65" s="434"/>
      <c r="H65" s="434"/>
      <c r="I65" s="434"/>
      <c r="J65" s="433"/>
      <c r="K65" s="433"/>
      <c r="L65" s="433"/>
      <c r="M65" s="433"/>
      <c r="N65" s="432"/>
    </row>
    <row r="66" spans="1:14" s="315" customFormat="1" ht="15" customHeight="1" thickBot="1">
      <c r="A66" s="431" t="s">
        <v>99</v>
      </c>
      <c r="B66" s="404" t="s">
        <v>100</v>
      </c>
      <c r="C66" s="396">
        <f>SUM(C67:C69)</f>
        <v>3800</v>
      </c>
      <c r="D66" s="396">
        <f t="shared" si="5"/>
        <v>3800</v>
      </c>
      <c r="E66" s="296">
        <f t="shared" si="6"/>
        <v>3800</v>
      </c>
      <c r="F66" s="396">
        <f>SUM(F67:F69)</f>
        <v>3800</v>
      </c>
      <c r="G66" s="396">
        <f>SUM(G67:G69)</f>
        <v>3800</v>
      </c>
      <c r="H66" s="396">
        <f>SUM(H67:H69)</f>
        <v>3800</v>
      </c>
      <c r="I66" s="396">
        <f>SUM(I67:I69)</f>
        <v>0</v>
      </c>
      <c r="J66" s="396">
        <f>SUM(J67:J69)</f>
        <v>0</v>
      </c>
      <c r="K66" s="396"/>
      <c r="L66" s="396">
        <f>SUM(L67:L69)</f>
        <v>0</v>
      </c>
      <c r="M66" s="419">
        <f>SUM(M67:M69)</f>
        <v>0</v>
      </c>
      <c r="N66" s="418">
        <f>SUM(N67:N69)</f>
        <v>0</v>
      </c>
    </row>
    <row r="67" spans="1:14" s="315" customFormat="1" ht="15" customHeight="1">
      <c r="A67" s="422" t="s">
        <v>101</v>
      </c>
      <c r="B67" s="416" t="s">
        <v>102</v>
      </c>
      <c r="C67" s="409"/>
      <c r="D67" s="415">
        <f t="shared" si="5"/>
        <v>0</v>
      </c>
      <c r="E67" s="304">
        <f t="shared" si="6"/>
        <v>0</v>
      </c>
      <c r="F67" s="407"/>
      <c r="G67" s="407"/>
      <c r="H67" s="407"/>
      <c r="I67" s="407"/>
      <c r="J67" s="406"/>
      <c r="K67" s="406"/>
      <c r="L67" s="406"/>
      <c r="M67" s="406"/>
      <c r="N67" s="405"/>
    </row>
    <row r="68" spans="1:14" s="315" customFormat="1" ht="15" customHeight="1">
      <c r="A68" s="421" t="s">
        <v>103</v>
      </c>
      <c r="B68" s="413" t="s">
        <v>507</v>
      </c>
      <c r="C68" s="409">
        <v>3800</v>
      </c>
      <c r="D68" s="412">
        <f t="shared" si="5"/>
        <v>3800</v>
      </c>
      <c r="E68" s="303">
        <f t="shared" si="6"/>
        <v>3664</v>
      </c>
      <c r="F68" s="407">
        <v>3800</v>
      </c>
      <c r="G68" s="407">
        <v>3800</v>
      </c>
      <c r="H68" s="407">
        <v>3664</v>
      </c>
      <c r="I68" s="407"/>
      <c r="J68" s="406"/>
      <c r="K68" s="406"/>
      <c r="L68" s="406"/>
      <c r="M68" s="406"/>
      <c r="N68" s="405"/>
    </row>
    <row r="69" spans="1:14" s="315" customFormat="1" ht="15" customHeight="1">
      <c r="A69" s="421" t="s">
        <v>105</v>
      </c>
      <c r="B69" s="413" t="s">
        <v>106</v>
      </c>
      <c r="C69" s="409"/>
      <c r="D69" s="412">
        <f t="shared" si="5"/>
        <v>0</v>
      </c>
      <c r="E69" s="303">
        <f t="shared" si="6"/>
        <v>136</v>
      </c>
      <c r="F69" s="407"/>
      <c r="G69" s="407"/>
      <c r="H69" s="407">
        <v>136</v>
      </c>
      <c r="I69" s="407"/>
      <c r="J69" s="406"/>
      <c r="K69" s="406"/>
      <c r="L69" s="406"/>
      <c r="M69" s="406"/>
      <c r="N69" s="405"/>
    </row>
    <row r="70" spans="1:14" s="315" customFormat="1" ht="15" customHeight="1" thickBot="1">
      <c r="A70" s="420" t="s">
        <v>107</v>
      </c>
      <c r="B70" s="410" t="s">
        <v>108</v>
      </c>
      <c r="C70" s="409"/>
      <c r="D70" s="408">
        <f t="shared" si="5"/>
        <v>0</v>
      </c>
      <c r="E70" s="300">
        <f t="shared" si="6"/>
        <v>0</v>
      </c>
      <c r="F70" s="407"/>
      <c r="G70" s="407"/>
      <c r="H70" s="407"/>
      <c r="I70" s="407"/>
      <c r="J70" s="406"/>
      <c r="K70" s="406"/>
      <c r="L70" s="406"/>
      <c r="M70" s="406"/>
      <c r="N70" s="405"/>
    </row>
    <row r="71" spans="1:14" s="315" customFormat="1" ht="15" customHeight="1" thickBot="1">
      <c r="A71" s="431" t="s">
        <v>109</v>
      </c>
      <c r="B71" s="430" t="s">
        <v>110</v>
      </c>
      <c r="C71" s="395">
        <f>+C10+C17+C24+C31+C38+C55+C61+C66</f>
        <v>245672</v>
      </c>
      <c r="D71" s="396">
        <f t="shared" si="5"/>
        <v>275400</v>
      </c>
      <c r="E71" s="296">
        <f t="shared" si="6"/>
        <v>277886</v>
      </c>
      <c r="F71" s="395">
        <f t="shared" ref="F71:N71" si="7">+F10+F17+F24+F31+F38+F55+F61+F66</f>
        <v>199672</v>
      </c>
      <c r="G71" s="395">
        <f t="shared" si="7"/>
        <v>227754</v>
      </c>
      <c r="H71" s="395">
        <f t="shared" si="7"/>
        <v>230240</v>
      </c>
      <c r="I71" s="395">
        <f t="shared" si="7"/>
        <v>350</v>
      </c>
      <c r="J71" s="395">
        <f t="shared" si="7"/>
        <v>350</v>
      </c>
      <c r="K71" s="395">
        <f t="shared" si="7"/>
        <v>350</v>
      </c>
      <c r="L71" s="395">
        <f t="shared" si="7"/>
        <v>45650</v>
      </c>
      <c r="M71" s="394">
        <f t="shared" si="7"/>
        <v>47296</v>
      </c>
      <c r="N71" s="393">
        <f t="shared" si="7"/>
        <v>47296</v>
      </c>
    </row>
    <row r="72" spans="1:14" s="315" customFormat="1" ht="15" customHeight="1" thickBot="1">
      <c r="A72" s="400" t="s">
        <v>111</v>
      </c>
      <c r="B72" s="404" t="s">
        <v>112</v>
      </c>
      <c r="C72" s="396">
        <f>SUM(C73:C75)</f>
        <v>0</v>
      </c>
      <c r="D72" s="396">
        <f t="shared" si="5"/>
        <v>0</v>
      </c>
      <c r="E72" s="296">
        <f t="shared" si="6"/>
        <v>0</v>
      </c>
      <c r="F72" s="396">
        <f>SUM(F73:F75)</f>
        <v>0</v>
      </c>
      <c r="G72" s="396"/>
      <c r="H72" s="396"/>
      <c r="I72" s="396">
        <f>SUM(I73:I75)</f>
        <v>0</v>
      </c>
      <c r="J72" s="419"/>
      <c r="K72" s="419"/>
      <c r="L72" s="419">
        <f>SUM(L73:L75)</f>
        <v>0</v>
      </c>
      <c r="M72" s="419">
        <f>SUM(M73:M75)</f>
        <v>0</v>
      </c>
      <c r="N72" s="418">
        <f>SUM(N73:N75)</f>
        <v>0</v>
      </c>
    </row>
    <row r="73" spans="1:14" s="315" customFormat="1" ht="15" customHeight="1">
      <c r="A73" s="422" t="s">
        <v>113</v>
      </c>
      <c r="B73" s="416" t="s">
        <v>114</v>
      </c>
      <c r="C73" s="409"/>
      <c r="D73" s="415">
        <f t="shared" si="5"/>
        <v>0</v>
      </c>
      <c r="E73" s="304">
        <f t="shared" si="6"/>
        <v>0</v>
      </c>
      <c r="F73" s="407"/>
      <c r="G73" s="407"/>
      <c r="H73" s="407"/>
      <c r="I73" s="407"/>
      <c r="J73" s="406"/>
      <c r="K73" s="406"/>
      <c r="L73" s="406"/>
      <c r="M73" s="406"/>
      <c r="N73" s="405"/>
    </row>
    <row r="74" spans="1:14" s="315" customFormat="1" ht="15" customHeight="1">
      <c r="A74" s="421" t="s">
        <v>115</v>
      </c>
      <c r="B74" s="413" t="s">
        <v>116</v>
      </c>
      <c r="C74" s="409"/>
      <c r="D74" s="412">
        <f t="shared" si="5"/>
        <v>0</v>
      </c>
      <c r="E74" s="303">
        <f t="shared" si="6"/>
        <v>0</v>
      </c>
      <c r="F74" s="407"/>
      <c r="G74" s="407"/>
      <c r="H74" s="407"/>
      <c r="I74" s="407"/>
      <c r="J74" s="406"/>
      <c r="K74" s="406"/>
      <c r="L74" s="406"/>
      <c r="M74" s="406"/>
      <c r="N74" s="405"/>
    </row>
    <row r="75" spans="1:14" s="315" customFormat="1" ht="15" customHeight="1" thickBot="1">
      <c r="A75" s="429" t="s">
        <v>117</v>
      </c>
      <c r="B75" s="428" t="s">
        <v>118</v>
      </c>
      <c r="C75" s="427"/>
      <c r="D75" s="408">
        <f t="shared" si="5"/>
        <v>0</v>
      </c>
      <c r="E75" s="300">
        <f t="shared" si="6"/>
        <v>0</v>
      </c>
      <c r="F75" s="426"/>
      <c r="G75" s="426"/>
      <c r="H75" s="426"/>
      <c r="I75" s="426"/>
      <c r="J75" s="425"/>
      <c r="K75" s="425"/>
      <c r="L75" s="425"/>
      <c r="M75" s="425"/>
      <c r="N75" s="424"/>
    </row>
    <row r="76" spans="1:14" s="315" customFormat="1" ht="15" customHeight="1" thickBot="1">
      <c r="A76" s="400" t="s">
        <v>119</v>
      </c>
      <c r="B76" s="404" t="s">
        <v>120</v>
      </c>
      <c r="C76" s="396"/>
      <c r="D76" s="396"/>
      <c r="E76" s="296"/>
      <c r="F76" s="396"/>
      <c r="G76" s="396"/>
      <c r="H76" s="396"/>
      <c r="I76" s="396"/>
      <c r="J76" s="419"/>
      <c r="K76" s="419"/>
      <c r="L76" s="419"/>
      <c r="M76" s="419"/>
      <c r="N76" s="418"/>
    </row>
    <row r="77" spans="1:14" s="315" customFormat="1" ht="15" customHeight="1">
      <c r="A77" s="422" t="s">
        <v>121</v>
      </c>
      <c r="B77" s="416" t="s">
        <v>122</v>
      </c>
      <c r="C77" s="409"/>
      <c r="D77" s="415">
        <f>SUM(G77,J77,M77,)</f>
        <v>0</v>
      </c>
      <c r="E77" s="304">
        <f>SUM(H77,K77,N77)</f>
        <v>0</v>
      </c>
      <c r="F77" s="407"/>
      <c r="G77" s="407"/>
      <c r="H77" s="407"/>
      <c r="I77" s="407"/>
      <c r="J77" s="406"/>
      <c r="K77" s="406"/>
      <c r="L77" s="406"/>
      <c r="M77" s="406"/>
      <c r="N77" s="405"/>
    </row>
    <row r="78" spans="1:14" s="315" customFormat="1" ht="15" customHeight="1">
      <c r="A78" s="421" t="s">
        <v>123</v>
      </c>
      <c r="B78" s="413" t="s">
        <v>124</v>
      </c>
      <c r="C78" s="409"/>
      <c r="D78" s="412">
        <f>SUM(G78,J78,M78,)</f>
        <v>0</v>
      </c>
      <c r="E78" s="303">
        <f>SUM(H78,K78,N78)</f>
        <v>0</v>
      </c>
      <c r="F78" s="407"/>
      <c r="G78" s="407"/>
      <c r="H78" s="407"/>
      <c r="I78" s="407"/>
      <c r="J78" s="406"/>
      <c r="K78" s="406"/>
      <c r="L78" s="406"/>
      <c r="M78" s="406"/>
      <c r="N78" s="405"/>
    </row>
    <row r="79" spans="1:14" s="315" customFormat="1" ht="15" customHeight="1">
      <c r="A79" s="421" t="s">
        <v>125</v>
      </c>
      <c r="B79" s="413" t="s">
        <v>126</v>
      </c>
      <c r="C79" s="409"/>
      <c r="D79" s="412">
        <f>SUM(G79,J79,M79,)</f>
        <v>0</v>
      </c>
      <c r="E79" s="303">
        <f>SUM(H79,K79,N79)</f>
        <v>0</v>
      </c>
      <c r="F79" s="407"/>
      <c r="G79" s="407"/>
      <c r="H79" s="407"/>
      <c r="I79" s="407"/>
      <c r="J79" s="406"/>
      <c r="K79" s="406"/>
      <c r="L79" s="406"/>
      <c r="M79" s="406"/>
      <c r="N79" s="405"/>
    </row>
    <row r="80" spans="1:14" s="315" customFormat="1" ht="15" customHeight="1" thickBot="1">
      <c r="A80" s="148" t="s">
        <v>503</v>
      </c>
      <c r="B80" s="250" t="s">
        <v>1</v>
      </c>
      <c r="C80" s="250"/>
      <c r="D80" s="250"/>
      <c r="E80" s="250"/>
      <c r="F80" s="124"/>
      <c r="G80" s="124"/>
      <c r="H80" s="124"/>
      <c r="I80" s="124"/>
      <c r="J80" s="124"/>
      <c r="K80" s="124"/>
      <c r="L80" s="995" t="s">
        <v>548</v>
      </c>
      <c r="M80" s="995"/>
      <c r="N80" s="995"/>
    </row>
    <row r="81" spans="1:14" s="315" customFormat="1" ht="12.75" customHeight="1">
      <c r="A81" s="325" t="s">
        <v>391</v>
      </c>
      <c r="B81" s="324"/>
      <c r="C81" s="984" t="s">
        <v>394</v>
      </c>
      <c r="D81" s="985"/>
      <c r="E81" s="996"/>
      <c r="F81" s="984" t="s">
        <v>494</v>
      </c>
      <c r="G81" s="985"/>
      <c r="H81" s="985"/>
      <c r="I81" s="985"/>
      <c r="J81" s="985"/>
      <c r="K81" s="985"/>
      <c r="L81" s="985"/>
      <c r="M81" s="985"/>
      <c r="N81" s="986"/>
    </row>
    <row r="82" spans="1:14" s="315" customFormat="1" ht="12.75" customHeight="1">
      <c r="A82" s="320" t="s">
        <v>392</v>
      </c>
      <c r="B82" s="318" t="s">
        <v>324</v>
      </c>
      <c r="C82" s="987" t="s">
        <v>393</v>
      </c>
      <c r="D82" s="988"/>
      <c r="E82" s="989"/>
      <c r="F82" s="990" t="s">
        <v>365</v>
      </c>
      <c r="G82" s="991"/>
      <c r="H82" s="992"/>
      <c r="I82" s="990" t="s">
        <v>546</v>
      </c>
      <c r="J82" s="991"/>
      <c r="K82" s="992"/>
      <c r="L82" s="990" t="s">
        <v>545</v>
      </c>
      <c r="M82" s="991"/>
      <c r="N82" s="993"/>
    </row>
    <row r="83" spans="1:14" s="315" customFormat="1" ht="12.75" customHeight="1">
      <c r="A83" s="320"/>
      <c r="B83" s="318"/>
      <c r="C83" s="323" t="s">
        <v>534</v>
      </c>
      <c r="D83" s="322" t="s">
        <v>544</v>
      </c>
      <c r="E83" s="322" t="s">
        <v>543</v>
      </c>
      <c r="F83" s="323" t="s">
        <v>534</v>
      </c>
      <c r="G83" s="322" t="s">
        <v>544</v>
      </c>
      <c r="H83" s="322" t="s">
        <v>543</v>
      </c>
      <c r="I83" s="323" t="s">
        <v>534</v>
      </c>
      <c r="J83" s="322" t="s">
        <v>544</v>
      </c>
      <c r="K83" s="322" t="s">
        <v>543</v>
      </c>
      <c r="L83" s="323" t="s">
        <v>534</v>
      </c>
      <c r="M83" s="322" t="s">
        <v>544</v>
      </c>
      <c r="N83" s="321" t="s">
        <v>543</v>
      </c>
    </row>
    <row r="84" spans="1:14" s="315" customFormat="1" ht="12.75" customHeight="1" thickBot="1">
      <c r="A84" s="320"/>
      <c r="B84" s="319"/>
      <c r="C84" s="318"/>
      <c r="D84" s="317" t="s">
        <v>542</v>
      </c>
      <c r="E84" s="317" t="s">
        <v>541</v>
      </c>
      <c r="F84" s="318"/>
      <c r="G84" s="317" t="s">
        <v>542</v>
      </c>
      <c r="H84" s="317" t="s">
        <v>541</v>
      </c>
      <c r="I84" s="318"/>
      <c r="J84" s="317" t="s">
        <v>542</v>
      </c>
      <c r="K84" s="317" t="s">
        <v>541</v>
      </c>
      <c r="L84" s="318"/>
      <c r="M84" s="317" t="s">
        <v>542</v>
      </c>
      <c r="N84" s="316" t="s">
        <v>541</v>
      </c>
    </row>
    <row r="85" spans="1:14" s="315" customFormat="1" ht="15" customHeight="1" thickBot="1">
      <c r="A85" s="314">
        <v>1</v>
      </c>
      <c r="B85" s="313">
        <v>2</v>
      </c>
      <c r="C85" s="313">
        <v>3</v>
      </c>
      <c r="D85" s="313">
        <v>4</v>
      </c>
      <c r="E85" s="313">
        <v>5</v>
      </c>
      <c r="F85" s="313">
        <v>6</v>
      </c>
      <c r="G85" s="313">
        <v>7</v>
      </c>
      <c r="H85" s="313">
        <v>8</v>
      </c>
      <c r="I85" s="313">
        <v>9</v>
      </c>
      <c r="J85" s="312">
        <v>10</v>
      </c>
      <c r="K85" s="312">
        <v>11</v>
      </c>
      <c r="L85" s="312">
        <v>12</v>
      </c>
      <c r="M85" s="312">
        <v>13</v>
      </c>
      <c r="N85" s="311">
        <v>14</v>
      </c>
    </row>
    <row r="86" spans="1:14" s="315" customFormat="1" ht="15" customHeight="1" thickBot="1">
      <c r="A86" s="420" t="s">
        <v>127</v>
      </c>
      <c r="B86" s="410" t="s">
        <v>128</v>
      </c>
      <c r="C86" s="409"/>
      <c r="D86" s="408">
        <f t="shared" ref="D86:D101" si="8">SUM(G86,J86,M86,)</f>
        <v>0</v>
      </c>
      <c r="E86" s="300">
        <f t="shared" ref="E86:E116" si="9">SUM(H86,K86,N86)</f>
        <v>0</v>
      </c>
      <c r="F86" s="407"/>
      <c r="G86" s="407"/>
      <c r="H86" s="407"/>
      <c r="I86" s="407"/>
      <c r="J86" s="406"/>
      <c r="K86" s="406"/>
      <c r="L86" s="406"/>
      <c r="M86" s="406"/>
      <c r="N86" s="423"/>
    </row>
    <row r="87" spans="1:14" s="315" customFormat="1" ht="15" customHeight="1" thickBot="1">
      <c r="A87" s="400" t="s">
        <v>129</v>
      </c>
      <c r="B87" s="404" t="s">
        <v>130</v>
      </c>
      <c r="C87" s="396">
        <f>SUM(C88:C89)</f>
        <v>24272</v>
      </c>
      <c r="D87" s="396">
        <f t="shared" si="8"/>
        <v>44511</v>
      </c>
      <c r="E87" s="296">
        <f t="shared" si="9"/>
        <v>44511</v>
      </c>
      <c r="F87" s="396">
        <f>SUM(F88:F89)</f>
        <v>19747</v>
      </c>
      <c r="G87" s="396">
        <f>SUM(G88:G89)</f>
        <v>38342</v>
      </c>
      <c r="H87" s="396">
        <f>SUM(H88:H89)</f>
        <v>38342</v>
      </c>
      <c r="I87" s="396">
        <f>SUM(I88:I89)</f>
        <v>0</v>
      </c>
      <c r="J87" s="396">
        <f>SUM(J88:J89)</f>
        <v>0</v>
      </c>
      <c r="K87" s="396"/>
      <c r="L87" s="396">
        <f>SUM(L88:L89)</f>
        <v>4525</v>
      </c>
      <c r="M87" s="419">
        <f>SUM(M88:M89)</f>
        <v>6169</v>
      </c>
      <c r="N87" s="418">
        <f>SUM(N88:N89)</f>
        <v>6169</v>
      </c>
    </row>
    <row r="88" spans="1:14" s="315" customFormat="1" ht="15" customHeight="1">
      <c r="A88" s="422" t="s">
        <v>131</v>
      </c>
      <c r="B88" s="416" t="s">
        <v>132</v>
      </c>
      <c r="C88" s="409">
        <v>24272</v>
      </c>
      <c r="D88" s="415">
        <f t="shared" si="8"/>
        <v>44511</v>
      </c>
      <c r="E88" s="304">
        <f t="shared" si="9"/>
        <v>44511</v>
      </c>
      <c r="F88" s="407">
        <v>19747</v>
      </c>
      <c r="G88" s="407">
        <v>38342</v>
      </c>
      <c r="H88" s="407">
        <v>38342</v>
      </c>
      <c r="I88" s="407"/>
      <c r="J88" s="406"/>
      <c r="K88" s="406"/>
      <c r="L88" s="406">
        <v>4525</v>
      </c>
      <c r="M88" s="406">
        <v>6169</v>
      </c>
      <c r="N88" s="405">
        <v>6169</v>
      </c>
    </row>
    <row r="89" spans="1:14" s="315" customFormat="1" ht="15" customHeight="1" thickBot="1">
      <c r="A89" s="420" t="s">
        <v>133</v>
      </c>
      <c r="B89" s="410" t="s">
        <v>134</v>
      </c>
      <c r="C89" s="409">
        <v>0</v>
      </c>
      <c r="D89" s="408">
        <f t="shared" si="8"/>
        <v>0</v>
      </c>
      <c r="E89" s="300">
        <f t="shared" si="9"/>
        <v>0</v>
      </c>
      <c r="F89" s="407">
        <v>0</v>
      </c>
      <c r="G89" s="407"/>
      <c r="H89" s="407"/>
      <c r="I89" s="407">
        <v>0</v>
      </c>
      <c r="J89" s="406"/>
      <c r="K89" s="406"/>
      <c r="L89" s="406">
        <v>0</v>
      </c>
      <c r="M89" s="406">
        <v>0</v>
      </c>
      <c r="N89" s="405">
        <v>0</v>
      </c>
    </row>
    <row r="90" spans="1:14" s="315" customFormat="1" ht="15" customHeight="1" thickBot="1">
      <c r="A90" s="400" t="s">
        <v>135</v>
      </c>
      <c r="B90" s="404" t="s">
        <v>136</v>
      </c>
      <c r="C90" s="396">
        <f>SUM(C91:C93)</f>
        <v>0</v>
      </c>
      <c r="D90" s="396">
        <f t="shared" si="8"/>
        <v>0</v>
      </c>
      <c r="E90" s="296">
        <f t="shared" si="9"/>
        <v>0</v>
      </c>
      <c r="F90" s="396">
        <f>SUM(F91:F93)</f>
        <v>0</v>
      </c>
      <c r="G90" s="396"/>
      <c r="H90" s="396"/>
      <c r="I90" s="396">
        <f>SUM(I91:I93)</f>
        <v>0</v>
      </c>
      <c r="J90" s="419"/>
      <c r="K90" s="419"/>
      <c r="L90" s="419">
        <f>SUM(L91:L93)</f>
        <v>0</v>
      </c>
      <c r="M90" s="419">
        <f>SUM(M91:M93)</f>
        <v>0</v>
      </c>
      <c r="N90" s="418">
        <f>SUM(N91:N93)</f>
        <v>0</v>
      </c>
    </row>
    <row r="91" spans="1:14" s="315" customFormat="1" ht="15" customHeight="1">
      <c r="A91" s="422" t="s">
        <v>137</v>
      </c>
      <c r="B91" s="416" t="s">
        <v>138</v>
      </c>
      <c r="C91" s="409"/>
      <c r="D91" s="415">
        <f t="shared" si="8"/>
        <v>0</v>
      </c>
      <c r="E91" s="304">
        <f t="shared" si="9"/>
        <v>0</v>
      </c>
      <c r="F91" s="407"/>
      <c r="G91" s="407"/>
      <c r="H91" s="407"/>
      <c r="I91" s="407"/>
      <c r="J91" s="406"/>
      <c r="K91" s="406"/>
      <c r="L91" s="406"/>
      <c r="M91" s="406"/>
      <c r="N91" s="405"/>
    </row>
    <row r="92" spans="1:14" s="315" customFormat="1" ht="15" customHeight="1">
      <c r="A92" s="421" t="s">
        <v>139</v>
      </c>
      <c r="B92" s="413" t="s">
        <v>140</v>
      </c>
      <c r="C92" s="409"/>
      <c r="D92" s="412">
        <f t="shared" si="8"/>
        <v>0</v>
      </c>
      <c r="E92" s="303">
        <f t="shared" si="9"/>
        <v>0</v>
      </c>
      <c r="F92" s="407"/>
      <c r="G92" s="407"/>
      <c r="H92" s="407"/>
      <c r="I92" s="407"/>
      <c r="J92" s="406"/>
      <c r="K92" s="406"/>
      <c r="L92" s="406"/>
      <c r="M92" s="406"/>
      <c r="N92" s="405"/>
    </row>
    <row r="93" spans="1:14" s="315" customFormat="1" ht="15" customHeight="1" thickBot="1">
      <c r="A93" s="420" t="s">
        <v>141</v>
      </c>
      <c r="B93" s="410" t="s">
        <v>142</v>
      </c>
      <c r="C93" s="409"/>
      <c r="D93" s="408">
        <f t="shared" si="8"/>
        <v>0</v>
      </c>
      <c r="E93" s="300">
        <f t="shared" si="9"/>
        <v>0</v>
      </c>
      <c r="F93" s="407"/>
      <c r="G93" s="407"/>
      <c r="H93" s="407"/>
      <c r="I93" s="407"/>
      <c r="J93" s="406"/>
      <c r="K93" s="406"/>
      <c r="L93" s="406"/>
      <c r="M93" s="406"/>
      <c r="N93" s="405"/>
    </row>
    <row r="94" spans="1:14" s="315" customFormat="1" ht="15" customHeight="1" thickBot="1">
      <c r="A94" s="400" t="s">
        <v>143</v>
      </c>
      <c r="B94" s="404" t="s">
        <v>144</v>
      </c>
      <c r="C94" s="396">
        <f>SUM(C95:C98)</f>
        <v>0</v>
      </c>
      <c r="D94" s="396">
        <f t="shared" si="8"/>
        <v>0</v>
      </c>
      <c r="E94" s="296">
        <f t="shared" si="9"/>
        <v>0</v>
      </c>
      <c r="F94" s="396">
        <f>SUM(F95:F98)</f>
        <v>0</v>
      </c>
      <c r="G94" s="396"/>
      <c r="H94" s="396"/>
      <c r="I94" s="396">
        <f>SUM(I95:I98)</f>
        <v>0</v>
      </c>
      <c r="J94" s="419"/>
      <c r="K94" s="419"/>
      <c r="L94" s="419">
        <f>SUM(L95:L98)</f>
        <v>0</v>
      </c>
      <c r="M94" s="419">
        <f>SUM(M95:M98)</f>
        <v>0</v>
      </c>
      <c r="N94" s="418">
        <f>SUM(N95:N98)</f>
        <v>0</v>
      </c>
    </row>
    <row r="95" spans="1:14" s="315" customFormat="1" ht="15" customHeight="1">
      <c r="A95" s="417" t="s">
        <v>145</v>
      </c>
      <c r="B95" s="416" t="s">
        <v>146</v>
      </c>
      <c r="C95" s="409"/>
      <c r="D95" s="415">
        <f t="shared" si="8"/>
        <v>0</v>
      </c>
      <c r="E95" s="304">
        <f t="shared" si="9"/>
        <v>0</v>
      </c>
      <c r="F95" s="407"/>
      <c r="G95" s="407"/>
      <c r="H95" s="407"/>
      <c r="I95" s="407"/>
      <c r="J95" s="406"/>
      <c r="K95" s="406"/>
      <c r="L95" s="406"/>
      <c r="M95" s="406"/>
      <c r="N95" s="405"/>
    </row>
    <row r="96" spans="1:14" s="315" customFormat="1" ht="15" customHeight="1">
      <c r="A96" s="414" t="s">
        <v>147</v>
      </c>
      <c r="B96" s="413" t="s">
        <v>148</v>
      </c>
      <c r="C96" s="409"/>
      <c r="D96" s="412">
        <f t="shared" si="8"/>
        <v>0</v>
      </c>
      <c r="E96" s="303">
        <f t="shared" si="9"/>
        <v>0</v>
      </c>
      <c r="F96" s="407"/>
      <c r="G96" s="407"/>
      <c r="H96" s="407"/>
      <c r="I96" s="407"/>
      <c r="J96" s="406"/>
      <c r="K96" s="406"/>
      <c r="L96" s="406"/>
      <c r="M96" s="406"/>
      <c r="N96" s="405"/>
    </row>
    <row r="97" spans="1:14" s="315" customFormat="1" ht="15" customHeight="1">
      <c r="A97" s="414" t="s">
        <v>149</v>
      </c>
      <c r="B97" s="413" t="s">
        <v>150</v>
      </c>
      <c r="C97" s="409"/>
      <c r="D97" s="412">
        <f t="shared" si="8"/>
        <v>0</v>
      </c>
      <c r="E97" s="303">
        <f t="shared" si="9"/>
        <v>0</v>
      </c>
      <c r="F97" s="407"/>
      <c r="G97" s="407"/>
      <c r="H97" s="407"/>
      <c r="I97" s="407"/>
      <c r="J97" s="406"/>
      <c r="K97" s="406"/>
      <c r="L97" s="406"/>
      <c r="M97" s="406"/>
      <c r="N97" s="405"/>
    </row>
    <row r="98" spans="1:14" s="315" customFormat="1" ht="15" customHeight="1" thickBot="1">
      <c r="A98" s="411" t="s">
        <v>151</v>
      </c>
      <c r="B98" s="410" t="s">
        <v>152</v>
      </c>
      <c r="C98" s="409"/>
      <c r="D98" s="408">
        <f t="shared" si="8"/>
        <v>0</v>
      </c>
      <c r="E98" s="300">
        <f t="shared" si="9"/>
        <v>0</v>
      </c>
      <c r="F98" s="407"/>
      <c r="G98" s="407"/>
      <c r="H98" s="407"/>
      <c r="I98" s="407"/>
      <c r="J98" s="406"/>
      <c r="K98" s="406"/>
      <c r="L98" s="406"/>
      <c r="M98" s="406"/>
      <c r="N98" s="405"/>
    </row>
    <row r="99" spans="1:14" s="315" customFormat="1" ht="15" customHeight="1" thickBot="1">
      <c r="A99" s="400" t="s">
        <v>153</v>
      </c>
      <c r="B99" s="404" t="s">
        <v>154</v>
      </c>
      <c r="C99" s="403"/>
      <c r="D99" s="396">
        <f t="shared" si="8"/>
        <v>0</v>
      </c>
      <c r="E99" s="296">
        <f t="shared" si="9"/>
        <v>0</v>
      </c>
      <c r="F99" s="403"/>
      <c r="G99" s="403"/>
      <c r="H99" s="403"/>
      <c r="I99" s="403"/>
      <c r="J99" s="402"/>
      <c r="K99" s="402"/>
      <c r="L99" s="402"/>
      <c r="M99" s="402"/>
      <c r="N99" s="401"/>
    </row>
    <row r="100" spans="1:14" s="315" customFormat="1" ht="15" customHeight="1" thickBot="1">
      <c r="A100" s="400" t="s">
        <v>155</v>
      </c>
      <c r="B100" s="399" t="s">
        <v>156</v>
      </c>
      <c r="C100" s="395">
        <f>+C72+C76+C87+C90+C94+C99</f>
        <v>24272</v>
      </c>
      <c r="D100" s="396">
        <f t="shared" si="8"/>
        <v>44511</v>
      </c>
      <c r="E100" s="296">
        <f t="shared" si="9"/>
        <v>44511</v>
      </c>
      <c r="F100" s="395">
        <f>+F72+F76+F87+F90+F94+F99</f>
        <v>19747</v>
      </c>
      <c r="G100" s="395">
        <f>+G72+G76+G87+G90+G94+G99</f>
        <v>38342</v>
      </c>
      <c r="H100" s="395">
        <f>+H72+H76+H87+H90+H94+H99</f>
        <v>38342</v>
      </c>
      <c r="I100" s="395">
        <f>+I72+I76+I87+I90+I94+I99</f>
        <v>0</v>
      </c>
      <c r="J100" s="395">
        <f>+J72+J76+J87+J90+J94+J99</f>
        <v>0</v>
      </c>
      <c r="K100" s="395"/>
      <c r="L100" s="395">
        <f>+L72+L76+L87+L90+L94+L99</f>
        <v>4525</v>
      </c>
      <c r="M100" s="394">
        <f>+M72+M76+M87+M90+M94+M99</f>
        <v>6169</v>
      </c>
      <c r="N100" s="393">
        <f>+N72+N76+N87+N90+N94+N99</f>
        <v>6169</v>
      </c>
    </row>
    <row r="101" spans="1:14" s="315" customFormat="1" ht="24.75" customHeight="1" thickBot="1">
      <c r="A101" s="398" t="s">
        <v>157</v>
      </c>
      <c r="B101" s="397" t="s">
        <v>360</v>
      </c>
      <c r="C101" s="395">
        <f>+C71+C100</f>
        <v>269944</v>
      </c>
      <c r="D101" s="396">
        <f t="shared" si="8"/>
        <v>319911</v>
      </c>
      <c r="E101" s="296">
        <f t="shared" si="9"/>
        <v>322397</v>
      </c>
      <c r="F101" s="395">
        <f t="shared" ref="F101:N101" si="10">+F71+F100</f>
        <v>219419</v>
      </c>
      <c r="G101" s="395">
        <f t="shared" si="10"/>
        <v>266096</v>
      </c>
      <c r="H101" s="395">
        <f t="shared" si="10"/>
        <v>268582</v>
      </c>
      <c r="I101" s="395">
        <f t="shared" si="10"/>
        <v>350</v>
      </c>
      <c r="J101" s="395">
        <f t="shared" si="10"/>
        <v>350</v>
      </c>
      <c r="K101" s="395">
        <f t="shared" si="10"/>
        <v>350</v>
      </c>
      <c r="L101" s="395">
        <f t="shared" si="10"/>
        <v>50175</v>
      </c>
      <c r="M101" s="394">
        <f t="shared" si="10"/>
        <v>53465</v>
      </c>
      <c r="N101" s="393">
        <f t="shared" si="10"/>
        <v>53465</v>
      </c>
    </row>
    <row r="102" spans="1:14" ht="15" customHeight="1">
      <c r="A102" s="114"/>
      <c r="B102" s="59"/>
      <c r="C102" s="391"/>
      <c r="D102" s="391"/>
      <c r="E102" s="392">
        <f t="shared" si="9"/>
        <v>0</v>
      </c>
      <c r="F102" s="391"/>
      <c r="G102" s="391"/>
      <c r="H102" s="391"/>
      <c r="I102" s="391"/>
      <c r="J102" s="391"/>
      <c r="K102" s="391"/>
      <c r="L102" s="391"/>
      <c r="M102" s="390"/>
      <c r="N102" s="390"/>
    </row>
    <row r="103" spans="1:14" ht="16.5" customHeight="1" thickBot="1">
      <c r="A103" s="114"/>
      <c r="B103" s="149" t="s">
        <v>159</v>
      </c>
      <c r="C103" s="388"/>
      <c r="D103" s="388"/>
      <c r="E103" s="389">
        <f t="shared" si="9"/>
        <v>0</v>
      </c>
      <c r="F103" s="388"/>
      <c r="G103" s="388"/>
      <c r="H103" s="388"/>
      <c r="I103" s="388"/>
      <c r="J103" s="388"/>
      <c r="K103" s="388"/>
      <c r="L103" s="388"/>
      <c r="M103" s="387"/>
      <c r="N103" s="387"/>
    </row>
    <row r="104" spans="1:14" ht="15" customHeight="1" thickBot="1">
      <c r="A104" s="60" t="s">
        <v>5</v>
      </c>
      <c r="B104" s="61" t="s">
        <v>389</v>
      </c>
      <c r="C104" s="386">
        <f>SUM(C105:C109)</f>
        <v>144407</v>
      </c>
      <c r="D104" s="386">
        <f t="shared" ref="D104:D110" si="11">SUM(G104,J104,M104,)</f>
        <v>171766</v>
      </c>
      <c r="E104" s="350">
        <f t="shared" si="9"/>
        <v>174710</v>
      </c>
      <c r="F104" s="135">
        <f t="shared" ref="F104:N104" si="12">SUM(F105:F109)</f>
        <v>93882</v>
      </c>
      <c r="G104" s="135">
        <f t="shared" si="12"/>
        <v>118091</v>
      </c>
      <c r="H104" s="135">
        <f t="shared" si="12"/>
        <v>121035</v>
      </c>
      <c r="I104" s="135">
        <f t="shared" si="12"/>
        <v>350</v>
      </c>
      <c r="J104" s="135">
        <f t="shared" si="12"/>
        <v>350</v>
      </c>
      <c r="K104" s="135">
        <f t="shared" si="12"/>
        <v>350</v>
      </c>
      <c r="L104" s="135">
        <f t="shared" si="12"/>
        <v>50175</v>
      </c>
      <c r="M104" s="385">
        <f t="shared" si="12"/>
        <v>53325</v>
      </c>
      <c r="N104" s="136">
        <f t="shared" si="12"/>
        <v>53325</v>
      </c>
    </row>
    <row r="105" spans="1:14" ht="15" customHeight="1">
      <c r="A105" s="63" t="s">
        <v>7</v>
      </c>
      <c r="B105" s="384" t="s">
        <v>161</v>
      </c>
      <c r="C105" s="383">
        <v>50826</v>
      </c>
      <c r="D105" s="382">
        <f t="shared" si="11"/>
        <v>53296</v>
      </c>
      <c r="E105" s="347">
        <f t="shared" si="9"/>
        <v>55313</v>
      </c>
      <c r="F105" s="137">
        <v>23706</v>
      </c>
      <c r="G105" s="137">
        <v>24374</v>
      </c>
      <c r="H105" s="137">
        <v>26391</v>
      </c>
      <c r="I105" s="137"/>
      <c r="J105" s="381"/>
      <c r="K105" s="381"/>
      <c r="L105" s="381">
        <v>27120</v>
      </c>
      <c r="M105" s="381">
        <v>28922</v>
      </c>
      <c r="N105" s="138">
        <v>28922</v>
      </c>
    </row>
    <row r="106" spans="1:14" ht="15" customHeight="1">
      <c r="A106" s="39" t="s">
        <v>9</v>
      </c>
      <c r="B106" s="354" t="s">
        <v>162</v>
      </c>
      <c r="C106" s="380">
        <v>12589</v>
      </c>
      <c r="D106" s="376">
        <f t="shared" si="11"/>
        <v>13077</v>
      </c>
      <c r="E106" s="355">
        <f t="shared" si="9"/>
        <v>13428</v>
      </c>
      <c r="F106" s="131">
        <v>5127</v>
      </c>
      <c r="G106" s="131">
        <v>5031</v>
      </c>
      <c r="H106" s="131">
        <v>5382</v>
      </c>
      <c r="I106" s="131"/>
      <c r="J106" s="379"/>
      <c r="K106" s="379"/>
      <c r="L106" s="379">
        <v>7462</v>
      </c>
      <c r="M106" s="379">
        <v>8046</v>
      </c>
      <c r="N106" s="132">
        <v>8046</v>
      </c>
    </row>
    <row r="107" spans="1:14" ht="15" customHeight="1">
      <c r="A107" s="39" t="s">
        <v>11</v>
      </c>
      <c r="B107" s="354" t="s">
        <v>430</v>
      </c>
      <c r="C107" s="377">
        <v>44793</v>
      </c>
      <c r="D107" s="376">
        <f t="shared" si="11"/>
        <v>60564</v>
      </c>
      <c r="E107" s="355">
        <f t="shared" si="9"/>
        <v>61140</v>
      </c>
      <c r="F107" s="133">
        <v>38613</v>
      </c>
      <c r="G107" s="133">
        <v>54003</v>
      </c>
      <c r="H107" s="133">
        <v>54579</v>
      </c>
      <c r="I107" s="133"/>
      <c r="J107" s="375"/>
      <c r="K107" s="375"/>
      <c r="L107" s="375">
        <v>6180</v>
      </c>
      <c r="M107" s="375">
        <v>6561</v>
      </c>
      <c r="N107" s="134">
        <v>6561</v>
      </c>
    </row>
    <row r="108" spans="1:14" ht="15" customHeight="1">
      <c r="A108" s="39" t="s">
        <v>13</v>
      </c>
      <c r="B108" s="378" t="s">
        <v>164</v>
      </c>
      <c r="C108" s="377">
        <v>23097</v>
      </c>
      <c r="D108" s="376">
        <f t="shared" si="11"/>
        <v>23097</v>
      </c>
      <c r="E108" s="355">
        <f t="shared" si="9"/>
        <v>23402</v>
      </c>
      <c r="F108" s="133">
        <v>22747</v>
      </c>
      <c r="G108" s="133">
        <v>22747</v>
      </c>
      <c r="H108" s="133">
        <v>23052</v>
      </c>
      <c r="I108" s="133">
        <v>350</v>
      </c>
      <c r="J108" s="375">
        <v>350</v>
      </c>
      <c r="K108" s="375">
        <v>350</v>
      </c>
      <c r="L108" s="375"/>
      <c r="M108" s="375">
        <v>0</v>
      </c>
      <c r="N108" s="134">
        <v>0</v>
      </c>
    </row>
    <row r="109" spans="1:14" ht="15" customHeight="1">
      <c r="A109" s="39" t="s">
        <v>165</v>
      </c>
      <c r="B109" s="368" t="s">
        <v>166</v>
      </c>
      <c r="C109" s="377">
        <v>13102</v>
      </c>
      <c r="D109" s="376">
        <f t="shared" si="11"/>
        <v>21732</v>
      </c>
      <c r="E109" s="355">
        <f t="shared" si="9"/>
        <v>21427</v>
      </c>
      <c r="F109" s="133">
        <v>3689</v>
      </c>
      <c r="G109" s="133">
        <v>11936</v>
      </c>
      <c r="H109" s="133">
        <v>11631</v>
      </c>
      <c r="I109" s="133"/>
      <c r="J109" s="375"/>
      <c r="K109" s="375"/>
      <c r="L109" s="375">
        <v>9413</v>
      </c>
      <c r="M109" s="375">
        <v>9796</v>
      </c>
      <c r="N109" s="134">
        <v>9796</v>
      </c>
    </row>
    <row r="110" spans="1:14" ht="15" customHeight="1" thickBot="1">
      <c r="A110" s="73" t="s">
        <v>17</v>
      </c>
      <c r="B110" s="361" t="s">
        <v>167</v>
      </c>
      <c r="C110" s="374" t="s">
        <v>429</v>
      </c>
      <c r="D110" s="373">
        <f t="shared" si="11"/>
        <v>307</v>
      </c>
      <c r="E110" s="343">
        <f t="shared" si="9"/>
        <v>2</v>
      </c>
      <c r="F110" s="139" t="s">
        <v>429</v>
      </c>
      <c r="G110" s="139">
        <v>307</v>
      </c>
      <c r="H110" s="139">
        <v>2</v>
      </c>
      <c r="I110" s="139"/>
      <c r="J110" s="372"/>
      <c r="K110" s="372"/>
      <c r="L110" s="372"/>
      <c r="M110" s="372"/>
      <c r="N110" s="140"/>
    </row>
    <row r="111" spans="1:14" ht="14.45" customHeight="1">
      <c r="A111" s="39" t="s">
        <v>168</v>
      </c>
      <c r="B111" s="370" t="s">
        <v>169</v>
      </c>
      <c r="C111" s="345" t="s">
        <v>429</v>
      </c>
      <c r="D111" s="371">
        <f t="shared" ref="D111:D116" si="13">SUM(G111,J111,M111)</f>
        <v>0</v>
      </c>
      <c r="E111" s="347">
        <f t="shared" si="9"/>
        <v>0</v>
      </c>
      <c r="F111" s="143" t="s">
        <v>429</v>
      </c>
      <c r="G111" s="143"/>
      <c r="H111" s="143"/>
      <c r="I111" s="143"/>
      <c r="J111" s="342"/>
      <c r="K111" s="342"/>
      <c r="L111" s="342"/>
      <c r="M111" s="342"/>
      <c r="N111" s="341"/>
    </row>
    <row r="112" spans="1:14" ht="14.45" customHeight="1" thickBot="1">
      <c r="A112" s="73" t="s">
        <v>170</v>
      </c>
      <c r="B112" s="361" t="s">
        <v>512</v>
      </c>
      <c r="C112" s="360" t="s">
        <v>429</v>
      </c>
      <c r="D112" s="369">
        <f t="shared" si="13"/>
        <v>0</v>
      </c>
      <c r="E112" s="343">
        <f t="shared" si="9"/>
        <v>0</v>
      </c>
      <c r="F112" s="328" t="s">
        <v>429</v>
      </c>
      <c r="G112" s="328"/>
      <c r="H112" s="328"/>
      <c r="I112" s="328"/>
      <c r="J112" s="327"/>
      <c r="K112" s="327"/>
      <c r="L112" s="327"/>
      <c r="M112" s="327"/>
      <c r="N112" s="326"/>
    </row>
    <row r="113" spans="1:14" ht="14.45" customHeight="1">
      <c r="A113" s="39" t="s">
        <v>172</v>
      </c>
      <c r="B113" s="354" t="s">
        <v>508</v>
      </c>
      <c r="C113" s="345" t="s">
        <v>429</v>
      </c>
      <c r="D113" s="344">
        <f t="shared" si="13"/>
        <v>0</v>
      </c>
      <c r="E113" s="355">
        <f t="shared" si="9"/>
        <v>0</v>
      </c>
      <c r="F113" s="143" t="s">
        <v>429</v>
      </c>
      <c r="G113" s="143"/>
      <c r="H113" s="143"/>
      <c r="I113" s="143"/>
      <c r="J113" s="342"/>
      <c r="K113" s="342"/>
      <c r="L113" s="342"/>
      <c r="M113" s="342"/>
      <c r="N113" s="341"/>
    </row>
    <row r="114" spans="1:14" ht="14.45" customHeight="1">
      <c r="A114" s="39" t="s">
        <v>174</v>
      </c>
      <c r="B114" s="370" t="s">
        <v>175</v>
      </c>
      <c r="C114" s="345">
        <v>2650</v>
      </c>
      <c r="D114" s="344">
        <f t="shared" si="13"/>
        <v>3033</v>
      </c>
      <c r="E114" s="355">
        <f t="shared" si="9"/>
        <v>3033</v>
      </c>
      <c r="F114" s="143">
        <v>2339</v>
      </c>
      <c r="G114" s="143">
        <v>2339</v>
      </c>
      <c r="H114" s="143">
        <v>2339</v>
      </c>
      <c r="I114" s="143"/>
      <c r="J114" s="342"/>
      <c r="K114" s="342"/>
      <c r="L114" s="342">
        <v>311</v>
      </c>
      <c r="M114" s="342">
        <v>694</v>
      </c>
      <c r="N114" s="341">
        <v>694</v>
      </c>
    </row>
    <row r="115" spans="1:14" ht="14.45" customHeight="1">
      <c r="A115" s="39" t="s">
        <v>176</v>
      </c>
      <c r="B115" s="370" t="s">
        <v>177</v>
      </c>
      <c r="C115" s="345" t="s">
        <v>429</v>
      </c>
      <c r="D115" s="344">
        <f t="shared" si="13"/>
        <v>0</v>
      </c>
      <c r="E115" s="355">
        <f t="shared" si="9"/>
        <v>0</v>
      </c>
      <c r="F115" s="143" t="s">
        <v>429</v>
      </c>
      <c r="G115" s="143"/>
      <c r="H115" s="143"/>
      <c r="I115" s="143" t="s">
        <v>429</v>
      </c>
      <c r="J115" s="342"/>
      <c r="K115" s="342"/>
      <c r="L115" s="342"/>
      <c r="M115" s="342"/>
      <c r="N115" s="341"/>
    </row>
    <row r="116" spans="1:14" ht="14.45" customHeight="1" thickBot="1">
      <c r="A116" s="73" t="s">
        <v>178</v>
      </c>
      <c r="B116" s="361" t="s">
        <v>510</v>
      </c>
      <c r="C116" s="360" t="s">
        <v>429</v>
      </c>
      <c r="D116" s="369">
        <f t="shared" si="13"/>
        <v>0</v>
      </c>
      <c r="E116" s="343">
        <f t="shared" si="9"/>
        <v>0</v>
      </c>
      <c r="F116" s="328" t="s">
        <v>429</v>
      </c>
      <c r="G116" s="328"/>
      <c r="H116" s="328"/>
      <c r="I116" s="328" t="s">
        <v>429</v>
      </c>
      <c r="J116" s="327"/>
      <c r="K116" s="327"/>
      <c r="L116" s="327"/>
      <c r="M116" s="327"/>
      <c r="N116" s="326"/>
    </row>
    <row r="117" spans="1:14" ht="14.45" customHeight="1">
      <c r="A117" s="238"/>
      <c r="B117" s="368"/>
      <c r="C117" s="367"/>
      <c r="D117" s="366"/>
      <c r="E117" s="365"/>
      <c r="F117" s="364"/>
      <c r="G117" s="364"/>
      <c r="H117" s="364"/>
      <c r="I117" s="364"/>
      <c r="J117" s="364"/>
      <c r="K117" s="364"/>
      <c r="L117" s="364"/>
      <c r="M117" s="364"/>
      <c r="N117" s="364"/>
    </row>
    <row r="118" spans="1:14" ht="14.45" customHeight="1" thickBot="1">
      <c r="A118" s="148" t="s">
        <v>516</v>
      </c>
      <c r="B118" s="250" t="s">
        <v>159</v>
      </c>
      <c r="C118" s="250"/>
      <c r="D118" s="250"/>
      <c r="E118" s="250"/>
      <c r="F118" s="124"/>
      <c r="G118" s="124"/>
      <c r="H118" s="124"/>
      <c r="I118" s="124"/>
      <c r="J118" s="124"/>
      <c r="K118" s="124"/>
      <c r="L118" s="995" t="s">
        <v>548</v>
      </c>
      <c r="M118" s="995"/>
      <c r="N118" s="995"/>
    </row>
    <row r="119" spans="1:14" s="315" customFormat="1" ht="12.75" customHeight="1">
      <c r="A119" s="325" t="s">
        <v>391</v>
      </c>
      <c r="B119" s="324"/>
      <c r="C119" s="984" t="s">
        <v>394</v>
      </c>
      <c r="D119" s="985"/>
      <c r="E119" s="996"/>
      <c r="F119" s="984" t="s">
        <v>494</v>
      </c>
      <c r="G119" s="985"/>
      <c r="H119" s="985"/>
      <c r="I119" s="985"/>
      <c r="J119" s="985"/>
      <c r="K119" s="985"/>
      <c r="L119" s="985"/>
      <c r="M119" s="985"/>
      <c r="N119" s="986"/>
    </row>
    <row r="120" spans="1:14" s="315" customFormat="1" ht="12.75" customHeight="1">
      <c r="A120" s="320" t="s">
        <v>392</v>
      </c>
      <c r="B120" s="318" t="s">
        <v>547</v>
      </c>
      <c r="C120" s="987" t="s">
        <v>393</v>
      </c>
      <c r="D120" s="988"/>
      <c r="E120" s="989"/>
      <c r="F120" s="990" t="s">
        <v>365</v>
      </c>
      <c r="G120" s="991"/>
      <c r="H120" s="992"/>
      <c r="I120" s="990" t="s">
        <v>546</v>
      </c>
      <c r="J120" s="991"/>
      <c r="K120" s="992"/>
      <c r="L120" s="990" t="s">
        <v>545</v>
      </c>
      <c r="M120" s="991"/>
      <c r="N120" s="993"/>
    </row>
    <row r="121" spans="1:14" s="315" customFormat="1" ht="12.75" customHeight="1">
      <c r="A121" s="320"/>
      <c r="B121" s="318"/>
      <c r="C121" s="323" t="s">
        <v>534</v>
      </c>
      <c r="D121" s="322" t="s">
        <v>544</v>
      </c>
      <c r="E121" s="322" t="s">
        <v>543</v>
      </c>
      <c r="F121" s="323" t="s">
        <v>534</v>
      </c>
      <c r="G121" s="322" t="s">
        <v>544</v>
      </c>
      <c r="H121" s="322" t="s">
        <v>543</v>
      </c>
      <c r="I121" s="323" t="s">
        <v>534</v>
      </c>
      <c r="J121" s="322" t="s">
        <v>544</v>
      </c>
      <c r="K121" s="322" t="s">
        <v>543</v>
      </c>
      <c r="L121" s="323" t="s">
        <v>534</v>
      </c>
      <c r="M121" s="322" t="s">
        <v>544</v>
      </c>
      <c r="N121" s="321" t="s">
        <v>543</v>
      </c>
    </row>
    <row r="122" spans="1:14" s="315" customFormat="1" ht="12.75" customHeight="1" thickBot="1">
      <c r="A122" s="320"/>
      <c r="B122" s="319"/>
      <c r="C122" s="318"/>
      <c r="D122" s="317" t="s">
        <v>542</v>
      </c>
      <c r="E122" s="317" t="s">
        <v>541</v>
      </c>
      <c r="F122" s="318"/>
      <c r="G122" s="317" t="s">
        <v>542</v>
      </c>
      <c r="H122" s="317" t="s">
        <v>541</v>
      </c>
      <c r="I122" s="318"/>
      <c r="J122" s="317" t="s">
        <v>542</v>
      </c>
      <c r="K122" s="317" t="s">
        <v>541</v>
      </c>
      <c r="L122" s="318"/>
      <c r="M122" s="317" t="s">
        <v>542</v>
      </c>
      <c r="N122" s="316" t="s">
        <v>541</v>
      </c>
    </row>
    <row r="123" spans="1:14" ht="14.45" customHeight="1" thickBot="1">
      <c r="A123" s="314">
        <v>1</v>
      </c>
      <c r="B123" s="313">
        <v>2</v>
      </c>
      <c r="C123" s="313">
        <v>3</v>
      </c>
      <c r="D123" s="313">
        <v>4</v>
      </c>
      <c r="E123" s="313">
        <v>5</v>
      </c>
      <c r="F123" s="313">
        <v>6</v>
      </c>
      <c r="G123" s="313">
        <v>7</v>
      </c>
      <c r="H123" s="313">
        <v>8</v>
      </c>
      <c r="I123" s="313">
        <v>9</v>
      </c>
      <c r="J123" s="312">
        <v>10</v>
      </c>
      <c r="K123" s="312">
        <v>11</v>
      </c>
      <c r="L123" s="312">
        <v>12</v>
      </c>
      <c r="M123" s="312">
        <v>13</v>
      </c>
      <c r="N123" s="311">
        <v>14</v>
      </c>
    </row>
    <row r="124" spans="1:14" ht="14.45" customHeight="1">
      <c r="A124" s="71" t="s">
        <v>180</v>
      </c>
      <c r="B124" s="346" t="s">
        <v>181</v>
      </c>
      <c r="C124" s="345" t="s">
        <v>429</v>
      </c>
      <c r="D124" s="344">
        <f t="shared" ref="D124:D156" si="14">SUM(G124,J124,M124)</f>
        <v>0</v>
      </c>
      <c r="E124" s="355">
        <f t="shared" ref="E124:E156" si="15">SUM(H124,K124,N124)</f>
        <v>0</v>
      </c>
      <c r="F124" s="143" t="s">
        <v>429</v>
      </c>
      <c r="G124" s="143"/>
      <c r="H124" s="143"/>
      <c r="I124" s="143" t="s">
        <v>429</v>
      </c>
      <c r="J124" s="342"/>
      <c r="K124" s="342"/>
      <c r="L124" s="342"/>
      <c r="M124" s="342"/>
      <c r="N124" s="363"/>
    </row>
    <row r="125" spans="1:14" ht="14.45" customHeight="1">
      <c r="A125" s="39" t="s">
        <v>182</v>
      </c>
      <c r="B125" s="346" t="s">
        <v>183</v>
      </c>
      <c r="C125" s="345" t="s">
        <v>429</v>
      </c>
      <c r="D125" s="344">
        <f t="shared" si="14"/>
        <v>0</v>
      </c>
      <c r="E125" s="362">
        <f t="shared" si="15"/>
        <v>0</v>
      </c>
      <c r="F125" s="143" t="s">
        <v>429</v>
      </c>
      <c r="G125" s="143"/>
      <c r="H125" s="143"/>
      <c r="I125" s="143" t="s">
        <v>429</v>
      </c>
      <c r="J125" s="342"/>
      <c r="K125" s="342"/>
      <c r="L125" s="342"/>
      <c r="M125" s="342"/>
      <c r="N125" s="341"/>
    </row>
    <row r="126" spans="1:14" ht="14.45" customHeight="1" thickBot="1">
      <c r="A126" s="73" t="s">
        <v>184</v>
      </c>
      <c r="B126" s="361" t="s">
        <v>185</v>
      </c>
      <c r="C126" s="360">
        <v>10452</v>
      </c>
      <c r="D126" s="344">
        <f t="shared" si="14"/>
        <v>18392</v>
      </c>
      <c r="E126" s="343">
        <f t="shared" si="15"/>
        <v>18392</v>
      </c>
      <c r="F126" s="328">
        <v>1350</v>
      </c>
      <c r="G126" s="328">
        <v>9290</v>
      </c>
      <c r="H126" s="328">
        <v>9290</v>
      </c>
      <c r="I126" s="328"/>
      <c r="J126" s="327"/>
      <c r="K126" s="327"/>
      <c r="L126" s="327">
        <v>9102</v>
      </c>
      <c r="M126" s="327">
        <v>9102</v>
      </c>
      <c r="N126" s="326">
        <v>9102</v>
      </c>
    </row>
    <row r="127" spans="1:14" ht="15" customHeight="1" thickBot="1">
      <c r="A127" s="33" t="s">
        <v>19</v>
      </c>
      <c r="B127" s="76" t="s">
        <v>390</v>
      </c>
      <c r="C127" s="352">
        <f>+C128+C130+C132</f>
        <v>125537</v>
      </c>
      <c r="D127" s="351">
        <f t="shared" si="14"/>
        <v>148145</v>
      </c>
      <c r="E127" s="350">
        <f t="shared" si="15"/>
        <v>147687</v>
      </c>
      <c r="F127" s="144">
        <f>+F128+F130+F132</f>
        <v>125537</v>
      </c>
      <c r="G127" s="144">
        <f>+G128+G130+G132</f>
        <v>148005</v>
      </c>
      <c r="H127" s="144">
        <f>+H128+H130+H132</f>
        <v>147547</v>
      </c>
      <c r="I127" s="144">
        <f>+I128+I130+I132</f>
        <v>0</v>
      </c>
      <c r="J127" s="144">
        <f>+J128+J130+J132</f>
        <v>0</v>
      </c>
      <c r="K127" s="144"/>
      <c r="L127" s="144">
        <f>+L128+L130+L132</f>
        <v>0</v>
      </c>
      <c r="M127" s="340">
        <f>+M128+M130+M132</f>
        <v>140</v>
      </c>
      <c r="N127" s="339">
        <f>+N128+N130+N132</f>
        <v>140</v>
      </c>
    </row>
    <row r="128" spans="1:14" ht="15" customHeight="1">
      <c r="A128" s="36" t="s">
        <v>21</v>
      </c>
      <c r="B128" s="354" t="s">
        <v>186</v>
      </c>
      <c r="C128" s="349">
        <v>72198</v>
      </c>
      <c r="D128" s="348">
        <f t="shared" si="14"/>
        <v>67894</v>
      </c>
      <c r="E128" s="347">
        <f t="shared" si="15"/>
        <v>67396</v>
      </c>
      <c r="F128" s="145">
        <v>72198</v>
      </c>
      <c r="G128" s="145">
        <v>67754</v>
      </c>
      <c r="H128" s="145">
        <v>67256</v>
      </c>
      <c r="I128" s="145"/>
      <c r="J128" s="337"/>
      <c r="K128" s="337"/>
      <c r="L128" s="337"/>
      <c r="M128" s="337">
        <v>140</v>
      </c>
      <c r="N128" s="336">
        <v>140</v>
      </c>
    </row>
    <row r="129" spans="1:14" ht="15" customHeight="1">
      <c r="A129" s="36" t="s">
        <v>23</v>
      </c>
      <c r="B129" s="346" t="s">
        <v>187</v>
      </c>
      <c r="C129" s="349">
        <v>68338</v>
      </c>
      <c r="D129" s="344">
        <f t="shared" si="14"/>
        <v>58693</v>
      </c>
      <c r="E129" s="355">
        <f t="shared" si="15"/>
        <v>58693</v>
      </c>
      <c r="F129" s="145">
        <v>68338</v>
      </c>
      <c r="G129" s="145">
        <v>58693</v>
      </c>
      <c r="H129" s="145">
        <v>58693</v>
      </c>
      <c r="I129" s="145"/>
      <c r="J129" s="337"/>
      <c r="K129" s="337"/>
      <c r="L129" s="337"/>
      <c r="M129" s="337"/>
      <c r="N129" s="336"/>
    </row>
    <row r="130" spans="1:14" ht="15" customHeight="1">
      <c r="A130" s="36" t="s">
        <v>25</v>
      </c>
      <c r="B130" s="346" t="s">
        <v>188</v>
      </c>
      <c r="C130" s="359">
        <v>1800</v>
      </c>
      <c r="D130" s="344">
        <f t="shared" si="14"/>
        <v>21800</v>
      </c>
      <c r="E130" s="355">
        <f t="shared" si="15"/>
        <v>21840</v>
      </c>
      <c r="F130" s="142">
        <v>1800</v>
      </c>
      <c r="G130" s="142">
        <v>21800</v>
      </c>
      <c r="H130" s="142">
        <v>21840</v>
      </c>
      <c r="I130" s="142"/>
      <c r="J130" s="299"/>
      <c r="K130" s="299"/>
      <c r="L130" s="299"/>
      <c r="M130" s="299"/>
      <c r="N130" s="298"/>
    </row>
    <row r="131" spans="1:14" ht="15" customHeight="1">
      <c r="A131" s="36" t="s">
        <v>27</v>
      </c>
      <c r="B131" s="346" t="s">
        <v>189</v>
      </c>
      <c r="C131" s="356" t="s">
        <v>429</v>
      </c>
      <c r="D131" s="344">
        <f t="shared" si="14"/>
        <v>0</v>
      </c>
      <c r="E131" s="355">
        <f t="shared" si="15"/>
        <v>0</v>
      </c>
      <c r="F131" s="142" t="s">
        <v>429</v>
      </c>
      <c r="G131" s="142" t="s">
        <v>429</v>
      </c>
      <c r="H131" s="142" t="s">
        <v>429</v>
      </c>
      <c r="I131" s="142"/>
      <c r="J131" s="299"/>
      <c r="K131" s="299"/>
      <c r="L131" s="299"/>
      <c r="M131" s="299"/>
      <c r="N131" s="298"/>
    </row>
    <row r="132" spans="1:14" ht="15" customHeight="1">
      <c r="A132" s="36" t="s">
        <v>29</v>
      </c>
      <c r="B132" s="358" t="s">
        <v>190</v>
      </c>
      <c r="C132" s="356">
        <f>SUM(C133:C140)</f>
        <v>51539</v>
      </c>
      <c r="D132" s="344">
        <f t="shared" si="14"/>
        <v>58451</v>
      </c>
      <c r="E132" s="355">
        <f t="shared" si="15"/>
        <v>58451</v>
      </c>
      <c r="F132" s="142">
        <f>SUM(F133:F140)</f>
        <v>51539</v>
      </c>
      <c r="G132" s="142">
        <f>SUM(G133:G140)</f>
        <v>58451</v>
      </c>
      <c r="H132" s="142">
        <f>SUM(H133:H140)</f>
        <v>58451</v>
      </c>
      <c r="I132" s="142"/>
      <c r="J132" s="299"/>
      <c r="K132" s="299"/>
      <c r="L132" s="299"/>
      <c r="M132" s="299"/>
      <c r="N132" s="298"/>
    </row>
    <row r="133" spans="1:14" ht="15" customHeight="1">
      <c r="A133" s="36" t="s">
        <v>31</v>
      </c>
      <c r="B133" s="357" t="s">
        <v>191</v>
      </c>
      <c r="C133" s="356" t="s">
        <v>429</v>
      </c>
      <c r="D133" s="344">
        <f t="shared" si="14"/>
        <v>0</v>
      </c>
      <c r="E133" s="355">
        <f t="shared" si="15"/>
        <v>0</v>
      </c>
      <c r="F133" s="142" t="s">
        <v>429</v>
      </c>
      <c r="G133" s="142" t="s">
        <v>429</v>
      </c>
      <c r="H133" s="142" t="s">
        <v>429</v>
      </c>
      <c r="I133" s="142"/>
      <c r="J133" s="299"/>
      <c r="K133" s="299"/>
      <c r="L133" s="299"/>
      <c r="M133" s="299"/>
      <c r="N133" s="298"/>
    </row>
    <row r="134" spans="1:14" ht="15" customHeight="1">
      <c r="A134" s="36" t="s">
        <v>192</v>
      </c>
      <c r="B134" s="302" t="s">
        <v>509</v>
      </c>
      <c r="C134" s="356" t="s">
        <v>429</v>
      </c>
      <c r="D134" s="344">
        <f t="shared" si="14"/>
        <v>0</v>
      </c>
      <c r="E134" s="355">
        <f t="shared" si="15"/>
        <v>0</v>
      </c>
      <c r="F134" s="142" t="s">
        <v>429</v>
      </c>
      <c r="G134" s="142" t="s">
        <v>429</v>
      </c>
      <c r="H134" s="142" t="s">
        <v>429</v>
      </c>
      <c r="I134" s="142"/>
      <c r="J134" s="299"/>
      <c r="K134" s="299"/>
      <c r="L134" s="299"/>
      <c r="M134" s="299"/>
      <c r="N134" s="298"/>
    </row>
    <row r="135" spans="1:14" ht="15" customHeight="1">
      <c r="A135" s="36" t="s">
        <v>194</v>
      </c>
      <c r="B135" s="354" t="s">
        <v>513</v>
      </c>
      <c r="C135" s="356" t="s">
        <v>429</v>
      </c>
      <c r="D135" s="344">
        <f t="shared" si="14"/>
        <v>0</v>
      </c>
      <c r="E135" s="355">
        <f t="shared" si="15"/>
        <v>0</v>
      </c>
      <c r="F135" s="142" t="s">
        <v>429</v>
      </c>
      <c r="G135" s="142" t="s">
        <v>429</v>
      </c>
      <c r="H135" s="142" t="s">
        <v>429</v>
      </c>
      <c r="I135" s="142"/>
      <c r="J135" s="299"/>
      <c r="K135" s="299"/>
      <c r="L135" s="299"/>
      <c r="M135" s="299"/>
      <c r="N135" s="298"/>
    </row>
    <row r="136" spans="1:14" ht="15" customHeight="1">
      <c r="A136" s="36" t="s">
        <v>195</v>
      </c>
      <c r="B136" s="354" t="s">
        <v>514</v>
      </c>
      <c r="C136" s="356">
        <v>41044</v>
      </c>
      <c r="D136" s="344">
        <f t="shared" si="14"/>
        <v>41044</v>
      </c>
      <c r="E136" s="355">
        <f t="shared" si="15"/>
        <v>41044</v>
      </c>
      <c r="F136" s="142">
        <v>41044</v>
      </c>
      <c r="G136" s="142">
        <v>41044</v>
      </c>
      <c r="H136" s="142">
        <v>41044</v>
      </c>
      <c r="I136" s="142"/>
      <c r="J136" s="299"/>
      <c r="K136" s="299"/>
      <c r="L136" s="299"/>
      <c r="M136" s="299"/>
      <c r="N136" s="298"/>
    </row>
    <row r="137" spans="1:14" ht="15" customHeight="1">
      <c r="A137" s="36" t="s">
        <v>197</v>
      </c>
      <c r="B137" s="354" t="s">
        <v>198</v>
      </c>
      <c r="C137" s="356" t="s">
        <v>429</v>
      </c>
      <c r="D137" s="344">
        <f t="shared" si="14"/>
        <v>0</v>
      </c>
      <c r="E137" s="355">
        <f t="shared" si="15"/>
        <v>0</v>
      </c>
      <c r="F137" s="142" t="s">
        <v>429</v>
      </c>
      <c r="G137" s="142"/>
      <c r="H137" s="142"/>
      <c r="I137" s="142"/>
      <c r="J137" s="299"/>
      <c r="K137" s="299"/>
      <c r="L137" s="299"/>
      <c r="M137" s="299"/>
      <c r="N137" s="298"/>
    </row>
    <row r="138" spans="1:14" ht="15" customHeight="1">
      <c r="A138" s="36" t="s">
        <v>199</v>
      </c>
      <c r="B138" s="354" t="s">
        <v>510</v>
      </c>
      <c r="C138" s="356">
        <v>1145</v>
      </c>
      <c r="D138" s="344">
        <f t="shared" si="14"/>
        <v>8057</v>
      </c>
      <c r="E138" s="355">
        <f t="shared" si="15"/>
        <v>8057</v>
      </c>
      <c r="F138" s="142">
        <v>1145</v>
      </c>
      <c r="G138" s="142">
        <v>8057</v>
      </c>
      <c r="H138" s="142">
        <v>8057</v>
      </c>
      <c r="I138" s="142"/>
      <c r="J138" s="299"/>
      <c r="K138" s="299"/>
      <c r="L138" s="299"/>
      <c r="M138" s="299"/>
      <c r="N138" s="298"/>
    </row>
    <row r="139" spans="1:14" ht="15" customHeight="1">
      <c r="A139" s="36" t="s">
        <v>200</v>
      </c>
      <c r="B139" s="354" t="s">
        <v>201</v>
      </c>
      <c r="C139" s="356" t="s">
        <v>429</v>
      </c>
      <c r="D139" s="344">
        <f t="shared" si="14"/>
        <v>0</v>
      </c>
      <c r="E139" s="355">
        <f t="shared" si="15"/>
        <v>0</v>
      </c>
      <c r="F139" s="142" t="s">
        <v>429</v>
      </c>
      <c r="G139" s="142"/>
      <c r="H139" s="142"/>
      <c r="I139" s="142"/>
      <c r="J139" s="299"/>
      <c r="K139" s="299"/>
      <c r="L139" s="299"/>
      <c r="M139" s="299"/>
      <c r="N139" s="298"/>
    </row>
    <row r="140" spans="1:14" ht="15" customHeight="1" thickBot="1">
      <c r="A140" s="71" t="s">
        <v>202</v>
      </c>
      <c r="B140" s="354" t="s">
        <v>203</v>
      </c>
      <c r="C140" s="353">
        <v>9350</v>
      </c>
      <c r="D140" s="344">
        <f t="shared" si="14"/>
        <v>9350</v>
      </c>
      <c r="E140" s="343">
        <f t="shared" si="15"/>
        <v>9350</v>
      </c>
      <c r="F140" s="143">
        <v>9350</v>
      </c>
      <c r="G140" s="143">
        <v>9350</v>
      </c>
      <c r="H140" s="143">
        <v>9350</v>
      </c>
      <c r="I140" s="143"/>
      <c r="J140" s="342"/>
      <c r="K140" s="342"/>
      <c r="L140" s="342"/>
      <c r="M140" s="342"/>
      <c r="N140" s="341"/>
    </row>
    <row r="141" spans="1:14" ht="15" customHeight="1" thickBot="1">
      <c r="A141" s="33" t="s">
        <v>33</v>
      </c>
      <c r="B141" s="297" t="s">
        <v>204</v>
      </c>
      <c r="C141" s="352">
        <f>+C142+C143</f>
        <v>0</v>
      </c>
      <c r="D141" s="351">
        <f t="shared" si="14"/>
        <v>0</v>
      </c>
      <c r="E141" s="350">
        <f t="shared" si="15"/>
        <v>0</v>
      </c>
      <c r="F141" s="144">
        <f>+F142+F143</f>
        <v>0</v>
      </c>
      <c r="G141" s="144"/>
      <c r="H141" s="144"/>
      <c r="I141" s="144">
        <f>+I142+I143</f>
        <v>0</v>
      </c>
      <c r="J141" s="340"/>
      <c r="K141" s="340"/>
      <c r="L141" s="340">
        <f>+L142+L143</f>
        <v>0</v>
      </c>
      <c r="M141" s="340">
        <f>+M142+M143</f>
        <v>0</v>
      </c>
      <c r="N141" s="339">
        <f>+N142+N143</f>
        <v>0</v>
      </c>
    </row>
    <row r="142" spans="1:14" ht="15" customHeight="1">
      <c r="A142" s="36" t="s">
        <v>35</v>
      </c>
      <c r="B142" s="302" t="s">
        <v>205</v>
      </c>
      <c r="C142" s="349"/>
      <c r="D142" s="348">
        <f t="shared" si="14"/>
        <v>0</v>
      </c>
      <c r="E142" s="347">
        <f t="shared" si="15"/>
        <v>0</v>
      </c>
      <c r="F142" s="145"/>
      <c r="G142" s="145"/>
      <c r="H142" s="145"/>
      <c r="I142" s="145"/>
      <c r="J142" s="337"/>
      <c r="K142" s="337"/>
      <c r="L142" s="337"/>
      <c r="M142" s="337"/>
      <c r="N142" s="336"/>
    </row>
    <row r="143" spans="1:14" ht="15" customHeight="1" thickBot="1">
      <c r="A143" s="42" t="s">
        <v>37</v>
      </c>
      <c r="B143" s="346" t="s">
        <v>206</v>
      </c>
      <c r="C143" s="345"/>
      <c r="D143" s="344">
        <f t="shared" si="14"/>
        <v>0</v>
      </c>
      <c r="E143" s="343">
        <f t="shared" si="15"/>
        <v>0</v>
      </c>
      <c r="F143" s="143"/>
      <c r="G143" s="143"/>
      <c r="H143" s="143"/>
      <c r="I143" s="143"/>
      <c r="J143" s="342"/>
      <c r="K143" s="342"/>
      <c r="L143" s="342"/>
      <c r="M143" s="342"/>
      <c r="N143" s="341"/>
    </row>
    <row r="144" spans="1:14" ht="15" customHeight="1" thickBot="1">
      <c r="A144" s="33" t="s">
        <v>207</v>
      </c>
      <c r="B144" s="297" t="s">
        <v>208</v>
      </c>
      <c r="C144" s="144">
        <f>+C104+C127+C141</f>
        <v>269944</v>
      </c>
      <c r="D144" s="294">
        <f t="shared" si="14"/>
        <v>319911</v>
      </c>
      <c r="E144" s="293">
        <f t="shared" si="15"/>
        <v>322397</v>
      </c>
      <c r="F144" s="144">
        <f t="shared" ref="F144:N144" si="16">+F104+F127+F141</f>
        <v>219419</v>
      </c>
      <c r="G144" s="144">
        <f t="shared" si="16"/>
        <v>266096</v>
      </c>
      <c r="H144" s="144">
        <f t="shared" si="16"/>
        <v>268582</v>
      </c>
      <c r="I144" s="144">
        <f t="shared" si="16"/>
        <v>350</v>
      </c>
      <c r="J144" s="144">
        <f t="shared" si="16"/>
        <v>350</v>
      </c>
      <c r="K144" s="144">
        <f t="shared" si="16"/>
        <v>350</v>
      </c>
      <c r="L144" s="144">
        <f t="shared" si="16"/>
        <v>50175</v>
      </c>
      <c r="M144" s="340">
        <f t="shared" si="16"/>
        <v>53465</v>
      </c>
      <c r="N144" s="339">
        <f t="shared" si="16"/>
        <v>53465</v>
      </c>
    </row>
    <row r="145" spans="1:15" ht="15" customHeight="1" thickBot="1">
      <c r="A145" s="33" t="s">
        <v>55</v>
      </c>
      <c r="B145" s="297" t="s">
        <v>209</v>
      </c>
      <c r="C145" s="144">
        <f>+C146+C147+C148</f>
        <v>0</v>
      </c>
      <c r="D145" s="294">
        <f t="shared" si="14"/>
        <v>0</v>
      </c>
      <c r="E145" s="296">
        <f t="shared" si="15"/>
        <v>0</v>
      </c>
      <c r="F145" s="144">
        <f>+F146+F147+F148</f>
        <v>0</v>
      </c>
      <c r="G145" s="144"/>
      <c r="H145" s="144"/>
      <c r="I145" s="144">
        <f>+I146+I147+I148</f>
        <v>0</v>
      </c>
      <c r="J145" s="340"/>
      <c r="K145" s="340"/>
      <c r="L145" s="340">
        <f>+L146+L147+L148</f>
        <v>0</v>
      </c>
      <c r="M145" s="340">
        <f>+M146+M147+M148</f>
        <v>0</v>
      </c>
      <c r="N145" s="339">
        <f>+N146+N147+N148</f>
        <v>0</v>
      </c>
    </row>
    <row r="146" spans="1:15" ht="14.45" customHeight="1">
      <c r="A146" s="36" t="s">
        <v>57</v>
      </c>
      <c r="B146" s="302" t="s">
        <v>210</v>
      </c>
      <c r="C146" s="333"/>
      <c r="D146" s="305">
        <f t="shared" si="14"/>
        <v>0</v>
      </c>
      <c r="E146" s="304">
        <f t="shared" si="15"/>
        <v>0</v>
      </c>
      <c r="F146" s="142"/>
      <c r="G146" s="142"/>
      <c r="H146" s="142"/>
      <c r="I146" s="142"/>
      <c r="J146" s="299"/>
      <c r="K146" s="299"/>
      <c r="L146" s="299"/>
      <c r="M146" s="299"/>
      <c r="N146" s="298"/>
    </row>
    <row r="147" spans="1:15" ht="14.45" customHeight="1">
      <c r="A147" s="36" t="s">
        <v>59</v>
      </c>
      <c r="B147" s="302" t="s">
        <v>211</v>
      </c>
      <c r="C147" s="333"/>
      <c r="D147" s="301">
        <f t="shared" si="14"/>
        <v>0</v>
      </c>
      <c r="E147" s="303">
        <f t="shared" si="15"/>
        <v>0</v>
      </c>
      <c r="F147" s="142"/>
      <c r="G147" s="142"/>
      <c r="H147" s="142"/>
      <c r="I147" s="142"/>
      <c r="J147" s="299"/>
      <c r="K147" s="299"/>
      <c r="L147" s="299"/>
      <c r="M147" s="299"/>
      <c r="N147" s="298"/>
    </row>
    <row r="148" spans="1:15" ht="14.45" customHeight="1" thickBot="1">
      <c r="A148" s="71" t="s">
        <v>61</v>
      </c>
      <c r="B148" s="309" t="s">
        <v>212</v>
      </c>
      <c r="C148" s="333"/>
      <c r="D148" s="301">
        <f t="shared" si="14"/>
        <v>0</v>
      </c>
      <c r="E148" s="300">
        <f t="shared" si="15"/>
        <v>0</v>
      </c>
      <c r="F148" s="142"/>
      <c r="G148" s="142"/>
      <c r="H148" s="142"/>
      <c r="I148" s="142"/>
      <c r="J148" s="299"/>
      <c r="K148" s="299"/>
      <c r="L148" s="299"/>
      <c r="M148" s="299"/>
      <c r="N148" s="298"/>
    </row>
    <row r="149" spans="1:15" ht="15" customHeight="1" thickBot="1">
      <c r="A149" s="33" t="s">
        <v>77</v>
      </c>
      <c r="B149" s="297" t="s">
        <v>213</v>
      </c>
      <c r="C149" s="144">
        <f>+C150+C151+C152+C153</f>
        <v>0</v>
      </c>
      <c r="D149" s="294">
        <f t="shared" si="14"/>
        <v>0</v>
      </c>
      <c r="E149" s="296">
        <f t="shared" si="15"/>
        <v>0</v>
      </c>
      <c r="F149" s="144">
        <f>+F150+F151+F152+F153</f>
        <v>0</v>
      </c>
      <c r="G149" s="144"/>
      <c r="H149" s="144"/>
      <c r="I149" s="144">
        <f>+I150+I151+I152+I153</f>
        <v>0</v>
      </c>
      <c r="J149" s="340"/>
      <c r="K149" s="340"/>
      <c r="L149" s="340">
        <f>+L150+L151+L152+L153</f>
        <v>0</v>
      </c>
      <c r="M149" s="340">
        <f>+M150+M151+M152+M153</f>
        <v>0</v>
      </c>
      <c r="N149" s="339">
        <f>+N150+N151+N152+N153</f>
        <v>0</v>
      </c>
    </row>
    <row r="150" spans="1:15" ht="14.45" customHeight="1">
      <c r="A150" s="36" t="s">
        <v>79</v>
      </c>
      <c r="B150" s="302" t="s">
        <v>214</v>
      </c>
      <c r="C150" s="333"/>
      <c r="D150" s="305">
        <f t="shared" si="14"/>
        <v>0</v>
      </c>
      <c r="E150" s="304">
        <f t="shared" si="15"/>
        <v>0</v>
      </c>
      <c r="F150" s="142"/>
      <c r="G150" s="142"/>
      <c r="H150" s="142"/>
      <c r="I150" s="142"/>
      <c r="J150" s="299"/>
      <c r="K150" s="299"/>
      <c r="L150" s="299"/>
      <c r="M150" s="299"/>
      <c r="N150" s="298"/>
    </row>
    <row r="151" spans="1:15" ht="14.45" customHeight="1" thickBot="1">
      <c r="A151" s="332" t="s">
        <v>81</v>
      </c>
      <c r="B151" s="331" t="s">
        <v>215</v>
      </c>
      <c r="C151" s="330"/>
      <c r="D151" s="329">
        <f t="shared" si="14"/>
        <v>0</v>
      </c>
      <c r="E151" s="300">
        <f t="shared" si="15"/>
        <v>0</v>
      </c>
      <c r="F151" s="328"/>
      <c r="G151" s="328"/>
      <c r="H151" s="328"/>
      <c r="I151" s="328"/>
      <c r="J151" s="327"/>
      <c r="K151" s="327"/>
      <c r="L151" s="327"/>
      <c r="M151" s="327"/>
      <c r="N151" s="326"/>
    </row>
    <row r="152" spans="1:15" ht="14.45" customHeight="1">
      <c r="A152" s="36" t="s">
        <v>83</v>
      </c>
      <c r="B152" s="302" t="s">
        <v>216</v>
      </c>
      <c r="C152" s="338"/>
      <c r="D152" s="305">
        <f t="shared" si="14"/>
        <v>0</v>
      </c>
      <c r="E152" s="304">
        <f t="shared" si="15"/>
        <v>0</v>
      </c>
      <c r="F152" s="145"/>
      <c r="G152" s="145"/>
      <c r="H152" s="145"/>
      <c r="I152" s="145"/>
      <c r="J152" s="337"/>
      <c r="K152" s="337"/>
      <c r="L152" s="337"/>
      <c r="M152" s="337"/>
      <c r="N152" s="336"/>
    </row>
    <row r="153" spans="1:15" ht="14.45" customHeight="1" thickBot="1">
      <c r="A153" s="71" t="s">
        <v>85</v>
      </c>
      <c r="B153" s="309" t="s">
        <v>217</v>
      </c>
      <c r="C153" s="333"/>
      <c r="D153" s="301">
        <f t="shared" si="14"/>
        <v>0</v>
      </c>
      <c r="E153" s="300">
        <f t="shared" si="15"/>
        <v>0</v>
      </c>
      <c r="F153" s="142"/>
      <c r="G153" s="142"/>
      <c r="H153" s="142"/>
      <c r="I153" s="142"/>
      <c r="J153" s="299"/>
      <c r="K153" s="299"/>
      <c r="L153" s="299"/>
      <c r="M153" s="299"/>
      <c r="N153" s="298"/>
    </row>
    <row r="154" spans="1:15" ht="15" customHeight="1" thickBot="1">
      <c r="A154" s="33" t="s">
        <v>218</v>
      </c>
      <c r="B154" s="297" t="s">
        <v>219</v>
      </c>
      <c r="C154" s="146">
        <f>+C155+C156+C163+C164</f>
        <v>0</v>
      </c>
      <c r="D154" s="294">
        <f t="shared" si="14"/>
        <v>0</v>
      </c>
      <c r="E154" s="296">
        <f t="shared" si="15"/>
        <v>0</v>
      </c>
      <c r="F154" s="146">
        <f>+F155+F156+F163+F164</f>
        <v>0</v>
      </c>
      <c r="G154" s="146"/>
      <c r="H154" s="146"/>
      <c r="I154" s="146">
        <f>+I155+I156+I163+I164</f>
        <v>0</v>
      </c>
      <c r="J154" s="335"/>
      <c r="K154" s="335"/>
      <c r="L154" s="335">
        <f>+L155+L156+L163+L164</f>
        <v>0</v>
      </c>
      <c r="M154" s="335">
        <f>+M155+M156+M163+M164</f>
        <v>0</v>
      </c>
      <c r="N154" s="334">
        <f>+N155+N156+N163+N164</f>
        <v>0</v>
      </c>
      <c r="O154" s="117"/>
    </row>
    <row r="155" spans="1:15" ht="15" customHeight="1">
      <c r="A155" s="36" t="s">
        <v>91</v>
      </c>
      <c r="B155" s="302" t="s">
        <v>220</v>
      </c>
      <c r="C155" s="333"/>
      <c r="D155" s="305">
        <f t="shared" si="14"/>
        <v>0</v>
      </c>
      <c r="E155" s="304">
        <f t="shared" si="15"/>
        <v>0</v>
      </c>
      <c r="F155" s="142"/>
      <c r="G155" s="142"/>
      <c r="H155" s="142"/>
      <c r="I155" s="142"/>
      <c r="J155" s="299"/>
      <c r="K155" s="299"/>
      <c r="L155" s="299"/>
      <c r="M155" s="299"/>
      <c r="N155" s="298"/>
    </row>
    <row r="156" spans="1:15" ht="15" customHeight="1" thickBot="1">
      <c r="A156" s="332" t="s">
        <v>93</v>
      </c>
      <c r="B156" s="331" t="s">
        <v>221</v>
      </c>
      <c r="C156" s="330"/>
      <c r="D156" s="329">
        <f t="shared" si="14"/>
        <v>0</v>
      </c>
      <c r="E156" s="300">
        <f t="shared" si="15"/>
        <v>0</v>
      </c>
      <c r="F156" s="328"/>
      <c r="G156" s="328"/>
      <c r="H156" s="328"/>
      <c r="I156" s="328"/>
      <c r="J156" s="327"/>
      <c r="K156" s="327"/>
      <c r="L156" s="327"/>
      <c r="M156" s="327"/>
      <c r="N156" s="326"/>
    </row>
    <row r="157" spans="1:15" ht="14.45" customHeight="1" thickBot="1">
      <c r="A157" s="148" t="s">
        <v>549</v>
      </c>
      <c r="B157" s="250" t="s">
        <v>159</v>
      </c>
      <c r="C157" s="250"/>
      <c r="D157" s="250"/>
      <c r="E157" s="250"/>
      <c r="F157" s="124"/>
      <c r="G157" s="124"/>
      <c r="H157" s="124"/>
      <c r="I157" s="124"/>
      <c r="J157" s="124"/>
      <c r="K157" s="124"/>
      <c r="L157" s="995" t="s">
        <v>548</v>
      </c>
      <c r="M157" s="995"/>
      <c r="N157" s="995"/>
    </row>
    <row r="158" spans="1:15" s="315" customFormat="1" ht="12.75" customHeight="1">
      <c r="A158" s="325" t="s">
        <v>391</v>
      </c>
      <c r="B158" s="324"/>
      <c r="C158" s="984" t="s">
        <v>394</v>
      </c>
      <c r="D158" s="985"/>
      <c r="E158" s="996"/>
      <c r="F158" s="984" t="s">
        <v>494</v>
      </c>
      <c r="G158" s="985"/>
      <c r="H158" s="985"/>
      <c r="I158" s="985"/>
      <c r="J158" s="985"/>
      <c r="K158" s="985"/>
      <c r="L158" s="985"/>
      <c r="M158" s="985"/>
      <c r="N158" s="986"/>
    </row>
    <row r="159" spans="1:15" s="315" customFormat="1" ht="12.75" customHeight="1">
      <c r="A159" s="320" t="s">
        <v>392</v>
      </c>
      <c r="B159" s="318" t="s">
        <v>547</v>
      </c>
      <c r="C159" s="987" t="s">
        <v>393</v>
      </c>
      <c r="D159" s="988"/>
      <c r="E159" s="989"/>
      <c r="F159" s="990" t="s">
        <v>365</v>
      </c>
      <c r="G159" s="991"/>
      <c r="H159" s="992"/>
      <c r="I159" s="990" t="s">
        <v>546</v>
      </c>
      <c r="J159" s="991"/>
      <c r="K159" s="992"/>
      <c r="L159" s="990" t="s">
        <v>545</v>
      </c>
      <c r="M159" s="991"/>
      <c r="N159" s="993"/>
    </row>
    <row r="160" spans="1:15" s="315" customFormat="1" ht="12.75" customHeight="1">
      <c r="A160" s="320"/>
      <c r="B160" s="318"/>
      <c r="C160" s="323" t="s">
        <v>534</v>
      </c>
      <c r="D160" s="322" t="s">
        <v>544</v>
      </c>
      <c r="E160" s="322" t="s">
        <v>543</v>
      </c>
      <c r="F160" s="323" t="s">
        <v>534</v>
      </c>
      <c r="G160" s="322" t="s">
        <v>544</v>
      </c>
      <c r="H160" s="322" t="s">
        <v>543</v>
      </c>
      <c r="I160" s="323" t="s">
        <v>534</v>
      </c>
      <c r="J160" s="322" t="s">
        <v>544</v>
      </c>
      <c r="K160" s="322" t="s">
        <v>543</v>
      </c>
      <c r="L160" s="323" t="s">
        <v>534</v>
      </c>
      <c r="M160" s="322" t="s">
        <v>544</v>
      </c>
      <c r="N160" s="321" t="s">
        <v>543</v>
      </c>
    </row>
    <row r="161" spans="1:14" s="315" customFormat="1" ht="12.75" customHeight="1" thickBot="1">
      <c r="A161" s="320"/>
      <c r="B161" s="319"/>
      <c r="C161" s="318"/>
      <c r="D161" s="317" t="s">
        <v>542</v>
      </c>
      <c r="E161" s="317" t="s">
        <v>541</v>
      </c>
      <c r="F161" s="318"/>
      <c r="G161" s="317" t="s">
        <v>542</v>
      </c>
      <c r="H161" s="317" t="s">
        <v>541</v>
      </c>
      <c r="I161" s="318"/>
      <c r="J161" s="317" t="s">
        <v>542</v>
      </c>
      <c r="K161" s="317" t="s">
        <v>541</v>
      </c>
      <c r="L161" s="318"/>
      <c r="M161" s="317" t="s">
        <v>542</v>
      </c>
      <c r="N161" s="316" t="s">
        <v>541</v>
      </c>
    </row>
    <row r="162" spans="1:14" ht="14.45" customHeight="1" thickBot="1">
      <c r="A162" s="314">
        <v>1</v>
      </c>
      <c r="B162" s="313">
        <v>2</v>
      </c>
      <c r="C162" s="313">
        <v>3</v>
      </c>
      <c r="D162" s="313">
        <v>4</v>
      </c>
      <c r="E162" s="313">
        <v>5</v>
      </c>
      <c r="F162" s="313">
        <v>6</v>
      </c>
      <c r="G162" s="313">
        <v>7</v>
      </c>
      <c r="H162" s="313">
        <v>8</v>
      </c>
      <c r="I162" s="313">
        <v>9</v>
      </c>
      <c r="J162" s="312">
        <v>10</v>
      </c>
      <c r="K162" s="312">
        <v>11</v>
      </c>
      <c r="L162" s="312">
        <v>12</v>
      </c>
      <c r="M162" s="312">
        <v>13</v>
      </c>
      <c r="N162" s="311">
        <v>14</v>
      </c>
    </row>
    <row r="163" spans="1:14" ht="15" customHeight="1">
      <c r="A163" s="36" t="s">
        <v>95</v>
      </c>
      <c r="B163" s="302" t="s">
        <v>222</v>
      </c>
      <c r="C163" s="141"/>
      <c r="D163" s="301">
        <f t="shared" ref="D163:D171" si="17">SUM(G163,J163,M163)</f>
        <v>0</v>
      </c>
      <c r="E163" s="303">
        <f t="shared" ref="E163:E171" si="18">SUM(H163,K163,N163)</f>
        <v>0</v>
      </c>
      <c r="F163" s="142"/>
      <c r="G163" s="142"/>
      <c r="H163" s="142"/>
      <c r="I163" s="142"/>
      <c r="J163" s="299"/>
      <c r="K163" s="299"/>
      <c r="L163" s="299"/>
      <c r="M163" s="299"/>
      <c r="N163" s="310"/>
    </row>
    <row r="164" spans="1:14" ht="15" customHeight="1" thickBot="1">
      <c r="A164" s="71" t="s">
        <v>97</v>
      </c>
      <c r="B164" s="309" t="s">
        <v>223</v>
      </c>
      <c r="C164" s="141"/>
      <c r="D164" s="301">
        <f t="shared" si="17"/>
        <v>0</v>
      </c>
      <c r="E164" s="300">
        <f t="shared" si="18"/>
        <v>0</v>
      </c>
      <c r="F164" s="142"/>
      <c r="G164" s="142"/>
      <c r="H164" s="142"/>
      <c r="I164" s="142"/>
      <c r="J164" s="299"/>
      <c r="K164" s="299"/>
      <c r="L164" s="299"/>
      <c r="M164" s="299"/>
      <c r="N164" s="298"/>
    </row>
    <row r="165" spans="1:14" ht="15" customHeight="1" thickBot="1">
      <c r="A165" s="33" t="s">
        <v>99</v>
      </c>
      <c r="B165" s="297" t="s">
        <v>224</v>
      </c>
      <c r="C165" s="308">
        <f>+C166+C167+C168+C169</f>
        <v>0</v>
      </c>
      <c r="D165" s="294">
        <f t="shared" si="17"/>
        <v>0</v>
      </c>
      <c r="E165" s="296">
        <f t="shared" si="18"/>
        <v>0</v>
      </c>
      <c r="F165" s="308">
        <f>+F166+F167+F168+F169</f>
        <v>0</v>
      </c>
      <c r="G165" s="308"/>
      <c r="H165" s="308"/>
      <c r="I165" s="308">
        <f>+I166+I167+I168+I169</f>
        <v>0</v>
      </c>
      <c r="J165" s="307"/>
      <c r="K165" s="307"/>
      <c r="L165" s="307">
        <f>+L166+L167+L168+L169</f>
        <v>0</v>
      </c>
      <c r="M165" s="307">
        <f>+M166+M167+M168+M169</f>
        <v>0</v>
      </c>
      <c r="N165" s="306">
        <f>+N166+N167+N168+N169</f>
        <v>0</v>
      </c>
    </row>
    <row r="166" spans="1:14" ht="15" customHeight="1">
      <c r="A166" s="36" t="s">
        <v>101</v>
      </c>
      <c r="B166" s="302" t="s">
        <v>225</v>
      </c>
      <c r="C166" s="141"/>
      <c r="D166" s="305">
        <f t="shared" si="17"/>
        <v>0</v>
      </c>
      <c r="E166" s="304">
        <f t="shared" si="18"/>
        <v>0</v>
      </c>
      <c r="F166" s="142"/>
      <c r="G166" s="142"/>
      <c r="H166" s="142"/>
      <c r="I166" s="142"/>
      <c r="J166" s="299"/>
      <c r="K166" s="299"/>
      <c r="L166" s="299"/>
      <c r="M166" s="299"/>
      <c r="N166" s="298"/>
    </row>
    <row r="167" spans="1:14" ht="15" customHeight="1">
      <c r="A167" s="36" t="s">
        <v>103</v>
      </c>
      <c r="B167" s="302" t="s">
        <v>226</v>
      </c>
      <c r="C167" s="141"/>
      <c r="D167" s="301">
        <f t="shared" si="17"/>
        <v>0</v>
      </c>
      <c r="E167" s="303">
        <f t="shared" si="18"/>
        <v>0</v>
      </c>
      <c r="F167" s="142"/>
      <c r="G167" s="142"/>
      <c r="H167" s="142"/>
      <c r="I167" s="142"/>
      <c r="J167" s="299"/>
      <c r="K167" s="299"/>
      <c r="L167" s="299"/>
      <c r="M167" s="299"/>
      <c r="N167" s="298"/>
    </row>
    <row r="168" spans="1:14" ht="15" customHeight="1">
      <c r="A168" s="36" t="s">
        <v>105</v>
      </c>
      <c r="B168" s="302" t="s">
        <v>227</v>
      </c>
      <c r="C168" s="141"/>
      <c r="D168" s="301">
        <f t="shared" si="17"/>
        <v>0</v>
      </c>
      <c r="E168" s="303">
        <f t="shared" si="18"/>
        <v>0</v>
      </c>
      <c r="F168" s="142"/>
      <c r="G168" s="142"/>
      <c r="H168" s="142"/>
      <c r="I168" s="142"/>
      <c r="J168" s="299"/>
      <c r="K168" s="299"/>
      <c r="L168" s="299"/>
      <c r="M168" s="299"/>
      <c r="N168" s="298"/>
    </row>
    <row r="169" spans="1:14" ht="15" customHeight="1" thickBot="1">
      <c r="A169" s="36" t="s">
        <v>107</v>
      </c>
      <c r="B169" s="302" t="s">
        <v>228</v>
      </c>
      <c r="C169" s="141"/>
      <c r="D169" s="301">
        <f t="shared" si="17"/>
        <v>0</v>
      </c>
      <c r="E169" s="300">
        <f t="shared" si="18"/>
        <v>0</v>
      </c>
      <c r="F169" s="142"/>
      <c r="G169" s="142"/>
      <c r="H169" s="142"/>
      <c r="I169" s="142"/>
      <c r="J169" s="299"/>
      <c r="K169" s="299"/>
      <c r="L169" s="299"/>
      <c r="M169" s="299"/>
      <c r="N169" s="298"/>
    </row>
    <row r="170" spans="1:14" ht="15" customHeight="1" thickBot="1">
      <c r="A170" s="33" t="s">
        <v>109</v>
      </c>
      <c r="B170" s="297" t="s">
        <v>229</v>
      </c>
      <c r="C170" s="292">
        <f>+C145+C149+C154+C165</f>
        <v>0</v>
      </c>
      <c r="D170" s="294">
        <f t="shared" si="17"/>
        <v>0</v>
      </c>
      <c r="E170" s="296">
        <f t="shared" si="18"/>
        <v>0</v>
      </c>
      <c r="F170" s="292">
        <f>+F145+F149+F154+F165</f>
        <v>0</v>
      </c>
      <c r="G170" s="292"/>
      <c r="H170" s="292"/>
      <c r="I170" s="292">
        <f>+I145+I149+I154+I165</f>
        <v>0</v>
      </c>
      <c r="J170" s="291"/>
      <c r="K170" s="291"/>
      <c r="L170" s="291">
        <f>+L145+L149+L154+L165</f>
        <v>0</v>
      </c>
      <c r="M170" s="291">
        <f>+M145+M149+M154+M165</f>
        <v>0</v>
      </c>
      <c r="N170" s="290">
        <f>+N145+N149+N154+N165</f>
        <v>0</v>
      </c>
    </row>
    <row r="171" spans="1:14" ht="24" customHeight="1" thickBot="1">
      <c r="A171" s="86" t="s">
        <v>230</v>
      </c>
      <c r="B171" s="295" t="s">
        <v>231</v>
      </c>
      <c r="C171" s="292">
        <f>+C144+C170</f>
        <v>269944</v>
      </c>
      <c r="D171" s="294">
        <f t="shared" si="17"/>
        <v>319911</v>
      </c>
      <c r="E171" s="293">
        <f t="shared" si="18"/>
        <v>322397</v>
      </c>
      <c r="F171" s="292">
        <f t="shared" ref="F171:N171" si="19">+F144+F170</f>
        <v>219419</v>
      </c>
      <c r="G171" s="292">
        <f t="shared" si="19"/>
        <v>266096</v>
      </c>
      <c r="H171" s="292">
        <f t="shared" si="19"/>
        <v>268582</v>
      </c>
      <c r="I171" s="292">
        <f t="shared" si="19"/>
        <v>350</v>
      </c>
      <c r="J171" s="292">
        <f t="shared" si="19"/>
        <v>350</v>
      </c>
      <c r="K171" s="292">
        <f t="shared" si="19"/>
        <v>350</v>
      </c>
      <c r="L171" s="292">
        <f t="shared" si="19"/>
        <v>50175</v>
      </c>
      <c r="M171" s="291">
        <f t="shared" si="19"/>
        <v>53465</v>
      </c>
      <c r="N171" s="290">
        <f t="shared" si="19"/>
        <v>53465</v>
      </c>
    </row>
    <row r="172" spans="1:14" ht="20.25" customHeight="1" thickBot="1">
      <c r="A172" s="997" t="s">
        <v>232</v>
      </c>
      <c r="B172" s="998"/>
      <c r="C172" s="998"/>
      <c r="D172" s="998"/>
      <c r="E172" s="998"/>
      <c r="F172" s="998"/>
      <c r="G172" s="998"/>
      <c r="H172" s="998"/>
      <c r="I172" s="998"/>
      <c r="J172" s="998"/>
      <c r="K172" s="998"/>
      <c r="L172" s="998"/>
      <c r="M172" s="289"/>
      <c r="N172" s="288"/>
    </row>
    <row r="173" spans="1:14" ht="30" customHeight="1" thickBot="1">
      <c r="A173" s="33">
        <v>1</v>
      </c>
      <c r="B173" s="76" t="s">
        <v>233</v>
      </c>
      <c r="C173" s="287">
        <f>+C71-C144</f>
        <v>-24272</v>
      </c>
      <c r="D173" s="129">
        <f>SUM(G173,J173,M173,)</f>
        <v>-44511</v>
      </c>
      <c r="E173" s="129">
        <f>SUM(H173,K173,N173,)</f>
        <v>-44511</v>
      </c>
      <c r="F173" s="129">
        <f>+F71-F144</f>
        <v>-19747</v>
      </c>
      <c r="G173" s="129">
        <v>-38342</v>
      </c>
      <c r="H173" s="129">
        <v>-38342</v>
      </c>
      <c r="I173" s="129">
        <f>+I71-I144</f>
        <v>0</v>
      </c>
      <c r="J173" s="129"/>
      <c r="K173" s="129"/>
      <c r="L173" s="129">
        <f>+L71-L144</f>
        <v>-4525</v>
      </c>
      <c r="M173" s="129">
        <f>+M71-M144</f>
        <v>-6169</v>
      </c>
      <c r="N173" s="130">
        <f>+N71-N144</f>
        <v>-6169</v>
      </c>
    </row>
    <row r="174" spans="1:14" ht="33.75" customHeight="1" thickBot="1">
      <c r="A174" s="33" t="s">
        <v>19</v>
      </c>
      <c r="B174" s="76" t="s">
        <v>234</v>
      </c>
      <c r="C174" s="287">
        <f>+C100-C170</f>
        <v>24272</v>
      </c>
      <c r="D174" s="129">
        <f>SUM(G174,J174,M174,)</f>
        <v>44511</v>
      </c>
      <c r="E174" s="129">
        <f>SUM(H174,K174,N174,)</f>
        <v>44511</v>
      </c>
      <c r="F174" s="129">
        <f>+F100-F170</f>
        <v>19747</v>
      </c>
      <c r="G174" s="129">
        <v>38342</v>
      </c>
      <c r="H174" s="129">
        <v>38342</v>
      </c>
      <c r="I174" s="129">
        <f>+I100-I170</f>
        <v>0</v>
      </c>
      <c r="J174" s="129"/>
      <c r="K174" s="129"/>
      <c r="L174" s="129">
        <f>+L100-L170</f>
        <v>4525</v>
      </c>
      <c r="M174" s="286">
        <v>6169</v>
      </c>
      <c r="N174" s="285">
        <v>6169</v>
      </c>
    </row>
  </sheetData>
  <mergeCells count="39">
    <mergeCell ref="A172:L172"/>
    <mergeCell ref="C81:E81"/>
    <mergeCell ref="F81:N81"/>
    <mergeCell ref="L82:N82"/>
    <mergeCell ref="L118:N118"/>
    <mergeCell ref="C119:E119"/>
    <mergeCell ref="I44:K44"/>
    <mergeCell ref="L44:N44"/>
    <mergeCell ref="C159:E159"/>
    <mergeCell ref="F159:H159"/>
    <mergeCell ref="I159:K159"/>
    <mergeCell ref="L159:N159"/>
    <mergeCell ref="L157:N157"/>
    <mergeCell ref="C158:E158"/>
    <mergeCell ref="F158:N158"/>
    <mergeCell ref="C82:E82"/>
    <mergeCell ref="F82:H82"/>
    <mergeCell ref="I82:K82"/>
    <mergeCell ref="A1:M1"/>
    <mergeCell ref="A2:N2"/>
    <mergeCell ref="L4:N4"/>
    <mergeCell ref="C5:E5"/>
    <mergeCell ref="F5:N5"/>
    <mergeCell ref="A3:N3"/>
    <mergeCell ref="F119:N119"/>
    <mergeCell ref="C120:E120"/>
    <mergeCell ref="F120:H120"/>
    <mergeCell ref="I120:K120"/>
    <mergeCell ref="L120:N120"/>
    <mergeCell ref="L80:N80"/>
    <mergeCell ref="L42:N42"/>
    <mergeCell ref="C43:E43"/>
    <mergeCell ref="F43:N43"/>
    <mergeCell ref="C6:E6"/>
    <mergeCell ref="F6:H6"/>
    <mergeCell ref="I6:K6"/>
    <mergeCell ref="L6:N6"/>
    <mergeCell ref="C44:E44"/>
    <mergeCell ref="F44:H44"/>
  </mergeCells>
  <pageMargins left="0" right="0" top="0.35433070866141736" bottom="0" header="0.31496062992125984" footer="0.31496062992125984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92D050"/>
  </sheetPr>
  <dimension ref="A1:K46"/>
  <sheetViews>
    <sheetView topLeftCell="G25" zoomScale="115" zoomScaleNormal="115" zoomScaleSheetLayoutView="100" workbookViewId="0">
      <selection activeCell="K3" sqref="K3"/>
    </sheetView>
  </sheetViews>
  <sheetFormatPr defaultRowHeight="12.75"/>
  <cols>
    <col min="1" max="1" width="4.42578125" style="1" customWidth="1"/>
    <col min="2" max="2" width="40.42578125" style="2" customWidth="1"/>
    <col min="3" max="3" width="8.7109375" style="2" customWidth="1"/>
    <col min="4" max="4" width="9.7109375" style="1" customWidth="1"/>
    <col min="5" max="5" width="9" style="1" customWidth="1"/>
    <col min="6" max="6" width="39.5703125" style="1" customWidth="1"/>
    <col min="7" max="7" width="9.42578125" style="1" customWidth="1"/>
    <col min="8" max="8" width="9.7109375" style="1" customWidth="1"/>
    <col min="9" max="9" width="9.140625" style="1" customWidth="1"/>
    <col min="10" max="10" width="4.140625" style="1" customWidth="1"/>
    <col min="11" max="16384" width="9.140625" style="1"/>
  </cols>
  <sheetData>
    <row r="1" spans="1:11" ht="29.25" customHeight="1">
      <c r="A1" s="555"/>
      <c r="B1" s="999" t="s">
        <v>553</v>
      </c>
      <c r="C1" s="999"/>
      <c r="D1" s="999"/>
      <c r="E1" s="999"/>
      <c r="F1" s="999"/>
      <c r="G1" s="999"/>
      <c r="H1" s="999"/>
      <c r="I1" s="999"/>
      <c r="J1" s="1000" t="s">
        <v>617</v>
      </c>
      <c r="K1" s="504"/>
    </row>
    <row r="2" spans="1:11" ht="13.5" customHeight="1" thickBot="1">
      <c r="A2" s="553"/>
      <c r="B2" s="554"/>
      <c r="C2" s="554"/>
      <c r="D2" s="553"/>
      <c r="E2" s="553"/>
      <c r="F2" s="553"/>
      <c r="G2" s="553"/>
      <c r="H2" s="553"/>
      <c r="I2" s="552" t="s">
        <v>403</v>
      </c>
      <c r="J2" s="1001"/>
      <c r="K2" s="504"/>
    </row>
    <row r="3" spans="1:11" ht="18" customHeight="1" thickBot="1">
      <c r="A3" s="1002" t="s">
        <v>3</v>
      </c>
      <c r="B3" s="549" t="s">
        <v>235</v>
      </c>
      <c r="C3" s="550"/>
      <c r="D3" s="551"/>
      <c r="E3" s="550"/>
      <c r="F3" s="549" t="s">
        <v>236</v>
      </c>
      <c r="G3" s="548"/>
      <c r="H3" s="548"/>
      <c r="I3" s="547"/>
      <c r="J3" s="1001"/>
      <c r="K3" s="504"/>
    </row>
    <row r="4" spans="1:11" s="3" customFormat="1" ht="14.25" customHeight="1">
      <c r="A4" s="1003"/>
      <c r="B4" s="1005" t="s">
        <v>237</v>
      </c>
      <c r="C4" s="978" t="s">
        <v>535</v>
      </c>
      <c r="D4" s="979"/>
      <c r="E4" s="980"/>
      <c r="F4" s="1005" t="s">
        <v>237</v>
      </c>
      <c r="G4" s="978" t="s">
        <v>535</v>
      </c>
      <c r="H4" s="979"/>
      <c r="I4" s="980"/>
      <c r="J4" s="1001"/>
    </row>
    <row r="5" spans="1:11" s="3" customFormat="1" ht="17.25" customHeight="1" thickBot="1">
      <c r="A5" s="1004"/>
      <c r="B5" s="1006"/>
      <c r="C5" s="265" t="s">
        <v>534</v>
      </c>
      <c r="D5" s="265" t="s">
        <v>533</v>
      </c>
      <c r="E5" s="264" t="s">
        <v>532</v>
      </c>
      <c r="F5" s="1006"/>
      <c r="G5" s="265" t="s">
        <v>534</v>
      </c>
      <c r="H5" s="265" t="s">
        <v>533</v>
      </c>
      <c r="I5" s="264" t="s">
        <v>532</v>
      </c>
      <c r="J5" s="1001"/>
    </row>
    <row r="6" spans="1:11" s="4" customFormat="1" ht="14.25" customHeight="1" thickBot="1">
      <c r="A6" s="546">
        <v>1</v>
      </c>
      <c r="B6" s="543">
        <v>2</v>
      </c>
      <c r="C6" s="545">
        <v>3</v>
      </c>
      <c r="D6" s="545">
        <v>4</v>
      </c>
      <c r="E6" s="544"/>
      <c r="F6" s="543">
        <v>5</v>
      </c>
      <c r="G6" s="542">
        <v>6</v>
      </c>
      <c r="H6" s="542">
        <v>7</v>
      </c>
      <c r="I6" s="541">
        <v>7</v>
      </c>
      <c r="J6" s="1001"/>
      <c r="K6" s="540"/>
    </row>
    <row r="7" spans="1:11" ht="15" customHeight="1">
      <c r="A7" s="539" t="s">
        <v>5</v>
      </c>
      <c r="B7" s="519" t="s">
        <v>238</v>
      </c>
      <c r="C7" s="538">
        <v>76077</v>
      </c>
      <c r="D7" s="538">
        <v>84255</v>
      </c>
      <c r="E7" s="537">
        <v>84390</v>
      </c>
      <c r="F7" s="519" t="s">
        <v>239</v>
      </c>
      <c r="G7" s="536">
        <v>50826</v>
      </c>
      <c r="H7" s="536">
        <v>53296</v>
      </c>
      <c r="I7" s="535">
        <v>55313</v>
      </c>
      <c r="J7" s="1001"/>
      <c r="K7" s="504"/>
    </row>
    <row r="8" spans="1:11" ht="27" customHeight="1">
      <c r="A8" s="516" t="s">
        <v>19</v>
      </c>
      <c r="B8" s="515" t="s">
        <v>240</v>
      </c>
      <c r="C8" s="514">
        <v>28400</v>
      </c>
      <c r="D8" s="514">
        <v>45048</v>
      </c>
      <c r="E8" s="513">
        <v>47322</v>
      </c>
      <c r="F8" s="515" t="s">
        <v>162</v>
      </c>
      <c r="G8" s="511">
        <v>12589</v>
      </c>
      <c r="H8" s="511">
        <v>13077</v>
      </c>
      <c r="I8" s="510">
        <v>13428</v>
      </c>
      <c r="J8" s="1001"/>
      <c r="K8" s="504"/>
    </row>
    <row r="9" spans="1:11" ht="15" customHeight="1">
      <c r="A9" s="516" t="s">
        <v>33</v>
      </c>
      <c r="B9" s="515" t="s">
        <v>241</v>
      </c>
      <c r="C9" s="514">
        <v>2145</v>
      </c>
      <c r="D9" s="514">
        <v>2145</v>
      </c>
      <c r="E9" s="513">
        <v>17581</v>
      </c>
      <c r="F9" s="515" t="s">
        <v>242</v>
      </c>
      <c r="G9" s="511">
        <v>44793</v>
      </c>
      <c r="H9" s="511">
        <v>60564</v>
      </c>
      <c r="I9" s="510">
        <v>61140</v>
      </c>
      <c r="J9" s="1001"/>
      <c r="K9" s="504"/>
    </row>
    <row r="10" spans="1:11" ht="15" customHeight="1">
      <c r="A10" s="516" t="s">
        <v>207</v>
      </c>
      <c r="B10" s="515" t="s">
        <v>243</v>
      </c>
      <c r="C10" s="514">
        <v>25179</v>
      </c>
      <c r="D10" s="514">
        <v>25179</v>
      </c>
      <c r="E10" s="513">
        <v>25172</v>
      </c>
      <c r="F10" s="515" t="s">
        <v>164</v>
      </c>
      <c r="G10" s="511">
        <v>23097</v>
      </c>
      <c r="H10" s="511">
        <v>23097</v>
      </c>
      <c r="I10" s="510">
        <v>23402</v>
      </c>
      <c r="J10" s="1001"/>
      <c r="K10" s="504"/>
    </row>
    <row r="11" spans="1:11" ht="15" customHeight="1">
      <c r="A11" s="516" t="s">
        <v>55</v>
      </c>
      <c r="B11" s="534" t="s">
        <v>244</v>
      </c>
      <c r="C11" s="514" t="s">
        <v>429</v>
      </c>
      <c r="D11" s="514">
        <v>32</v>
      </c>
      <c r="E11" s="513">
        <v>72</v>
      </c>
      <c r="F11" s="515" t="s">
        <v>166</v>
      </c>
      <c r="G11" s="511">
        <v>13102</v>
      </c>
      <c r="H11" s="511">
        <v>21732</v>
      </c>
      <c r="I11" s="510">
        <v>21427</v>
      </c>
      <c r="J11" s="1001"/>
      <c r="K11" s="504"/>
    </row>
    <row r="12" spans="1:11" ht="15" customHeight="1">
      <c r="A12" s="516" t="s">
        <v>77</v>
      </c>
      <c r="B12" s="515" t="s">
        <v>552</v>
      </c>
      <c r="C12" s="511" t="s">
        <v>429</v>
      </c>
      <c r="D12" s="511" t="s">
        <v>429</v>
      </c>
      <c r="E12" s="510" t="s">
        <v>429</v>
      </c>
      <c r="F12" s="515" t="s">
        <v>245</v>
      </c>
      <c r="G12" s="511" t="s">
        <v>429</v>
      </c>
      <c r="H12" s="511" t="s">
        <v>429</v>
      </c>
      <c r="I12" s="510" t="s">
        <v>429</v>
      </c>
      <c r="J12" s="1001"/>
      <c r="K12" s="504"/>
    </row>
    <row r="13" spans="1:11" ht="15" customHeight="1">
      <c r="A13" s="516" t="s">
        <v>218</v>
      </c>
      <c r="B13" s="515" t="s">
        <v>76</v>
      </c>
      <c r="C13" s="514">
        <v>2779</v>
      </c>
      <c r="D13" s="514">
        <v>2779</v>
      </c>
      <c r="E13" s="513">
        <v>2783</v>
      </c>
      <c r="F13" s="512"/>
      <c r="G13" s="511"/>
      <c r="H13" s="511"/>
      <c r="I13" s="510"/>
      <c r="J13" s="1001"/>
      <c r="K13" s="504"/>
    </row>
    <row r="14" spans="1:11" ht="12.95" customHeight="1">
      <c r="A14" s="516" t="s">
        <v>99</v>
      </c>
      <c r="B14" s="512"/>
      <c r="C14" s="514"/>
      <c r="D14" s="514"/>
      <c r="E14" s="510"/>
      <c r="F14" s="512"/>
      <c r="G14" s="511"/>
      <c r="H14" s="511"/>
      <c r="I14" s="510"/>
      <c r="J14" s="1001"/>
      <c r="K14" s="504"/>
    </row>
    <row r="15" spans="1:11" ht="12.95" customHeight="1">
      <c r="A15" s="516" t="s">
        <v>109</v>
      </c>
      <c r="B15" s="533"/>
      <c r="C15" s="511"/>
      <c r="D15" s="514"/>
      <c r="E15" s="510"/>
      <c r="F15" s="512"/>
      <c r="G15" s="511"/>
      <c r="H15" s="511"/>
      <c r="I15" s="510"/>
      <c r="J15" s="1001"/>
      <c r="K15" s="504"/>
    </row>
    <row r="16" spans="1:11" ht="12.95" customHeight="1">
      <c r="A16" s="516" t="s">
        <v>230</v>
      </c>
      <c r="B16" s="512"/>
      <c r="C16" s="514"/>
      <c r="D16" s="514"/>
      <c r="E16" s="510"/>
      <c r="F16" s="512"/>
      <c r="G16" s="511"/>
      <c r="H16" s="511"/>
      <c r="I16" s="510"/>
      <c r="J16" s="1001"/>
      <c r="K16" s="504"/>
    </row>
    <row r="17" spans="1:11" ht="12.95" customHeight="1">
      <c r="A17" s="516" t="s">
        <v>246</v>
      </c>
      <c r="B17" s="512"/>
      <c r="C17" s="514"/>
      <c r="D17" s="514"/>
      <c r="E17" s="510"/>
      <c r="F17" s="512"/>
      <c r="G17" s="511"/>
      <c r="H17" s="511"/>
      <c r="I17" s="510"/>
      <c r="J17" s="1001"/>
      <c r="K17" s="504"/>
    </row>
    <row r="18" spans="1:11" ht="12.95" customHeight="1" thickBot="1">
      <c r="A18" s="516" t="s">
        <v>247</v>
      </c>
      <c r="B18" s="532"/>
      <c r="C18" s="531"/>
      <c r="D18" s="531"/>
      <c r="E18" s="530"/>
      <c r="F18" s="512"/>
      <c r="G18" s="529"/>
      <c r="H18" s="529"/>
      <c r="I18" s="528"/>
      <c r="J18" s="1001"/>
      <c r="K18" s="504"/>
    </row>
    <row r="19" spans="1:11" ht="30" customHeight="1" thickBot="1">
      <c r="A19" s="509" t="s">
        <v>248</v>
      </c>
      <c r="B19" s="508" t="s">
        <v>249</v>
      </c>
      <c r="C19" s="527">
        <f>SUM(C7,C8,C10,C11,C13)</f>
        <v>132435</v>
      </c>
      <c r="D19" s="527">
        <f>SUM(D7,D8,D10,D11,D13)</f>
        <v>157293</v>
      </c>
      <c r="E19" s="527">
        <f>SUM(E7,E8,E10,E11,E13)</f>
        <v>159739</v>
      </c>
      <c r="F19" s="508" t="s">
        <v>250</v>
      </c>
      <c r="G19" s="506">
        <f>SUM(G7:G18)</f>
        <v>144407</v>
      </c>
      <c r="H19" s="506">
        <f>SUM(H7:H18)</f>
        <v>171766</v>
      </c>
      <c r="I19" s="505">
        <f>SUM(I7:I18)</f>
        <v>174710</v>
      </c>
      <c r="J19" s="1001"/>
      <c r="K19" s="504"/>
    </row>
    <row r="20" spans="1:11" ht="15" customHeight="1">
      <c r="A20" s="523" t="s">
        <v>251</v>
      </c>
      <c r="B20" s="522" t="s">
        <v>252</v>
      </c>
      <c r="C20" s="526">
        <v>11972</v>
      </c>
      <c r="D20" s="526">
        <v>14473</v>
      </c>
      <c r="E20" s="526">
        <v>14971</v>
      </c>
      <c r="F20" s="515" t="s">
        <v>253</v>
      </c>
      <c r="G20" s="518"/>
      <c r="H20" s="518"/>
      <c r="I20" s="517"/>
      <c r="J20" s="1001"/>
      <c r="K20" s="504"/>
    </row>
    <row r="21" spans="1:11" ht="15" customHeight="1">
      <c r="A21" s="516" t="s">
        <v>254</v>
      </c>
      <c r="B21" s="515" t="s">
        <v>255</v>
      </c>
      <c r="C21" s="514">
        <v>11972</v>
      </c>
      <c r="D21" s="514">
        <v>14473</v>
      </c>
      <c r="E21" s="513">
        <v>14971</v>
      </c>
      <c r="F21" s="515" t="s">
        <v>256</v>
      </c>
      <c r="G21" s="511"/>
      <c r="H21" s="511"/>
      <c r="I21" s="510"/>
      <c r="J21" s="1001"/>
      <c r="K21" s="504"/>
    </row>
    <row r="22" spans="1:11" ht="15" customHeight="1">
      <c r="A22" s="516" t="s">
        <v>257</v>
      </c>
      <c r="B22" s="515" t="s">
        <v>258</v>
      </c>
      <c r="C22" s="514"/>
      <c r="D22" s="514"/>
      <c r="E22" s="513"/>
      <c r="F22" s="515" t="s">
        <v>259</v>
      </c>
      <c r="G22" s="511"/>
      <c r="H22" s="511"/>
      <c r="I22" s="510"/>
      <c r="J22" s="1001"/>
      <c r="K22" s="504"/>
    </row>
    <row r="23" spans="1:11" ht="15" customHeight="1">
      <c r="A23" s="516" t="s">
        <v>260</v>
      </c>
      <c r="B23" s="515" t="s">
        <v>261</v>
      </c>
      <c r="C23" s="514"/>
      <c r="D23" s="514"/>
      <c r="E23" s="513"/>
      <c r="F23" s="515" t="s">
        <v>262</v>
      </c>
      <c r="G23" s="511"/>
      <c r="H23" s="511"/>
      <c r="I23" s="510"/>
      <c r="J23" s="1001"/>
      <c r="K23" s="504"/>
    </row>
    <row r="24" spans="1:11" ht="15" customHeight="1">
      <c r="A24" s="516" t="s">
        <v>263</v>
      </c>
      <c r="B24" s="515" t="s">
        <v>264</v>
      </c>
      <c r="C24" s="514"/>
      <c r="D24" s="514"/>
      <c r="E24" s="520"/>
      <c r="F24" s="522" t="s">
        <v>265</v>
      </c>
      <c r="G24" s="511"/>
      <c r="H24" s="511"/>
      <c r="I24" s="510"/>
      <c r="J24" s="1001"/>
      <c r="K24" s="504"/>
    </row>
    <row r="25" spans="1:11" ht="15" customHeight="1">
      <c r="A25" s="516" t="s">
        <v>266</v>
      </c>
      <c r="B25" s="515" t="s">
        <v>267</v>
      </c>
      <c r="C25" s="525">
        <f>+C26+C27</f>
        <v>0</v>
      </c>
      <c r="D25" s="525">
        <f>+D26+D27</f>
        <v>0</v>
      </c>
      <c r="E25" s="524"/>
      <c r="F25" s="515" t="s">
        <v>268</v>
      </c>
      <c r="G25" s="511"/>
      <c r="H25" s="511"/>
      <c r="I25" s="510"/>
      <c r="J25" s="1001"/>
      <c r="K25" s="504"/>
    </row>
    <row r="26" spans="1:11" ht="15" customHeight="1">
      <c r="A26" s="523" t="s">
        <v>269</v>
      </c>
      <c r="B26" s="522" t="s">
        <v>270</v>
      </c>
      <c r="C26" s="521"/>
      <c r="D26" s="521"/>
      <c r="E26" s="520"/>
      <c r="F26" s="519" t="s">
        <v>271</v>
      </c>
      <c r="G26" s="518"/>
      <c r="H26" s="518"/>
      <c r="I26" s="517"/>
      <c r="J26" s="1001"/>
      <c r="K26" s="504"/>
    </row>
    <row r="27" spans="1:11" ht="15" customHeight="1" thickBot="1">
      <c r="A27" s="516" t="s">
        <v>272</v>
      </c>
      <c r="B27" s="515" t="s">
        <v>273</v>
      </c>
      <c r="C27" s="514"/>
      <c r="D27" s="514"/>
      <c r="E27" s="513"/>
      <c r="F27" s="512"/>
      <c r="G27" s="511"/>
      <c r="H27" s="511"/>
      <c r="I27" s="510"/>
      <c r="J27" s="1001"/>
      <c r="K27" s="504"/>
    </row>
    <row r="28" spans="1:11" ht="29.25" customHeight="1" thickBot="1">
      <c r="A28" s="509" t="s">
        <v>274</v>
      </c>
      <c r="B28" s="508" t="s">
        <v>275</v>
      </c>
      <c r="C28" s="506">
        <f>+C20+C25</f>
        <v>11972</v>
      </c>
      <c r="D28" s="506">
        <f>+D20+D25</f>
        <v>14473</v>
      </c>
      <c r="E28" s="505">
        <f>+E20+E25</f>
        <v>14971</v>
      </c>
      <c r="F28" s="508" t="s">
        <v>276</v>
      </c>
      <c r="G28" s="506">
        <f>SUM(G20:G27)</f>
        <v>0</v>
      </c>
      <c r="H28" s="506">
        <f>SUM(H20:H27)</f>
        <v>0</v>
      </c>
      <c r="I28" s="505">
        <f>SUM(I20:I27)</f>
        <v>0</v>
      </c>
      <c r="J28" s="1001"/>
      <c r="K28" s="504"/>
    </row>
    <row r="29" spans="1:11" ht="20.25" customHeight="1" thickBot="1">
      <c r="A29" s="509" t="s">
        <v>277</v>
      </c>
      <c r="B29" s="508" t="s">
        <v>278</v>
      </c>
      <c r="C29" s="507">
        <f>+C19+C28</f>
        <v>144407</v>
      </c>
      <c r="D29" s="506">
        <f>+D19+D28</f>
        <v>171766</v>
      </c>
      <c r="E29" s="505">
        <f>+E19+E28</f>
        <v>174710</v>
      </c>
      <c r="F29" s="508" t="s">
        <v>279</v>
      </c>
      <c r="G29" s="507">
        <f>+G19+G28</f>
        <v>144407</v>
      </c>
      <c r="H29" s="506">
        <f>+H19+H28</f>
        <v>171766</v>
      </c>
      <c r="I29" s="505">
        <f>+I19+I28</f>
        <v>174710</v>
      </c>
      <c r="J29" s="1001"/>
      <c r="K29" s="504"/>
    </row>
    <row r="30" spans="1:11" ht="16.5" customHeight="1" thickBot="1">
      <c r="A30" s="509" t="s">
        <v>280</v>
      </c>
      <c r="B30" s="508" t="s">
        <v>281</v>
      </c>
      <c r="C30" s="507">
        <f>IF(C19-G19&lt;0,G19-C19,"-")</f>
        <v>11972</v>
      </c>
      <c r="D30" s="507">
        <f>IF(D19-H19&lt;0,H19-D19,"-")</f>
        <v>14473</v>
      </c>
      <c r="E30" s="507">
        <f>IF(E19-I19&lt;0,I19-E19,"-")</f>
        <v>14971</v>
      </c>
      <c r="F30" s="508" t="s">
        <v>282</v>
      </c>
      <c r="G30" s="507" t="str">
        <f>IF(C19-G19&gt;0,C19-G19,"-")</f>
        <v>-</v>
      </c>
      <c r="H30" s="506" t="str">
        <f>IF(C19-H19&gt;0,C19-H19,"-")</f>
        <v>-</v>
      </c>
      <c r="I30" s="505" t="str">
        <f>IF(E19-I19&gt;0,E19-I19,"-")</f>
        <v>-</v>
      </c>
      <c r="J30" s="1001"/>
      <c r="K30" s="504"/>
    </row>
    <row r="31" spans="1:11" ht="16.5" customHeight="1" thickBot="1">
      <c r="A31" s="509" t="s">
        <v>283</v>
      </c>
      <c r="B31" s="508" t="s">
        <v>284</v>
      </c>
      <c r="C31" s="507" t="str">
        <f>IF(C19+C20-G29&lt;0,G29-(C19+C20),"-")</f>
        <v>-</v>
      </c>
      <c r="D31" s="507" t="str">
        <f>IF(D19+D20-H29&lt;0,H29-(D19+D20),"-")</f>
        <v>-</v>
      </c>
      <c r="E31" s="507" t="str">
        <f>IF(E19+E20-I29&lt;0,I29-(E19+E20),"-")</f>
        <v>-</v>
      </c>
      <c r="F31" s="508" t="s">
        <v>285</v>
      </c>
      <c r="G31" s="507" t="str">
        <f>IF(C19+C20-G29&gt;0,C19+C20-G29,"-")</f>
        <v>-</v>
      </c>
      <c r="H31" s="506" t="str">
        <f>IF(C19+C20-H29&gt;0,C19+C20-H29,"-")</f>
        <v>-</v>
      </c>
      <c r="I31" s="505" t="str">
        <f>IF(E19+E20-I29&gt;0,E19+E20-I29,"-")</f>
        <v>-</v>
      </c>
      <c r="J31" s="1001"/>
      <c r="K31" s="504"/>
    </row>
    <row r="32" spans="1:11" s="243" customFormat="1" ht="15.75">
      <c r="A32" s="242"/>
      <c r="B32" s="503"/>
      <c r="C32" s="503"/>
      <c r="D32" s="503"/>
      <c r="E32" s="503"/>
      <c r="F32" s="503"/>
      <c r="G32" s="247"/>
      <c r="H32" s="247"/>
      <c r="I32" s="242"/>
      <c r="J32" s="242"/>
    </row>
    <row r="33" spans="2:3" s="243" customFormat="1">
      <c r="B33" s="244"/>
      <c r="C33" s="244"/>
    </row>
    <row r="34" spans="2:3" s="243" customFormat="1">
      <c r="B34" s="244"/>
      <c r="C34" s="244"/>
    </row>
    <row r="35" spans="2:3" s="243" customFormat="1">
      <c r="B35" s="244"/>
      <c r="C35" s="244"/>
    </row>
    <row r="36" spans="2:3" s="243" customFormat="1">
      <c r="B36" s="244"/>
      <c r="C36" s="244"/>
    </row>
    <row r="37" spans="2:3" s="243" customFormat="1">
      <c r="B37" s="244"/>
      <c r="C37" s="244"/>
    </row>
    <row r="38" spans="2:3" s="243" customFormat="1">
      <c r="B38" s="244"/>
      <c r="C38" s="244"/>
    </row>
    <row r="39" spans="2:3" s="243" customFormat="1">
      <c r="B39" s="244"/>
      <c r="C39" s="244"/>
    </row>
    <row r="40" spans="2:3" s="243" customFormat="1">
      <c r="B40" s="244"/>
      <c r="C40" s="244"/>
    </row>
    <row r="41" spans="2:3" s="243" customFormat="1">
      <c r="B41" s="244"/>
      <c r="C41" s="244"/>
    </row>
    <row r="42" spans="2:3" s="243" customFormat="1">
      <c r="B42" s="244"/>
      <c r="C42" s="244"/>
    </row>
    <row r="43" spans="2:3" s="243" customFormat="1">
      <c r="B43" s="244"/>
      <c r="C43" s="244"/>
    </row>
    <row r="44" spans="2:3" s="243" customFormat="1">
      <c r="B44" s="244"/>
      <c r="C44" s="244"/>
    </row>
    <row r="45" spans="2:3" s="243" customFormat="1">
      <c r="B45" s="244"/>
      <c r="C45" s="244"/>
    </row>
    <row r="46" spans="2:3" s="243" customFormat="1">
      <c r="B46" s="244"/>
      <c r="C46" s="244"/>
    </row>
  </sheetData>
  <mergeCells count="7">
    <mergeCell ref="C4:E4"/>
    <mergeCell ref="G4:I4"/>
    <mergeCell ref="B1:I1"/>
    <mergeCell ref="J1:J31"/>
    <mergeCell ref="A3:A5"/>
    <mergeCell ref="B4:B5"/>
    <mergeCell ref="F4:F5"/>
  </mergeCells>
  <printOptions horizontalCentered="1"/>
  <pageMargins left="0.11811023622047245" right="7.874015748031496E-2" top="0.70866141732283472" bottom="0.31496062992125984" header="0.6692913385826772" footer="0.27559055118110237"/>
  <pageSetup paperSize="9" orientation="landscape" verticalDpi="300" r:id="rId1"/>
  <headerFooter alignWithMargins="0">
    <oddHeader xml:space="preserve">&amp;R&amp;"Times New Roman CE,Félkövér dőlt"&amp;11 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92D050"/>
  </sheetPr>
  <dimension ref="A1:L39"/>
  <sheetViews>
    <sheetView topLeftCell="E28" zoomScaleNormal="100" zoomScaleSheetLayoutView="115" workbookViewId="0">
      <selection activeCell="J1" sqref="J1:J34"/>
    </sheetView>
  </sheetViews>
  <sheetFormatPr defaultRowHeight="12.75"/>
  <cols>
    <col min="1" max="1" width="5.85546875" style="1" customWidth="1"/>
    <col min="2" max="2" width="44.85546875" style="2" customWidth="1"/>
    <col min="3" max="3" width="10.42578125" style="1" customWidth="1"/>
    <col min="4" max="4" width="10" style="1" customWidth="1"/>
    <col min="5" max="5" width="9.7109375" style="1" customWidth="1"/>
    <col min="6" max="6" width="38.42578125" style="1" customWidth="1"/>
    <col min="7" max="8" width="9.7109375" style="1" customWidth="1"/>
    <col min="9" max="9" width="8.5703125" style="1" customWidth="1"/>
    <col min="10" max="10" width="4.140625" style="1" customWidth="1"/>
    <col min="11" max="16384" width="9.140625" style="1"/>
  </cols>
  <sheetData>
    <row r="1" spans="1:12" s="193" customFormat="1" ht="28.5" customHeight="1">
      <c r="A1" s="575"/>
      <c r="B1" s="578" t="s">
        <v>556</v>
      </c>
      <c r="C1" s="577"/>
      <c r="D1" s="577"/>
      <c r="E1" s="577"/>
      <c r="F1" s="577"/>
      <c r="G1" s="577"/>
      <c r="H1" s="577"/>
      <c r="I1" s="577"/>
      <c r="J1" s="1007" t="s">
        <v>618</v>
      </c>
    </row>
    <row r="2" spans="1:12" s="193" customFormat="1" ht="15.75" thickBot="1">
      <c r="A2" s="575"/>
      <c r="B2" s="576"/>
      <c r="C2" s="575"/>
      <c r="D2" s="575"/>
      <c r="E2" s="575"/>
      <c r="F2" s="575"/>
      <c r="G2" s="575"/>
      <c r="H2" s="575"/>
      <c r="I2" s="574" t="s">
        <v>517</v>
      </c>
      <c r="J2" s="1008"/>
    </row>
    <row r="3" spans="1:12" s="193" customFormat="1" ht="15.75" customHeight="1" thickBot="1">
      <c r="A3" s="1002" t="s">
        <v>3</v>
      </c>
      <c r="B3" s="549" t="s">
        <v>235</v>
      </c>
      <c r="C3" s="550"/>
      <c r="D3" s="551"/>
      <c r="E3" s="550"/>
      <c r="F3" s="549" t="s">
        <v>236</v>
      </c>
      <c r="G3" s="548"/>
      <c r="H3" s="548"/>
      <c r="I3" s="547"/>
      <c r="J3" s="1008"/>
    </row>
    <row r="4" spans="1:12" s="573" customFormat="1" ht="15.75" customHeight="1">
      <c r="A4" s="1003"/>
      <c r="B4" s="1005" t="s">
        <v>237</v>
      </c>
      <c r="C4" s="978" t="s">
        <v>535</v>
      </c>
      <c r="D4" s="979"/>
      <c r="E4" s="980"/>
      <c r="F4" s="1005" t="s">
        <v>237</v>
      </c>
      <c r="G4" s="978" t="s">
        <v>535</v>
      </c>
      <c r="H4" s="979"/>
      <c r="I4" s="980"/>
      <c r="J4" s="1008"/>
    </row>
    <row r="5" spans="1:12" s="573" customFormat="1" ht="15" thickBot="1">
      <c r="A5" s="1004"/>
      <c r="B5" s="1006"/>
      <c r="C5" s="265" t="s">
        <v>534</v>
      </c>
      <c r="D5" s="265" t="s">
        <v>533</v>
      </c>
      <c r="E5" s="264" t="s">
        <v>532</v>
      </c>
      <c r="F5" s="1006"/>
      <c r="G5" s="265" t="s">
        <v>534</v>
      </c>
      <c r="H5" s="265" t="s">
        <v>533</v>
      </c>
      <c r="I5" s="264" t="s">
        <v>532</v>
      </c>
      <c r="J5" s="1008"/>
    </row>
    <row r="6" spans="1:12" s="573" customFormat="1" ht="15" thickBot="1">
      <c r="A6" s="546">
        <v>1</v>
      </c>
      <c r="B6" s="543">
        <v>2</v>
      </c>
      <c r="C6" s="542">
        <v>3</v>
      </c>
      <c r="D6" s="542">
        <v>4</v>
      </c>
      <c r="E6" s="541"/>
      <c r="F6" s="543">
        <v>5</v>
      </c>
      <c r="G6" s="542">
        <v>6</v>
      </c>
      <c r="H6" s="542">
        <v>7</v>
      </c>
      <c r="I6" s="541">
        <v>7</v>
      </c>
      <c r="J6" s="1008"/>
    </row>
    <row r="7" spans="1:12" s="193" customFormat="1" ht="14.45" customHeight="1">
      <c r="A7" s="539" t="s">
        <v>5</v>
      </c>
      <c r="B7" s="519" t="s">
        <v>286</v>
      </c>
      <c r="C7" s="536">
        <v>109437</v>
      </c>
      <c r="D7" s="536">
        <v>114307</v>
      </c>
      <c r="E7" s="535">
        <v>114347</v>
      </c>
      <c r="F7" s="564" t="s">
        <v>186</v>
      </c>
      <c r="G7" s="536">
        <v>72198</v>
      </c>
      <c r="H7" s="536">
        <v>67894</v>
      </c>
      <c r="I7" s="535">
        <v>67396</v>
      </c>
      <c r="J7" s="1008"/>
    </row>
    <row r="8" spans="1:12" s="193" customFormat="1" ht="14.45" customHeight="1">
      <c r="A8" s="516" t="s">
        <v>19</v>
      </c>
      <c r="B8" s="515" t="s">
        <v>287</v>
      </c>
      <c r="C8" s="511">
        <v>58427</v>
      </c>
      <c r="D8" s="511">
        <v>43109</v>
      </c>
      <c r="E8" s="510">
        <v>43109</v>
      </c>
      <c r="F8" s="569" t="s">
        <v>288</v>
      </c>
      <c r="G8" s="511">
        <v>68338</v>
      </c>
      <c r="H8" s="511">
        <v>60833</v>
      </c>
      <c r="I8" s="510">
        <v>58693</v>
      </c>
      <c r="J8" s="1008"/>
      <c r="L8" s="556"/>
    </row>
    <row r="9" spans="1:12" s="193" customFormat="1" ht="14.45" customHeight="1">
      <c r="A9" s="516" t="s">
        <v>33</v>
      </c>
      <c r="B9" s="515" t="s">
        <v>289</v>
      </c>
      <c r="C9" s="511">
        <v>0</v>
      </c>
      <c r="D9" s="511"/>
      <c r="E9" s="510"/>
      <c r="F9" s="569" t="s">
        <v>188</v>
      </c>
      <c r="G9" s="511">
        <v>1800</v>
      </c>
      <c r="H9" s="511">
        <v>21800</v>
      </c>
      <c r="I9" s="510">
        <v>21840</v>
      </c>
      <c r="J9" s="1008"/>
    </row>
    <row r="10" spans="1:12" s="193" customFormat="1" ht="14.45" customHeight="1">
      <c r="A10" s="516" t="s">
        <v>207</v>
      </c>
      <c r="B10" s="515" t="s">
        <v>555</v>
      </c>
      <c r="C10" s="511"/>
      <c r="D10" s="511"/>
      <c r="E10" s="510"/>
      <c r="F10" s="569" t="s">
        <v>290</v>
      </c>
      <c r="G10" s="511">
        <v>0</v>
      </c>
      <c r="H10" s="511">
        <v>0</v>
      </c>
      <c r="I10" s="510"/>
      <c r="J10" s="1008"/>
    </row>
    <row r="11" spans="1:12" s="193" customFormat="1" ht="14.45" customHeight="1">
      <c r="A11" s="516" t="s">
        <v>55</v>
      </c>
      <c r="B11" s="515" t="s">
        <v>291</v>
      </c>
      <c r="C11" s="511"/>
      <c r="D11" s="511"/>
      <c r="E11" s="510"/>
      <c r="F11" s="569" t="s">
        <v>190</v>
      </c>
      <c r="G11" s="511">
        <v>51539</v>
      </c>
      <c r="H11" s="511">
        <v>58451</v>
      </c>
      <c r="I11" s="510">
        <v>58451</v>
      </c>
      <c r="J11" s="1008"/>
    </row>
    <row r="12" spans="1:12" s="193" customFormat="1" ht="14.45" customHeight="1">
      <c r="A12" s="516" t="s">
        <v>77</v>
      </c>
      <c r="B12" s="515" t="s">
        <v>292</v>
      </c>
      <c r="C12" s="511">
        <v>3800</v>
      </c>
      <c r="D12" s="518">
        <v>3800</v>
      </c>
      <c r="E12" s="517">
        <v>3800</v>
      </c>
      <c r="F12" s="570" t="s">
        <v>245</v>
      </c>
      <c r="G12" s="511"/>
      <c r="H12" s="511"/>
      <c r="I12" s="510"/>
      <c r="J12" s="1008"/>
    </row>
    <row r="13" spans="1:12" s="193" customFormat="1" ht="12.95" customHeight="1">
      <c r="A13" s="516" t="s">
        <v>218</v>
      </c>
      <c r="B13" s="512"/>
      <c r="C13" s="511"/>
      <c r="D13" s="511"/>
      <c r="E13" s="510"/>
      <c r="F13" s="562"/>
      <c r="G13" s="511"/>
      <c r="H13" s="511"/>
      <c r="I13" s="510"/>
      <c r="J13" s="1008"/>
    </row>
    <row r="14" spans="1:12" s="193" customFormat="1" ht="12.95" customHeight="1">
      <c r="A14" s="516" t="s">
        <v>99</v>
      </c>
      <c r="B14" s="512"/>
      <c r="C14" s="511"/>
      <c r="D14" s="511"/>
      <c r="E14" s="510"/>
      <c r="F14" s="562"/>
      <c r="G14" s="511"/>
      <c r="H14" s="511"/>
      <c r="I14" s="510"/>
      <c r="J14" s="1008"/>
    </row>
    <row r="15" spans="1:12" s="193" customFormat="1" ht="12.95" customHeight="1">
      <c r="A15" s="516" t="s">
        <v>109</v>
      </c>
      <c r="B15" s="512"/>
      <c r="C15" s="511"/>
      <c r="D15" s="511"/>
      <c r="E15" s="510"/>
      <c r="F15" s="562"/>
      <c r="G15" s="511"/>
      <c r="H15" s="511"/>
      <c r="I15" s="510"/>
      <c r="J15" s="1008"/>
    </row>
    <row r="16" spans="1:12" s="193" customFormat="1" ht="12.95" customHeight="1">
      <c r="A16" s="516" t="s">
        <v>230</v>
      </c>
      <c r="B16" s="512"/>
      <c r="C16" s="511"/>
      <c r="D16" s="511"/>
      <c r="E16" s="510"/>
      <c r="F16" s="562"/>
      <c r="G16" s="511"/>
      <c r="H16" s="511"/>
      <c r="I16" s="510"/>
      <c r="J16" s="1008"/>
    </row>
    <row r="17" spans="1:10" s="193" customFormat="1" ht="12.95" customHeight="1" thickBot="1">
      <c r="A17" s="523" t="s">
        <v>246</v>
      </c>
      <c r="B17" s="572"/>
      <c r="C17" s="518"/>
      <c r="D17" s="518"/>
      <c r="E17" s="517"/>
      <c r="F17" s="570"/>
      <c r="G17" s="518"/>
      <c r="H17" s="518"/>
      <c r="I17" s="517"/>
      <c r="J17" s="1008"/>
    </row>
    <row r="18" spans="1:10" s="193" customFormat="1" ht="35.25" customHeight="1" thickBot="1">
      <c r="A18" s="509" t="s">
        <v>247</v>
      </c>
      <c r="B18" s="508" t="s">
        <v>293</v>
      </c>
      <c r="C18" s="506">
        <f>+C7+C9+C10+C12+C13+C14+C15+C16+C17</f>
        <v>113237</v>
      </c>
      <c r="D18" s="506">
        <f>+D7+D9+D10+D12+D13+D14+D15+D16+D17</f>
        <v>118107</v>
      </c>
      <c r="E18" s="505">
        <f>+E7+E9+E10+E12+E13+E14+E15+E16+E17</f>
        <v>118147</v>
      </c>
      <c r="F18" s="559" t="s">
        <v>294</v>
      </c>
      <c r="G18" s="506">
        <f>+G7+G9+G11+G12+G13+G14+G15+G16+G17</f>
        <v>125537</v>
      </c>
      <c r="H18" s="506">
        <f>+H7+H9+H11+H12+H13+H14+H15+H16+H17</f>
        <v>148145</v>
      </c>
      <c r="I18" s="505">
        <f>+I7+I9+I11+I12+I13+I14+I15+I16+I17</f>
        <v>147687</v>
      </c>
      <c r="J18" s="1008"/>
    </row>
    <row r="19" spans="1:10" s="193" customFormat="1" ht="14.45" customHeight="1">
      <c r="A19" s="539" t="s">
        <v>248</v>
      </c>
      <c r="B19" s="571" t="s">
        <v>295</v>
      </c>
      <c r="C19" s="566">
        <f>+C20+C21+C22+C23+C24</f>
        <v>12300</v>
      </c>
      <c r="D19" s="566">
        <v>30038</v>
      </c>
      <c r="E19" s="566">
        <v>29540</v>
      </c>
      <c r="F19" s="569" t="s">
        <v>253</v>
      </c>
      <c r="G19" s="536"/>
      <c r="H19" s="536"/>
      <c r="I19" s="535"/>
      <c r="J19" s="1008"/>
    </row>
    <row r="20" spans="1:10" s="193" customFormat="1" ht="14.45" customHeight="1">
      <c r="A20" s="516" t="s">
        <v>251</v>
      </c>
      <c r="B20" s="515" t="s">
        <v>296</v>
      </c>
      <c r="C20" s="511">
        <v>12300</v>
      </c>
      <c r="D20" s="511">
        <v>30038</v>
      </c>
      <c r="E20" s="510">
        <v>29540</v>
      </c>
      <c r="F20" s="569" t="s">
        <v>297</v>
      </c>
      <c r="G20" s="511"/>
      <c r="H20" s="511"/>
      <c r="I20" s="510"/>
      <c r="J20" s="1008"/>
    </row>
    <row r="21" spans="1:10" s="193" customFormat="1" ht="14.45" customHeight="1">
      <c r="A21" s="539" t="s">
        <v>254</v>
      </c>
      <c r="B21" s="515" t="s">
        <v>298</v>
      </c>
      <c r="C21" s="511"/>
      <c r="D21" s="511"/>
      <c r="E21" s="510"/>
      <c r="F21" s="569" t="s">
        <v>259</v>
      </c>
      <c r="G21" s="511"/>
      <c r="H21" s="511"/>
      <c r="I21" s="510"/>
      <c r="J21" s="1008"/>
    </row>
    <row r="22" spans="1:10" s="193" customFormat="1" ht="14.45" customHeight="1">
      <c r="A22" s="516" t="s">
        <v>257</v>
      </c>
      <c r="B22" s="515" t="s">
        <v>299</v>
      </c>
      <c r="C22" s="511"/>
      <c r="D22" s="511"/>
      <c r="E22" s="510"/>
      <c r="F22" s="569" t="s">
        <v>262</v>
      </c>
      <c r="G22" s="511"/>
      <c r="H22" s="511"/>
      <c r="I22" s="510"/>
      <c r="J22" s="1008"/>
    </row>
    <row r="23" spans="1:10" s="193" customFormat="1" ht="14.45" customHeight="1">
      <c r="A23" s="539" t="s">
        <v>260</v>
      </c>
      <c r="B23" s="515" t="s">
        <v>300</v>
      </c>
      <c r="C23" s="511"/>
      <c r="D23" s="518"/>
      <c r="E23" s="517"/>
      <c r="F23" s="570" t="s">
        <v>265</v>
      </c>
      <c r="G23" s="511"/>
      <c r="H23" s="511"/>
      <c r="I23" s="510"/>
      <c r="J23" s="1008"/>
    </row>
    <row r="24" spans="1:10" s="193" customFormat="1" ht="14.45" customHeight="1">
      <c r="A24" s="516" t="s">
        <v>263</v>
      </c>
      <c r="B24" s="563" t="s">
        <v>301</v>
      </c>
      <c r="C24" s="511"/>
      <c r="D24" s="511"/>
      <c r="E24" s="510"/>
      <c r="F24" s="569" t="s">
        <v>302</v>
      </c>
      <c r="G24" s="511"/>
      <c r="H24" s="511"/>
      <c r="I24" s="510"/>
      <c r="J24" s="1008"/>
    </row>
    <row r="25" spans="1:10" s="193" customFormat="1" ht="14.45" customHeight="1">
      <c r="A25" s="539" t="s">
        <v>266</v>
      </c>
      <c r="B25" s="568" t="s">
        <v>303</v>
      </c>
      <c r="C25" s="567">
        <f>+C26+C27+C28+C29+C30</f>
        <v>0</v>
      </c>
      <c r="D25" s="566"/>
      <c r="E25" s="565"/>
      <c r="F25" s="564" t="s">
        <v>271</v>
      </c>
      <c r="G25" s="511"/>
      <c r="H25" s="511"/>
      <c r="I25" s="510"/>
      <c r="J25" s="1008"/>
    </row>
    <row r="26" spans="1:10" s="193" customFormat="1" ht="14.45" customHeight="1">
      <c r="A26" s="516" t="s">
        <v>269</v>
      </c>
      <c r="B26" s="563" t="s">
        <v>304</v>
      </c>
      <c r="C26" s="511"/>
      <c r="D26" s="536"/>
      <c r="E26" s="535"/>
      <c r="F26" s="564" t="s">
        <v>305</v>
      </c>
      <c r="G26" s="511"/>
      <c r="H26" s="511"/>
      <c r="I26" s="510"/>
      <c r="J26" s="1008"/>
    </row>
    <row r="27" spans="1:10" s="193" customFormat="1" ht="14.45" customHeight="1">
      <c r="A27" s="539" t="s">
        <v>272</v>
      </c>
      <c r="B27" s="563" t="s">
        <v>306</v>
      </c>
      <c r="C27" s="511"/>
      <c r="D27" s="536"/>
      <c r="E27" s="535"/>
      <c r="F27" s="560"/>
      <c r="G27" s="511"/>
      <c r="H27" s="511"/>
      <c r="I27" s="510"/>
      <c r="J27" s="1008"/>
    </row>
    <row r="28" spans="1:10" s="193" customFormat="1" ht="14.45" customHeight="1">
      <c r="A28" s="516" t="s">
        <v>274</v>
      </c>
      <c r="B28" s="515" t="s">
        <v>307</v>
      </c>
      <c r="C28" s="511"/>
      <c r="D28" s="536"/>
      <c r="E28" s="535"/>
      <c r="F28" s="560"/>
      <c r="G28" s="511"/>
      <c r="H28" s="511"/>
      <c r="I28" s="510"/>
      <c r="J28" s="1008"/>
    </row>
    <row r="29" spans="1:10" s="193" customFormat="1" ht="14.45" customHeight="1">
      <c r="A29" s="539" t="s">
        <v>277</v>
      </c>
      <c r="B29" s="519" t="s">
        <v>308</v>
      </c>
      <c r="C29" s="511"/>
      <c r="D29" s="511"/>
      <c r="E29" s="510"/>
      <c r="F29" s="562"/>
      <c r="G29" s="511"/>
      <c r="H29" s="511"/>
      <c r="I29" s="510"/>
      <c r="J29" s="1008"/>
    </row>
    <row r="30" spans="1:10" s="193" customFormat="1" ht="14.45" customHeight="1" thickBot="1">
      <c r="A30" s="516" t="s">
        <v>280</v>
      </c>
      <c r="B30" s="561" t="s">
        <v>309</v>
      </c>
      <c r="C30" s="511"/>
      <c r="D30" s="536"/>
      <c r="E30" s="535"/>
      <c r="F30" s="560"/>
      <c r="G30" s="511"/>
      <c r="H30" s="511"/>
      <c r="I30" s="510"/>
      <c r="J30" s="1008"/>
    </row>
    <row r="31" spans="1:10" s="193" customFormat="1" ht="36" customHeight="1" thickBot="1">
      <c r="A31" s="509" t="s">
        <v>283</v>
      </c>
      <c r="B31" s="508" t="s">
        <v>310</v>
      </c>
      <c r="C31" s="506">
        <f>+C19+C25</f>
        <v>12300</v>
      </c>
      <c r="D31" s="506">
        <f>+D19+D25</f>
        <v>30038</v>
      </c>
      <c r="E31" s="506">
        <f>+E19+E25</f>
        <v>29540</v>
      </c>
      <c r="F31" s="559" t="s">
        <v>554</v>
      </c>
      <c r="G31" s="506">
        <f>SUM(G19:G30)</f>
        <v>0</v>
      </c>
      <c r="H31" s="506">
        <f>SUM(H19:H30)</f>
        <v>0</v>
      </c>
      <c r="I31" s="505">
        <f>SUM(I19:I30)</f>
        <v>0</v>
      </c>
      <c r="J31" s="1008"/>
    </row>
    <row r="32" spans="1:10" s="193" customFormat="1" ht="15.75" thickBot="1">
      <c r="A32" s="509" t="s">
        <v>311</v>
      </c>
      <c r="B32" s="508" t="s">
        <v>312</v>
      </c>
      <c r="C32" s="507">
        <f>+C18+C31</f>
        <v>125537</v>
      </c>
      <c r="D32" s="527">
        <f>+D18+D31</f>
        <v>148145</v>
      </c>
      <c r="E32" s="507">
        <f>+E18+E31</f>
        <v>147687</v>
      </c>
      <c r="F32" s="559" t="s">
        <v>313</v>
      </c>
      <c r="G32" s="507">
        <f>+G18+G31</f>
        <v>125537</v>
      </c>
      <c r="H32" s="506">
        <f>+H18+H31</f>
        <v>148145</v>
      </c>
      <c r="I32" s="505">
        <f>+I18+I31</f>
        <v>147687</v>
      </c>
      <c r="J32" s="1008"/>
    </row>
    <row r="33" spans="1:10" s="193" customFormat="1" ht="15.75" thickBot="1">
      <c r="A33" s="509" t="s">
        <v>314</v>
      </c>
      <c r="B33" s="508" t="s">
        <v>281</v>
      </c>
      <c r="C33" s="507">
        <f>IF(C18-G18&lt;0,G18-C18,"-")</f>
        <v>12300</v>
      </c>
      <c r="D33" s="507">
        <f>IF(D18-H18&lt;0,H18-D18,"-")</f>
        <v>30038</v>
      </c>
      <c r="E33" s="507">
        <f>IF(E18-I18&lt;0,I18-E18,"-")</f>
        <v>29540</v>
      </c>
      <c r="F33" s="559" t="s">
        <v>282</v>
      </c>
      <c r="G33" s="558"/>
      <c r="H33" s="506"/>
      <c r="I33" s="505" t="str">
        <f>IF(C18-I18&gt;0,C18-I18,"-")</f>
        <v>-</v>
      </c>
      <c r="J33" s="1008"/>
    </row>
    <row r="34" spans="1:10" s="193" customFormat="1" ht="15.75" thickBot="1">
      <c r="A34" s="509" t="s">
        <v>315</v>
      </c>
      <c r="B34" s="508" t="s">
        <v>284</v>
      </c>
      <c r="C34" s="507" t="str">
        <f>IF(C18+C19-G32&lt;0,I32-(C18+C19),"-")</f>
        <v>-</v>
      </c>
      <c r="D34" s="527" t="str">
        <f>IF(D18+D19-I32&lt;0,J32-(D18+D19),"-")</f>
        <v>-</v>
      </c>
      <c r="E34" s="507" t="str">
        <f>IF(E18+E19-J32&lt;0,K32-(E18+E19),"-")</f>
        <v>-</v>
      </c>
      <c r="F34" s="559" t="s">
        <v>285</v>
      </c>
      <c r="G34" s="558"/>
      <c r="H34" s="506"/>
      <c r="I34" s="505" t="str">
        <f>IF(C18+C19-I32&gt;0,C18+C19-I32,"-")</f>
        <v>-</v>
      </c>
      <c r="J34" s="1008"/>
    </row>
    <row r="35" spans="1:10" s="193" customFormat="1" ht="15">
      <c r="A35" s="556"/>
      <c r="B35" s="557"/>
      <c r="C35" s="556"/>
      <c r="D35" s="556"/>
      <c r="E35" s="556"/>
      <c r="F35" s="556"/>
      <c r="G35" s="556"/>
      <c r="H35" s="556"/>
      <c r="I35" s="556"/>
      <c r="J35" s="556"/>
    </row>
    <row r="36" spans="1:10" s="155" customFormat="1" ht="15.75">
      <c r="A36" s="153"/>
      <c r="B36" s="154"/>
      <c r="C36" s="153"/>
      <c r="D36" s="153"/>
      <c r="E36" s="153"/>
      <c r="F36" s="153"/>
      <c r="G36" s="153"/>
      <c r="H36" s="153"/>
      <c r="I36" s="153"/>
      <c r="J36" s="153"/>
    </row>
    <row r="37" spans="1:10" s="155" customFormat="1" ht="15.75">
      <c r="A37" s="153"/>
      <c r="B37" s="154"/>
      <c r="C37" s="153"/>
      <c r="D37" s="153"/>
      <c r="E37" s="153"/>
      <c r="F37" s="153"/>
      <c r="G37" s="153"/>
      <c r="H37" s="153"/>
      <c r="I37" s="153"/>
      <c r="J37" s="153"/>
    </row>
    <row r="38" spans="1:10" s="155" customFormat="1" ht="15.75">
      <c r="B38" s="156"/>
    </row>
    <row r="39" spans="1:10" s="155" customFormat="1" ht="15.75">
      <c r="B39" s="156"/>
    </row>
  </sheetData>
  <mergeCells count="6">
    <mergeCell ref="J1:J34"/>
    <mergeCell ref="A3:A5"/>
    <mergeCell ref="B4:B5"/>
    <mergeCell ref="F4:F5"/>
    <mergeCell ref="C4:E4"/>
    <mergeCell ref="G4:I4"/>
  </mergeCells>
  <printOptions horizontalCentered="1"/>
  <pageMargins left="0.19685039370078741" right="0.19685039370078741" top="0.47244094488188981" bottom="0.78740157480314965" header="0.47244094488188981" footer="0.78740157480314965"/>
  <pageSetup paperSize="9" scale="93" orientation="landscape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92D050"/>
  </sheetPr>
  <dimension ref="A1:G12"/>
  <sheetViews>
    <sheetView zoomScale="120" zoomScaleNormal="120" workbookViewId="0">
      <selection sqref="A1:F1"/>
    </sheetView>
  </sheetViews>
  <sheetFormatPr defaultRowHeight="15"/>
  <cols>
    <col min="1" max="1" width="4.85546875" style="5" customWidth="1"/>
    <col min="2" max="2" width="30.5703125" style="5" customWidth="1"/>
    <col min="3" max="6" width="12" style="5" customWidth="1"/>
    <col min="7" max="16384" width="9.140625" style="5"/>
  </cols>
  <sheetData>
    <row r="1" spans="1:7">
      <c r="A1" s="1009" t="s">
        <v>529</v>
      </c>
      <c r="B1" s="1009"/>
      <c r="C1" s="1009"/>
      <c r="D1" s="1009"/>
      <c r="E1" s="1009"/>
      <c r="F1" s="1009"/>
    </row>
    <row r="2" spans="1:7">
      <c r="A2" s="158"/>
      <c r="B2" s="158"/>
      <c r="C2" s="158"/>
      <c r="D2" s="158"/>
      <c r="E2" s="158"/>
      <c r="F2" s="158"/>
    </row>
    <row r="3" spans="1:7" ht="33" customHeight="1">
      <c r="A3" s="1010" t="s">
        <v>518</v>
      </c>
      <c r="B3" s="1010"/>
      <c r="C3" s="1010"/>
      <c r="D3" s="1010"/>
      <c r="E3" s="1010"/>
      <c r="F3" s="1010"/>
    </row>
    <row r="4" spans="1:7" ht="33" customHeight="1">
      <c r="A4" s="157"/>
      <c r="B4" s="157"/>
      <c r="C4" s="157"/>
      <c r="D4" s="157"/>
      <c r="E4" s="157"/>
      <c r="F4" s="157"/>
    </row>
    <row r="5" spans="1:7" ht="15.95" customHeight="1" thickBot="1">
      <c r="A5" s="6"/>
      <c r="B5" s="6"/>
      <c r="C5" s="1011"/>
      <c r="D5" s="1011"/>
      <c r="E5" s="1012" t="s">
        <v>434</v>
      </c>
      <c r="F5" s="1012"/>
      <c r="G5" s="7"/>
    </row>
    <row r="6" spans="1:7" ht="63" customHeight="1">
      <c r="A6" s="1013" t="s">
        <v>316</v>
      </c>
      <c r="B6" s="1015" t="s">
        <v>317</v>
      </c>
      <c r="C6" s="1015" t="s">
        <v>318</v>
      </c>
      <c r="D6" s="1015"/>
      <c r="E6" s="1015"/>
      <c r="F6" s="1017" t="s">
        <v>319</v>
      </c>
    </row>
    <row r="7" spans="1:7" ht="15.75" thickBot="1">
      <c r="A7" s="1014"/>
      <c r="B7" s="1016"/>
      <c r="C7" s="8" t="s">
        <v>320</v>
      </c>
      <c r="D7" s="8" t="s">
        <v>321</v>
      </c>
      <c r="E7" s="8" t="s">
        <v>322</v>
      </c>
      <c r="F7" s="1018"/>
    </row>
    <row r="8" spans="1:7" ht="15.75" thickBot="1">
      <c r="A8" s="9">
        <v>1</v>
      </c>
      <c r="B8" s="10">
        <v>2</v>
      </c>
      <c r="C8" s="10">
        <v>3</v>
      </c>
      <c r="D8" s="10">
        <v>4</v>
      </c>
      <c r="E8" s="10">
        <v>5</v>
      </c>
      <c r="F8" s="11">
        <v>6</v>
      </c>
    </row>
    <row r="9" spans="1:7">
      <c r="A9" s="109" t="s">
        <v>5</v>
      </c>
      <c r="B9" s="110" t="s">
        <v>437</v>
      </c>
      <c r="C9" s="111"/>
      <c r="D9" s="111"/>
      <c r="E9" s="111"/>
      <c r="F9" s="112">
        <f>SUM(C9:E9)</f>
        <v>0</v>
      </c>
    </row>
    <row r="10" spans="1:7">
      <c r="A10" s="109"/>
      <c r="B10" s="110" t="s">
        <v>438</v>
      </c>
      <c r="C10" s="111"/>
      <c r="D10" s="111"/>
      <c r="E10" s="111"/>
      <c r="F10" s="112">
        <f>SUM(C10:E10)</f>
        <v>0</v>
      </c>
    </row>
    <row r="11" spans="1:7" ht="15.75" thickBot="1">
      <c r="A11" s="12"/>
      <c r="B11" s="13" t="s">
        <v>439</v>
      </c>
      <c r="C11" s="14">
        <v>9350</v>
      </c>
      <c r="D11" s="14">
        <v>18700</v>
      </c>
      <c r="E11" s="14"/>
      <c r="F11" s="15">
        <f>SUM(C11:E11)</f>
        <v>28050</v>
      </c>
    </row>
    <row r="12" spans="1:7" s="20" customFormat="1" thickBot="1">
      <c r="A12" s="16" t="s">
        <v>19</v>
      </c>
      <c r="B12" s="17" t="s">
        <v>323</v>
      </c>
      <c r="C12" s="18">
        <f>SUM(C9:C11)</f>
        <v>9350</v>
      </c>
      <c r="D12" s="18">
        <f>SUM(D9:D11)</f>
        <v>18700</v>
      </c>
      <c r="E12" s="18">
        <f>SUM(E9:E11)</f>
        <v>0</v>
      </c>
      <c r="F12" s="19">
        <f>SUM(F9:F11)</f>
        <v>28050</v>
      </c>
    </row>
  </sheetData>
  <mergeCells count="8">
    <mergeCell ref="A1:F1"/>
    <mergeCell ref="A3:F3"/>
    <mergeCell ref="C5:D5"/>
    <mergeCell ref="E5:F5"/>
    <mergeCell ref="A6:A7"/>
    <mergeCell ref="B6:B7"/>
    <mergeCell ref="C6:E6"/>
    <mergeCell ref="F6:F7"/>
  </mergeCells>
  <phoneticPr fontId="37" type="noConversion"/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>
    <oddHeader xml:space="preserve">&amp;R&amp;"Times New Roman CE,Félkövér dőlt" 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92D050"/>
  </sheetPr>
  <dimension ref="A1:D24"/>
  <sheetViews>
    <sheetView zoomScale="120" zoomScaleNormal="120" workbookViewId="0">
      <selection activeCell="A16" sqref="A16:C16"/>
    </sheetView>
  </sheetViews>
  <sheetFormatPr defaultRowHeight="15"/>
  <cols>
    <col min="1" max="1" width="4.85546875" style="5" customWidth="1"/>
    <col min="2" max="2" width="58.85546875" style="5" customWidth="1"/>
    <col min="3" max="3" width="16.7109375" style="5" customWidth="1"/>
    <col min="4" max="16384" width="9.140625" style="5"/>
  </cols>
  <sheetData>
    <row r="1" spans="1:4">
      <c r="A1" s="1009" t="s">
        <v>530</v>
      </c>
      <c r="B1" s="1009"/>
      <c r="C1" s="1009"/>
    </row>
    <row r="2" spans="1:4" ht="46.5" customHeight="1">
      <c r="A2" s="1010" t="s">
        <v>440</v>
      </c>
      <c r="B2" s="1010"/>
      <c r="C2" s="1010"/>
    </row>
    <row r="3" spans="1:4" ht="15.95" customHeight="1" thickBot="1">
      <c r="A3" s="159"/>
      <c r="B3" s="159"/>
      <c r="C3" s="160" t="s">
        <v>434</v>
      </c>
      <c r="D3" s="7"/>
    </row>
    <row r="4" spans="1:4" ht="26.25" customHeight="1" thickBot="1">
      <c r="A4" s="164" t="s">
        <v>316</v>
      </c>
      <c r="B4" s="165" t="s">
        <v>324</v>
      </c>
      <c r="C4" s="166" t="s">
        <v>4</v>
      </c>
    </row>
    <row r="5" spans="1:4" ht="15.75" thickBot="1">
      <c r="A5" s="167">
        <v>1</v>
      </c>
      <c r="B5" s="168">
        <v>2</v>
      </c>
      <c r="C5" s="169">
        <v>3</v>
      </c>
    </row>
    <row r="6" spans="1:4">
      <c r="A6" s="170" t="s">
        <v>5</v>
      </c>
      <c r="B6" s="171" t="s">
        <v>325</v>
      </c>
      <c r="C6" s="172">
        <v>20600</v>
      </c>
    </row>
    <row r="7" spans="1:4" ht="30">
      <c r="A7" s="173" t="s">
        <v>19</v>
      </c>
      <c r="B7" s="174" t="s">
        <v>326</v>
      </c>
      <c r="C7" s="175"/>
    </row>
    <row r="8" spans="1:4">
      <c r="A8" s="173" t="s">
        <v>33</v>
      </c>
      <c r="B8" s="176" t="s">
        <v>327</v>
      </c>
      <c r="C8" s="175"/>
    </row>
    <row r="9" spans="1:4" ht="30">
      <c r="A9" s="173" t="s">
        <v>207</v>
      </c>
      <c r="B9" s="176" t="s">
        <v>328</v>
      </c>
      <c r="C9" s="175"/>
    </row>
    <row r="10" spans="1:4">
      <c r="A10" s="177" t="s">
        <v>55</v>
      </c>
      <c r="B10" s="176" t="s">
        <v>329</v>
      </c>
      <c r="C10" s="178">
        <v>500</v>
      </c>
    </row>
    <row r="11" spans="1:4" ht="16.5" customHeight="1" thickBot="1">
      <c r="A11" s="173" t="s">
        <v>77</v>
      </c>
      <c r="B11" s="179" t="s">
        <v>330</v>
      </c>
      <c r="C11" s="175"/>
    </row>
    <row r="12" spans="1:4" ht="16.5" thickBot="1">
      <c r="A12" s="1023" t="s">
        <v>520</v>
      </c>
      <c r="B12" s="1024"/>
      <c r="C12" s="161">
        <f>SUM(C6:C11)</f>
        <v>21100</v>
      </c>
    </row>
    <row r="13" spans="1:4" ht="15.75">
      <c r="A13" s="162"/>
      <c r="B13" s="162"/>
      <c r="C13" s="163"/>
    </row>
    <row r="14" spans="1:4" ht="15.75">
      <c r="A14" s="162"/>
      <c r="B14" s="162"/>
      <c r="C14" s="163"/>
    </row>
    <row r="15" spans="1:4" ht="15.75">
      <c r="A15" s="162"/>
      <c r="B15" s="162"/>
      <c r="C15" s="163"/>
    </row>
    <row r="16" spans="1:4">
      <c r="A16" s="1009" t="s">
        <v>531</v>
      </c>
      <c r="B16" s="1009"/>
      <c r="C16" s="1009"/>
    </row>
    <row r="18" spans="1:3">
      <c r="A18" s="1010" t="s">
        <v>519</v>
      </c>
      <c r="B18" s="1010"/>
      <c r="C18" s="1010"/>
    </row>
    <row r="19" spans="1:3" ht="15.75" thickBot="1">
      <c r="A19" s="6"/>
      <c r="B19" s="6"/>
      <c r="C19" s="180" t="s">
        <v>2</v>
      </c>
    </row>
    <row r="20" spans="1:3" ht="43.5" thickBot="1">
      <c r="A20" s="181" t="s">
        <v>316</v>
      </c>
      <c r="B20" s="182" t="s">
        <v>331</v>
      </c>
      <c r="C20" s="183" t="s">
        <v>332</v>
      </c>
    </row>
    <row r="21" spans="1:3" ht="15.75" thickBot="1">
      <c r="A21" s="184">
        <v>1</v>
      </c>
      <c r="B21" s="185">
        <v>2</v>
      </c>
      <c r="C21" s="186">
        <v>3</v>
      </c>
    </row>
    <row r="22" spans="1:3">
      <c r="A22" s="1019" t="s">
        <v>5</v>
      </c>
      <c r="B22" s="187" t="s">
        <v>499</v>
      </c>
      <c r="C22" s="1021">
        <v>9350</v>
      </c>
    </row>
    <row r="23" spans="1:3" ht="15.75" thickBot="1">
      <c r="A23" s="1020"/>
      <c r="B23" s="188" t="s">
        <v>439</v>
      </c>
      <c r="C23" s="1022"/>
    </row>
    <row r="24" spans="1:3" ht="29.25" thickBot="1">
      <c r="A24" s="189" t="s">
        <v>19</v>
      </c>
      <c r="B24" s="190" t="s">
        <v>333</v>
      </c>
      <c r="C24" s="191">
        <f>SUM(C22:C23)</f>
        <v>9350</v>
      </c>
    </row>
  </sheetData>
  <mergeCells count="7">
    <mergeCell ref="A22:A23"/>
    <mergeCell ref="C22:C23"/>
    <mergeCell ref="A1:C1"/>
    <mergeCell ref="A16:C16"/>
    <mergeCell ref="A2:C2"/>
    <mergeCell ref="A12:B12"/>
    <mergeCell ref="A18:C18"/>
  </mergeCells>
  <phoneticPr fontId="37" type="noConversion"/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T328"/>
  <sheetViews>
    <sheetView topLeftCell="H1" workbookViewId="0">
      <selection sqref="A1:S1"/>
    </sheetView>
  </sheetViews>
  <sheetFormatPr defaultRowHeight="12.75"/>
  <cols>
    <col min="1" max="1" width="2.7109375" style="113" customWidth="1"/>
    <col min="2" max="2" width="36" style="113" customWidth="1"/>
    <col min="3" max="3" width="6.42578125" style="113" customWidth="1"/>
    <col min="4" max="5" width="6.7109375" style="113" customWidth="1"/>
    <col min="6" max="6" width="5.42578125" style="113" customWidth="1"/>
    <col min="7" max="7" width="6.140625" style="113" customWidth="1"/>
    <col min="8" max="8" width="6.42578125" style="113" customWidth="1"/>
    <col min="9" max="12" width="5.42578125" style="113" customWidth="1"/>
    <col min="13" max="13" width="5.5703125" style="113" customWidth="1"/>
    <col min="14" max="14" width="6.140625" style="113" customWidth="1"/>
    <col min="15" max="15" width="5.7109375" style="113" customWidth="1"/>
    <col min="16" max="17" width="5.85546875" style="113" customWidth="1"/>
    <col min="18" max="18" width="5.42578125" style="113" customWidth="1"/>
    <col min="19" max="19" width="5.85546875" style="113" customWidth="1"/>
    <col min="20" max="20" width="5.5703125" style="113" customWidth="1"/>
    <col min="21" max="21" width="6.42578125" style="113" customWidth="1"/>
    <col min="22" max="16384" width="9.140625" style="113"/>
  </cols>
  <sheetData>
    <row r="1" spans="1:20" s="580" customFormat="1" ht="12">
      <c r="A1" s="1044" t="s">
        <v>619</v>
      </c>
      <c r="B1" s="1044"/>
      <c r="C1" s="1044"/>
      <c r="D1" s="1044"/>
      <c r="E1" s="1044"/>
      <c r="F1" s="1044"/>
      <c r="G1" s="1044"/>
      <c r="H1" s="1044"/>
      <c r="I1" s="1044"/>
      <c r="J1" s="1044"/>
      <c r="K1" s="1044"/>
      <c r="L1" s="1044"/>
      <c r="M1" s="1044"/>
      <c r="N1" s="1044"/>
      <c r="O1" s="1044"/>
      <c r="P1" s="1044"/>
      <c r="Q1" s="1044"/>
      <c r="R1" s="1044"/>
      <c r="S1" s="1044"/>
    </row>
    <row r="2" spans="1:20" s="580" customFormat="1" ht="12">
      <c r="A2" s="581"/>
      <c r="B2" s="1045" t="s">
        <v>441</v>
      </c>
      <c r="C2" s="1045"/>
      <c r="D2" s="1045"/>
      <c r="E2" s="1045"/>
      <c r="F2" s="1045"/>
      <c r="G2" s="1045"/>
      <c r="H2" s="1045"/>
      <c r="I2" s="1045"/>
      <c r="J2" s="1045"/>
      <c r="K2" s="1045"/>
      <c r="L2" s="1045"/>
      <c r="M2" s="1045"/>
      <c r="N2" s="1045"/>
      <c r="O2" s="1045"/>
      <c r="P2" s="1045"/>
      <c r="Q2" s="1045"/>
      <c r="R2" s="1045"/>
      <c r="S2" s="1045"/>
    </row>
    <row r="3" spans="1:20" s="580" customFormat="1" ht="12">
      <c r="A3" s="581"/>
      <c r="B3" s="1045" t="s">
        <v>521</v>
      </c>
      <c r="C3" s="1045"/>
      <c r="D3" s="1045"/>
      <c r="E3" s="1045"/>
      <c r="F3" s="1045"/>
      <c r="G3" s="1045"/>
      <c r="H3" s="1045"/>
      <c r="I3" s="1045"/>
      <c r="J3" s="1045"/>
      <c r="K3" s="1045"/>
      <c r="L3" s="1045"/>
      <c r="M3" s="1045"/>
      <c r="N3" s="1045"/>
      <c r="O3" s="1045"/>
      <c r="P3" s="1045"/>
      <c r="Q3" s="1045"/>
      <c r="R3" s="1045"/>
      <c r="S3" s="1045"/>
    </row>
    <row r="4" spans="1:20" s="580" customFormat="1" thickBot="1">
      <c r="A4" s="581"/>
      <c r="B4" s="581"/>
      <c r="C4" s="581"/>
      <c r="D4" s="675"/>
      <c r="E4" s="675"/>
      <c r="F4" s="675"/>
      <c r="G4" s="581"/>
      <c r="H4" s="581"/>
      <c r="I4" s="581"/>
      <c r="J4" s="581"/>
      <c r="K4" s="581"/>
      <c r="L4" s="581"/>
      <c r="M4" s="581"/>
      <c r="N4" s="581"/>
      <c r="O4" s="581"/>
      <c r="P4" s="1044" t="s">
        <v>2</v>
      </c>
      <c r="Q4" s="1044"/>
      <c r="R4" s="1044"/>
      <c r="S4" s="1044"/>
    </row>
    <row r="5" spans="1:20" s="580" customFormat="1" ht="15" customHeight="1">
      <c r="A5" s="1031" t="s">
        <v>576</v>
      </c>
      <c r="B5" s="654"/>
      <c r="C5" s="1033" t="s">
        <v>394</v>
      </c>
      <c r="D5" s="1034"/>
      <c r="E5" s="1039"/>
      <c r="F5" s="1033" t="s">
        <v>442</v>
      </c>
      <c r="G5" s="1034"/>
      <c r="H5" s="1034"/>
      <c r="I5" s="1034"/>
      <c r="J5" s="1034"/>
      <c r="K5" s="1034"/>
      <c r="L5" s="1034"/>
      <c r="M5" s="1034"/>
      <c r="N5" s="1034"/>
      <c r="O5" s="1034"/>
      <c r="P5" s="1034"/>
      <c r="Q5" s="1034"/>
      <c r="R5" s="1034"/>
      <c r="S5" s="1034"/>
      <c r="T5" s="653"/>
    </row>
    <row r="6" spans="1:20" s="580" customFormat="1" ht="12">
      <c r="A6" s="1032"/>
      <c r="B6" s="652" t="s">
        <v>237</v>
      </c>
      <c r="C6" s="1025" t="s">
        <v>575</v>
      </c>
      <c r="D6" s="1026"/>
      <c r="E6" s="1027"/>
      <c r="F6" s="1028" t="s">
        <v>443</v>
      </c>
      <c r="G6" s="1029"/>
      <c r="H6" s="1030"/>
      <c r="I6" s="1028" t="s">
        <v>444</v>
      </c>
      <c r="J6" s="1029"/>
      <c r="K6" s="1030"/>
      <c r="L6" s="1028" t="s">
        <v>445</v>
      </c>
      <c r="M6" s="1029"/>
      <c r="N6" s="1030"/>
      <c r="O6" s="1028" t="s">
        <v>446</v>
      </c>
      <c r="P6" s="1029"/>
      <c r="Q6" s="1030"/>
      <c r="R6" s="1028" t="s">
        <v>574</v>
      </c>
      <c r="S6" s="1029"/>
      <c r="T6" s="1046"/>
    </row>
    <row r="7" spans="1:20" s="580" customFormat="1" ht="12">
      <c r="A7" s="1032"/>
      <c r="B7" s="651"/>
      <c r="C7" s="1040"/>
      <c r="D7" s="1041"/>
      <c r="E7" s="1042"/>
      <c r="F7" s="1036" t="s">
        <v>447</v>
      </c>
      <c r="G7" s="1037"/>
      <c r="H7" s="1043"/>
      <c r="I7" s="1036" t="s">
        <v>448</v>
      </c>
      <c r="J7" s="1037"/>
      <c r="K7" s="1043"/>
      <c r="L7" s="1036" t="s">
        <v>449</v>
      </c>
      <c r="M7" s="1037"/>
      <c r="N7" s="1043"/>
      <c r="O7" s="1036" t="s">
        <v>450</v>
      </c>
      <c r="P7" s="1037"/>
      <c r="Q7" s="1043"/>
      <c r="R7" s="1036" t="s">
        <v>573</v>
      </c>
      <c r="S7" s="1037"/>
      <c r="T7" s="1038"/>
    </row>
    <row r="8" spans="1:20" s="580" customFormat="1" ht="12">
      <c r="A8" s="1032"/>
      <c r="B8" s="650"/>
      <c r="C8" s="649" t="s">
        <v>572</v>
      </c>
      <c r="D8" s="648" t="s">
        <v>571</v>
      </c>
      <c r="E8" s="648" t="s">
        <v>543</v>
      </c>
      <c r="F8" s="646" t="s">
        <v>572</v>
      </c>
      <c r="G8" s="647" t="s">
        <v>571</v>
      </c>
      <c r="H8" s="647" t="s">
        <v>543</v>
      </c>
      <c r="I8" s="646" t="s">
        <v>572</v>
      </c>
      <c r="J8" s="647" t="s">
        <v>571</v>
      </c>
      <c r="K8" s="647" t="s">
        <v>543</v>
      </c>
      <c r="L8" s="646" t="s">
        <v>572</v>
      </c>
      <c r="M8" s="647" t="s">
        <v>571</v>
      </c>
      <c r="N8" s="647" t="s">
        <v>543</v>
      </c>
      <c r="O8" s="646" t="s">
        <v>572</v>
      </c>
      <c r="P8" s="647" t="s">
        <v>571</v>
      </c>
      <c r="Q8" s="647" t="s">
        <v>543</v>
      </c>
      <c r="R8" s="646" t="s">
        <v>572</v>
      </c>
      <c r="S8" s="645" t="s">
        <v>571</v>
      </c>
      <c r="T8" s="644" t="s">
        <v>571</v>
      </c>
    </row>
    <row r="9" spans="1:20" s="580" customFormat="1" ht="12">
      <c r="A9" s="643"/>
      <c r="B9" s="642"/>
      <c r="C9" s="641"/>
      <c r="D9" s="640" t="s">
        <v>570</v>
      </c>
      <c r="E9" s="640" t="s">
        <v>541</v>
      </c>
      <c r="F9" s="638"/>
      <c r="G9" s="639" t="s">
        <v>570</v>
      </c>
      <c r="H9" s="639" t="s">
        <v>541</v>
      </c>
      <c r="I9" s="638"/>
      <c r="J9" s="639" t="s">
        <v>570</v>
      </c>
      <c r="K9" s="639" t="s">
        <v>541</v>
      </c>
      <c r="L9" s="638"/>
      <c r="M9" s="639" t="s">
        <v>570</v>
      </c>
      <c r="N9" s="639" t="s">
        <v>541</v>
      </c>
      <c r="O9" s="638"/>
      <c r="P9" s="639" t="s">
        <v>570</v>
      </c>
      <c r="Q9" s="639" t="s">
        <v>541</v>
      </c>
      <c r="R9" s="638"/>
      <c r="S9" s="637" t="s">
        <v>570</v>
      </c>
      <c r="T9" s="636" t="s">
        <v>570</v>
      </c>
    </row>
    <row r="10" spans="1:20" s="580" customFormat="1" ht="12">
      <c r="A10" s="602" t="s">
        <v>451</v>
      </c>
      <c r="B10" s="642" t="s">
        <v>580</v>
      </c>
      <c r="C10" s="609">
        <f>SUM(I10,L10,F10,O10,R10,)</f>
        <v>103334</v>
      </c>
      <c r="D10" s="609">
        <f>SUM(G10,J10,M10,P10,S10,)</f>
        <v>127543</v>
      </c>
      <c r="E10" s="593">
        <f>SUM(H10,K10,N10,Q10,T10,)</f>
        <v>130487</v>
      </c>
      <c r="F10" s="609">
        <f t="shared" ref="F10:P10" si="0">SUM(F12,F15:F30,F32,F69:F76)</f>
        <v>23706</v>
      </c>
      <c r="G10" s="609">
        <f t="shared" si="0"/>
        <v>24374</v>
      </c>
      <c r="H10" s="609">
        <f t="shared" si="0"/>
        <v>26391</v>
      </c>
      <c r="I10" s="609">
        <f t="shared" si="0"/>
        <v>5127</v>
      </c>
      <c r="J10" s="609">
        <f t="shared" si="0"/>
        <v>5031</v>
      </c>
      <c r="K10" s="609">
        <f t="shared" si="0"/>
        <v>5382</v>
      </c>
      <c r="L10" s="609">
        <f t="shared" si="0"/>
        <v>38613</v>
      </c>
      <c r="M10" s="609">
        <f t="shared" si="0"/>
        <v>54003</v>
      </c>
      <c r="N10" s="609">
        <f t="shared" si="0"/>
        <v>54579</v>
      </c>
      <c r="O10" s="609">
        <f t="shared" si="0"/>
        <v>23097</v>
      </c>
      <c r="P10" s="609">
        <f t="shared" si="0"/>
        <v>23097</v>
      </c>
      <c r="Q10" s="609">
        <f>SUM(Q12,Q15:Q30,Q32,Q69:Q79)</f>
        <v>23402</v>
      </c>
      <c r="R10" s="607">
        <f>SUM(R12,R15:R30,R32,R69:R78)</f>
        <v>12791</v>
      </c>
      <c r="S10" s="607">
        <f>SUM(S12,S15:S30,S32,S69:S78)</f>
        <v>21038</v>
      </c>
      <c r="T10" s="607">
        <f>SUM(T12,T15:T30,T32,T69:T78)</f>
        <v>20733</v>
      </c>
    </row>
    <row r="11" spans="1:20" s="580" customFormat="1" ht="12">
      <c r="A11" s="595"/>
      <c r="B11" s="674" t="s">
        <v>452</v>
      </c>
      <c r="C11" s="605"/>
      <c r="D11" s="605"/>
      <c r="E11" s="605"/>
      <c r="F11" s="591"/>
      <c r="G11" s="591"/>
      <c r="H11" s="591"/>
      <c r="I11" s="591"/>
      <c r="J11" s="591"/>
      <c r="K11" s="591"/>
      <c r="L11" s="591"/>
      <c r="M11" s="591"/>
      <c r="N11" s="591"/>
      <c r="O11" s="591"/>
      <c r="P11" s="591"/>
      <c r="Q11" s="590"/>
      <c r="R11" s="590"/>
      <c r="S11" s="590"/>
      <c r="T11" s="589"/>
    </row>
    <row r="12" spans="1:20" s="580" customFormat="1" ht="12">
      <c r="A12" s="602" t="s">
        <v>5</v>
      </c>
      <c r="B12" s="667" t="s">
        <v>453</v>
      </c>
      <c r="C12" s="593">
        <f>SUM(I12,L12,F12,O12,R12,)</f>
        <v>15614</v>
      </c>
      <c r="D12" s="593">
        <f>SUM(G12,J12,M12,P12,S12,)</f>
        <v>15783</v>
      </c>
      <c r="E12" s="593">
        <f>SUM(H12,K12,N12,Q12,T12,)</f>
        <v>16203</v>
      </c>
      <c r="F12" s="593">
        <v>6524</v>
      </c>
      <c r="G12" s="593">
        <v>6631</v>
      </c>
      <c r="H12" s="593">
        <v>6667</v>
      </c>
      <c r="I12" s="593">
        <v>1897</v>
      </c>
      <c r="J12" s="593">
        <v>1843</v>
      </c>
      <c r="K12" s="593">
        <v>1845</v>
      </c>
      <c r="L12" s="593">
        <v>7093</v>
      </c>
      <c r="M12" s="593">
        <v>7093</v>
      </c>
      <c r="N12" s="593">
        <v>7591</v>
      </c>
      <c r="O12" s="593">
        <v>100</v>
      </c>
      <c r="P12" s="593">
        <v>100</v>
      </c>
      <c r="Q12" s="673">
        <v>100</v>
      </c>
      <c r="R12" s="673">
        <v>0</v>
      </c>
      <c r="S12" s="673">
        <v>116</v>
      </c>
      <c r="T12" s="672">
        <v>0</v>
      </c>
    </row>
    <row r="13" spans="1:20" s="580" customFormat="1" ht="12">
      <c r="A13" s="595"/>
      <c r="B13" s="671" t="s">
        <v>579</v>
      </c>
      <c r="C13" s="609">
        <f>SUM(I13,L13,F13,O13,R13,)</f>
        <v>60</v>
      </c>
      <c r="D13" s="609">
        <f>SUM(G13,J13,M13,P13,S13,)</f>
        <v>60</v>
      </c>
      <c r="E13" s="609">
        <f>SUM(H13,K13,N13,Q13,T13,)</f>
        <v>60</v>
      </c>
      <c r="F13" s="670">
        <v>0</v>
      </c>
      <c r="G13" s="670"/>
      <c r="H13" s="670"/>
      <c r="I13" s="670">
        <v>0</v>
      </c>
      <c r="J13" s="670"/>
      <c r="K13" s="670"/>
      <c r="L13" s="670">
        <v>60</v>
      </c>
      <c r="M13" s="670">
        <v>60</v>
      </c>
      <c r="N13" s="670">
        <v>60</v>
      </c>
      <c r="O13" s="670">
        <v>0</v>
      </c>
      <c r="P13" s="670"/>
      <c r="Q13" s="669"/>
      <c r="R13" s="669">
        <v>0</v>
      </c>
      <c r="S13" s="669">
        <v>0</v>
      </c>
      <c r="T13" s="668">
        <v>0</v>
      </c>
    </row>
    <row r="14" spans="1:20" s="580" customFormat="1" ht="12">
      <c r="A14" s="602" t="s">
        <v>19</v>
      </c>
      <c r="B14" s="667" t="s">
        <v>454</v>
      </c>
      <c r="C14" s="605"/>
      <c r="D14" s="605"/>
      <c r="E14" s="605"/>
      <c r="F14" s="591"/>
      <c r="G14" s="591"/>
      <c r="H14" s="591"/>
      <c r="I14" s="591"/>
      <c r="J14" s="591"/>
      <c r="K14" s="591"/>
      <c r="L14" s="591"/>
      <c r="M14" s="591"/>
      <c r="N14" s="591"/>
      <c r="O14" s="591"/>
      <c r="P14" s="591"/>
      <c r="Q14" s="591"/>
      <c r="R14" s="590"/>
      <c r="S14" s="590"/>
      <c r="T14" s="589"/>
    </row>
    <row r="15" spans="1:20" s="580" customFormat="1" ht="12">
      <c r="A15" s="595"/>
      <c r="B15" s="662" t="s">
        <v>455</v>
      </c>
      <c r="C15" s="593">
        <f t="shared" ref="C15:C30" si="1">SUM(I15,L15,F15,O15,R15,)</f>
        <v>4132</v>
      </c>
      <c r="D15" s="593">
        <f t="shared" ref="D15:D30" si="2">SUM(G15,J15,M15,P15,S15,)</f>
        <v>27162</v>
      </c>
      <c r="E15" s="593">
        <f t="shared" ref="E15:E30" si="3">SUM(H15,K15,N15,Q15,T15,)</f>
        <v>27240</v>
      </c>
      <c r="F15" s="591">
        <v>0</v>
      </c>
      <c r="G15" s="591"/>
      <c r="H15" s="591"/>
      <c r="I15" s="591">
        <v>0</v>
      </c>
      <c r="J15" s="591"/>
      <c r="K15" s="591"/>
      <c r="L15" s="591">
        <v>3923</v>
      </c>
      <c r="M15" s="591">
        <v>19313</v>
      </c>
      <c r="N15" s="591">
        <v>19391</v>
      </c>
      <c r="O15" s="591">
        <v>0</v>
      </c>
      <c r="P15" s="591">
        <v>0</v>
      </c>
      <c r="Q15" s="591">
        <v>0</v>
      </c>
      <c r="R15" s="590">
        <v>209</v>
      </c>
      <c r="S15" s="590">
        <v>7849</v>
      </c>
      <c r="T15" s="589">
        <v>7849</v>
      </c>
    </row>
    <row r="16" spans="1:20" s="580" customFormat="1" ht="12">
      <c r="A16" s="595"/>
      <c r="B16" s="662" t="s">
        <v>456</v>
      </c>
      <c r="C16" s="593">
        <f t="shared" si="1"/>
        <v>2357</v>
      </c>
      <c r="D16" s="593">
        <f t="shared" si="2"/>
        <v>2357</v>
      </c>
      <c r="E16" s="593">
        <f t="shared" si="3"/>
        <v>2357</v>
      </c>
      <c r="F16" s="591">
        <v>0</v>
      </c>
      <c r="G16" s="591"/>
      <c r="H16" s="591"/>
      <c r="I16" s="591">
        <v>0</v>
      </c>
      <c r="J16" s="591"/>
      <c r="K16" s="591"/>
      <c r="L16" s="591">
        <v>1857</v>
      </c>
      <c r="M16" s="591">
        <v>1857</v>
      </c>
      <c r="N16" s="591">
        <v>1857</v>
      </c>
      <c r="O16" s="591">
        <v>0</v>
      </c>
      <c r="P16" s="591">
        <v>0</v>
      </c>
      <c r="Q16" s="591">
        <v>0</v>
      </c>
      <c r="R16" s="590">
        <v>500</v>
      </c>
      <c r="S16" s="590">
        <v>500</v>
      </c>
      <c r="T16" s="589">
        <v>500</v>
      </c>
    </row>
    <row r="17" spans="1:20" s="580" customFormat="1" ht="12">
      <c r="A17" s="595"/>
      <c r="B17" s="662" t="s">
        <v>457</v>
      </c>
      <c r="C17" s="593">
        <f t="shared" si="1"/>
        <v>3149</v>
      </c>
      <c r="D17" s="593">
        <f t="shared" si="2"/>
        <v>3149</v>
      </c>
      <c r="E17" s="593">
        <f t="shared" si="3"/>
        <v>3149</v>
      </c>
      <c r="F17" s="591">
        <v>0</v>
      </c>
      <c r="G17" s="591"/>
      <c r="H17" s="591"/>
      <c r="I17" s="591">
        <v>0</v>
      </c>
      <c r="J17" s="591"/>
      <c r="K17" s="591"/>
      <c r="L17" s="591">
        <v>3149</v>
      </c>
      <c r="M17" s="591">
        <v>3149</v>
      </c>
      <c r="N17" s="591">
        <v>3149</v>
      </c>
      <c r="O17" s="591">
        <v>0</v>
      </c>
      <c r="P17" s="591">
        <v>0</v>
      </c>
      <c r="Q17" s="591">
        <v>0</v>
      </c>
      <c r="R17" s="590">
        <v>0</v>
      </c>
      <c r="S17" s="590">
        <v>0</v>
      </c>
      <c r="T17" s="589">
        <v>0</v>
      </c>
    </row>
    <row r="18" spans="1:20" s="580" customFormat="1" ht="12">
      <c r="A18" s="595"/>
      <c r="B18" s="662" t="s">
        <v>458</v>
      </c>
      <c r="C18" s="593">
        <f t="shared" si="1"/>
        <v>896</v>
      </c>
      <c r="D18" s="593">
        <f t="shared" si="2"/>
        <v>896</v>
      </c>
      <c r="E18" s="593">
        <f t="shared" si="3"/>
        <v>896</v>
      </c>
      <c r="F18" s="591">
        <v>0</v>
      </c>
      <c r="G18" s="591"/>
      <c r="H18" s="591"/>
      <c r="I18" s="591">
        <v>0</v>
      </c>
      <c r="J18" s="591"/>
      <c r="K18" s="591"/>
      <c r="L18" s="591">
        <v>896</v>
      </c>
      <c r="M18" s="591">
        <v>896</v>
      </c>
      <c r="N18" s="591">
        <v>896</v>
      </c>
      <c r="O18" s="591">
        <v>0</v>
      </c>
      <c r="P18" s="591">
        <v>0</v>
      </c>
      <c r="Q18" s="591">
        <v>0</v>
      </c>
      <c r="R18" s="590">
        <v>0</v>
      </c>
      <c r="S18" s="590">
        <v>0</v>
      </c>
      <c r="T18" s="589">
        <v>0</v>
      </c>
    </row>
    <row r="19" spans="1:20" s="580" customFormat="1" ht="12">
      <c r="A19" s="595"/>
      <c r="B19" s="662" t="s">
        <v>459</v>
      </c>
      <c r="C19" s="593">
        <f t="shared" si="1"/>
        <v>1211</v>
      </c>
      <c r="D19" s="593">
        <f t="shared" si="2"/>
        <v>1211</v>
      </c>
      <c r="E19" s="593">
        <f t="shared" si="3"/>
        <v>1211</v>
      </c>
      <c r="F19" s="591">
        <v>0</v>
      </c>
      <c r="G19" s="591"/>
      <c r="H19" s="591"/>
      <c r="I19" s="591">
        <v>0</v>
      </c>
      <c r="J19" s="591"/>
      <c r="K19" s="591"/>
      <c r="L19" s="591">
        <v>1211</v>
      </c>
      <c r="M19" s="591">
        <v>1211</v>
      </c>
      <c r="N19" s="591">
        <v>1211</v>
      </c>
      <c r="O19" s="591">
        <v>0</v>
      </c>
      <c r="P19" s="591">
        <v>0</v>
      </c>
      <c r="Q19" s="591">
        <v>0</v>
      </c>
      <c r="R19" s="590">
        <v>0</v>
      </c>
      <c r="S19" s="590">
        <v>0</v>
      </c>
      <c r="T19" s="589">
        <v>0</v>
      </c>
    </row>
    <row r="20" spans="1:20" s="580" customFormat="1" ht="12">
      <c r="A20" s="595"/>
      <c r="B20" s="662" t="s">
        <v>460</v>
      </c>
      <c r="C20" s="593">
        <f t="shared" si="1"/>
        <v>6247</v>
      </c>
      <c r="D20" s="593">
        <f t="shared" si="2"/>
        <v>6337</v>
      </c>
      <c r="E20" s="593">
        <f t="shared" si="3"/>
        <v>6588</v>
      </c>
      <c r="F20" s="591">
        <v>1686</v>
      </c>
      <c r="G20" s="591">
        <v>1758</v>
      </c>
      <c r="H20" s="591">
        <v>2121</v>
      </c>
      <c r="I20" s="591">
        <v>472</v>
      </c>
      <c r="J20" s="591">
        <v>359</v>
      </c>
      <c r="K20" s="591">
        <v>378</v>
      </c>
      <c r="L20" s="591">
        <v>4073</v>
      </c>
      <c r="M20" s="591">
        <v>4073</v>
      </c>
      <c r="N20" s="591">
        <v>4073</v>
      </c>
      <c r="O20" s="591">
        <v>0</v>
      </c>
      <c r="P20" s="591">
        <v>0</v>
      </c>
      <c r="Q20" s="591">
        <v>0</v>
      </c>
      <c r="R20" s="590">
        <v>16</v>
      </c>
      <c r="S20" s="590">
        <v>147</v>
      </c>
      <c r="T20" s="589">
        <v>16</v>
      </c>
    </row>
    <row r="21" spans="1:20" s="580" customFormat="1" ht="12">
      <c r="A21" s="595"/>
      <c r="B21" s="662" t="s">
        <v>461</v>
      </c>
      <c r="C21" s="593">
        <f t="shared" si="1"/>
        <v>5528</v>
      </c>
      <c r="D21" s="593">
        <f t="shared" si="2"/>
        <v>5528</v>
      </c>
      <c r="E21" s="593">
        <f t="shared" si="3"/>
        <v>5528</v>
      </c>
      <c r="F21" s="591"/>
      <c r="G21" s="591"/>
      <c r="H21" s="591"/>
      <c r="I21" s="591">
        <v>0</v>
      </c>
      <c r="J21" s="591"/>
      <c r="K21" s="591"/>
      <c r="L21" s="591">
        <v>5528</v>
      </c>
      <c r="M21" s="591">
        <v>5528</v>
      </c>
      <c r="N21" s="591">
        <v>5528</v>
      </c>
      <c r="O21" s="591">
        <v>0</v>
      </c>
      <c r="P21" s="591">
        <v>0</v>
      </c>
      <c r="Q21" s="591">
        <v>0</v>
      </c>
      <c r="R21" s="590">
        <v>0</v>
      </c>
      <c r="S21" s="590">
        <v>0</v>
      </c>
      <c r="T21" s="589">
        <v>0</v>
      </c>
    </row>
    <row r="22" spans="1:20" s="580" customFormat="1" ht="12">
      <c r="A22" s="595"/>
      <c r="B22" s="662" t="s">
        <v>462</v>
      </c>
      <c r="C22" s="593">
        <f t="shared" si="1"/>
        <v>480</v>
      </c>
      <c r="D22" s="593">
        <f t="shared" si="2"/>
        <v>480</v>
      </c>
      <c r="E22" s="593">
        <f t="shared" si="3"/>
        <v>480</v>
      </c>
      <c r="F22" s="591">
        <v>0</v>
      </c>
      <c r="G22" s="591"/>
      <c r="H22" s="591"/>
      <c r="I22" s="591">
        <v>0</v>
      </c>
      <c r="J22" s="591"/>
      <c r="K22" s="591"/>
      <c r="L22" s="591">
        <v>480</v>
      </c>
      <c r="M22" s="591">
        <v>480</v>
      </c>
      <c r="N22" s="591">
        <v>480</v>
      </c>
      <c r="O22" s="591">
        <v>0</v>
      </c>
      <c r="P22" s="591">
        <v>0</v>
      </c>
      <c r="Q22" s="591">
        <v>0</v>
      </c>
      <c r="R22" s="590">
        <v>0</v>
      </c>
      <c r="S22" s="590">
        <v>0</v>
      </c>
      <c r="T22" s="589">
        <v>0</v>
      </c>
    </row>
    <row r="23" spans="1:20" s="580" customFormat="1" ht="12">
      <c r="A23" s="595"/>
      <c r="B23" s="662" t="s">
        <v>463</v>
      </c>
      <c r="C23" s="593">
        <f t="shared" si="1"/>
        <v>9102</v>
      </c>
      <c r="D23" s="593">
        <f t="shared" si="2"/>
        <v>9102</v>
      </c>
      <c r="E23" s="593">
        <f t="shared" si="3"/>
        <v>9102</v>
      </c>
      <c r="F23" s="591">
        <v>0</v>
      </c>
      <c r="G23" s="591"/>
      <c r="H23" s="591"/>
      <c r="I23" s="591">
        <v>0</v>
      </c>
      <c r="J23" s="591"/>
      <c r="K23" s="591"/>
      <c r="L23" s="591">
        <v>0</v>
      </c>
      <c r="M23" s="591">
        <v>0</v>
      </c>
      <c r="N23" s="591">
        <v>0</v>
      </c>
      <c r="O23" s="591">
        <v>0</v>
      </c>
      <c r="P23" s="591">
        <v>0</v>
      </c>
      <c r="Q23" s="591">
        <v>0</v>
      </c>
      <c r="R23" s="590">
        <v>9102</v>
      </c>
      <c r="S23" s="590">
        <v>9102</v>
      </c>
      <c r="T23" s="589">
        <v>9102</v>
      </c>
    </row>
    <row r="24" spans="1:20" s="580" customFormat="1" ht="12">
      <c r="A24" s="595"/>
      <c r="B24" s="662" t="s">
        <v>464</v>
      </c>
      <c r="C24" s="593">
        <f t="shared" si="1"/>
        <v>8979</v>
      </c>
      <c r="D24" s="593">
        <f t="shared" si="2"/>
        <v>8979</v>
      </c>
      <c r="E24" s="593">
        <f t="shared" si="3"/>
        <v>9309</v>
      </c>
      <c r="F24" s="591">
        <v>2056</v>
      </c>
      <c r="G24" s="591">
        <v>2056</v>
      </c>
      <c r="H24" s="591">
        <v>2296</v>
      </c>
      <c r="I24" s="591">
        <v>567</v>
      </c>
      <c r="J24" s="591">
        <v>567</v>
      </c>
      <c r="K24" s="591">
        <v>657</v>
      </c>
      <c r="L24" s="603">
        <v>6291</v>
      </c>
      <c r="M24" s="603">
        <v>6291</v>
      </c>
      <c r="N24" s="603">
        <v>6291</v>
      </c>
      <c r="O24" s="591">
        <v>0</v>
      </c>
      <c r="P24" s="591">
        <v>0</v>
      </c>
      <c r="Q24" s="591">
        <v>0</v>
      </c>
      <c r="R24" s="590">
        <v>65</v>
      </c>
      <c r="S24" s="590">
        <v>65</v>
      </c>
      <c r="T24" s="589">
        <v>65</v>
      </c>
    </row>
    <row r="25" spans="1:20" s="580" customFormat="1" ht="12">
      <c r="A25" s="595"/>
      <c r="B25" s="662" t="s">
        <v>465</v>
      </c>
      <c r="C25" s="593">
        <f t="shared" si="1"/>
        <v>929</v>
      </c>
      <c r="D25" s="593">
        <f t="shared" si="2"/>
        <v>929</v>
      </c>
      <c r="E25" s="593">
        <f t="shared" si="3"/>
        <v>929</v>
      </c>
      <c r="F25" s="591">
        <v>0</v>
      </c>
      <c r="G25" s="591"/>
      <c r="H25" s="591"/>
      <c r="I25" s="591">
        <v>0</v>
      </c>
      <c r="J25" s="591"/>
      <c r="K25" s="591"/>
      <c r="L25" s="603">
        <v>300</v>
      </c>
      <c r="M25" s="603">
        <v>300</v>
      </c>
      <c r="N25" s="603">
        <v>300</v>
      </c>
      <c r="O25" s="591">
        <v>0</v>
      </c>
      <c r="P25" s="591">
        <v>0</v>
      </c>
      <c r="Q25" s="591">
        <v>0</v>
      </c>
      <c r="R25" s="590">
        <v>629</v>
      </c>
      <c r="S25" s="590">
        <v>629</v>
      </c>
      <c r="T25" s="589">
        <v>629</v>
      </c>
    </row>
    <row r="26" spans="1:20" s="580" customFormat="1" ht="12">
      <c r="A26" s="595"/>
      <c r="B26" s="662" t="s">
        <v>466</v>
      </c>
      <c r="C26" s="593">
        <f t="shared" si="1"/>
        <v>4417</v>
      </c>
      <c r="D26" s="593">
        <f t="shared" si="2"/>
        <v>5011</v>
      </c>
      <c r="E26" s="593">
        <f t="shared" si="3"/>
        <v>5518</v>
      </c>
      <c r="F26" s="591">
        <v>2747</v>
      </c>
      <c r="G26" s="591">
        <v>3212</v>
      </c>
      <c r="H26" s="591">
        <v>3662</v>
      </c>
      <c r="I26" s="591">
        <v>755</v>
      </c>
      <c r="J26" s="591">
        <v>826</v>
      </c>
      <c r="K26" s="591">
        <v>941</v>
      </c>
      <c r="L26" s="603">
        <v>915</v>
      </c>
      <c r="M26" s="603">
        <v>915</v>
      </c>
      <c r="N26" s="603">
        <v>915</v>
      </c>
      <c r="O26" s="591">
        <v>0</v>
      </c>
      <c r="P26" s="591">
        <v>0</v>
      </c>
      <c r="Q26" s="591">
        <v>0</v>
      </c>
      <c r="R26" s="590">
        <v>0</v>
      </c>
      <c r="S26" s="590">
        <v>58</v>
      </c>
      <c r="T26" s="589">
        <v>0</v>
      </c>
    </row>
    <row r="27" spans="1:20" s="580" customFormat="1" ht="12">
      <c r="A27" s="595"/>
      <c r="B27" s="662" t="s">
        <v>467</v>
      </c>
      <c r="C27" s="593">
        <f t="shared" si="1"/>
        <v>124</v>
      </c>
      <c r="D27" s="593">
        <f t="shared" si="2"/>
        <v>124</v>
      </c>
      <c r="E27" s="593">
        <f t="shared" si="3"/>
        <v>124</v>
      </c>
      <c r="F27" s="591">
        <v>98</v>
      </c>
      <c r="G27" s="591">
        <v>98</v>
      </c>
      <c r="H27" s="591">
        <v>98</v>
      </c>
      <c r="I27" s="591">
        <v>26</v>
      </c>
      <c r="J27" s="591">
        <v>26</v>
      </c>
      <c r="K27" s="591">
        <v>26</v>
      </c>
      <c r="L27" s="603">
        <v>0</v>
      </c>
      <c r="M27" s="603">
        <v>0</v>
      </c>
      <c r="N27" s="603">
        <v>0</v>
      </c>
      <c r="O27" s="591">
        <v>0</v>
      </c>
      <c r="P27" s="591">
        <v>0</v>
      </c>
      <c r="Q27" s="591">
        <v>0</v>
      </c>
      <c r="R27" s="590">
        <v>0</v>
      </c>
      <c r="S27" s="590">
        <v>0</v>
      </c>
      <c r="T27" s="589">
        <v>0</v>
      </c>
    </row>
    <row r="28" spans="1:20" s="580" customFormat="1" ht="12">
      <c r="A28" s="595"/>
      <c r="B28" s="662" t="s">
        <v>468</v>
      </c>
      <c r="C28" s="593">
        <f t="shared" si="1"/>
        <v>11905</v>
      </c>
      <c r="D28" s="593">
        <f t="shared" si="2"/>
        <v>11929</v>
      </c>
      <c r="E28" s="593">
        <f t="shared" si="3"/>
        <v>12982</v>
      </c>
      <c r="F28" s="591">
        <v>10445</v>
      </c>
      <c r="G28" s="591">
        <v>10469</v>
      </c>
      <c r="H28" s="591">
        <v>11397</v>
      </c>
      <c r="I28" s="591">
        <v>1410</v>
      </c>
      <c r="J28" s="591">
        <v>1410</v>
      </c>
      <c r="K28" s="591">
        <v>1535</v>
      </c>
      <c r="L28" s="603">
        <v>50</v>
      </c>
      <c r="M28" s="603">
        <v>50</v>
      </c>
      <c r="N28" s="603">
        <v>50</v>
      </c>
      <c r="O28" s="591">
        <v>0</v>
      </c>
      <c r="P28" s="591">
        <v>0</v>
      </c>
      <c r="Q28" s="591">
        <v>0</v>
      </c>
      <c r="R28" s="590">
        <v>0</v>
      </c>
      <c r="S28" s="590">
        <v>0</v>
      </c>
      <c r="T28" s="589">
        <v>0</v>
      </c>
    </row>
    <row r="29" spans="1:20" s="580" customFormat="1" ht="12">
      <c r="A29" s="619"/>
      <c r="B29" s="662" t="s">
        <v>497</v>
      </c>
      <c r="C29" s="593">
        <f t="shared" si="1"/>
        <v>0</v>
      </c>
      <c r="D29" s="593">
        <f t="shared" si="2"/>
        <v>0</v>
      </c>
      <c r="E29" s="593">
        <f t="shared" si="3"/>
        <v>0</v>
      </c>
      <c r="F29" s="591">
        <v>0</v>
      </c>
      <c r="G29" s="591"/>
      <c r="H29" s="591"/>
      <c r="I29" s="591">
        <v>0</v>
      </c>
      <c r="J29" s="591"/>
      <c r="K29" s="591"/>
      <c r="L29" s="603">
        <v>0</v>
      </c>
      <c r="M29" s="603">
        <v>0</v>
      </c>
      <c r="N29" s="603">
        <v>0</v>
      </c>
      <c r="O29" s="591">
        <v>0</v>
      </c>
      <c r="P29" s="591">
        <v>0</v>
      </c>
      <c r="Q29" s="591">
        <v>0</v>
      </c>
      <c r="R29" s="590">
        <v>0</v>
      </c>
      <c r="S29" s="590">
        <v>0</v>
      </c>
      <c r="T29" s="589">
        <v>0</v>
      </c>
    </row>
    <row r="30" spans="1:20" s="580" customFormat="1" ht="12">
      <c r="A30" s="619"/>
      <c r="B30" s="666" t="s">
        <v>498</v>
      </c>
      <c r="C30" s="609">
        <f t="shared" si="1"/>
        <v>217</v>
      </c>
      <c r="D30" s="609">
        <f t="shared" si="2"/>
        <v>217</v>
      </c>
      <c r="E30" s="609">
        <f t="shared" si="3"/>
        <v>217</v>
      </c>
      <c r="F30" s="591"/>
      <c r="G30" s="591"/>
      <c r="H30" s="591"/>
      <c r="I30" s="591"/>
      <c r="J30" s="591"/>
      <c r="K30" s="591"/>
      <c r="L30" s="603"/>
      <c r="M30" s="603"/>
      <c r="N30" s="603"/>
      <c r="O30" s="591"/>
      <c r="P30" s="591"/>
      <c r="Q30" s="591"/>
      <c r="R30" s="590">
        <v>217</v>
      </c>
      <c r="S30" s="590">
        <v>217</v>
      </c>
      <c r="T30" s="589">
        <v>217</v>
      </c>
    </row>
    <row r="31" spans="1:20" s="580" customFormat="1" ht="12">
      <c r="A31" s="617"/>
      <c r="B31" s="665" t="s">
        <v>469</v>
      </c>
      <c r="C31" s="605"/>
      <c r="D31" s="605"/>
      <c r="E31" s="593">
        <f t="shared" ref="E31:E38" si="4">SUM(H31,K31,N31,Q31,T31,)</f>
        <v>0</v>
      </c>
      <c r="F31" s="622"/>
      <c r="G31" s="622"/>
      <c r="H31" s="622"/>
      <c r="I31" s="622"/>
      <c r="J31" s="622"/>
      <c r="K31" s="622"/>
      <c r="L31" s="622"/>
      <c r="M31" s="622"/>
      <c r="N31" s="622"/>
      <c r="O31" s="622"/>
      <c r="P31" s="622"/>
      <c r="Q31" s="621"/>
      <c r="R31" s="621"/>
      <c r="S31" s="621"/>
      <c r="T31" s="620"/>
    </row>
    <row r="32" spans="1:20" s="580" customFormat="1" ht="12">
      <c r="A32" s="617"/>
      <c r="B32" s="664" t="s">
        <v>470</v>
      </c>
      <c r="C32" s="609">
        <f t="shared" ref="C32:C38" si="5">SUM(I32,L32,F32,O32,R32,)</f>
        <v>22997</v>
      </c>
      <c r="D32" s="609">
        <f t="shared" ref="D32:D38" si="6">SUM(G32,J32,M32,P32,S32,)</f>
        <v>22997</v>
      </c>
      <c r="E32" s="593">
        <f t="shared" si="4"/>
        <v>22997</v>
      </c>
      <c r="F32" s="609">
        <f t="shared" ref="F32:T32" si="7">SUM(F33:F68)</f>
        <v>0</v>
      </c>
      <c r="G32" s="609">
        <f t="shared" si="7"/>
        <v>0</v>
      </c>
      <c r="H32" s="609">
        <f t="shared" si="7"/>
        <v>0</v>
      </c>
      <c r="I32" s="609">
        <f t="shared" si="7"/>
        <v>0</v>
      </c>
      <c r="J32" s="609">
        <f t="shared" si="7"/>
        <v>0</v>
      </c>
      <c r="K32" s="609">
        <f t="shared" si="7"/>
        <v>0</v>
      </c>
      <c r="L32" s="609">
        <f t="shared" si="7"/>
        <v>0</v>
      </c>
      <c r="M32" s="609">
        <f t="shared" si="7"/>
        <v>0</v>
      </c>
      <c r="N32" s="609">
        <f t="shared" si="7"/>
        <v>0</v>
      </c>
      <c r="O32" s="609">
        <f t="shared" si="7"/>
        <v>22997</v>
      </c>
      <c r="P32" s="609">
        <f t="shared" si="7"/>
        <v>22997</v>
      </c>
      <c r="Q32" s="609">
        <f t="shared" si="7"/>
        <v>22997</v>
      </c>
      <c r="R32" s="608">
        <f t="shared" si="7"/>
        <v>0</v>
      </c>
      <c r="S32" s="608">
        <f t="shared" si="7"/>
        <v>0</v>
      </c>
      <c r="T32" s="607">
        <f t="shared" si="7"/>
        <v>0</v>
      </c>
    </row>
    <row r="33" spans="1:20" s="580" customFormat="1" ht="12">
      <c r="A33" s="595"/>
      <c r="B33" s="663" t="s">
        <v>522</v>
      </c>
      <c r="C33" s="605">
        <f t="shared" si="5"/>
        <v>0</v>
      </c>
      <c r="D33" s="605">
        <f t="shared" si="6"/>
        <v>0</v>
      </c>
      <c r="E33" s="605">
        <f t="shared" si="4"/>
        <v>0</v>
      </c>
      <c r="F33" s="591"/>
      <c r="G33" s="591"/>
      <c r="H33" s="591"/>
      <c r="I33" s="591"/>
      <c r="J33" s="591"/>
      <c r="K33" s="591"/>
      <c r="L33" s="603"/>
      <c r="M33" s="603"/>
      <c r="N33" s="603"/>
      <c r="O33" s="591"/>
      <c r="P33" s="591"/>
      <c r="Q33" s="591"/>
      <c r="R33" s="590"/>
      <c r="S33" s="590"/>
      <c r="T33" s="589"/>
    </row>
    <row r="34" spans="1:20" s="580" customFormat="1" ht="12">
      <c r="A34" s="595"/>
      <c r="B34" s="651" t="s">
        <v>523</v>
      </c>
      <c r="C34" s="593">
        <f t="shared" si="5"/>
        <v>0</v>
      </c>
      <c r="D34" s="593">
        <f t="shared" si="6"/>
        <v>0</v>
      </c>
      <c r="E34" s="593">
        <f t="shared" si="4"/>
        <v>0</v>
      </c>
      <c r="F34" s="591"/>
      <c r="G34" s="591"/>
      <c r="H34" s="591"/>
      <c r="I34" s="591"/>
      <c r="J34" s="591"/>
      <c r="K34" s="591"/>
      <c r="L34" s="603"/>
      <c r="M34" s="603"/>
      <c r="N34" s="603"/>
      <c r="O34" s="591"/>
      <c r="P34" s="591"/>
      <c r="Q34" s="591"/>
      <c r="R34" s="590"/>
      <c r="S34" s="590"/>
      <c r="T34" s="589"/>
    </row>
    <row r="35" spans="1:20" s="580" customFormat="1" ht="12">
      <c r="A35" s="595"/>
      <c r="B35" s="662" t="s">
        <v>471</v>
      </c>
      <c r="C35" s="593">
        <f t="shared" si="5"/>
        <v>1972</v>
      </c>
      <c r="D35" s="593">
        <f t="shared" si="6"/>
        <v>1972</v>
      </c>
      <c r="E35" s="593">
        <f t="shared" si="4"/>
        <v>1972</v>
      </c>
      <c r="F35" s="591">
        <v>0</v>
      </c>
      <c r="G35" s="591">
        <v>0</v>
      </c>
      <c r="H35" s="591">
        <v>0</v>
      </c>
      <c r="I35" s="591">
        <v>0</v>
      </c>
      <c r="J35" s="591">
        <v>0</v>
      </c>
      <c r="K35" s="591">
        <v>0</v>
      </c>
      <c r="L35" s="591">
        <v>0</v>
      </c>
      <c r="M35" s="591">
        <v>0</v>
      </c>
      <c r="N35" s="591">
        <v>0</v>
      </c>
      <c r="O35" s="591">
        <v>1972</v>
      </c>
      <c r="P35" s="591">
        <v>1972</v>
      </c>
      <c r="Q35" s="591">
        <v>1972</v>
      </c>
      <c r="R35" s="601"/>
      <c r="S35" s="601"/>
      <c r="T35" s="632"/>
    </row>
    <row r="36" spans="1:20" s="580" customFormat="1" ht="12">
      <c r="A36" s="595"/>
      <c r="B36" s="651" t="s">
        <v>472</v>
      </c>
      <c r="C36" s="593">
        <f t="shared" si="5"/>
        <v>20</v>
      </c>
      <c r="D36" s="593">
        <f t="shared" si="6"/>
        <v>20</v>
      </c>
      <c r="E36" s="593">
        <f t="shared" si="4"/>
        <v>20</v>
      </c>
      <c r="F36" s="630"/>
      <c r="G36" s="630"/>
      <c r="H36" s="630"/>
      <c r="I36" s="630"/>
      <c r="J36" s="630"/>
      <c r="K36" s="630"/>
      <c r="L36" s="630"/>
      <c r="M36" s="630"/>
      <c r="N36" s="630"/>
      <c r="O36" s="630">
        <v>20</v>
      </c>
      <c r="P36" s="630">
        <v>20</v>
      </c>
      <c r="Q36" s="630">
        <v>20</v>
      </c>
      <c r="R36" s="601"/>
      <c r="S36" s="601"/>
      <c r="T36" s="632"/>
    </row>
    <row r="37" spans="1:20" s="580" customFormat="1" ht="12">
      <c r="A37" s="619"/>
      <c r="B37" s="651" t="s">
        <v>578</v>
      </c>
      <c r="C37" s="593">
        <f t="shared" si="5"/>
        <v>300</v>
      </c>
      <c r="D37" s="593">
        <f t="shared" si="6"/>
        <v>300</v>
      </c>
      <c r="E37" s="593">
        <f t="shared" si="4"/>
        <v>300</v>
      </c>
      <c r="F37" s="591">
        <v>0</v>
      </c>
      <c r="G37" s="591">
        <v>0</v>
      </c>
      <c r="H37" s="591">
        <v>0</v>
      </c>
      <c r="I37" s="591">
        <v>0</v>
      </c>
      <c r="J37" s="591">
        <v>0</v>
      </c>
      <c r="K37" s="591">
        <v>0</v>
      </c>
      <c r="L37" s="591">
        <v>0</v>
      </c>
      <c r="M37" s="591">
        <v>0</v>
      </c>
      <c r="N37" s="591">
        <v>0</v>
      </c>
      <c r="O37" s="591">
        <v>300</v>
      </c>
      <c r="P37" s="591">
        <v>300</v>
      </c>
      <c r="Q37" s="591">
        <v>300</v>
      </c>
      <c r="R37" s="601"/>
      <c r="S37" s="601"/>
      <c r="T37" s="632"/>
    </row>
    <row r="38" spans="1:20" s="580" customFormat="1" thickBot="1">
      <c r="A38" s="661"/>
      <c r="B38" s="660" t="s">
        <v>577</v>
      </c>
      <c r="C38" s="586">
        <f t="shared" si="5"/>
        <v>100</v>
      </c>
      <c r="D38" s="586">
        <f t="shared" si="6"/>
        <v>100</v>
      </c>
      <c r="E38" s="586">
        <f t="shared" si="4"/>
        <v>100</v>
      </c>
      <c r="F38" s="598"/>
      <c r="G38" s="598"/>
      <c r="H38" s="598"/>
      <c r="I38" s="598"/>
      <c r="J38" s="598"/>
      <c r="K38" s="598"/>
      <c r="L38" s="598"/>
      <c r="M38" s="598"/>
      <c r="N38" s="598"/>
      <c r="O38" s="598">
        <v>100</v>
      </c>
      <c r="P38" s="598">
        <v>100</v>
      </c>
      <c r="Q38" s="598">
        <v>100</v>
      </c>
      <c r="R38" s="599"/>
      <c r="S38" s="599"/>
      <c r="T38" s="659"/>
    </row>
    <row r="39" spans="1:20" s="580" customFormat="1" ht="12">
      <c r="A39" s="582"/>
      <c r="B39" s="582"/>
      <c r="C39" s="656"/>
      <c r="D39" s="656"/>
      <c r="E39" s="656"/>
      <c r="F39" s="658"/>
      <c r="G39" s="658"/>
      <c r="H39" s="658"/>
      <c r="I39" s="658"/>
      <c r="J39" s="658"/>
      <c r="K39" s="658"/>
      <c r="L39" s="658"/>
      <c r="M39" s="658"/>
      <c r="N39" s="658"/>
      <c r="O39" s="658"/>
      <c r="P39" s="658"/>
      <c r="Q39" s="658"/>
      <c r="R39" s="582"/>
      <c r="S39" s="582"/>
    </row>
    <row r="40" spans="1:20" s="580" customFormat="1" ht="12">
      <c r="A40" s="582"/>
      <c r="B40" s="582"/>
      <c r="C40" s="656"/>
      <c r="D40" s="656"/>
      <c r="E40" s="656"/>
      <c r="F40" s="658"/>
      <c r="G40" s="658"/>
      <c r="H40" s="658"/>
      <c r="I40" s="658"/>
      <c r="J40" s="658"/>
      <c r="K40" s="658"/>
      <c r="L40" s="658"/>
      <c r="M40" s="658"/>
      <c r="N40" s="658"/>
      <c r="O40" s="658"/>
      <c r="P40" s="658"/>
      <c r="Q40" s="658"/>
      <c r="R40" s="582"/>
      <c r="S40" s="582"/>
    </row>
    <row r="41" spans="1:20" s="580" customFormat="1" ht="12">
      <c r="A41" s="582"/>
      <c r="B41" s="582"/>
      <c r="C41" s="656"/>
      <c r="D41" s="656"/>
      <c r="E41" s="656"/>
      <c r="F41" s="658"/>
      <c r="G41" s="658"/>
      <c r="H41" s="658"/>
      <c r="I41" s="658"/>
      <c r="J41" s="658"/>
      <c r="K41" s="658"/>
      <c r="L41" s="658"/>
      <c r="M41" s="658"/>
      <c r="N41" s="658"/>
      <c r="O41" s="658"/>
      <c r="P41" s="658"/>
      <c r="Q41" s="658"/>
      <c r="R41" s="582"/>
      <c r="S41" s="582"/>
    </row>
    <row r="42" spans="1:20" s="580" customFormat="1" ht="12">
      <c r="A42" s="582"/>
      <c r="B42" s="582"/>
      <c r="C42" s="656"/>
      <c r="D42" s="656"/>
      <c r="E42" s="656"/>
      <c r="F42" s="658"/>
      <c r="G42" s="658"/>
      <c r="H42" s="658"/>
      <c r="I42" s="658"/>
      <c r="J42" s="658"/>
      <c r="K42" s="658"/>
      <c r="L42" s="658"/>
      <c r="M42" s="658"/>
      <c r="N42" s="658"/>
      <c r="O42" s="658"/>
      <c r="P42" s="658"/>
      <c r="Q42" s="658"/>
      <c r="R42" s="582"/>
      <c r="S42" s="582"/>
    </row>
    <row r="43" spans="1:20" s="580" customFormat="1" ht="12">
      <c r="A43" s="582"/>
      <c r="B43" s="582"/>
      <c r="C43" s="656"/>
      <c r="D43" s="656"/>
      <c r="E43" s="656"/>
      <c r="F43" s="658"/>
      <c r="G43" s="658"/>
      <c r="H43" s="658"/>
      <c r="I43" s="658"/>
      <c r="J43" s="658"/>
      <c r="K43" s="658"/>
      <c r="L43" s="658"/>
      <c r="M43" s="658"/>
      <c r="N43" s="658"/>
      <c r="O43" s="658"/>
      <c r="P43" s="658"/>
      <c r="Q43" s="658"/>
      <c r="R43" s="582"/>
      <c r="S43" s="582"/>
    </row>
    <row r="44" spans="1:20" s="580" customFormat="1" ht="12">
      <c r="A44" s="582"/>
      <c r="B44" s="582"/>
      <c r="C44" s="656"/>
      <c r="D44" s="656"/>
      <c r="E44" s="656"/>
      <c r="F44" s="658"/>
      <c r="G44" s="658"/>
      <c r="H44" s="658"/>
      <c r="I44" s="658"/>
      <c r="J44" s="658"/>
      <c r="K44" s="658"/>
      <c r="L44" s="658"/>
      <c r="M44" s="658"/>
      <c r="N44" s="658"/>
      <c r="O44" s="658"/>
      <c r="P44" s="658"/>
      <c r="Q44" s="658"/>
      <c r="R44" s="582"/>
      <c r="S44" s="582"/>
    </row>
    <row r="45" spans="1:20" s="580" customFormat="1" ht="12">
      <c r="A45" s="582"/>
      <c r="B45" s="582"/>
      <c r="C45" s="656"/>
      <c r="D45" s="656"/>
      <c r="E45" s="656"/>
      <c r="F45" s="658"/>
      <c r="G45" s="658"/>
      <c r="H45" s="658"/>
      <c r="I45" s="658"/>
      <c r="J45" s="658"/>
      <c r="K45" s="658"/>
      <c r="L45" s="658"/>
      <c r="M45" s="658"/>
      <c r="N45" s="658"/>
      <c r="O45" s="658"/>
      <c r="P45" s="658"/>
      <c r="Q45" s="658"/>
      <c r="R45" s="582"/>
      <c r="S45" s="582"/>
    </row>
    <row r="46" spans="1:20" s="580" customFormat="1" ht="12">
      <c r="A46" s="582"/>
      <c r="B46" s="582"/>
      <c r="C46" s="656"/>
      <c r="D46" s="656"/>
      <c r="E46" s="656"/>
      <c r="F46" s="658"/>
      <c r="G46" s="658"/>
      <c r="H46" s="658"/>
      <c r="I46" s="658"/>
      <c r="J46" s="658"/>
      <c r="K46" s="658"/>
      <c r="L46" s="658"/>
      <c r="M46" s="658"/>
      <c r="N46" s="658"/>
      <c r="O46" s="658"/>
      <c r="P46" s="658"/>
      <c r="Q46" s="658"/>
      <c r="R46" s="582"/>
      <c r="S46" s="582"/>
    </row>
    <row r="47" spans="1:20" s="580" customFormat="1" ht="12"/>
    <row r="48" spans="1:20" s="580" customFormat="1" thickBot="1">
      <c r="A48" s="581" t="s">
        <v>502</v>
      </c>
      <c r="B48" s="581"/>
      <c r="C48" s="581"/>
      <c r="D48" s="657"/>
      <c r="E48" s="656"/>
      <c r="F48" s="656"/>
      <c r="G48" s="655"/>
      <c r="H48" s="655"/>
      <c r="I48" s="655"/>
      <c r="J48" s="655"/>
      <c r="K48" s="655"/>
      <c r="L48" s="655"/>
      <c r="M48" s="655"/>
      <c r="N48" s="655"/>
      <c r="O48" s="655"/>
      <c r="P48" s="1035" t="s">
        <v>2</v>
      </c>
      <c r="Q48" s="1035"/>
      <c r="R48" s="1035"/>
      <c r="S48" s="1035"/>
    </row>
    <row r="49" spans="1:20" s="580" customFormat="1" ht="15" customHeight="1">
      <c r="A49" s="1031" t="s">
        <v>576</v>
      </c>
      <c r="B49" s="654"/>
      <c r="C49" s="1033" t="s">
        <v>394</v>
      </c>
      <c r="D49" s="1034"/>
      <c r="E49" s="1039"/>
      <c r="F49" s="1033" t="s">
        <v>442</v>
      </c>
      <c r="G49" s="1034"/>
      <c r="H49" s="1034"/>
      <c r="I49" s="1034"/>
      <c r="J49" s="1034"/>
      <c r="K49" s="1034"/>
      <c r="L49" s="1034"/>
      <c r="M49" s="1034"/>
      <c r="N49" s="1034"/>
      <c r="O49" s="1034"/>
      <c r="P49" s="1034"/>
      <c r="Q49" s="1034"/>
      <c r="R49" s="1034"/>
      <c r="S49" s="1034"/>
      <c r="T49" s="653"/>
    </row>
    <row r="50" spans="1:20" s="580" customFormat="1" ht="12">
      <c r="A50" s="1032"/>
      <c r="B50" s="652" t="s">
        <v>237</v>
      </c>
      <c r="C50" s="1025" t="s">
        <v>575</v>
      </c>
      <c r="D50" s="1026"/>
      <c r="E50" s="1027"/>
      <c r="F50" s="1028" t="s">
        <v>443</v>
      </c>
      <c r="G50" s="1029"/>
      <c r="H50" s="1030"/>
      <c r="I50" s="1028" t="s">
        <v>444</v>
      </c>
      <c r="J50" s="1029"/>
      <c r="K50" s="1030"/>
      <c r="L50" s="1028" t="s">
        <v>445</v>
      </c>
      <c r="M50" s="1029"/>
      <c r="N50" s="1030"/>
      <c r="O50" s="1028" t="s">
        <v>446</v>
      </c>
      <c r="P50" s="1029"/>
      <c r="Q50" s="1030"/>
      <c r="R50" s="1028" t="s">
        <v>574</v>
      </c>
      <c r="S50" s="1029"/>
      <c r="T50" s="1046"/>
    </row>
    <row r="51" spans="1:20" s="580" customFormat="1" ht="12">
      <c r="A51" s="1032"/>
      <c r="B51" s="651"/>
      <c r="C51" s="1040"/>
      <c r="D51" s="1041"/>
      <c r="E51" s="1042"/>
      <c r="F51" s="1036" t="s">
        <v>447</v>
      </c>
      <c r="G51" s="1037"/>
      <c r="H51" s="1043"/>
      <c r="I51" s="1036" t="s">
        <v>448</v>
      </c>
      <c r="J51" s="1037"/>
      <c r="K51" s="1043"/>
      <c r="L51" s="1036" t="s">
        <v>449</v>
      </c>
      <c r="M51" s="1037"/>
      <c r="N51" s="1043"/>
      <c r="O51" s="1036" t="s">
        <v>450</v>
      </c>
      <c r="P51" s="1037"/>
      <c r="Q51" s="1043"/>
      <c r="R51" s="1036" t="s">
        <v>573</v>
      </c>
      <c r="S51" s="1037"/>
      <c r="T51" s="1038"/>
    </row>
    <row r="52" spans="1:20" s="580" customFormat="1" ht="12">
      <c r="A52" s="1032"/>
      <c r="B52" s="650"/>
      <c r="C52" s="649" t="s">
        <v>572</v>
      </c>
      <c r="D52" s="648" t="s">
        <v>571</v>
      </c>
      <c r="E52" s="648" t="s">
        <v>543</v>
      </c>
      <c r="F52" s="646" t="s">
        <v>572</v>
      </c>
      <c r="G52" s="647" t="s">
        <v>571</v>
      </c>
      <c r="H52" s="647" t="s">
        <v>543</v>
      </c>
      <c r="I52" s="646" t="s">
        <v>572</v>
      </c>
      <c r="J52" s="647" t="s">
        <v>571</v>
      </c>
      <c r="K52" s="647" t="s">
        <v>543</v>
      </c>
      <c r="L52" s="646" t="s">
        <v>572</v>
      </c>
      <c r="M52" s="647" t="s">
        <v>571</v>
      </c>
      <c r="N52" s="647" t="s">
        <v>543</v>
      </c>
      <c r="O52" s="646" t="s">
        <v>572</v>
      </c>
      <c r="P52" s="647" t="s">
        <v>571</v>
      </c>
      <c r="Q52" s="647" t="s">
        <v>543</v>
      </c>
      <c r="R52" s="646" t="s">
        <v>572</v>
      </c>
      <c r="S52" s="645" t="s">
        <v>571</v>
      </c>
      <c r="T52" s="644" t="s">
        <v>571</v>
      </c>
    </row>
    <row r="53" spans="1:20" s="580" customFormat="1" ht="12">
      <c r="A53" s="643"/>
      <c r="B53" s="642"/>
      <c r="C53" s="641"/>
      <c r="D53" s="640" t="s">
        <v>570</v>
      </c>
      <c r="E53" s="640" t="s">
        <v>541</v>
      </c>
      <c r="F53" s="638"/>
      <c r="G53" s="639" t="s">
        <v>570</v>
      </c>
      <c r="H53" s="639" t="s">
        <v>541</v>
      </c>
      <c r="I53" s="638"/>
      <c r="J53" s="639" t="s">
        <v>570</v>
      </c>
      <c r="K53" s="639" t="s">
        <v>541</v>
      </c>
      <c r="L53" s="638"/>
      <c r="M53" s="639" t="s">
        <v>570</v>
      </c>
      <c r="N53" s="639" t="s">
        <v>541</v>
      </c>
      <c r="O53" s="638"/>
      <c r="P53" s="639" t="s">
        <v>570</v>
      </c>
      <c r="Q53" s="639" t="s">
        <v>541</v>
      </c>
      <c r="R53" s="638"/>
      <c r="S53" s="637" t="s">
        <v>570</v>
      </c>
      <c r="T53" s="636" t="s">
        <v>570</v>
      </c>
    </row>
    <row r="54" spans="1:20" s="580" customFormat="1" ht="12">
      <c r="A54" s="619"/>
      <c r="B54" s="618" t="s">
        <v>473</v>
      </c>
      <c r="C54" s="593"/>
      <c r="D54" s="593"/>
      <c r="E54" s="593"/>
      <c r="F54" s="591"/>
      <c r="G54" s="591"/>
      <c r="H54" s="591"/>
      <c r="I54" s="591"/>
      <c r="J54" s="591"/>
      <c r="K54" s="591"/>
      <c r="L54" s="591"/>
      <c r="M54" s="591"/>
      <c r="N54" s="591"/>
      <c r="O54" s="622"/>
      <c r="P54" s="622"/>
      <c r="Q54" s="622"/>
      <c r="R54" s="635"/>
      <c r="S54" s="635"/>
      <c r="T54" s="634"/>
    </row>
    <row r="55" spans="1:20" s="580" customFormat="1" ht="12">
      <c r="A55" s="619"/>
      <c r="B55" s="618" t="s">
        <v>474</v>
      </c>
      <c r="C55" s="593">
        <f t="shared" ref="C55:C72" si="8">SUM(F55,I55,L55,O55,R55,)</f>
        <v>47</v>
      </c>
      <c r="D55" s="593">
        <f t="shared" ref="D55:D72" si="9">SUM(G55,J55,M55,P55,S55,)</f>
        <v>47</v>
      </c>
      <c r="E55" s="593">
        <f t="shared" ref="E55:E72" si="10">SUM(H55,K55,N55,Q55,T55,)</f>
        <v>47</v>
      </c>
      <c r="F55" s="591"/>
      <c r="G55" s="591"/>
      <c r="H55" s="591"/>
      <c r="I55" s="591"/>
      <c r="J55" s="591"/>
      <c r="K55" s="591"/>
      <c r="L55" s="591"/>
      <c r="M55" s="591"/>
      <c r="N55" s="591"/>
      <c r="O55" s="591">
        <v>47</v>
      </c>
      <c r="P55" s="591">
        <v>47</v>
      </c>
      <c r="Q55" s="591">
        <v>47</v>
      </c>
      <c r="R55" s="601"/>
      <c r="S55" s="601"/>
      <c r="T55" s="632"/>
    </row>
    <row r="56" spans="1:20" s="580" customFormat="1" ht="12">
      <c r="A56" s="619"/>
      <c r="B56" s="618" t="s">
        <v>569</v>
      </c>
      <c r="C56" s="593">
        <f t="shared" si="8"/>
        <v>0</v>
      </c>
      <c r="D56" s="593">
        <f t="shared" si="9"/>
        <v>0</v>
      </c>
      <c r="E56" s="593">
        <f t="shared" si="10"/>
        <v>0</v>
      </c>
      <c r="F56" s="591"/>
      <c r="G56" s="591"/>
      <c r="H56" s="591"/>
      <c r="I56" s="591"/>
      <c r="J56" s="591"/>
      <c r="K56" s="591"/>
      <c r="L56" s="591"/>
      <c r="M56" s="591"/>
      <c r="N56" s="591"/>
      <c r="O56" s="591"/>
      <c r="P56" s="591"/>
      <c r="Q56" s="591"/>
      <c r="R56" s="601"/>
      <c r="S56" s="601"/>
      <c r="T56" s="632"/>
    </row>
    <row r="57" spans="1:20" s="580" customFormat="1" ht="12">
      <c r="A57" s="595"/>
      <c r="B57" s="633" t="s">
        <v>475</v>
      </c>
      <c r="C57" s="593">
        <f t="shared" si="8"/>
        <v>9850</v>
      </c>
      <c r="D57" s="593">
        <f t="shared" si="9"/>
        <v>9850</v>
      </c>
      <c r="E57" s="593">
        <f t="shared" si="10"/>
        <v>9850</v>
      </c>
      <c r="F57" s="591">
        <v>0</v>
      </c>
      <c r="G57" s="591">
        <v>0</v>
      </c>
      <c r="H57" s="591">
        <v>0</v>
      </c>
      <c r="I57" s="591">
        <v>0</v>
      </c>
      <c r="J57" s="591">
        <v>0</v>
      </c>
      <c r="K57" s="591">
        <v>0</v>
      </c>
      <c r="L57" s="603">
        <v>0</v>
      </c>
      <c r="M57" s="603">
        <v>0</v>
      </c>
      <c r="N57" s="603">
        <v>0</v>
      </c>
      <c r="O57" s="591">
        <v>9850</v>
      </c>
      <c r="P57" s="591">
        <v>9850</v>
      </c>
      <c r="Q57" s="591">
        <v>9850</v>
      </c>
      <c r="R57" s="601"/>
      <c r="S57" s="601"/>
      <c r="T57" s="632"/>
    </row>
    <row r="58" spans="1:20" s="580" customFormat="1" ht="12">
      <c r="A58" s="595"/>
      <c r="B58" s="633" t="s">
        <v>476</v>
      </c>
      <c r="C58" s="593">
        <f t="shared" si="8"/>
        <v>0</v>
      </c>
      <c r="D58" s="593">
        <f t="shared" si="9"/>
        <v>0</v>
      </c>
      <c r="E58" s="593">
        <f t="shared" si="10"/>
        <v>0</v>
      </c>
      <c r="F58" s="591"/>
      <c r="G58" s="591"/>
      <c r="H58" s="591"/>
      <c r="I58" s="591"/>
      <c r="J58" s="591"/>
      <c r="K58" s="591"/>
      <c r="L58" s="603"/>
      <c r="M58" s="603"/>
      <c r="N58" s="603"/>
      <c r="O58" s="591"/>
      <c r="P58" s="591"/>
      <c r="Q58" s="591"/>
      <c r="R58" s="601"/>
      <c r="S58" s="601"/>
      <c r="T58" s="632"/>
    </row>
    <row r="59" spans="1:20" s="580" customFormat="1" ht="12">
      <c r="A59" s="595"/>
      <c r="B59" s="618" t="s">
        <v>477</v>
      </c>
      <c r="C59" s="593">
        <f t="shared" si="8"/>
        <v>6094</v>
      </c>
      <c r="D59" s="593">
        <f t="shared" si="9"/>
        <v>6094</v>
      </c>
      <c r="E59" s="593">
        <f t="shared" si="10"/>
        <v>6094</v>
      </c>
      <c r="F59" s="591">
        <v>0</v>
      </c>
      <c r="G59" s="591">
        <v>0</v>
      </c>
      <c r="H59" s="591">
        <v>0</v>
      </c>
      <c r="I59" s="591">
        <v>0</v>
      </c>
      <c r="J59" s="591">
        <v>0</v>
      </c>
      <c r="K59" s="591">
        <v>0</v>
      </c>
      <c r="L59" s="591">
        <v>0</v>
      </c>
      <c r="M59" s="591">
        <v>0</v>
      </c>
      <c r="N59" s="591">
        <v>0</v>
      </c>
      <c r="O59" s="591">
        <v>6094</v>
      </c>
      <c r="P59" s="591">
        <v>6094</v>
      </c>
      <c r="Q59" s="591">
        <v>6094</v>
      </c>
      <c r="R59" s="601"/>
      <c r="S59" s="601"/>
      <c r="T59" s="632"/>
    </row>
    <row r="60" spans="1:20" s="580" customFormat="1" ht="12">
      <c r="A60" s="595"/>
      <c r="B60" s="618" t="s">
        <v>478</v>
      </c>
      <c r="C60" s="593">
        <f t="shared" si="8"/>
        <v>0</v>
      </c>
      <c r="D60" s="593">
        <f t="shared" si="9"/>
        <v>0</v>
      </c>
      <c r="E60" s="593">
        <f t="shared" si="10"/>
        <v>0</v>
      </c>
      <c r="F60" s="591"/>
      <c r="G60" s="591"/>
      <c r="H60" s="591"/>
      <c r="I60" s="591"/>
      <c r="J60" s="591"/>
      <c r="K60" s="591"/>
      <c r="L60" s="591"/>
      <c r="M60" s="591"/>
      <c r="N60" s="591"/>
      <c r="O60" s="591"/>
      <c r="P60" s="591"/>
      <c r="Q60" s="591"/>
      <c r="R60" s="601"/>
      <c r="S60" s="601"/>
      <c r="T60" s="632"/>
    </row>
    <row r="61" spans="1:20" s="580" customFormat="1" ht="12">
      <c r="A61" s="595"/>
      <c r="B61" s="633" t="s">
        <v>568</v>
      </c>
      <c r="C61" s="593">
        <f t="shared" si="8"/>
        <v>2155</v>
      </c>
      <c r="D61" s="593">
        <f t="shared" si="9"/>
        <v>2155</v>
      </c>
      <c r="E61" s="593">
        <f t="shared" si="10"/>
        <v>2155</v>
      </c>
      <c r="F61" s="591">
        <v>0</v>
      </c>
      <c r="G61" s="591">
        <v>0</v>
      </c>
      <c r="H61" s="591">
        <v>0</v>
      </c>
      <c r="I61" s="591">
        <v>0</v>
      </c>
      <c r="J61" s="591">
        <v>0</v>
      </c>
      <c r="K61" s="591">
        <v>0</v>
      </c>
      <c r="L61" s="603">
        <v>0</v>
      </c>
      <c r="M61" s="603">
        <v>0</v>
      </c>
      <c r="N61" s="603">
        <v>0</v>
      </c>
      <c r="O61" s="591">
        <v>2155</v>
      </c>
      <c r="P61" s="591">
        <v>2155</v>
      </c>
      <c r="Q61" s="591">
        <v>2155</v>
      </c>
      <c r="R61" s="601"/>
      <c r="S61" s="601"/>
      <c r="T61" s="632"/>
    </row>
    <row r="62" spans="1:20" s="580" customFormat="1" ht="12">
      <c r="A62" s="595"/>
      <c r="B62" s="618" t="s">
        <v>479</v>
      </c>
      <c r="C62" s="593">
        <f t="shared" si="8"/>
        <v>0</v>
      </c>
      <c r="D62" s="593">
        <f t="shared" si="9"/>
        <v>0</v>
      </c>
      <c r="E62" s="593">
        <f t="shared" si="10"/>
        <v>0</v>
      </c>
      <c r="F62" s="591"/>
      <c r="G62" s="591"/>
      <c r="H62" s="591"/>
      <c r="I62" s="591"/>
      <c r="J62" s="591"/>
      <c r="K62" s="591"/>
      <c r="L62" s="591"/>
      <c r="M62" s="591"/>
      <c r="N62" s="591"/>
      <c r="O62" s="591"/>
      <c r="P62" s="591"/>
      <c r="Q62" s="591"/>
      <c r="R62" s="590"/>
      <c r="S62" s="590"/>
      <c r="T62" s="589"/>
    </row>
    <row r="63" spans="1:20" s="580" customFormat="1" ht="12">
      <c r="A63" s="595"/>
      <c r="B63" s="618" t="s">
        <v>480</v>
      </c>
      <c r="C63" s="593">
        <f t="shared" si="8"/>
        <v>560</v>
      </c>
      <c r="D63" s="593">
        <f t="shared" si="9"/>
        <v>560</v>
      </c>
      <c r="E63" s="593">
        <f t="shared" si="10"/>
        <v>560</v>
      </c>
      <c r="F63" s="591"/>
      <c r="G63" s="591"/>
      <c r="H63" s="591"/>
      <c r="I63" s="591"/>
      <c r="J63" s="591"/>
      <c r="K63" s="591"/>
      <c r="L63" s="591"/>
      <c r="M63" s="591"/>
      <c r="N63" s="591"/>
      <c r="O63" s="591">
        <v>560</v>
      </c>
      <c r="P63" s="591">
        <v>560</v>
      </c>
      <c r="Q63" s="591">
        <v>560</v>
      </c>
      <c r="R63" s="590"/>
      <c r="S63" s="590"/>
      <c r="T63" s="589"/>
    </row>
    <row r="64" spans="1:20" s="580" customFormat="1" ht="12">
      <c r="A64" s="619"/>
      <c r="B64" s="601" t="s">
        <v>481</v>
      </c>
      <c r="C64" s="593">
        <f t="shared" si="8"/>
        <v>429</v>
      </c>
      <c r="D64" s="593">
        <f t="shared" si="9"/>
        <v>429</v>
      </c>
      <c r="E64" s="593">
        <f t="shared" si="10"/>
        <v>429</v>
      </c>
      <c r="F64" s="631"/>
      <c r="G64" s="631"/>
      <c r="H64" s="631"/>
      <c r="I64" s="631"/>
      <c r="J64" s="631"/>
      <c r="K64" s="631"/>
      <c r="L64" s="631"/>
      <c r="M64" s="631"/>
      <c r="N64" s="631"/>
      <c r="O64" s="630">
        <v>429</v>
      </c>
      <c r="P64" s="630">
        <v>429</v>
      </c>
      <c r="Q64" s="630">
        <v>429</v>
      </c>
      <c r="R64" s="629"/>
      <c r="S64" s="629"/>
      <c r="T64" s="628"/>
    </row>
    <row r="65" spans="1:20" s="580" customFormat="1" ht="12">
      <c r="A65" s="619"/>
      <c r="B65" s="618" t="s">
        <v>482</v>
      </c>
      <c r="C65" s="593">
        <f t="shared" si="8"/>
        <v>360</v>
      </c>
      <c r="D65" s="593">
        <f t="shared" si="9"/>
        <v>360</v>
      </c>
      <c r="E65" s="593">
        <f t="shared" si="10"/>
        <v>360</v>
      </c>
      <c r="F65" s="627"/>
      <c r="G65" s="627"/>
      <c r="H65" s="627"/>
      <c r="I65" s="627"/>
      <c r="J65" s="627"/>
      <c r="K65" s="627"/>
      <c r="L65" s="627"/>
      <c r="M65" s="627"/>
      <c r="N65" s="627"/>
      <c r="O65" s="627">
        <v>360</v>
      </c>
      <c r="P65" s="627">
        <v>360</v>
      </c>
      <c r="Q65" s="627">
        <v>360</v>
      </c>
      <c r="R65" s="626"/>
      <c r="S65" s="626"/>
      <c r="T65" s="625"/>
    </row>
    <row r="66" spans="1:20" s="580" customFormat="1" ht="12">
      <c r="A66" s="619"/>
      <c r="B66" s="618" t="s">
        <v>483</v>
      </c>
      <c r="C66" s="593">
        <f t="shared" si="8"/>
        <v>574</v>
      </c>
      <c r="D66" s="593">
        <f t="shared" si="9"/>
        <v>574</v>
      </c>
      <c r="E66" s="593">
        <f t="shared" si="10"/>
        <v>574</v>
      </c>
      <c r="F66" s="627">
        <v>0</v>
      </c>
      <c r="G66" s="627">
        <v>0</v>
      </c>
      <c r="H66" s="627">
        <v>0</v>
      </c>
      <c r="I66" s="627">
        <v>0</v>
      </c>
      <c r="J66" s="627">
        <v>0</v>
      </c>
      <c r="K66" s="627">
        <v>0</v>
      </c>
      <c r="L66" s="627">
        <v>0</v>
      </c>
      <c r="M66" s="627">
        <v>0</v>
      </c>
      <c r="N66" s="627">
        <v>0</v>
      </c>
      <c r="O66" s="627">
        <v>574</v>
      </c>
      <c r="P66" s="627">
        <v>574</v>
      </c>
      <c r="Q66" s="627">
        <v>574</v>
      </c>
      <c r="R66" s="626"/>
      <c r="S66" s="626"/>
      <c r="T66" s="625"/>
    </row>
    <row r="67" spans="1:20" s="580" customFormat="1" ht="12">
      <c r="A67" s="619"/>
      <c r="B67" s="601" t="s">
        <v>484</v>
      </c>
      <c r="C67" s="593">
        <f t="shared" si="8"/>
        <v>250</v>
      </c>
      <c r="D67" s="593">
        <f t="shared" si="9"/>
        <v>250</v>
      </c>
      <c r="E67" s="593">
        <f t="shared" si="10"/>
        <v>250</v>
      </c>
      <c r="F67" s="627">
        <v>0</v>
      </c>
      <c r="G67" s="627">
        <v>0</v>
      </c>
      <c r="H67" s="627">
        <v>0</v>
      </c>
      <c r="I67" s="627">
        <v>0</v>
      </c>
      <c r="J67" s="627">
        <v>0</v>
      </c>
      <c r="K67" s="627">
        <v>0</v>
      </c>
      <c r="L67" s="627">
        <v>0</v>
      </c>
      <c r="M67" s="627">
        <v>0</v>
      </c>
      <c r="N67" s="627">
        <v>0</v>
      </c>
      <c r="O67" s="627">
        <v>250</v>
      </c>
      <c r="P67" s="627">
        <v>250</v>
      </c>
      <c r="Q67" s="627">
        <v>250</v>
      </c>
      <c r="R67" s="626"/>
      <c r="S67" s="626"/>
      <c r="T67" s="625"/>
    </row>
    <row r="68" spans="1:20" s="580" customFormat="1" ht="12">
      <c r="A68" s="619"/>
      <c r="B68" s="618" t="s">
        <v>485</v>
      </c>
      <c r="C68" s="593">
        <f t="shared" si="8"/>
        <v>286</v>
      </c>
      <c r="D68" s="593">
        <f t="shared" si="9"/>
        <v>286</v>
      </c>
      <c r="E68" s="593">
        <f t="shared" si="10"/>
        <v>286</v>
      </c>
      <c r="F68" s="591">
        <v>0</v>
      </c>
      <c r="G68" s="591">
        <v>0</v>
      </c>
      <c r="H68" s="591">
        <v>0</v>
      </c>
      <c r="I68" s="591">
        <v>0</v>
      </c>
      <c r="J68" s="591">
        <v>0</v>
      </c>
      <c r="K68" s="591">
        <v>0</v>
      </c>
      <c r="L68" s="591">
        <v>0</v>
      </c>
      <c r="M68" s="591">
        <v>0</v>
      </c>
      <c r="N68" s="591">
        <v>0</v>
      </c>
      <c r="O68" s="591">
        <v>286</v>
      </c>
      <c r="P68" s="591">
        <v>286</v>
      </c>
      <c r="Q68" s="591">
        <v>286</v>
      </c>
      <c r="R68" s="590"/>
      <c r="S68" s="590"/>
      <c r="T68" s="589"/>
    </row>
    <row r="69" spans="1:20" s="580" customFormat="1" ht="12">
      <c r="A69" s="619"/>
      <c r="B69" s="624" t="s">
        <v>486</v>
      </c>
      <c r="C69" s="605">
        <f t="shared" si="8"/>
        <v>1402</v>
      </c>
      <c r="D69" s="605">
        <f t="shared" si="9"/>
        <v>1402</v>
      </c>
      <c r="E69" s="605">
        <f t="shared" si="10"/>
        <v>1402</v>
      </c>
      <c r="F69" s="622">
        <v>0</v>
      </c>
      <c r="G69" s="622"/>
      <c r="H69" s="622">
        <v>0</v>
      </c>
      <c r="I69" s="622">
        <v>0</v>
      </c>
      <c r="J69" s="622">
        <v>0</v>
      </c>
      <c r="K69" s="622">
        <v>0</v>
      </c>
      <c r="L69" s="623">
        <v>1402</v>
      </c>
      <c r="M69" s="623">
        <v>1402</v>
      </c>
      <c r="N69" s="623">
        <v>1402</v>
      </c>
      <c r="O69" s="622">
        <v>0</v>
      </c>
      <c r="P69" s="622">
        <v>0</v>
      </c>
      <c r="Q69" s="622">
        <v>0</v>
      </c>
      <c r="R69" s="621">
        <v>0</v>
      </c>
      <c r="S69" s="621">
        <v>0</v>
      </c>
      <c r="T69" s="620">
        <v>0</v>
      </c>
    </row>
    <row r="70" spans="1:20" s="580" customFormat="1" ht="12">
      <c r="A70" s="619"/>
      <c r="B70" s="618" t="s">
        <v>487</v>
      </c>
      <c r="C70" s="593">
        <f t="shared" si="8"/>
        <v>1546</v>
      </c>
      <c r="D70" s="593">
        <f t="shared" si="9"/>
        <v>1546</v>
      </c>
      <c r="E70" s="593">
        <f t="shared" si="10"/>
        <v>1546</v>
      </c>
      <c r="F70" s="591">
        <v>150</v>
      </c>
      <c r="G70" s="591">
        <v>150</v>
      </c>
      <c r="H70" s="591">
        <v>150</v>
      </c>
      <c r="I70" s="591">
        <v>0</v>
      </c>
      <c r="J70" s="591">
        <v>0</v>
      </c>
      <c r="K70" s="591">
        <v>0</v>
      </c>
      <c r="L70" s="591">
        <v>1396</v>
      </c>
      <c r="M70" s="591">
        <v>1396</v>
      </c>
      <c r="N70" s="591">
        <v>1396</v>
      </c>
      <c r="O70" s="591">
        <v>0</v>
      </c>
      <c r="P70" s="591">
        <v>0</v>
      </c>
      <c r="Q70" s="591">
        <v>0</v>
      </c>
      <c r="R70" s="590">
        <v>0</v>
      </c>
      <c r="S70" s="590">
        <v>0</v>
      </c>
      <c r="T70" s="589">
        <v>0</v>
      </c>
    </row>
    <row r="71" spans="1:20" s="580" customFormat="1" ht="12">
      <c r="A71" s="619"/>
      <c r="B71" s="618" t="s">
        <v>488</v>
      </c>
      <c r="C71" s="593">
        <f t="shared" si="8"/>
        <v>49</v>
      </c>
      <c r="D71" s="593">
        <f t="shared" si="9"/>
        <v>49</v>
      </c>
      <c r="E71" s="593">
        <f t="shared" si="10"/>
        <v>49</v>
      </c>
      <c r="F71" s="591">
        <v>0</v>
      </c>
      <c r="G71" s="591"/>
      <c r="H71" s="591">
        <v>0</v>
      </c>
      <c r="I71" s="591">
        <v>0</v>
      </c>
      <c r="J71" s="591">
        <v>0</v>
      </c>
      <c r="K71" s="591">
        <v>0</v>
      </c>
      <c r="L71" s="591">
        <v>49</v>
      </c>
      <c r="M71" s="591">
        <v>49</v>
      </c>
      <c r="N71" s="591">
        <v>49</v>
      </c>
      <c r="O71" s="591">
        <v>0</v>
      </c>
      <c r="P71" s="591">
        <v>0</v>
      </c>
      <c r="Q71" s="591">
        <v>0</v>
      </c>
      <c r="R71" s="590">
        <v>0</v>
      </c>
      <c r="S71" s="590">
        <v>0</v>
      </c>
      <c r="T71" s="589">
        <v>0</v>
      </c>
    </row>
    <row r="72" spans="1:20" s="580" customFormat="1" ht="12">
      <c r="A72" s="619"/>
      <c r="B72" s="606" t="s">
        <v>489</v>
      </c>
      <c r="C72" s="593">
        <f t="shared" si="8"/>
        <v>0</v>
      </c>
      <c r="D72" s="593">
        <f t="shared" si="9"/>
        <v>0</v>
      </c>
      <c r="E72" s="593">
        <f t="shared" si="10"/>
        <v>0</v>
      </c>
      <c r="F72" s="591"/>
      <c r="G72" s="591"/>
      <c r="H72" s="591"/>
      <c r="I72" s="591"/>
      <c r="J72" s="591"/>
      <c r="K72" s="591"/>
      <c r="L72" s="591"/>
      <c r="M72" s="591"/>
      <c r="N72" s="591"/>
      <c r="O72" s="591"/>
      <c r="P72" s="591"/>
      <c r="Q72" s="591"/>
      <c r="R72" s="590"/>
      <c r="S72" s="590"/>
      <c r="T72" s="589"/>
    </row>
    <row r="73" spans="1:20" s="580" customFormat="1" ht="12">
      <c r="A73" s="619"/>
      <c r="B73" s="618" t="s">
        <v>490</v>
      </c>
      <c r="C73" s="593">
        <f>SUM(F73,I73,L73,O73,R73,)</f>
        <v>700</v>
      </c>
      <c r="D73" s="593">
        <v>1000</v>
      </c>
      <c r="E73" s="593">
        <f t="shared" ref="E73:E90" si="11">SUM(H73,K73,N73,Q73,T73,)</f>
        <v>1000</v>
      </c>
      <c r="F73" s="591">
        <v>0</v>
      </c>
      <c r="G73" s="591">
        <v>0</v>
      </c>
      <c r="H73" s="591">
        <v>0</v>
      </c>
      <c r="I73" s="591">
        <v>0</v>
      </c>
      <c r="J73" s="591">
        <v>0</v>
      </c>
      <c r="K73" s="591">
        <v>0</v>
      </c>
      <c r="L73" s="591">
        <v>0</v>
      </c>
      <c r="M73" s="591">
        <v>0</v>
      </c>
      <c r="N73" s="591">
        <v>0</v>
      </c>
      <c r="O73" s="591">
        <v>0</v>
      </c>
      <c r="P73" s="591">
        <v>0</v>
      </c>
      <c r="Q73" s="591">
        <v>0</v>
      </c>
      <c r="R73" s="590">
        <v>700</v>
      </c>
      <c r="S73" s="590">
        <v>1000</v>
      </c>
      <c r="T73" s="589">
        <v>1000</v>
      </c>
    </row>
    <row r="74" spans="1:20" s="580" customFormat="1" ht="12">
      <c r="A74" s="619"/>
      <c r="B74" s="618" t="s">
        <v>491</v>
      </c>
      <c r="C74" s="593">
        <f>SUM(F74,I74,L74,O74,R74,)</f>
        <v>150</v>
      </c>
      <c r="D74" s="593">
        <f>SUM(G74,J74,M74,P74,S74,)</f>
        <v>150</v>
      </c>
      <c r="E74" s="593">
        <f t="shared" si="11"/>
        <v>150</v>
      </c>
      <c r="F74" s="591">
        <v>0</v>
      </c>
      <c r="G74" s="591">
        <v>0</v>
      </c>
      <c r="H74" s="591">
        <v>0</v>
      </c>
      <c r="I74" s="591">
        <v>0</v>
      </c>
      <c r="J74" s="591">
        <v>0</v>
      </c>
      <c r="K74" s="591">
        <v>0</v>
      </c>
      <c r="L74" s="591">
        <v>0</v>
      </c>
      <c r="M74" s="591">
        <v>0</v>
      </c>
      <c r="N74" s="591">
        <v>0</v>
      </c>
      <c r="O74" s="591">
        <v>0</v>
      </c>
      <c r="P74" s="591">
        <v>0</v>
      </c>
      <c r="Q74" s="591">
        <v>0</v>
      </c>
      <c r="R74" s="590">
        <v>150</v>
      </c>
      <c r="S74" s="590">
        <v>150</v>
      </c>
      <c r="T74" s="589">
        <v>150</v>
      </c>
    </row>
    <row r="75" spans="1:20" s="580" customFormat="1" ht="12">
      <c r="A75" s="619"/>
      <c r="B75" s="618" t="s">
        <v>567</v>
      </c>
      <c r="C75" s="593">
        <f>SUM(F75,I75,L75,O75,R75,)</f>
        <v>50</v>
      </c>
      <c r="D75" s="593">
        <f>SUM(G75,J75,M75,P75,S75,)</f>
        <v>50</v>
      </c>
      <c r="E75" s="593">
        <f t="shared" si="11"/>
        <v>50</v>
      </c>
      <c r="F75" s="591">
        <v>0</v>
      </c>
      <c r="G75" s="591">
        <v>0</v>
      </c>
      <c r="H75" s="591">
        <v>0</v>
      </c>
      <c r="I75" s="591">
        <v>0</v>
      </c>
      <c r="J75" s="591">
        <v>0</v>
      </c>
      <c r="K75" s="591">
        <v>0</v>
      </c>
      <c r="L75" s="591">
        <v>0</v>
      </c>
      <c r="M75" s="591">
        <v>0</v>
      </c>
      <c r="N75" s="591">
        <v>0</v>
      </c>
      <c r="O75" s="591">
        <v>0</v>
      </c>
      <c r="P75" s="591">
        <v>0</v>
      </c>
      <c r="Q75" s="591">
        <v>0</v>
      </c>
      <c r="R75" s="590">
        <v>50</v>
      </c>
      <c r="S75" s="590">
        <v>50</v>
      </c>
      <c r="T75" s="589">
        <v>50</v>
      </c>
    </row>
    <row r="76" spans="1:20" s="580" customFormat="1" ht="12">
      <c r="A76" s="619"/>
      <c r="B76" s="618" t="s">
        <v>566</v>
      </c>
      <c r="C76" s="593">
        <f>SUM(F76,I76,L76,O76,R76,)</f>
        <v>1153</v>
      </c>
      <c r="D76" s="593">
        <f>SUM(G76,J76,M76,P76,S76,)</f>
        <v>1153</v>
      </c>
      <c r="E76" s="593">
        <f t="shared" si="11"/>
        <v>1153</v>
      </c>
      <c r="F76" s="591">
        <v>0</v>
      </c>
      <c r="G76" s="591">
        <v>0</v>
      </c>
      <c r="H76" s="591">
        <v>0</v>
      </c>
      <c r="I76" s="591">
        <v>0</v>
      </c>
      <c r="J76" s="591">
        <v>0</v>
      </c>
      <c r="K76" s="591">
        <v>0</v>
      </c>
      <c r="L76" s="591">
        <v>0</v>
      </c>
      <c r="M76" s="591">
        <v>0</v>
      </c>
      <c r="N76" s="591">
        <v>0</v>
      </c>
      <c r="O76" s="591">
        <v>0</v>
      </c>
      <c r="P76" s="591">
        <v>0</v>
      </c>
      <c r="Q76" s="591">
        <v>0</v>
      </c>
      <c r="R76" s="590">
        <v>1153</v>
      </c>
      <c r="S76" s="590">
        <v>1153</v>
      </c>
      <c r="T76" s="589">
        <v>1153</v>
      </c>
    </row>
    <row r="77" spans="1:20" s="580" customFormat="1" ht="12">
      <c r="A77" s="619"/>
      <c r="B77" s="618" t="s">
        <v>565</v>
      </c>
      <c r="C77" s="593">
        <v>0</v>
      </c>
      <c r="D77" s="593">
        <v>2</v>
      </c>
      <c r="E77" s="593">
        <f t="shared" si="11"/>
        <v>2</v>
      </c>
      <c r="F77" s="591"/>
      <c r="G77" s="591"/>
      <c r="H77" s="591"/>
      <c r="I77" s="591"/>
      <c r="J77" s="591"/>
      <c r="K77" s="591"/>
      <c r="L77" s="591"/>
      <c r="M77" s="591"/>
      <c r="N77" s="591"/>
      <c r="O77" s="591"/>
      <c r="P77" s="591"/>
      <c r="Q77" s="591"/>
      <c r="R77" s="590">
        <v>0</v>
      </c>
      <c r="S77" s="590">
        <v>2</v>
      </c>
      <c r="T77" s="589">
        <v>2</v>
      </c>
    </row>
    <row r="78" spans="1:20" s="580" customFormat="1" ht="12">
      <c r="A78" s="619"/>
      <c r="B78" s="618" t="s">
        <v>564</v>
      </c>
      <c r="C78" s="593">
        <v>0</v>
      </c>
      <c r="D78" s="593">
        <v>0</v>
      </c>
      <c r="E78" s="593">
        <f t="shared" si="11"/>
        <v>305</v>
      </c>
      <c r="F78" s="591"/>
      <c r="G78" s="591"/>
      <c r="H78" s="591"/>
      <c r="I78" s="591"/>
      <c r="J78" s="591"/>
      <c r="K78" s="591"/>
      <c r="L78" s="591"/>
      <c r="M78" s="591"/>
      <c r="N78" s="591"/>
      <c r="O78" s="591">
        <v>0</v>
      </c>
      <c r="P78" s="591">
        <v>0</v>
      </c>
      <c r="Q78" s="591">
        <v>305</v>
      </c>
      <c r="R78" s="590">
        <v>0</v>
      </c>
      <c r="S78" s="590">
        <v>0</v>
      </c>
      <c r="T78" s="589">
        <v>0</v>
      </c>
    </row>
    <row r="79" spans="1:20" s="580" customFormat="1" ht="12">
      <c r="A79" s="617" t="s">
        <v>207</v>
      </c>
      <c r="B79" s="604" t="s">
        <v>205</v>
      </c>
      <c r="C79" s="593">
        <f t="shared" ref="C79:D85" si="12">SUM(F79,I79,L79,O79,R79,)</f>
        <v>0</v>
      </c>
      <c r="D79" s="593">
        <f t="shared" si="12"/>
        <v>0</v>
      </c>
      <c r="E79" s="593">
        <f t="shared" si="11"/>
        <v>0</v>
      </c>
      <c r="F79" s="591"/>
      <c r="G79" s="591"/>
      <c r="H79" s="591"/>
      <c r="I79" s="591"/>
      <c r="J79" s="591"/>
      <c r="K79" s="591"/>
      <c r="L79" s="591"/>
      <c r="M79" s="591"/>
      <c r="N79" s="591"/>
      <c r="O79" s="591"/>
      <c r="P79" s="591"/>
      <c r="Q79" s="591"/>
      <c r="R79" s="590"/>
      <c r="S79" s="590"/>
      <c r="T79" s="589"/>
    </row>
    <row r="80" spans="1:20" s="580" customFormat="1" thickBot="1">
      <c r="A80" s="617" t="s">
        <v>492</v>
      </c>
      <c r="B80" s="616" t="s">
        <v>206</v>
      </c>
      <c r="C80" s="593">
        <f t="shared" si="12"/>
        <v>0</v>
      </c>
      <c r="D80" s="593">
        <f t="shared" si="12"/>
        <v>0</v>
      </c>
      <c r="E80" s="586">
        <f t="shared" si="11"/>
        <v>0</v>
      </c>
      <c r="F80" s="591"/>
      <c r="G80" s="591"/>
      <c r="H80" s="591"/>
      <c r="I80" s="591"/>
      <c r="J80" s="591"/>
      <c r="K80" s="591"/>
      <c r="L80" s="591"/>
      <c r="M80" s="591"/>
      <c r="N80" s="591"/>
      <c r="O80" s="591"/>
      <c r="P80" s="591"/>
      <c r="Q80" s="591"/>
      <c r="R80" s="590"/>
      <c r="S80" s="590"/>
      <c r="T80" s="589"/>
    </row>
    <row r="81" spans="1:20" s="580" customFormat="1" ht="12">
      <c r="A81" s="615" t="s">
        <v>493</v>
      </c>
      <c r="B81" s="614" t="s">
        <v>563</v>
      </c>
      <c r="C81" s="592">
        <f t="shared" si="12"/>
        <v>0</v>
      </c>
      <c r="D81" s="592">
        <f t="shared" si="12"/>
        <v>0</v>
      </c>
      <c r="E81" s="593">
        <f t="shared" si="11"/>
        <v>0</v>
      </c>
      <c r="F81" s="613"/>
      <c r="G81" s="613"/>
      <c r="H81" s="613"/>
      <c r="I81" s="613"/>
      <c r="J81" s="613"/>
      <c r="K81" s="613"/>
      <c r="L81" s="613"/>
      <c r="M81" s="613"/>
      <c r="N81" s="613"/>
      <c r="O81" s="613"/>
      <c r="P81" s="613"/>
      <c r="Q81" s="613"/>
      <c r="R81" s="612"/>
      <c r="S81" s="612"/>
      <c r="T81" s="611"/>
    </row>
    <row r="82" spans="1:20" s="580" customFormat="1" ht="12">
      <c r="A82" s="602"/>
      <c r="B82" s="610" t="s">
        <v>562</v>
      </c>
      <c r="C82" s="609">
        <f t="shared" si="12"/>
        <v>41073</v>
      </c>
      <c r="D82" s="609">
        <f t="shared" si="12"/>
        <v>44223</v>
      </c>
      <c r="E82" s="593">
        <f t="shared" si="11"/>
        <v>44223</v>
      </c>
      <c r="F82" s="609">
        <f>SUM(F84:F85)</f>
        <v>27120</v>
      </c>
      <c r="G82" s="609">
        <f t="shared" ref="G82:T82" si="13">SUM(G84:G88)</f>
        <v>28922</v>
      </c>
      <c r="H82" s="609">
        <f t="shared" si="13"/>
        <v>28922</v>
      </c>
      <c r="I82" s="609">
        <f t="shared" si="13"/>
        <v>7462</v>
      </c>
      <c r="J82" s="609">
        <f t="shared" si="13"/>
        <v>8046</v>
      </c>
      <c r="K82" s="609">
        <f t="shared" si="13"/>
        <v>8046</v>
      </c>
      <c r="L82" s="609">
        <f t="shared" si="13"/>
        <v>6180</v>
      </c>
      <c r="M82" s="609">
        <f t="shared" si="13"/>
        <v>6561</v>
      </c>
      <c r="N82" s="609">
        <f t="shared" si="13"/>
        <v>6561</v>
      </c>
      <c r="O82" s="609">
        <f t="shared" si="13"/>
        <v>0</v>
      </c>
      <c r="P82" s="609">
        <f t="shared" si="13"/>
        <v>0</v>
      </c>
      <c r="Q82" s="609">
        <f t="shared" si="13"/>
        <v>0</v>
      </c>
      <c r="R82" s="609">
        <f t="shared" si="13"/>
        <v>311</v>
      </c>
      <c r="S82" s="608">
        <f t="shared" si="13"/>
        <v>694</v>
      </c>
      <c r="T82" s="607">
        <f t="shared" si="13"/>
        <v>694</v>
      </c>
    </row>
    <row r="83" spans="1:20" s="580" customFormat="1" ht="12">
      <c r="A83" s="602"/>
      <c r="B83" s="606" t="s">
        <v>494</v>
      </c>
      <c r="C83" s="605">
        <f t="shared" si="12"/>
        <v>0</v>
      </c>
      <c r="D83" s="605">
        <f t="shared" si="12"/>
        <v>0</v>
      </c>
      <c r="E83" s="605">
        <f t="shared" si="11"/>
        <v>0</v>
      </c>
      <c r="F83" s="591"/>
      <c r="G83" s="591"/>
      <c r="H83" s="591"/>
      <c r="I83" s="591"/>
      <c r="J83" s="591"/>
      <c r="K83" s="591"/>
      <c r="L83" s="591"/>
      <c r="M83" s="591"/>
      <c r="N83" s="591"/>
      <c r="O83" s="591"/>
      <c r="P83" s="591"/>
      <c r="Q83" s="591"/>
      <c r="R83" s="590"/>
      <c r="S83" s="590"/>
      <c r="T83" s="589"/>
    </row>
    <row r="84" spans="1:20" s="580" customFormat="1" ht="12">
      <c r="A84" s="602" t="s">
        <v>5</v>
      </c>
      <c r="B84" s="604" t="s">
        <v>561</v>
      </c>
      <c r="C84" s="593">
        <f t="shared" si="12"/>
        <v>27454</v>
      </c>
      <c r="D84" s="593">
        <f t="shared" si="12"/>
        <v>27752</v>
      </c>
      <c r="E84" s="593">
        <f t="shared" si="11"/>
        <v>27752</v>
      </c>
      <c r="F84" s="591">
        <v>18109</v>
      </c>
      <c r="G84" s="591">
        <v>18344</v>
      </c>
      <c r="H84" s="591">
        <v>18344</v>
      </c>
      <c r="I84" s="591">
        <v>5023</v>
      </c>
      <c r="J84" s="591">
        <v>5086</v>
      </c>
      <c r="K84" s="591">
        <v>5086</v>
      </c>
      <c r="L84" s="603">
        <v>4124</v>
      </c>
      <c r="M84" s="603">
        <v>4322</v>
      </c>
      <c r="N84" s="603">
        <v>4322</v>
      </c>
      <c r="O84" s="591">
        <v>0</v>
      </c>
      <c r="P84" s="591">
        <v>0</v>
      </c>
      <c r="Q84" s="591">
        <v>0</v>
      </c>
      <c r="R84" s="590">
        <v>198</v>
      </c>
      <c r="S84" s="590">
        <v>0</v>
      </c>
      <c r="T84" s="589">
        <v>0</v>
      </c>
    </row>
    <row r="85" spans="1:20" s="580" customFormat="1" ht="12">
      <c r="A85" s="602" t="s">
        <v>19</v>
      </c>
      <c r="B85" s="594" t="s">
        <v>560</v>
      </c>
      <c r="C85" s="593">
        <f t="shared" si="12"/>
        <v>13619</v>
      </c>
      <c r="D85" s="593">
        <f t="shared" si="12"/>
        <v>14331</v>
      </c>
      <c r="E85" s="593">
        <f t="shared" si="11"/>
        <v>14331</v>
      </c>
      <c r="F85" s="591">
        <v>9011</v>
      </c>
      <c r="G85" s="591">
        <v>9025</v>
      </c>
      <c r="H85" s="591">
        <v>9025</v>
      </c>
      <c r="I85" s="591">
        <v>2439</v>
      </c>
      <c r="J85" s="591">
        <v>2443</v>
      </c>
      <c r="K85" s="591">
        <v>2443</v>
      </c>
      <c r="L85" s="591">
        <v>2056</v>
      </c>
      <c r="M85" s="591">
        <v>2169</v>
      </c>
      <c r="N85" s="591">
        <v>2169</v>
      </c>
      <c r="O85" s="591">
        <v>0</v>
      </c>
      <c r="P85" s="591">
        <v>0</v>
      </c>
      <c r="Q85" s="591">
        <v>0</v>
      </c>
      <c r="R85" s="590">
        <v>113</v>
      </c>
      <c r="S85" s="590">
        <v>694</v>
      </c>
      <c r="T85" s="589">
        <v>694</v>
      </c>
    </row>
    <row r="86" spans="1:20" s="580" customFormat="1" ht="12">
      <c r="A86" s="602" t="s">
        <v>33</v>
      </c>
      <c r="B86" s="601" t="s">
        <v>559</v>
      </c>
      <c r="C86" s="593">
        <v>0</v>
      </c>
      <c r="D86" s="593">
        <f>SUM(G86,J86,M86,P86,S86,)</f>
        <v>850</v>
      </c>
      <c r="E86" s="593">
        <f t="shared" si="11"/>
        <v>850</v>
      </c>
      <c r="F86" s="591"/>
      <c r="G86" s="591">
        <v>610</v>
      </c>
      <c r="H86" s="591">
        <v>610</v>
      </c>
      <c r="I86" s="591"/>
      <c r="J86" s="591">
        <v>198</v>
      </c>
      <c r="K86" s="591">
        <v>198</v>
      </c>
      <c r="L86" s="591"/>
      <c r="M86" s="591">
        <v>42</v>
      </c>
      <c r="N86" s="591">
        <v>42</v>
      </c>
      <c r="O86" s="591"/>
      <c r="P86" s="591"/>
      <c r="Q86" s="591"/>
      <c r="R86" s="590"/>
      <c r="S86" s="590"/>
      <c r="T86" s="589"/>
    </row>
    <row r="87" spans="1:20" s="580" customFormat="1" ht="12">
      <c r="A87" s="602" t="s">
        <v>207</v>
      </c>
      <c r="B87" s="601" t="s">
        <v>558</v>
      </c>
      <c r="C87" s="593">
        <v>0</v>
      </c>
      <c r="D87" s="593">
        <f>SUM(G87,J87,M87,P87,S87,)</f>
        <v>781</v>
      </c>
      <c r="E87" s="593">
        <f t="shared" si="11"/>
        <v>781</v>
      </c>
      <c r="F87" s="591"/>
      <c r="G87" s="591">
        <v>571</v>
      </c>
      <c r="H87" s="591">
        <v>571</v>
      </c>
      <c r="I87" s="591"/>
      <c r="J87" s="591">
        <v>182</v>
      </c>
      <c r="K87" s="591">
        <v>182</v>
      </c>
      <c r="L87" s="591"/>
      <c r="M87" s="591">
        <v>28</v>
      </c>
      <c r="N87" s="591">
        <v>28</v>
      </c>
      <c r="O87" s="591"/>
      <c r="P87" s="591"/>
      <c r="Q87" s="591"/>
      <c r="R87" s="590"/>
      <c r="S87" s="590"/>
      <c r="T87" s="589"/>
    </row>
    <row r="88" spans="1:20" s="580" customFormat="1" thickBot="1">
      <c r="A88" s="600" t="s">
        <v>55</v>
      </c>
      <c r="B88" s="599" t="s">
        <v>557</v>
      </c>
      <c r="C88" s="586">
        <v>0</v>
      </c>
      <c r="D88" s="586">
        <f>SUM(G88,J88,M88,P88,S88,)</f>
        <v>509</v>
      </c>
      <c r="E88" s="586">
        <f t="shared" si="11"/>
        <v>509</v>
      </c>
      <c r="F88" s="598"/>
      <c r="G88" s="598">
        <v>372</v>
      </c>
      <c r="H88" s="598">
        <v>372</v>
      </c>
      <c r="I88" s="598"/>
      <c r="J88" s="598">
        <v>137</v>
      </c>
      <c r="K88" s="598">
        <v>137</v>
      </c>
      <c r="L88" s="598"/>
      <c r="M88" s="598">
        <v>0</v>
      </c>
      <c r="N88" s="598">
        <v>0</v>
      </c>
      <c r="O88" s="598"/>
      <c r="P88" s="598"/>
      <c r="Q88" s="598"/>
      <c r="R88" s="597"/>
      <c r="S88" s="597"/>
      <c r="T88" s="596"/>
    </row>
    <row r="89" spans="1:20" s="580" customFormat="1" ht="12">
      <c r="A89" s="595"/>
      <c r="B89" s="594" t="s">
        <v>495</v>
      </c>
      <c r="C89" s="593"/>
      <c r="D89" s="593"/>
      <c r="E89" s="592">
        <f t="shared" si="11"/>
        <v>0</v>
      </c>
      <c r="F89" s="591"/>
      <c r="G89" s="591"/>
      <c r="H89" s="591"/>
      <c r="I89" s="591"/>
      <c r="J89" s="591"/>
      <c r="K89" s="591"/>
      <c r="L89" s="591"/>
      <c r="M89" s="591"/>
      <c r="N89" s="591"/>
      <c r="O89" s="591"/>
      <c r="P89" s="591"/>
      <c r="Q89" s="591"/>
      <c r="R89" s="590"/>
      <c r="S89" s="590"/>
      <c r="T89" s="589"/>
    </row>
    <row r="90" spans="1:20" s="580" customFormat="1" thickBot="1">
      <c r="A90" s="588"/>
      <c r="B90" s="587" t="s">
        <v>496</v>
      </c>
      <c r="C90" s="586">
        <f>SUM(F90,I90,L90,O90,R90,)</f>
        <v>144407</v>
      </c>
      <c r="D90" s="586">
        <f>SUM(G90,J90,M90,P90,S90,)</f>
        <v>171766</v>
      </c>
      <c r="E90" s="586">
        <f t="shared" si="11"/>
        <v>174710</v>
      </c>
      <c r="F90" s="586">
        <f t="shared" ref="F90:T90" si="14">SUM(F82,F10)</f>
        <v>50826</v>
      </c>
      <c r="G90" s="586">
        <f t="shared" si="14"/>
        <v>53296</v>
      </c>
      <c r="H90" s="586">
        <f t="shared" si="14"/>
        <v>55313</v>
      </c>
      <c r="I90" s="586">
        <f t="shared" si="14"/>
        <v>12589</v>
      </c>
      <c r="J90" s="586">
        <f t="shared" si="14"/>
        <v>13077</v>
      </c>
      <c r="K90" s="586">
        <f t="shared" si="14"/>
        <v>13428</v>
      </c>
      <c r="L90" s="586">
        <f t="shared" si="14"/>
        <v>44793</v>
      </c>
      <c r="M90" s="586">
        <f t="shared" si="14"/>
        <v>60564</v>
      </c>
      <c r="N90" s="586">
        <f t="shared" si="14"/>
        <v>61140</v>
      </c>
      <c r="O90" s="586">
        <f t="shared" si="14"/>
        <v>23097</v>
      </c>
      <c r="P90" s="586">
        <f t="shared" si="14"/>
        <v>23097</v>
      </c>
      <c r="Q90" s="586">
        <f t="shared" si="14"/>
        <v>23402</v>
      </c>
      <c r="R90" s="585">
        <f t="shared" si="14"/>
        <v>13102</v>
      </c>
      <c r="S90" s="585">
        <f t="shared" si="14"/>
        <v>21732</v>
      </c>
      <c r="T90" s="584">
        <f t="shared" si="14"/>
        <v>21427</v>
      </c>
    </row>
    <row r="91" spans="1:20" s="580" customFormat="1" ht="12">
      <c r="A91" s="581"/>
      <c r="B91" s="582"/>
      <c r="C91" s="582"/>
      <c r="D91" s="583"/>
      <c r="E91" s="583"/>
      <c r="F91" s="583"/>
      <c r="G91" s="582"/>
      <c r="H91" s="582"/>
      <c r="I91" s="582"/>
      <c r="J91" s="581"/>
      <c r="K91" s="581"/>
      <c r="L91" s="581"/>
      <c r="M91" s="581"/>
      <c r="N91" s="581"/>
      <c r="O91" s="581"/>
      <c r="P91" s="581"/>
      <c r="Q91" s="581"/>
      <c r="R91" s="581"/>
      <c r="S91" s="581"/>
    </row>
    <row r="92" spans="1:20" s="580" customFormat="1" ht="12">
      <c r="A92" s="581"/>
      <c r="B92" s="582"/>
      <c r="C92" s="582"/>
      <c r="D92" s="583"/>
      <c r="E92" s="583"/>
      <c r="F92" s="583"/>
      <c r="G92" s="582"/>
      <c r="H92" s="582"/>
      <c r="I92" s="582"/>
      <c r="J92" s="581"/>
      <c r="K92" s="581"/>
      <c r="L92" s="581"/>
      <c r="M92" s="581"/>
      <c r="N92" s="581"/>
      <c r="O92" s="581"/>
      <c r="P92" s="581"/>
      <c r="Q92" s="581"/>
      <c r="R92" s="581"/>
      <c r="S92" s="581"/>
    </row>
    <row r="93" spans="1:20" s="580" customFormat="1" ht="12">
      <c r="A93" s="581"/>
      <c r="B93" s="582"/>
      <c r="C93" s="582"/>
      <c r="D93" s="583"/>
      <c r="E93" s="583"/>
      <c r="F93" s="583"/>
      <c r="G93" s="582"/>
      <c r="H93" s="582"/>
      <c r="I93" s="582"/>
      <c r="J93" s="581"/>
      <c r="K93" s="581"/>
      <c r="L93" s="581"/>
      <c r="M93" s="581"/>
      <c r="N93" s="581"/>
      <c r="O93" s="581"/>
      <c r="P93" s="581"/>
      <c r="Q93" s="581"/>
      <c r="R93" s="581"/>
      <c r="S93" s="581"/>
    </row>
    <row r="94" spans="1:20" s="580" customFormat="1" ht="12">
      <c r="A94" s="581"/>
      <c r="B94" s="582"/>
      <c r="C94" s="582"/>
      <c r="D94" s="583"/>
      <c r="E94" s="583"/>
      <c r="F94" s="583"/>
      <c r="G94" s="582"/>
      <c r="H94" s="582"/>
      <c r="I94" s="582"/>
      <c r="J94" s="581"/>
      <c r="K94" s="581"/>
      <c r="L94" s="581"/>
      <c r="M94" s="581"/>
      <c r="N94" s="581"/>
      <c r="O94" s="581"/>
      <c r="P94" s="581"/>
      <c r="Q94" s="581"/>
      <c r="R94" s="581"/>
      <c r="S94" s="581"/>
    </row>
    <row r="95" spans="1:20" s="580" customFormat="1" ht="12">
      <c r="A95" s="581"/>
      <c r="B95" s="582"/>
      <c r="C95" s="582"/>
      <c r="D95" s="583"/>
      <c r="E95" s="583"/>
      <c r="F95" s="583"/>
      <c r="G95" s="582"/>
      <c r="H95" s="582"/>
      <c r="I95" s="582"/>
      <c r="J95" s="581"/>
      <c r="K95" s="581"/>
      <c r="L95" s="581"/>
      <c r="M95" s="581"/>
      <c r="N95" s="581"/>
      <c r="O95" s="581"/>
      <c r="P95" s="581"/>
      <c r="Q95" s="581"/>
      <c r="R95" s="581"/>
      <c r="S95" s="581"/>
    </row>
    <row r="96" spans="1:20" s="580" customFormat="1" ht="12">
      <c r="A96" s="581"/>
      <c r="B96" s="582"/>
      <c r="C96" s="582"/>
      <c r="D96" s="583"/>
      <c r="E96" s="583"/>
      <c r="F96" s="583"/>
      <c r="G96" s="582"/>
      <c r="H96" s="582"/>
      <c r="I96" s="582"/>
      <c r="J96" s="581"/>
      <c r="K96" s="581"/>
      <c r="L96" s="581"/>
      <c r="M96" s="581"/>
      <c r="N96" s="581"/>
      <c r="O96" s="581"/>
      <c r="P96" s="581"/>
      <c r="Q96" s="581"/>
      <c r="R96" s="581"/>
      <c r="S96" s="581"/>
    </row>
    <row r="97" spans="1:19" s="580" customFormat="1" ht="12">
      <c r="A97" s="581"/>
      <c r="B97" s="582"/>
      <c r="C97" s="582"/>
      <c r="D97" s="583"/>
      <c r="E97" s="583"/>
      <c r="F97" s="583"/>
      <c r="G97" s="582"/>
      <c r="H97" s="582"/>
      <c r="I97" s="582"/>
      <c r="J97" s="581"/>
      <c r="K97" s="581"/>
      <c r="L97" s="581"/>
      <c r="M97" s="581"/>
      <c r="N97" s="581"/>
      <c r="O97" s="581"/>
      <c r="P97" s="581"/>
      <c r="Q97" s="581"/>
      <c r="R97" s="581"/>
      <c r="S97" s="581"/>
    </row>
    <row r="98" spans="1:19" s="580" customFormat="1" ht="12">
      <c r="A98" s="581"/>
      <c r="B98" s="582"/>
      <c r="C98" s="582"/>
      <c r="D98" s="583"/>
      <c r="E98" s="583"/>
      <c r="F98" s="583"/>
      <c r="G98" s="582"/>
      <c r="H98" s="582"/>
      <c r="I98" s="582"/>
      <c r="J98" s="581"/>
      <c r="K98" s="581"/>
      <c r="L98" s="581"/>
      <c r="M98" s="581"/>
      <c r="N98" s="581"/>
      <c r="O98" s="581"/>
      <c r="P98" s="581"/>
      <c r="Q98" s="581"/>
      <c r="R98" s="581"/>
      <c r="S98" s="581"/>
    </row>
    <row r="99" spans="1:19" s="580" customFormat="1" ht="12">
      <c r="A99" s="581"/>
      <c r="B99" s="582"/>
      <c r="C99" s="582"/>
      <c r="D99" s="583"/>
      <c r="E99" s="583"/>
      <c r="F99" s="583"/>
      <c r="G99" s="582"/>
      <c r="H99" s="582"/>
      <c r="I99" s="582"/>
      <c r="J99" s="581"/>
      <c r="K99" s="581"/>
      <c r="L99" s="581"/>
      <c r="M99" s="581"/>
      <c r="N99" s="581"/>
      <c r="O99" s="581"/>
      <c r="P99" s="581"/>
      <c r="Q99" s="581"/>
      <c r="R99" s="581"/>
      <c r="S99" s="581"/>
    </row>
    <row r="100" spans="1:19" s="580" customFormat="1" ht="12">
      <c r="A100" s="581"/>
      <c r="B100" s="582"/>
      <c r="C100" s="582"/>
      <c r="D100" s="582"/>
      <c r="E100" s="582"/>
      <c r="F100" s="582"/>
      <c r="G100" s="582"/>
      <c r="H100" s="582"/>
      <c r="I100" s="582"/>
      <c r="J100" s="581"/>
      <c r="K100" s="581"/>
      <c r="L100" s="581"/>
      <c r="M100" s="581"/>
      <c r="N100" s="581"/>
      <c r="O100" s="581"/>
      <c r="P100" s="581"/>
      <c r="Q100" s="581"/>
      <c r="R100" s="581"/>
      <c r="S100" s="581"/>
    </row>
    <row r="101" spans="1:19" s="580" customFormat="1" ht="12">
      <c r="A101" s="581"/>
      <c r="B101" s="582"/>
      <c r="C101" s="582"/>
      <c r="D101" s="582"/>
      <c r="E101" s="582"/>
      <c r="F101" s="582"/>
      <c r="G101" s="582"/>
      <c r="H101" s="582"/>
      <c r="I101" s="582"/>
      <c r="J101" s="581"/>
      <c r="K101" s="581"/>
      <c r="L101" s="581"/>
      <c r="M101" s="581"/>
      <c r="N101" s="581"/>
      <c r="O101" s="581"/>
      <c r="P101" s="581"/>
      <c r="Q101" s="581"/>
      <c r="R101" s="581"/>
      <c r="S101" s="581"/>
    </row>
    <row r="102" spans="1:19" s="580" customFormat="1" ht="12">
      <c r="A102" s="581"/>
      <c r="B102" s="582"/>
      <c r="C102" s="582"/>
      <c r="D102" s="582"/>
      <c r="E102" s="582"/>
      <c r="F102" s="582"/>
      <c r="G102" s="582"/>
      <c r="H102" s="582"/>
      <c r="I102" s="582"/>
      <c r="J102" s="581"/>
      <c r="K102" s="581"/>
      <c r="L102" s="581"/>
      <c r="M102" s="581"/>
      <c r="N102" s="581"/>
      <c r="O102" s="581"/>
      <c r="P102" s="581"/>
      <c r="Q102" s="581"/>
      <c r="R102" s="581"/>
      <c r="S102" s="581"/>
    </row>
    <row r="103" spans="1:19" s="580" customFormat="1" ht="12">
      <c r="A103" s="581"/>
      <c r="B103" s="581"/>
      <c r="C103" s="581"/>
      <c r="D103" s="581"/>
      <c r="E103" s="581"/>
      <c r="F103" s="581"/>
      <c r="G103" s="581"/>
      <c r="H103" s="581"/>
      <c r="I103" s="581"/>
      <c r="J103" s="581"/>
      <c r="K103" s="581"/>
      <c r="L103" s="581"/>
      <c r="M103" s="581"/>
      <c r="N103" s="581"/>
      <c r="O103" s="581"/>
      <c r="P103" s="581"/>
      <c r="Q103" s="581"/>
      <c r="R103" s="581"/>
      <c r="S103" s="581"/>
    </row>
    <row r="104" spans="1:19" s="580" customFormat="1" ht="12">
      <c r="A104" s="581"/>
      <c r="B104" s="581"/>
      <c r="C104" s="581"/>
      <c r="D104" s="581"/>
      <c r="E104" s="581"/>
      <c r="F104" s="581"/>
      <c r="G104" s="581"/>
      <c r="H104" s="581"/>
      <c r="I104" s="581"/>
      <c r="J104" s="581"/>
      <c r="K104" s="581"/>
      <c r="L104" s="581"/>
      <c r="M104" s="581"/>
      <c r="N104" s="581"/>
      <c r="O104" s="581"/>
      <c r="P104" s="581"/>
      <c r="Q104" s="581"/>
      <c r="R104" s="581"/>
      <c r="S104" s="581"/>
    </row>
    <row r="105" spans="1:19" s="580" customFormat="1" ht="12">
      <c r="A105" s="581"/>
      <c r="B105" s="581"/>
      <c r="C105" s="581"/>
      <c r="D105" s="581"/>
      <c r="E105" s="581"/>
      <c r="F105" s="581"/>
      <c r="G105" s="581"/>
      <c r="H105" s="581"/>
      <c r="I105" s="581"/>
      <c r="J105" s="581"/>
      <c r="K105" s="581"/>
      <c r="L105" s="581"/>
      <c r="M105" s="581"/>
      <c r="N105" s="581"/>
      <c r="O105" s="581"/>
      <c r="P105" s="581"/>
      <c r="Q105" s="581"/>
      <c r="R105" s="581"/>
      <c r="S105" s="581"/>
    </row>
    <row r="106" spans="1:19" s="580" customFormat="1" ht="12">
      <c r="A106" s="581"/>
      <c r="B106" s="581"/>
      <c r="C106" s="581"/>
      <c r="D106" s="581"/>
      <c r="E106" s="581"/>
      <c r="F106" s="581"/>
      <c r="G106" s="581"/>
      <c r="H106" s="581"/>
      <c r="I106" s="581"/>
      <c r="J106" s="581"/>
      <c r="K106" s="581"/>
      <c r="L106" s="581"/>
      <c r="M106" s="581"/>
      <c r="N106" s="581"/>
      <c r="O106" s="581"/>
      <c r="P106" s="581"/>
      <c r="Q106" s="581"/>
      <c r="R106" s="581"/>
      <c r="S106" s="581"/>
    </row>
    <row r="107" spans="1:19" s="580" customFormat="1" ht="12">
      <c r="A107" s="581"/>
      <c r="B107" s="581"/>
      <c r="C107" s="581"/>
      <c r="D107" s="581"/>
      <c r="E107" s="581"/>
      <c r="F107" s="581"/>
      <c r="G107" s="581"/>
      <c r="H107" s="581"/>
      <c r="I107" s="581"/>
      <c r="J107" s="581"/>
      <c r="K107" s="581"/>
      <c r="L107" s="581"/>
      <c r="M107" s="581"/>
      <c r="N107" s="581"/>
      <c r="O107" s="581"/>
      <c r="P107" s="581"/>
      <c r="Q107" s="581"/>
      <c r="R107" s="581"/>
      <c r="S107" s="581"/>
    </row>
    <row r="108" spans="1:19" s="580" customFormat="1" ht="12">
      <c r="A108" s="581"/>
      <c r="B108" s="581"/>
      <c r="C108" s="581"/>
      <c r="D108" s="581"/>
      <c r="E108" s="581"/>
      <c r="F108" s="581"/>
      <c r="G108" s="581"/>
      <c r="H108" s="581"/>
      <c r="I108" s="581"/>
      <c r="J108" s="581"/>
      <c r="K108" s="581"/>
      <c r="L108" s="581"/>
      <c r="M108" s="581"/>
      <c r="N108" s="581"/>
      <c r="O108" s="581"/>
      <c r="P108" s="581"/>
      <c r="Q108" s="581"/>
      <c r="R108" s="581"/>
      <c r="S108" s="581"/>
    </row>
    <row r="109" spans="1:19" s="580" customFormat="1" ht="12">
      <c r="A109" s="581"/>
      <c r="B109" s="581"/>
      <c r="C109" s="581"/>
      <c r="D109" s="581"/>
      <c r="E109" s="581"/>
      <c r="F109" s="581"/>
      <c r="G109" s="581"/>
      <c r="H109" s="581"/>
      <c r="I109" s="581"/>
      <c r="J109" s="581"/>
      <c r="K109" s="581"/>
      <c r="L109" s="581"/>
      <c r="M109" s="581"/>
      <c r="N109" s="581"/>
      <c r="O109" s="581"/>
      <c r="P109" s="581"/>
      <c r="Q109" s="581"/>
      <c r="R109" s="581"/>
      <c r="S109" s="581"/>
    </row>
    <row r="110" spans="1:19" s="580" customFormat="1" ht="12">
      <c r="A110" s="581"/>
      <c r="B110" s="581"/>
      <c r="C110" s="581"/>
      <c r="D110" s="581"/>
      <c r="E110" s="581"/>
      <c r="F110" s="581"/>
      <c r="G110" s="581"/>
      <c r="H110" s="581"/>
      <c r="I110" s="581"/>
      <c r="J110" s="581"/>
      <c r="K110" s="581"/>
      <c r="L110" s="581"/>
      <c r="M110" s="581"/>
      <c r="N110" s="581"/>
      <c r="O110" s="581"/>
      <c r="P110" s="581"/>
      <c r="Q110" s="581"/>
      <c r="R110" s="581"/>
      <c r="S110" s="581"/>
    </row>
    <row r="111" spans="1:19" s="580" customFormat="1" ht="12">
      <c r="A111" s="581"/>
      <c r="B111" s="581"/>
      <c r="C111" s="581"/>
      <c r="D111" s="581"/>
      <c r="E111" s="581"/>
      <c r="F111" s="581"/>
      <c r="G111" s="581"/>
      <c r="H111" s="581"/>
      <c r="I111" s="581"/>
      <c r="J111" s="581"/>
      <c r="K111" s="581"/>
      <c r="L111" s="581"/>
      <c r="M111" s="581"/>
      <c r="N111" s="581"/>
      <c r="O111" s="581"/>
      <c r="P111" s="581"/>
      <c r="Q111" s="581"/>
      <c r="R111" s="581"/>
      <c r="S111" s="581"/>
    </row>
    <row r="112" spans="1:19" s="580" customFormat="1" ht="12">
      <c r="A112" s="581"/>
      <c r="B112" s="581"/>
      <c r="C112" s="581"/>
      <c r="D112" s="581"/>
      <c r="E112" s="581"/>
      <c r="F112" s="581"/>
      <c r="G112" s="581"/>
      <c r="H112" s="581"/>
      <c r="I112" s="581"/>
      <c r="J112" s="581"/>
      <c r="K112" s="581"/>
      <c r="L112" s="581"/>
      <c r="M112" s="581"/>
      <c r="N112" s="581"/>
      <c r="O112" s="581"/>
      <c r="P112" s="581"/>
      <c r="Q112" s="581"/>
      <c r="R112" s="581"/>
      <c r="S112" s="581"/>
    </row>
    <row r="113" spans="1:19" s="580" customFormat="1" ht="12">
      <c r="A113" s="581"/>
      <c r="B113" s="581"/>
      <c r="C113" s="581"/>
      <c r="D113" s="581"/>
      <c r="E113" s="581"/>
      <c r="F113" s="581"/>
      <c r="G113" s="581"/>
      <c r="H113" s="581"/>
      <c r="I113" s="581"/>
      <c r="J113" s="581"/>
      <c r="K113" s="581"/>
      <c r="L113" s="581"/>
      <c r="M113" s="581"/>
      <c r="N113" s="581"/>
      <c r="O113" s="581"/>
      <c r="P113" s="581"/>
      <c r="Q113" s="581"/>
      <c r="R113" s="581"/>
      <c r="S113" s="581"/>
    </row>
    <row r="114" spans="1:19" s="580" customFormat="1" ht="12">
      <c r="A114" s="581"/>
      <c r="B114" s="581"/>
      <c r="C114" s="581"/>
      <c r="D114" s="581"/>
      <c r="E114" s="581"/>
      <c r="F114" s="581"/>
      <c r="G114" s="581"/>
      <c r="H114" s="581"/>
      <c r="I114" s="581"/>
      <c r="J114" s="581"/>
      <c r="K114" s="581"/>
      <c r="L114" s="581"/>
      <c r="M114" s="581"/>
      <c r="N114" s="581"/>
      <c r="O114" s="581"/>
      <c r="P114" s="581"/>
      <c r="Q114" s="581"/>
      <c r="R114" s="581"/>
      <c r="S114" s="581"/>
    </row>
    <row r="115" spans="1:19" s="580" customFormat="1" ht="12">
      <c r="A115" s="581"/>
      <c r="B115" s="581"/>
      <c r="C115" s="581"/>
      <c r="D115" s="581"/>
      <c r="E115" s="581"/>
      <c r="F115" s="581"/>
      <c r="G115" s="581"/>
      <c r="H115" s="581"/>
      <c r="I115" s="581"/>
      <c r="J115" s="581"/>
      <c r="K115" s="581"/>
      <c r="L115" s="581"/>
      <c r="M115" s="581"/>
      <c r="N115" s="581"/>
      <c r="O115" s="581"/>
      <c r="P115" s="581"/>
      <c r="Q115" s="581"/>
      <c r="R115" s="581"/>
      <c r="S115" s="581"/>
    </row>
    <row r="116" spans="1:19" s="580" customFormat="1" ht="12">
      <c r="A116" s="581"/>
      <c r="B116" s="581"/>
      <c r="C116" s="581"/>
      <c r="D116" s="581"/>
      <c r="E116" s="581"/>
      <c r="F116" s="581"/>
      <c r="G116" s="581"/>
      <c r="H116" s="581"/>
      <c r="I116" s="581"/>
      <c r="J116" s="581"/>
      <c r="K116" s="581"/>
      <c r="L116" s="581"/>
      <c r="M116" s="581"/>
      <c r="N116" s="581"/>
      <c r="O116" s="581"/>
      <c r="P116" s="581"/>
      <c r="Q116" s="581"/>
      <c r="R116" s="581"/>
      <c r="S116" s="581"/>
    </row>
    <row r="117" spans="1:19" s="580" customFormat="1" ht="12">
      <c r="A117" s="581"/>
      <c r="B117" s="581"/>
      <c r="C117" s="581"/>
      <c r="D117" s="581"/>
      <c r="E117" s="581"/>
      <c r="F117" s="581"/>
      <c r="G117" s="581"/>
      <c r="H117" s="581"/>
      <c r="I117" s="581"/>
      <c r="J117" s="581"/>
      <c r="K117" s="581"/>
      <c r="L117" s="581"/>
      <c r="M117" s="581"/>
      <c r="N117" s="581"/>
      <c r="O117" s="581"/>
      <c r="P117" s="581"/>
      <c r="Q117" s="581"/>
      <c r="R117" s="581"/>
      <c r="S117" s="581"/>
    </row>
    <row r="118" spans="1:19" s="580" customFormat="1" ht="12">
      <c r="A118" s="581"/>
      <c r="B118" s="581"/>
      <c r="C118" s="581"/>
      <c r="D118" s="581"/>
      <c r="E118" s="581"/>
      <c r="F118" s="581"/>
      <c r="G118" s="581"/>
      <c r="H118" s="581"/>
      <c r="I118" s="581"/>
      <c r="J118" s="581"/>
      <c r="K118" s="581"/>
      <c r="L118" s="581"/>
      <c r="M118" s="581"/>
      <c r="N118" s="581"/>
      <c r="O118" s="581"/>
      <c r="P118" s="581"/>
      <c r="Q118" s="581"/>
      <c r="R118" s="581"/>
      <c r="S118" s="581"/>
    </row>
    <row r="119" spans="1:19" s="580" customFormat="1" ht="12">
      <c r="A119" s="581"/>
      <c r="B119" s="581"/>
      <c r="C119" s="581"/>
      <c r="D119" s="581"/>
      <c r="E119" s="581"/>
      <c r="F119" s="581"/>
      <c r="G119" s="581"/>
      <c r="H119" s="581"/>
      <c r="I119" s="581"/>
      <c r="J119" s="581"/>
      <c r="K119" s="581"/>
      <c r="L119" s="581"/>
      <c r="M119" s="581"/>
      <c r="N119" s="581"/>
      <c r="O119" s="581"/>
      <c r="P119" s="581"/>
      <c r="Q119" s="581"/>
      <c r="R119" s="581"/>
      <c r="S119" s="581"/>
    </row>
    <row r="120" spans="1:19" s="580" customFormat="1" ht="12">
      <c r="A120" s="581"/>
      <c r="B120" s="581"/>
      <c r="C120" s="581"/>
      <c r="D120" s="581"/>
      <c r="E120" s="581"/>
      <c r="F120" s="581"/>
      <c r="G120" s="581"/>
      <c r="H120" s="581"/>
      <c r="I120" s="581"/>
      <c r="J120" s="581"/>
      <c r="K120" s="581"/>
      <c r="L120" s="581"/>
      <c r="M120" s="581"/>
      <c r="N120" s="581"/>
      <c r="O120" s="581"/>
      <c r="P120" s="581"/>
      <c r="Q120" s="581"/>
      <c r="R120" s="581"/>
      <c r="S120" s="581"/>
    </row>
    <row r="121" spans="1:19" s="580" customFormat="1" ht="12">
      <c r="A121" s="581"/>
      <c r="B121" s="581"/>
      <c r="C121" s="581"/>
      <c r="D121" s="581"/>
      <c r="E121" s="581"/>
      <c r="F121" s="581"/>
      <c r="G121" s="581"/>
      <c r="H121" s="581"/>
      <c r="I121" s="581"/>
      <c r="J121" s="581"/>
      <c r="K121" s="581"/>
      <c r="L121" s="581"/>
      <c r="M121" s="581"/>
      <c r="N121" s="581"/>
      <c r="O121" s="581"/>
      <c r="P121" s="581"/>
      <c r="Q121" s="581"/>
      <c r="R121" s="581"/>
      <c r="S121" s="581"/>
    </row>
    <row r="122" spans="1:19" s="580" customFormat="1" ht="12">
      <c r="A122" s="581"/>
      <c r="B122" s="581"/>
      <c r="C122" s="581"/>
      <c r="D122" s="581"/>
      <c r="E122" s="581"/>
      <c r="F122" s="581"/>
      <c r="G122" s="581"/>
      <c r="H122" s="581"/>
      <c r="I122" s="581"/>
      <c r="J122" s="581"/>
      <c r="K122" s="581"/>
      <c r="L122" s="581"/>
      <c r="M122" s="581"/>
      <c r="N122" s="581"/>
      <c r="O122" s="581"/>
      <c r="P122" s="581"/>
      <c r="Q122" s="581"/>
      <c r="R122" s="581"/>
      <c r="S122" s="581"/>
    </row>
    <row r="123" spans="1:19" s="580" customFormat="1" ht="12">
      <c r="A123" s="581"/>
      <c r="B123" s="581"/>
      <c r="C123" s="581"/>
      <c r="D123" s="581"/>
      <c r="E123" s="581"/>
      <c r="F123" s="581"/>
      <c r="G123" s="581"/>
      <c r="H123" s="581"/>
      <c r="I123" s="581"/>
      <c r="J123" s="581"/>
      <c r="K123" s="581"/>
      <c r="L123" s="581"/>
      <c r="M123" s="581"/>
      <c r="N123" s="581"/>
      <c r="O123" s="581"/>
      <c r="P123" s="581"/>
      <c r="Q123" s="581"/>
      <c r="R123" s="581"/>
      <c r="S123" s="581"/>
    </row>
    <row r="124" spans="1:19" s="580" customFormat="1" ht="12">
      <c r="A124" s="581"/>
      <c r="B124" s="581"/>
      <c r="C124" s="581"/>
      <c r="D124" s="581"/>
      <c r="E124" s="581"/>
      <c r="F124" s="581"/>
      <c r="G124" s="581"/>
      <c r="H124" s="581"/>
      <c r="I124" s="581"/>
      <c r="J124" s="581"/>
      <c r="K124" s="581"/>
      <c r="L124" s="581"/>
      <c r="M124" s="581"/>
      <c r="N124" s="581"/>
      <c r="O124" s="581"/>
      <c r="P124" s="581"/>
      <c r="Q124" s="581"/>
      <c r="R124" s="581"/>
      <c r="S124" s="581"/>
    </row>
    <row r="125" spans="1:19" s="580" customFormat="1" ht="12">
      <c r="A125" s="581"/>
      <c r="B125" s="581"/>
      <c r="C125" s="581"/>
      <c r="D125" s="581"/>
      <c r="E125" s="581"/>
      <c r="F125" s="581"/>
      <c r="G125" s="581"/>
      <c r="H125" s="581"/>
      <c r="I125" s="581"/>
      <c r="J125" s="581"/>
      <c r="K125" s="581"/>
      <c r="L125" s="581"/>
      <c r="M125" s="581"/>
      <c r="N125" s="581"/>
      <c r="O125" s="581"/>
      <c r="P125" s="581"/>
      <c r="Q125" s="581"/>
      <c r="R125" s="581"/>
      <c r="S125" s="581"/>
    </row>
    <row r="126" spans="1:19" s="580" customFormat="1" ht="12">
      <c r="A126" s="581"/>
      <c r="B126" s="581"/>
      <c r="C126" s="581"/>
      <c r="D126" s="581"/>
      <c r="E126" s="581"/>
      <c r="F126" s="581"/>
      <c r="G126" s="581"/>
      <c r="H126" s="581"/>
      <c r="I126" s="581"/>
      <c r="J126" s="581"/>
      <c r="K126" s="581"/>
      <c r="L126" s="581"/>
      <c r="M126" s="581"/>
      <c r="N126" s="581"/>
      <c r="O126" s="581"/>
      <c r="P126" s="581"/>
      <c r="Q126" s="581"/>
      <c r="R126" s="581"/>
      <c r="S126" s="581"/>
    </row>
    <row r="127" spans="1:19" s="580" customFormat="1" ht="12">
      <c r="A127" s="581"/>
      <c r="B127" s="581"/>
      <c r="C127" s="581"/>
      <c r="D127" s="581"/>
      <c r="E127" s="581"/>
      <c r="F127" s="581"/>
      <c r="G127" s="581"/>
      <c r="H127" s="581"/>
      <c r="I127" s="581"/>
      <c r="J127" s="581"/>
      <c r="K127" s="581"/>
      <c r="L127" s="581"/>
      <c r="M127" s="581"/>
      <c r="N127" s="581"/>
      <c r="O127" s="581"/>
      <c r="P127" s="581"/>
      <c r="Q127" s="581"/>
      <c r="R127" s="581"/>
      <c r="S127" s="581"/>
    </row>
    <row r="128" spans="1:19" s="580" customFormat="1" ht="12">
      <c r="A128" s="581"/>
      <c r="B128" s="581"/>
      <c r="C128" s="581"/>
      <c r="D128" s="581"/>
      <c r="E128" s="581"/>
      <c r="F128" s="581"/>
      <c r="G128" s="581"/>
      <c r="H128" s="581"/>
      <c r="I128" s="581"/>
      <c r="J128" s="581"/>
      <c r="K128" s="581"/>
      <c r="L128" s="581"/>
      <c r="M128" s="581"/>
      <c r="N128" s="581"/>
      <c r="O128" s="581"/>
      <c r="P128" s="581"/>
      <c r="Q128" s="581"/>
      <c r="R128" s="581"/>
      <c r="S128" s="581"/>
    </row>
    <row r="129" spans="1:19" s="580" customFormat="1" ht="12">
      <c r="A129" s="581"/>
      <c r="B129" s="581"/>
      <c r="C129" s="581"/>
      <c r="D129" s="581"/>
      <c r="E129" s="581"/>
      <c r="F129" s="581"/>
      <c r="G129" s="581"/>
      <c r="H129" s="581"/>
      <c r="I129" s="581"/>
      <c r="J129" s="581"/>
      <c r="K129" s="581"/>
      <c r="L129" s="581"/>
      <c r="M129" s="581"/>
      <c r="N129" s="581"/>
      <c r="O129" s="581"/>
      <c r="P129" s="581"/>
      <c r="Q129" s="581"/>
      <c r="R129" s="581"/>
      <c r="S129" s="581"/>
    </row>
    <row r="130" spans="1:19" s="580" customFormat="1" ht="12">
      <c r="A130" s="581"/>
      <c r="B130" s="581"/>
      <c r="C130" s="581"/>
      <c r="D130" s="581"/>
      <c r="E130" s="581"/>
      <c r="F130" s="581"/>
      <c r="G130" s="581"/>
      <c r="H130" s="581"/>
      <c r="I130" s="581"/>
      <c r="J130" s="581"/>
      <c r="K130" s="581"/>
      <c r="L130" s="581"/>
      <c r="M130" s="581"/>
      <c r="N130" s="581"/>
      <c r="O130" s="581"/>
      <c r="P130" s="581"/>
      <c r="Q130" s="581"/>
      <c r="R130" s="581"/>
      <c r="S130" s="581"/>
    </row>
    <row r="131" spans="1:19" s="580" customFormat="1" ht="12">
      <c r="A131" s="581"/>
      <c r="B131" s="581"/>
      <c r="C131" s="581"/>
      <c r="D131" s="581"/>
      <c r="E131" s="581"/>
      <c r="F131" s="581"/>
      <c r="G131" s="581"/>
      <c r="H131" s="581"/>
      <c r="I131" s="581"/>
      <c r="J131" s="581"/>
      <c r="K131" s="581"/>
      <c r="L131" s="581"/>
      <c r="M131" s="581"/>
      <c r="N131" s="581"/>
      <c r="O131" s="581"/>
      <c r="P131" s="581"/>
      <c r="Q131" s="581"/>
      <c r="R131" s="581"/>
      <c r="S131" s="581"/>
    </row>
    <row r="132" spans="1:19" s="580" customFormat="1" ht="12">
      <c r="A132" s="581"/>
      <c r="B132" s="581"/>
      <c r="C132" s="581"/>
      <c r="D132" s="581"/>
      <c r="E132" s="581"/>
      <c r="F132" s="581"/>
      <c r="G132" s="581"/>
      <c r="H132" s="581"/>
      <c r="I132" s="581"/>
      <c r="J132" s="581"/>
      <c r="K132" s="581"/>
      <c r="L132" s="581"/>
      <c r="M132" s="581"/>
      <c r="N132" s="581"/>
      <c r="O132" s="581"/>
      <c r="P132" s="581"/>
      <c r="Q132" s="581"/>
      <c r="R132" s="581"/>
      <c r="S132" s="581"/>
    </row>
    <row r="133" spans="1:19" s="580" customFormat="1" ht="12">
      <c r="A133" s="581"/>
      <c r="B133" s="581"/>
      <c r="C133" s="581"/>
      <c r="D133" s="581"/>
      <c r="E133" s="581"/>
      <c r="F133" s="581"/>
      <c r="G133" s="581"/>
      <c r="H133" s="581"/>
      <c r="I133" s="581"/>
      <c r="J133" s="581"/>
      <c r="K133" s="581"/>
      <c r="L133" s="581"/>
      <c r="M133" s="581"/>
      <c r="N133" s="581"/>
      <c r="O133" s="581"/>
      <c r="P133" s="581"/>
      <c r="Q133" s="581"/>
      <c r="R133" s="581"/>
      <c r="S133" s="581"/>
    </row>
    <row r="134" spans="1:19" s="580" customFormat="1" ht="12">
      <c r="A134" s="581"/>
      <c r="B134" s="581"/>
      <c r="C134" s="581"/>
      <c r="D134" s="581"/>
      <c r="E134" s="581"/>
      <c r="F134" s="581"/>
      <c r="G134" s="581"/>
      <c r="H134" s="581"/>
      <c r="I134" s="581"/>
      <c r="J134" s="581"/>
      <c r="K134" s="581"/>
      <c r="L134" s="581"/>
      <c r="M134" s="581"/>
      <c r="N134" s="581"/>
      <c r="O134" s="581"/>
      <c r="P134" s="581"/>
      <c r="Q134" s="581"/>
      <c r="R134" s="581"/>
      <c r="S134" s="581"/>
    </row>
    <row r="135" spans="1:19" s="580" customFormat="1" ht="12">
      <c r="A135" s="581"/>
      <c r="B135" s="581"/>
      <c r="C135" s="581"/>
      <c r="D135" s="581"/>
      <c r="E135" s="581"/>
      <c r="F135" s="581"/>
      <c r="G135" s="581"/>
      <c r="H135" s="581"/>
      <c r="I135" s="581"/>
      <c r="J135" s="581"/>
      <c r="K135" s="581"/>
      <c r="L135" s="581"/>
      <c r="M135" s="581"/>
      <c r="N135" s="581"/>
      <c r="O135" s="581"/>
      <c r="P135" s="581"/>
      <c r="Q135" s="581"/>
      <c r="R135" s="581"/>
      <c r="S135" s="581"/>
    </row>
    <row r="136" spans="1:19" s="580" customFormat="1" ht="12">
      <c r="A136" s="581"/>
      <c r="B136" s="581"/>
      <c r="C136" s="581"/>
      <c r="D136" s="581"/>
      <c r="E136" s="581"/>
      <c r="F136" s="581"/>
      <c r="G136" s="581"/>
      <c r="H136" s="581"/>
      <c r="I136" s="581"/>
      <c r="J136" s="581"/>
      <c r="K136" s="581"/>
      <c r="L136" s="581"/>
      <c r="M136" s="581"/>
      <c r="N136" s="581"/>
      <c r="O136" s="581"/>
      <c r="P136" s="581"/>
      <c r="Q136" s="581"/>
      <c r="R136" s="581"/>
      <c r="S136" s="581"/>
    </row>
    <row r="137" spans="1:19" s="580" customFormat="1" ht="12">
      <c r="A137" s="581"/>
      <c r="B137" s="581"/>
      <c r="C137" s="581"/>
      <c r="D137" s="581"/>
      <c r="E137" s="581"/>
      <c r="F137" s="581"/>
      <c r="G137" s="581"/>
      <c r="H137" s="581"/>
      <c r="I137" s="581"/>
      <c r="J137" s="581"/>
      <c r="K137" s="581"/>
      <c r="L137" s="581"/>
      <c r="M137" s="581"/>
      <c r="N137" s="581"/>
      <c r="O137" s="581"/>
      <c r="P137" s="581"/>
      <c r="Q137" s="581"/>
      <c r="R137" s="581"/>
      <c r="S137" s="581"/>
    </row>
    <row r="138" spans="1:19" s="580" customFormat="1" ht="12">
      <c r="A138" s="581"/>
      <c r="B138" s="581"/>
      <c r="C138" s="581"/>
      <c r="D138" s="581"/>
      <c r="E138" s="581"/>
      <c r="F138" s="581"/>
      <c r="G138" s="581"/>
      <c r="H138" s="581"/>
      <c r="I138" s="581"/>
      <c r="J138" s="581"/>
      <c r="K138" s="581"/>
      <c r="L138" s="581"/>
      <c r="M138" s="581"/>
      <c r="N138" s="581"/>
      <c r="O138" s="581"/>
      <c r="P138" s="581"/>
      <c r="Q138" s="581"/>
      <c r="R138" s="581"/>
      <c r="S138" s="581"/>
    </row>
    <row r="139" spans="1:19" s="580" customFormat="1" ht="12">
      <c r="A139" s="581"/>
      <c r="B139" s="581"/>
      <c r="C139" s="581"/>
      <c r="D139" s="581"/>
      <c r="E139" s="581"/>
      <c r="F139" s="581"/>
      <c r="G139" s="581"/>
      <c r="H139" s="581"/>
      <c r="I139" s="581"/>
      <c r="J139" s="581"/>
      <c r="K139" s="581"/>
      <c r="L139" s="581"/>
      <c r="M139" s="581"/>
      <c r="N139" s="581"/>
      <c r="O139" s="581"/>
      <c r="P139" s="581"/>
      <c r="Q139" s="581"/>
      <c r="R139" s="581"/>
      <c r="S139" s="581"/>
    </row>
    <row r="140" spans="1:19">
      <c r="A140" s="579"/>
      <c r="B140" s="579"/>
      <c r="C140" s="579"/>
      <c r="D140" s="579"/>
      <c r="E140" s="579"/>
      <c r="F140" s="579"/>
      <c r="G140" s="579"/>
      <c r="H140" s="579"/>
      <c r="I140" s="579"/>
      <c r="J140" s="579"/>
      <c r="K140" s="579"/>
      <c r="L140" s="579"/>
      <c r="M140" s="579"/>
      <c r="N140" s="579"/>
      <c r="O140" s="579"/>
      <c r="P140" s="579"/>
      <c r="Q140" s="579"/>
      <c r="R140" s="579"/>
      <c r="S140" s="579"/>
    </row>
    <row r="141" spans="1:19">
      <c r="A141" s="579"/>
      <c r="B141" s="579"/>
      <c r="C141" s="579"/>
      <c r="D141" s="579"/>
      <c r="E141" s="579"/>
      <c r="F141" s="579"/>
      <c r="G141" s="579"/>
      <c r="H141" s="579"/>
      <c r="I141" s="579"/>
      <c r="J141" s="579"/>
      <c r="K141" s="579"/>
      <c r="L141" s="579"/>
      <c r="M141" s="579"/>
      <c r="N141" s="579"/>
      <c r="O141" s="579"/>
      <c r="P141" s="579"/>
      <c r="Q141" s="579"/>
      <c r="R141" s="579"/>
      <c r="S141" s="579"/>
    </row>
    <row r="142" spans="1:19">
      <c r="A142" s="579"/>
      <c r="B142" s="579"/>
      <c r="C142" s="579"/>
      <c r="D142" s="579"/>
      <c r="E142" s="579"/>
      <c r="F142" s="579"/>
      <c r="G142" s="579"/>
      <c r="H142" s="579"/>
      <c r="I142" s="579"/>
      <c r="J142" s="579"/>
      <c r="K142" s="579"/>
      <c r="L142" s="579"/>
      <c r="M142" s="579"/>
      <c r="N142" s="579"/>
      <c r="O142" s="579"/>
      <c r="P142" s="579"/>
      <c r="Q142" s="579"/>
      <c r="R142" s="579"/>
      <c r="S142" s="579"/>
    </row>
    <row r="143" spans="1:19">
      <c r="A143" s="579"/>
      <c r="B143" s="579"/>
      <c r="C143" s="579"/>
      <c r="D143" s="579"/>
      <c r="E143" s="579"/>
      <c r="F143" s="579"/>
      <c r="G143" s="579"/>
      <c r="H143" s="579"/>
      <c r="I143" s="579"/>
      <c r="J143" s="579"/>
      <c r="K143" s="579"/>
      <c r="L143" s="579"/>
      <c r="M143" s="579"/>
      <c r="N143" s="579"/>
      <c r="O143" s="579"/>
      <c r="P143" s="579"/>
      <c r="Q143" s="579"/>
      <c r="R143" s="579"/>
      <c r="S143" s="579"/>
    </row>
    <row r="144" spans="1:19">
      <c r="A144" s="579"/>
      <c r="B144" s="579"/>
      <c r="C144" s="579"/>
      <c r="D144" s="579"/>
      <c r="E144" s="579"/>
      <c r="F144" s="579"/>
      <c r="G144" s="579"/>
      <c r="H144" s="579"/>
      <c r="I144" s="579"/>
      <c r="J144" s="579"/>
      <c r="K144" s="579"/>
      <c r="L144" s="579"/>
      <c r="M144" s="579"/>
      <c r="N144" s="579"/>
      <c r="O144" s="579"/>
      <c r="P144" s="579"/>
      <c r="Q144" s="579"/>
      <c r="R144" s="579"/>
      <c r="S144" s="579"/>
    </row>
    <row r="145" spans="1:19">
      <c r="A145" s="579"/>
      <c r="B145" s="579"/>
      <c r="C145" s="579"/>
      <c r="D145" s="579"/>
      <c r="E145" s="579"/>
      <c r="F145" s="579"/>
      <c r="G145" s="579"/>
      <c r="H145" s="579"/>
      <c r="I145" s="579"/>
      <c r="J145" s="579"/>
      <c r="K145" s="579"/>
      <c r="L145" s="579"/>
      <c r="M145" s="579"/>
      <c r="N145" s="579"/>
      <c r="O145" s="579"/>
      <c r="P145" s="579"/>
      <c r="Q145" s="579"/>
      <c r="R145" s="579"/>
      <c r="S145" s="579"/>
    </row>
    <row r="146" spans="1:19">
      <c r="A146" s="192"/>
      <c r="B146" s="192"/>
      <c r="C146" s="192"/>
      <c r="D146" s="192"/>
      <c r="E146" s="192"/>
      <c r="F146" s="192"/>
      <c r="G146" s="192"/>
      <c r="H146" s="192"/>
      <c r="I146" s="192"/>
      <c r="J146" s="192"/>
      <c r="K146" s="192"/>
      <c r="L146" s="192"/>
      <c r="M146" s="192"/>
      <c r="N146" s="192"/>
      <c r="O146" s="192"/>
      <c r="P146" s="192"/>
      <c r="Q146" s="192"/>
      <c r="R146" s="192"/>
      <c r="S146" s="192"/>
    </row>
    <row r="147" spans="1:19">
      <c r="A147" s="192"/>
      <c r="B147" s="192"/>
      <c r="C147" s="192"/>
      <c r="D147" s="192"/>
      <c r="E147" s="192"/>
      <c r="F147" s="192"/>
      <c r="G147" s="192"/>
      <c r="H147" s="192"/>
      <c r="I147" s="192"/>
      <c r="J147" s="192"/>
      <c r="K147" s="192"/>
      <c r="L147" s="192"/>
      <c r="M147" s="192"/>
      <c r="N147" s="192"/>
      <c r="O147" s="192"/>
      <c r="P147" s="192"/>
      <c r="Q147" s="192"/>
      <c r="R147" s="192"/>
      <c r="S147" s="192"/>
    </row>
    <row r="148" spans="1:19">
      <c r="A148" s="192"/>
      <c r="B148" s="192"/>
      <c r="C148" s="192"/>
      <c r="D148" s="192"/>
      <c r="E148" s="192"/>
      <c r="F148" s="192"/>
      <c r="G148" s="192"/>
      <c r="H148" s="192"/>
      <c r="I148" s="192"/>
      <c r="J148" s="192"/>
      <c r="K148" s="192"/>
      <c r="L148" s="192"/>
      <c r="M148" s="192"/>
      <c r="N148" s="192"/>
      <c r="O148" s="192"/>
      <c r="P148" s="192"/>
      <c r="Q148" s="192"/>
      <c r="R148" s="192"/>
      <c r="S148" s="192"/>
    </row>
    <row r="149" spans="1:19">
      <c r="A149" s="192"/>
      <c r="B149" s="192"/>
      <c r="C149" s="192"/>
      <c r="D149" s="192"/>
      <c r="E149" s="192"/>
      <c r="F149" s="192"/>
      <c r="G149" s="192"/>
      <c r="H149" s="192"/>
      <c r="I149" s="192"/>
      <c r="J149" s="192"/>
      <c r="K149" s="192"/>
      <c r="L149" s="192"/>
      <c r="M149" s="192"/>
      <c r="N149" s="192"/>
      <c r="O149" s="192"/>
      <c r="P149" s="192"/>
      <c r="Q149" s="192"/>
      <c r="R149" s="192"/>
      <c r="S149" s="192"/>
    </row>
    <row r="150" spans="1:19">
      <c r="A150" s="192"/>
      <c r="B150" s="192"/>
      <c r="C150" s="192"/>
      <c r="D150" s="192"/>
      <c r="E150" s="192"/>
      <c r="F150" s="192"/>
      <c r="G150" s="192"/>
      <c r="H150" s="192"/>
      <c r="I150" s="192"/>
      <c r="J150" s="192"/>
      <c r="K150" s="192"/>
      <c r="L150" s="192"/>
      <c r="M150" s="192"/>
      <c r="N150" s="192"/>
      <c r="O150" s="192"/>
      <c r="P150" s="192"/>
      <c r="Q150" s="192"/>
      <c r="R150" s="192"/>
      <c r="S150" s="192"/>
    </row>
    <row r="151" spans="1:19">
      <c r="A151" s="192"/>
      <c r="B151" s="192"/>
      <c r="C151" s="192"/>
      <c r="D151" s="192"/>
      <c r="E151" s="192"/>
      <c r="F151" s="192"/>
      <c r="G151" s="192"/>
      <c r="H151" s="192"/>
      <c r="I151" s="192"/>
      <c r="J151" s="192"/>
      <c r="K151" s="192"/>
      <c r="L151" s="192"/>
      <c r="M151" s="192"/>
      <c r="N151" s="192"/>
      <c r="O151" s="192"/>
      <c r="P151" s="192"/>
      <c r="Q151" s="192"/>
      <c r="R151" s="192"/>
      <c r="S151" s="192"/>
    </row>
    <row r="152" spans="1:19">
      <c r="A152" s="192"/>
      <c r="B152" s="192"/>
      <c r="C152" s="192"/>
      <c r="D152" s="192"/>
      <c r="E152" s="192"/>
      <c r="F152" s="192"/>
      <c r="G152" s="192"/>
      <c r="H152" s="192"/>
      <c r="I152" s="192"/>
      <c r="J152" s="192"/>
      <c r="K152" s="192"/>
      <c r="L152" s="192"/>
      <c r="M152" s="192"/>
      <c r="N152" s="192"/>
      <c r="O152" s="192"/>
      <c r="P152" s="192"/>
      <c r="Q152" s="192"/>
      <c r="R152" s="192"/>
      <c r="S152" s="192"/>
    </row>
    <row r="153" spans="1:19">
      <c r="A153" s="192"/>
      <c r="B153" s="192"/>
      <c r="C153" s="192"/>
      <c r="D153" s="192"/>
      <c r="E153" s="192"/>
      <c r="F153" s="192"/>
      <c r="G153" s="192"/>
      <c r="H153" s="192"/>
      <c r="I153" s="192"/>
      <c r="J153" s="192"/>
      <c r="K153" s="192"/>
      <c r="L153" s="192"/>
      <c r="M153" s="192"/>
      <c r="N153" s="192"/>
      <c r="O153" s="192"/>
      <c r="P153" s="192"/>
      <c r="Q153" s="192"/>
      <c r="R153" s="192"/>
      <c r="S153" s="192"/>
    </row>
    <row r="154" spans="1:19">
      <c r="A154" s="192"/>
      <c r="B154" s="192"/>
      <c r="C154" s="192"/>
      <c r="D154" s="192"/>
      <c r="E154" s="192"/>
      <c r="F154" s="192"/>
      <c r="G154" s="192"/>
      <c r="H154" s="192"/>
      <c r="I154" s="192"/>
      <c r="J154" s="192"/>
      <c r="K154" s="192"/>
      <c r="L154" s="192"/>
      <c r="M154" s="192"/>
      <c r="N154" s="192"/>
      <c r="O154" s="192"/>
      <c r="P154" s="192"/>
      <c r="Q154" s="192"/>
      <c r="R154" s="192"/>
      <c r="S154" s="192"/>
    </row>
    <row r="155" spans="1:19">
      <c r="A155" s="192"/>
      <c r="B155" s="192"/>
      <c r="C155" s="192"/>
      <c r="D155" s="192"/>
      <c r="E155" s="192"/>
      <c r="F155" s="192"/>
      <c r="G155" s="192"/>
      <c r="H155" s="192"/>
      <c r="I155" s="192"/>
      <c r="J155" s="192"/>
      <c r="K155" s="192"/>
      <c r="L155" s="192"/>
      <c r="M155" s="192"/>
      <c r="N155" s="192"/>
      <c r="O155" s="192"/>
      <c r="P155" s="192"/>
      <c r="Q155" s="192"/>
      <c r="R155" s="192"/>
      <c r="S155" s="192"/>
    </row>
    <row r="156" spans="1:19">
      <c r="A156" s="192"/>
      <c r="B156" s="192"/>
      <c r="C156" s="192"/>
      <c r="D156" s="192"/>
      <c r="E156" s="192"/>
      <c r="F156" s="192"/>
      <c r="G156" s="192"/>
      <c r="H156" s="192"/>
      <c r="I156" s="192"/>
      <c r="J156" s="192"/>
      <c r="K156" s="192"/>
      <c r="L156" s="192"/>
      <c r="M156" s="192"/>
      <c r="N156" s="192"/>
      <c r="O156" s="192"/>
      <c r="P156" s="192"/>
      <c r="Q156" s="192"/>
      <c r="R156" s="192"/>
      <c r="S156" s="192"/>
    </row>
    <row r="157" spans="1:19">
      <c r="A157" s="192"/>
      <c r="B157" s="192"/>
      <c r="C157" s="192"/>
      <c r="D157" s="192"/>
      <c r="E157" s="192"/>
      <c r="F157" s="192"/>
      <c r="G157" s="192"/>
      <c r="H157" s="192"/>
      <c r="I157" s="192"/>
      <c r="J157" s="192"/>
      <c r="K157" s="192"/>
      <c r="L157" s="192"/>
      <c r="M157" s="192"/>
      <c r="N157" s="192"/>
      <c r="O157" s="192"/>
      <c r="P157" s="192"/>
      <c r="Q157" s="192"/>
      <c r="R157" s="192"/>
      <c r="S157" s="192"/>
    </row>
    <row r="158" spans="1:19">
      <c r="A158" s="192"/>
      <c r="B158" s="192"/>
      <c r="C158" s="192"/>
      <c r="D158" s="192"/>
      <c r="E158" s="192"/>
      <c r="F158" s="192"/>
      <c r="G158" s="192"/>
      <c r="H158" s="192"/>
      <c r="I158" s="192"/>
      <c r="J158" s="192"/>
      <c r="K158" s="192"/>
      <c r="L158" s="192"/>
      <c r="M158" s="192"/>
      <c r="N158" s="192"/>
      <c r="O158" s="192"/>
      <c r="P158" s="192"/>
      <c r="Q158" s="192"/>
      <c r="R158" s="192"/>
      <c r="S158" s="192"/>
    </row>
    <row r="159" spans="1:19">
      <c r="A159" s="192"/>
      <c r="B159" s="192"/>
      <c r="C159" s="192"/>
      <c r="D159" s="192"/>
      <c r="E159" s="192"/>
      <c r="F159" s="192"/>
      <c r="G159" s="192"/>
      <c r="H159" s="192"/>
      <c r="I159" s="192"/>
      <c r="J159" s="192"/>
      <c r="K159" s="192"/>
      <c r="L159" s="192"/>
      <c r="M159" s="192"/>
      <c r="N159" s="192"/>
      <c r="O159" s="192"/>
      <c r="P159" s="192"/>
      <c r="Q159" s="192"/>
      <c r="R159" s="192"/>
      <c r="S159" s="192"/>
    </row>
    <row r="160" spans="1:19">
      <c r="A160" s="192"/>
      <c r="B160" s="192"/>
      <c r="C160" s="192"/>
      <c r="D160" s="192"/>
      <c r="E160" s="192"/>
      <c r="F160" s="192"/>
      <c r="G160" s="192"/>
      <c r="H160" s="192"/>
      <c r="I160" s="192"/>
      <c r="J160" s="192"/>
      <c r="K160" s="192"/>
      <c r="L160" s="192"/>
      <c r="M160" s="192"/>
      <c r="N160" s="192"/>
      <c r="O160" s="192"/>
      <c r="P160" s="192"/>
      <c r="Q160" s="192"/>
      <c r="R160" s="192"/>
      <c r="S160" s="192"/>
    </row>
    <row r="161" spans="1:19">
      <c r="A161" s="192"/>
      <c r="B161" s="192"/>
      <c r="C161" s="192"/>
      <c r="D161" s="192"/>
      <c r="E161" s="192"/>
      <c r="F161" s="192"/>
      <c r="G161" s="192"/>
      <c r="H161" s="192"/>
      <c r="I161" s="192"/>
      <c r="J161" s="192"/>
      <c r="K161" s="192"/>
      <c r="L161" s="192"/>
      <c r="M161" s="192"/>
      <c r="N161" s="192"/>
      <c r="O161" s="192"/>
      <c r="P161" s="192"/>
      <c r="Q161" s="192"/>
      <c r="R161" s="192"/>
      <c r="S161" s="192"/>
    </row>
    <row r="162" spans="1:19">
      <c r="A162" s="192"/>
      <c r="B162" s="192"/>
      <c r="C162" s="192"/>
      <c r="D162" s="192"/>
      <c r="E162" s="192"/>
      <c r="F162" s="192"/>
      <c r="G162" s="192"/>
      <c r="H162" s="192"/>
      <c r="I162" s="192"/>
      <c r="J162" s="192"/>
      <c r="K162" s="192"/>
      <c r="L162" s="192"/>
      <c r="M162" s="192"/>
      <c r="N162" s="192"/>
      <c r="O162" s="192"/>
      <c r="P162" s="192"/>
      <c r="Q162" s="192"/>
      <c r="R162" s="192"/>
      <c r="S162" s="192"/>
    </row>
    <row r="163" spans="1:19">
      <c r="A163" s="192"/>
      <c r="B163" s="192"/>
      <c r="C163" s="192"/>
      <c r="D163" s="192"/>
      <c r="E163" s="192"/>
      <c r="F163" s="192"/>
      <c r="G163" s="192"/>
      <c r="H163" s="192"/>
      <c r="I163" s="192"/>
      <c r="J163" s="192"/>
      <c r="K163" s="192"/>
      <c r="L163" s="192"/>
      <c r="M163" s="192"/>
      <c r="N163" s="192"/>
      <c r="O163" s="192"/>
      <c r="P163" s="192"/>
      <c r="Q163" s="192"/>
      <c r="R163" s="192"/>
      <c r="S163" s="192"/>
    </row>
    <row r="164" spans="1:19">
      <c r="A164" s="192"/>
      <c r="B164" s="192"/>
      <c r="C164" s="192"/>
      <c r="D164" s="192"/>
      <c r="E164" s="192"/>
      <c r="F164" s="192"/>
      <c r="G164" s="192"/>
      <c r="H164" s="192"/>
      <c r="I164" s="192"/>
      <c r="J164" s="192"/>
      <c r="K164" s="192"/>
      <c r="L164" s="192"/>
      <c r="M164" s="192"/>
      <c r="N164" s="192"/>
      <c r="O164" s="192"/>
      <c r="P164" s="192"/>
      <c r="Q164" s="192"/>
      <c r="R164" s="192"/>
      <c r="S164" s="192"/>
    </row>
    <row r="165" spans="1:19">
      <c r="A165" s="192"/>
      <c r="B165" s="192"/>
      <c r="C165" s="192"/>
      <c r="D165" s="192"/>
      <c r="E165" s="192"/>
      <c r="F165" s="192"/>
      <c r="G165" s="192"/>
      <c r="H165" s="192"/>
      <c r="I165" s="192"/>
      <c r="J165" s="192"/>
      <c r="K165" s="192"/>
      <c r="L165" s="192"/>
      <c r="M165" s="192"/>
      <c r="N165" s="192"/>
      <c r="O165" s="192"/>
      <c r="P165" s="192"/>
      <c r="Q165" s="192"/>
      <c r="R165" s="192"/>
      <c r="S165" s="192"/>
    </row>
    <row r="166" spans="1:19">
      <c r="A166" s="192"/>
      <c r="B166" s="192"/>
      <c r="C166" s="192"/>
      <c r="D166" s="192"/>
      <c r="E166" s="192"/>
      <c r="F166" s="192"/>
      <c r="G166" s="192"/>
      <c r="H166" s="192"/>
      <c r="I166" s="192"/>
      <c r="J166" s="192"/>
      <c r="K166" s="192"/>
      <c r="L166" s="192"/>
      <c r="M166" s="192"/>
      <c r="N166" s="192"/>
      <c r="O166" s="192"/>
      <c r="P166" s="192"/>
      <c r="Q166" s="192"/>
      <c r="R166" s="192"/>
      <c r="S166" s="192"/>
    </row>
    <row r="167" spans="1:19">
      <c r="A167" s="192"/>
      <c r="B167" s="192"/>
      <c r="C167" s="192"/>
      <c r="D167" s="192"/>
      <c r="E167" s="192"/>
      <c r="F167" s="192"/>
      <c r="G167" s="192"/>
      <c r="H167" s="192"/>
      <c r="I167" s="192"/>
      <c r="J167" s="192"/>
      <c r="K167" s="192"/>
      <c r="L167" s="192"/>
      <c r="M167" s="192"/>
      <c r="N167" s="192"/>
      <c r="O167" s="192"/>
      <c r="P167" s="192"/>
      <c r="Q167" s="192"/>
      <c r="R167" s="192"/>
      <c r="S167" s="192"/>
    </row>
    <row r="168" spans="1:19">
      <c r="A168" s="192"/>
      <c r="B168" s="192"/>
      <c r="C168" s="192"/>
      <c r="D168" s="192"/>
      <c r="E168" s="192"/>
      <c r="F168" s="192"/>
      <c r="G168" s="192"/>
      <c r="H168" s="192"/>
      <c r="I168" s="192"/>
      <c r="J168" s="192"/>
      <c r="K168" s="192"/>
      <c r="L168" s="192"/>
      <c r="M168" s="192"/>
      <c r="N168" s="192"/>
      <c r="O168" s="192"/>
      <c r="P168" s="192"/>
      <c r="Q168" s="192"/>
      <c r="R168" s="192"/>
      <c r="S168" s="192"/>
    </row>
    <row r="169" spans="1:19">
      <c r="A169" s="192"/>
      <c r="B169" s="192"/>
      <c r="C169" s="192"/>
      <c r="D169" s="192"/>
      <c r="E169" s="192"/>
      <c r="F169" s="192"/>
      <c r="G169" s="192"/>
      <c r="H169" s="192"/>
      <c r="I169" s="192"/>
      <c r="J169" s="192"/>
      <c r="K169" s="192"/>
      <c r="L169" s="192"/>
      <c r="M169" s="192"/>
      <c r="N169" s="192"/>
      <c r="O169" s="192"/>
      <c r="P169" s="192"/>
      <c r="Q169" s="192"/>
      <c r="R169" s="192"/>
      <c r="S169" s="192"/>
    </row>
    <row r="170" spans="1:19">
      <c r="A170" s="192"/>
      <c r="B170" s="192"/>
      <c r="C170" s="192"/>
      <c r="D170" s="192"/>
      <c r="E170" s="192"/>
      <c r="F170" s="192"/>
      <c r="G170" s="192"/>
      <c r="H170" s="192"/>
      <c r="I170" s="192"/>
      <c r="J170" s="192"/>
      <c r="K170" s="192"/>
      <c r="L170" s="192"/>
      <c r="M170" s="192"/>
      <c r="N170" s="192"/>
      <c r="O170" s="192"/>
      <c r="P170" s="192"/>
      <c r="Q170" s="192"/>
      <c r="R170" s="192"/>
      <c r="S170" s="192"/>
    </row>
    <row r="171" spans="1:19">
      <c r="A171" s="192"/>
      <c r="B171" s="192"/>
      <c r="C171" s="192"/>
      <c r="D171" s="192"/>
      <c r="E171" s="192"/>
      <c r="F171" s="192"/>
      <c r="G171" s="192"/>
      <c r="H171" s="192"/>
      <c r="I171" s="192"/>
      <c r="J171" s="192"/>
      <c r="K171" s="192"/>
      <c r="L171" s="192"/>
      <c r="M171" s="192"/>
      <c r="N171" s="192"/>
      <c r="O171" s="192"/>
      <c r="P171" s="192"/>
      <c r="Q171" s="192"/>
      <c r="R171" s="192"/>
      <c r="S171" s="192"/>
    </row>
    <row r="172" spans="1:19">
      <c r="A172" s="192"/>
      <c r="B172" s="192"/>
      <c r="C172" s="192"/>
      <c r="D172" s="192"/>
      <c r="E172" s="192"/>
      <c r="F172" s="192"/>
      <c r="G172" s="192"/>
      <c r="H172" s="192"/>
      <c r="I172" s="192"/>
      <c r="J172" s="192"/>
      <c r="K172" s="192"/>
      <c r="L172" s="192"/>
      <c r="M172" s="192"/>
      <c r="N172" s="192"/>
      <c r="O172" s="192"/>
      <c r="P172" s="192"/>
      <c r="Q172" s="192"/>
      <c r="R172" s="192"/>
      <c r="S172" s="192"/>
    </row>
    <row r="173" spans="1:19">
      <c r="A173" s="192"/>
      <c r="B173" s="192"/>
      <c r="C173" s="192"/>
      <c r="D173" s="192"/>
      <c r="E173" s="192"/>
      <c r="F173" s="192"/>
      <c r="G173" s="192"/>
      <c r="H173" s="192"/>
      <c r="I173" s="192"/>
      <c r="J173" s="192"/>
      <c r="K173" s="192"/>
      <c r="L173" s="192"/>
      <c r="M173" s="192"/>
      <c r="N173" s="192"/>
      <c r="O173" s="192"/>
      <c r="P173" s="192"/>
      <c r="Q173" s="192"/>
      <c r="R173" s="192"/>
      <c r="S173" s="192"/>
    </row>
    <row r="174" spans="1:19">
      <c r="A174" s="192"/>
      <c r="B174" s="192"/>
      <c r="C174" s="192"/>
      <c r="D174" s="192"/>
      <c r="E174" s="192"/>
      <c r="F174" s="192"/>
      <c r="G174" s="192"/>
      <c r="H174" s="192"/>
      <c r="I174" s="192"/>
      <c r="J174" s="192"/>
      <c r="K174" s="192"/>
      <c r="L174" s="192"/>
      <c r="M174" s="192"/>
      <c r="N174" s="192"/>
      <c r="O174" s="192"/>
      <c r="P174" s="192"/>
      <c r="Q174" s="192"/>
      <c r="R174" s="192"/>
      <c r="S174" s="192"/>
    </row>
    <row r="175" spans="1:19">
      <c r="A175" s="192"/>
      <c r="B175" s="192"/>
      <c r="C175" s="192"/>
      <c r="D175" s="192"/>
      <c r="E175" s="192"/>
      <c r="F175" s="192"/>
      <c r="G175" s="192"/>
      <c r="H175" s="192"/>
      <c r="I175" s="192"/>
      <c r="J175" s="192"/>
      <c r="K175" s="192"/>
      <c r="L175" s="192"/>
      <c r="M175" s="192"/>
      <c r="N175" s="192"/>
      <c r="O175" s="192"/>
      <c r="P175" s="192"/>
      <c r="Q175" s="192"/>
      <c r="R175" s="192"/>
      <c r="S175" s="192"/>
    </row>
    <row r="176" spans="1:19">
      <c r="A176" s="192"/>
      <c r="B176" s="192"/>
      <c r="C176" s="192"/>
      <c r="D176" s="192"/>
      <c r="E176" s="192"/>
      <c r="F176" s="192"/>
      <c r="G176" s="192"/>
      <c r="H176" s="192"/>
      <c r="I176" s="192"/>
      <c r="J176" s="192"/>
      <c r="K176" s="192"/>
      <c r="L176" s="192"/>
      <c r="M176" s="192"/>
      <c r="N176" s="192"/>
      <c r="O176" s="192"/>
      <c r="P176" s="192"/>
      <c r="Q176" s="192"/>
      <c r="R176" s="192"/>
      <c r="S176" s="192"/>
    </row>
    <row r="177" spans="1:19">
      <c r="A177" s="192"/>
      <c r="B177" s="192"/>
      <c r="C177" s="192"/>
      <c r="D177" s="192"/>
      <c r="E177" s="192"/>
      <c r="F177" s="192"/>
      <c r="G177" s="192"/>
      <c r="H177" s="192"/>
      <c r="I177" s="192"/>
      <c r="J177" s="192"/>
      <c r="K177" s="192"/>
      <c r="L177" s="192"/>
      <c r="M177" s="192"/>
      <c r="N177" s="192"/>
      <c r="O177" s="192"/>
      <c r="P177" s="192"/>
      <c r="Q177" s="192"/>
      <c r="R177" s="192"/>
      <c r="S177" s="192"/>
    </row>
    <row r="178" spans="1:19">
      <c r="A178" s="192"/>
      <c r="B178" s="192"/>
      <c r="C178" s="192"/>
      <c r="D178" s="192"/>
      <c r="E178" s="192"/>
      <c r="F178" s="192"/>
      <c r="G178" s="192"/>
      <c r="H178" s="192"/>
      <c r="I178" s="192"/>
      <c r="J178" s="192"/>
      <c r="K178" s="192"/>
      <c r="L178" s="192"/>
      <c r="M178" s="192"/>
      <c r="N178" s="192"/>
      <c r="O178" s="192"/>
      <c r="P178" s="192"/>
      <c r="Q178" s="192"/>
      <c r="R178" s="192"/>
      <c r="S178" s="192"/>
    </row>
    <row r="179" spans="1:19">
      <c r="A179" s="192"/>
      <c r="B179" s="192"/>
      <c r="C179" s="192"/>
      <c r="D179" s="192"/>
      <c r="E179" s="192"/>
      <c r="F179" s="192"/>
      <c r="G179" s="192"/>
      <c r="H179" s="192"/>
      <c r="I179" s="192"/>
      <c r="J179" s="192"/>
      <c r="K179" s="192"/>
      <c r="L179" s="192"/>
      <c r="M179" s="192"/>
      <c r="N179" s="192"/>
      <c r="O179" s="192"/>
      <c r="P179" s="192"/>
      <c r="Q179" s="192"/>
      <c r="R179" s="192"/>
      <c r="S179" s="192"/>
    </row>
    <row r="180" spans="1:19">
      <c r="A180" s="192"/>
      <c r="B180" s="192"/>
      <c r="C180" s="192"/>
      <c r="D180" s="192"/>
      <c r="E180" s="192"/>
      <c r="F180" s="192"/>
      <c r="G180" s="192"/>
      <c r="H180" s="192"/>
      <c r="I180" s="192"/>
      <c r="J180" s="192"/>
      <c r="K180" s="192"/>
      <c r="L180" s="192"/>
      <c r="M180" s="192"/>
      <c r="N180" s="192"/>
      <c r="O180" s="192"/>
      <c r="P180" s="192"/>
      <c r="Q180" s="192"/>
      <c r="R180" s="192"/>
      <c r="S180" s="192"/>
    </row>
    <row r="181" spans="1:19">
      <c r="A181" s="192"/>
      <c r="B181" s="192"/>
      <c r="C181" s="192"/>
      <c r="D181" s="192"/>
      <c r="E181" s="192"/>
      <c r="F181" s="192"/>
      <c r="G181" s="192"/>
      <c r="H181" s="192"/>
      <c r="I181" s="192"/>
      <c r="J181" s="192"/>
      <c r="K181" s="192"/>
      <c r="L181" s="192"/>
      <c r="M181" s="192"/>
      <c r="N181" s="192"/>
      <c r="O181" s="192"/>
      <c r="P181" s="192"/>
      <c r="Q181" s="192"/>
      <c r="R181" s="192"/>
      <c r="S181" s="192"/>
    </row>
    <row r="182" spans="1:19">
      <c r="A182" s="192"/>
      <c r="B182" s="192"/>
      <c r="C182" s="192"/>
      <c r="D182" s="192"/>
      <c r="E182" s="192"/>
      <c r="F182" s="192"/>
      <c r="G182" s="192"/>
      <c r="H182" s="192"/>
      <c r="I182" s="192"/>
      <c r="J182" s="192"/>
      <c r="K182" s="192"/>
      <c r="L182" s="192"/>
      <c r="M182" s="192"/>
      <c r="N182" s="192"/>
      <c r="O182" s="192"/>
      <c r="P182" s="192"/>
      <c r="Q182" s="192"/>
      <c r="R182" s="192"/>
      <c r="S182" s="192"/>
    </row>
    <row r="183" spans="1:19">
      <c r="A183" s="192"/>
      <c r="B183" s="192"/>
      <c r="C183" s="192"/>
      <c r="D183" s="192"/>
      <c r="E183" s="192"/>
      <c r="F183" s="192"/>
      <c r="G183" s="192"/>
      <c r="H183" s="192"/>
      <c r="I183" s="192"/>
      <c r="J183" s="192"/>
      <c r="K183" s="192"/>
      <c r="L183" s="192"/>
      <c r="M183" s="192"/>
      <c r="N183" s="192"/>
      <c r="O183" s="192"/>
      <c r="P183" s="192"/>
      <c r="Q183" s="192"/>
      <c r="R183" s="192"/>
      <c r="S183" s="192"/>
    </row>
    <row r="184" spans="1:19">
      <c r="A184" s="192"/>
      <c r="B184" s="192"/>
      <c r="C184" s="192"/>
      <c r="D184" s="192"/>
      <c r="E184" s="192"/>
      <c r="F184" s="192"/>
      <c r="G184" s="192"/>
      <c r="H184" s="192"/>
      <c r="I184" s="192"/>
      <c r="J184" s="192"/>
      <c r="K184" s="192"/>
      <c r="L184" s="192"/>
      <c r="M184" s="192"/>
      <c r="N184" s="192"/>
      <c r="O184" s="192"/>
      <c r="P184" s="192"/>
      <c r="Q184" s="192"/>
      <c r="R184" s="192"/>
      <c r="S184" s="192"/>
    </row>
    <row r="185" spans="1:19">
      <c r="A185" s="192"/>
      <c r="B185" s="192"/>
      <c r="C185" s="192"/>
      <c r="D185" s="192"/>
      <c r="E185" s="192"/>
      <c r="F185" s="192"/>
      <c r="G185" s="192"/>
      <c r="H185" s="192"/>
      <c r="I185" s="192"/>
      <c r="J185" s="192"/>
      <c r="K185" s="192"/>
      <c r="L185" s="192"/>
      <c r="M185" s="192"/>
      <c r="N185" s="192"/>
      <c r="O185" s="192"/>
      <c r="P185" s="192"/>
      <c r="Q185" s="192"/>
      <c r="R185" s="192"/>
      <c r="S185" s="192"/>
    </row>
    <row r="186" spans="1:19">
      <c r="A186" s="192"/>
      <c r="B186" s="192"/>
      <c r="C186" s="192"/>
      <c r="D186" s="192"/>
      <c r="E186" s="192"/>
      <c r="F186" s="192"/>
      <c r="G186" s="192"/>
      <c r="H186" s="192"/>
      <c r="I186" s="192"/>
      <c r="J186" s="192"/>
      <c r="K186" s="192"/>
      <c r="L186" s="192"/>
      <c r="M186" s="192"/>
      <c r="N186" s="192"/>
      <c r="O186" s="192"/>
      <c r="P186" s="192"/>
      <c r="Q186" s="192"/>
      <c r="R186" s="192"/>
      <c r="S186" s="192"/>
    </row>
    <row r="187" spans="1:19">
      <c r="A187" s="192"/>
      <c r="B187" s="192"/>
      <c r="C187" s="192"/>
      <c r="D187" s="192"/>
      <c r="E187" s="192"/>
      <c r="F187" s="192"/>
      <c r="G187" s="192"/>
      <c r="H187" s="192"/>
      <c r="I187" s="192"/>
      <c r="J187" s="192"/>
      <c r="K187" s="192"/>
      <c r="L187" s="192"/>
      <c r="M187" s="192"/>
      <c r="N187" s="192"/>
      <c r="O187" s="192"/>
      <c r="P187" s="192"/>
      <c r="Q187" s="192"/>
      <c r="R187" s="192"/>
      <c r="S187" s="192"/>
    </row>
    <row r="188" spans="1:19">
      <c r="A188" s="192"/>
      <c r="B188" s="192"/>
      <c r="C188" s="192"/>
      <c r="D188" s="192"/>
      <c r="E188" s="192"/>
      <c r="F188" s="192"/>
      <c r="G188" s="192"/>
      <c r="H188" s="192"/>
      <c r="I188" s="192"/>
      <c r="J188" s="192"/>
      <c r="K188" s="192"/>
      <c r="L188" s="192"/>
      <c r="M188" s="192"/>
      <c r="N188" s="192"/>
      <c r="O188" s="192"/>
      <c r="P188" s="192"/>
      <c r="Q188" s="192"/>
      <c r="R188" s="192"/>
      <c r="S188" s="192"/>
    </row>
    <row r="189" spans="1:19">
      <c r="A189" s="192"/>
      <c r="B189" s="192"/>
      <c r="C189" s="192"/>
      <c r="D189" s="192"/>
      <c r="E189" s="192"/>
      <c r="F189" s="192"/>
      <c r="G189" s="192"/>
      <c r="H189" s="192"/>
      <c r="I189" s="192"/>
      <c r="J189" s="192"/>
      <c r="K189" s="192"/>
      <c r="L189" s="192"/>
      <c r="M189" s="192"/>
      <c r="N189" s="192"/>
      <c r="O189" s="192"/>
      <c r="P189" s="192"/>
      <c r="Q189" s="192"/>
      <c r="R189" s="192"/>
      <c r="S189" s="192"/>
    </row>
    <row r="190" spans="1:19">
      <c r="A190" s="192"/>
      <c r="B190" s="192"/>
      <c r="C190" s="192"/>
      <c r="D190" s="192"/>
      <c r="E190" s="192"/>
      <c r="F190" s="192"/>
      <c r="G190" s="192"/>
      <c r="H190" s="192"/>
      <c r="I190" s="192"/>
      <c r="J190" s="192"/>
      <c r="K190" s="192"/>
      <c r="L190" s="192"/>
      <c r="M190" s="192"/>
      <c r="N190" s="192"/>
      <c r="O190" s="192"/>
      <c r="P190" s="192"/>
      <c r="Q190" s="192"/>
      <c r="R190" s="192"/>
      <c r="S190" s="192"/>
    </row>
    <row r="191" spans="1:19">
      <c r="A191" s="192"/>
      <c r="B191" s="192"/>
      <c r="C191" s="192"/>
      <c r="D191" s="192"/>
      <c r="E191" s="192"/>
      <c r="F191" s="192"/>
      <c r="G191" s="192"/>
      <c r="H191" s="192"/>
      <c r="I191" s="192"/>
      <c r="J191" s="192"/>
      <c r="K191" s="192"/>
      <c r="L191" s="192"/>
      <c r="M191" s="192"/>
      <c r="N191" s="192"/>
      <c r="O191" s="192"/>
      <c r="P191" s="192"/>
      <c r="Q191" s="192"/>
      <c r="R191" s="192"/>
      <c r="S191" s="192"/>
    </row>
    <row r="192" spans="1:19">
      <c r="A192" s="192"/>
      <c r="B192" s="192"/>
      <c r="C192" s="192"/>
      <c r="D192" s="192"/>
      <c r="E192" s="192"/>
      <c r="F192" s="192"/>
      <c r="G192" s="192"/>
      <c r="H192" s="192"/>
      <c r="I192" s="192"/>
      <c r="J192" s="192"/>
      <c r="K192" s="192"/>
      <c r="L192" s="192"/>
      <c r="M192" s="192"/>
      <c r="N192" s="192"/>
      <c r="O192" s="192"/>
      <c r="P192" s="192"/>
      <c r="Q192" s="192"/>
      <c r="R192" s="192"/>
      <c r="S192" s="192"/>
    </row>
    <row r="193" spans="1:19">
      <c r="A193" s="192"/>
      <c r="B193" s="192"/>
      <c r="C193" s="192"/>
      <c r="D193" s="192"/>
      <c r="E193" s="192"/>
      <c r="F193" s="192"/>
      <c r="G193" s="192"/>
      <c r="H193" s="192"/>
      <c r="I193" s="192"/>
      <c r="J193" s="192"/>
      <c r="K193" s="192"/>
      <c r="L193" s="192"/>
      <c r="M193" s="192"/>
      <c r="N193" s="192"/>
      <c r="O193" s="192"/>
      <c r="P193" s="192"/>
      <c r="Q193" s="192"/>
      <c r="R193" s="192"/>
      <c r="S193" s="192"/>
    </row>
    <row r="194" spans="1:19">
      <c r="A194" s="192"/>
      <c r="B194" s="192"/>
      <c r="C194" s="192"/>
      <c r="D194" s="192"/>
      <c r="E194" s="192"/>
      <c r="F194" s="192"/>
      <c r="G194" s="192"/>
      <c r="H194" s="192"/>
      <c r="I194" s="192"/>
      <c r="J194" s="192"/>
      <c r="K194" s="192"/>
      <c r="L194" s="192"/>
      <c r="M194" s="192"/>
      <c r="N194" s="192"/>
      <c r="O194" s="192"/>
      <c r="P194" s="192"/>
      <c r="Q194" s="192"/>
      <c r="R194" s="192"/>
      <c r="S194" s="192"/>
    </row>
    <row r="195" spans="1:19">
      <c r="A195" s="192"/>
      <c r="B195" s="192"/>
      <c r="C195" s="192"/>
      <c r="D195" s="192"/>
      <c r="E195" s="192"/>
      <c r="F195" s="192"/>
      <c r="G195" s="192"/>
      <c r="H195" s="192"/>
      <c r="I195" s="192"/>
      <c r="J195" s="192"/>
      <c r="K195" s="192"/>
      <c r="L195" s="192"/>
      <c r="M195" s="192"/>
      <c r="N195" s="192"/>
      <c r="O195" s="192"/>
      <c r="P195" s="192"/>
      <c r="Q195" s="192"/>
      <c r="R195" s="192"/>
      <c r="S195" s="192"/>
    </row>
    <row r="196" spans="1:19">
      <c r="A196" s="192"/>
      <c r="B196" s="192"/>
      <c r="C196" s="192"/>
      <c r="D196" s="192"/>
      <c r="E196" s="192"/>
      <c r="F196" s="192"/>
      <c r="G196" s="192"/>
      <c r="H196" s="192"/>
      <c r="I196" s="192"/>
      <c r="J196" s="192"/>
      <c r="K196" s="192"/>
      <c r="L196" s="192"/>
      <c r="M196" s="192"/>
      <c r="N196" s="192"/>
      <c r="O196" s="192"/>
      <c r="P196" s="192"/>
      <c r="Q196" s="192"/>
      <c r="R196" s="192"/>
      <c r="S196" s="192"/>
    </row>
    <row r="197" spans="1:19">
      <c r="A197" s="192"/>
      <c r="B197" s="192"/>
      <c r="C197" s="192"/>
      <c r="D197" s="192"/>
      <c r="E197" s="192"/>
      <c r="F197" s="192"/>
      <c r="G197" s="192"/>
      <c r="H197" s="192"/>
      <c r="I197" s="192"/>
      <c r="J197" s="192"/>
      <c r="K197" s="192"/>
      <c r="L197" s="192"/>
      <c r="M197" s="192"/>
      <c r="N197" s="192"/>
      <c r="O197" s="192"/>
      <c r="P197" s="192"/>
      <c r="Q197" s="192"/>
      <c r="R197" s="192"/>
      <c r="S197" s="192"/>
    </row>
    <row r="198" spans="1:19">
      <c r="A198" s="192"/>
      <c r="B198" s="192"/>
      <c r="C198" s="192"/>
      <c r="D198" s="192"/>
      <c r="E198" s="192"/>
      <c r="F198" s="192"/>
      <c r="G198" s="192"/>
      <c r="H198" s="192"/>
      <c r="I198" s="192"/>
      <c r="J198" s="192"/>
      <c r="K198" s="192"/>
      <c r="L198" s="192"/>
      <c r="M198" s="192"/>
      <c r="N198" s="192"/>
      <c r="O198" s="192"/>
      <c r="P198" s="192"/>
      <c r="Q198" s="192"/>
      <c r="R198" s="192"/>
      <c r="S198" s="192"/>
    </row>
    <row r="199" spans="1:19">
      <c r="A199" s="192"/>
      <c r="B199" s="192"/>
      <c r="C199" s="192"/>
      <c r="D199" s="192"/>
      <c r="E199" s="192"/>
      <c r="F199" s="192"/>
      <c r="G199" s="192"/>
      <c r="H199" s="192"/>
      <c r="I199" s="192"/>
      <c r="J199" s="192"/>
      <c r="K199" s="192"/>
      <c r="L199" s="192"/>
      <c r="M199" s="192"/>
      <c r="N199" s="192"/>
      <c r="O199" s="192"/>
      <c r="P199" s="192"/>
      <c r="Q199" s="192"/>
      <c r="R199" s="192"/>
      <c r="S199" s="192"/>
    </row>
    <row r="200" spans="1:19">
      <c r="A200" s="192"/>
      <c r="B200" s="192"/>
      <c r="C200" s="192"/>
      <c r="D200" s="192"/>
      <c r="E200" s="192"/>
      <c r="F200" s="192"/>
      <c r="G200" s="192"/>
      <c r="H200" s="192"/>
      <c r="I200" s="192"/>
      <c r="J200" s="192"/>
      <c r="K200" s="192"/>
      <c r="L200" s="192"/>
      <c r="M200" s="192"/>
      <c r="N200" s="192"/>
      <c r="O200" s="192"/>
      <c r="P200" s="192"/>
      <c r="Q200" s="192"/>
      <c r="R200" s="192"/>
      <c r="S200" s="192"/>
    </row>
    <row r="201" spans="1:19">
      <c r="A201" s="192"/>
      <c r="B201" s="192"/>
      <c r="C201" s="192"/>
      <c r="D201" s="192"/>
      <c r="E201" s="192"/>
      <c r="F201" s="192"/>
      <c r="G201" s="192"/>
      <c r="H201" s="192"/>
      <c r="I201" s="192"/>
      <c r="J201" s="192"/>
      <c r="K201" s="192"/>
      <c r="L201" s="192"/>
      <c r="M201" s="192"/>
      <c r="N201" s="192"/>
      <c r="O201" s="192"/>
      <c r="P201" s="192"/>
      <c r="Q201" s="192"/>
      <c r="R201" s="192"/>
      <c r="S201" s="192"/>
    </row>
    <row r="202" spans="1:19">
      <c r="A202" s="192"/>
      <c r="B202" s="192"/>
      <c r="C202" s="192"/>
      <c r="D202" s="192"/>
      <c r="E202" s="192"/>
      <c r="F202" s="192"/>
      <c r="G202" s="192"/>
      <c r="H202" s="192"/>
      <c r="I202" s="192"/>
      <c r="J202" s="192"/>
      <c r="K202" s="192"/>
      <c r="L202" s="192"/>
      <c r="M202" s="192"/>
      <c r="N202" s="192"/>
      <c r="O202" s="192"/>
      <c r="P202" s="192"/>
      <c r="Q202" s="192"/>
      <c r="R202" s="192"/>
      <c r="S202" s="192"/>
    </row>
    <row r="203" spans="1:19">
      <c r="A203" s="192"/>
      <c r="B203" s="192"/>
      <c r="C203" s="192"/>
      <c r="D203" s="192"/>
      <c r="E203" s="192"/>
      <c r="F203" s="192"/>
      <c r="G203" s="192"/>
      <c r="H203" s="192"/>
      <c r="I203" s="192"/>
      <c r="J203" s="192"/>
      <c r="K203" s="192"/>
      <c r="L203" s="192"/>
      <c r="M203" s="192"/>
      <c r="N203" s="192"/>
      <c r="O203" s="192"/>
      <c r="P203" s="192"/>
      <c r="Q203" s="192"/>
      <c r="R203" s="192"/>
      <c r="S203" s="192"/>
    </row>
    <row r="204" spans="1:19">
      <c r="A204" s="192"/>
      <c r="B204" s="192"/>
      <c r="C204" s="192"/>
      <c r="D204" s="192"/>
      <c r="E204" s="192"/>
      <c r="F204" s="192"/>
      <c r="G204" s="192"/>
      <c r="H204" s="192"/>
      <c r="I204" s="192"/>
      <c r="J204" s="192"/>
      <c r="K204" s="192"/>
      <c r="L204" s="192"/>
      <c r="M204" s="192"/>
      <c r="N204" s="192"/>
      <c r="O204" s="192"/>
      <c r="P204" s="192"/>
      <c r="Q204" s="192"/>
      <c r="R204" s="192"/>
      <c r="S204" s="192"/>
    </row>
    <row r="205" spans="1:19">
      <c r="A205" s="192"/>
      <c r="B205" s="192"/>
      <c r="C205" s="192"/>
      <c r="D205" s="192"/>
      <c r="E205" s="192"/>
      <c r="F205" s="192"/>
      <c r="G205" s="192"/>
      <c r="H205" s="192"/>
      <c r="I205" s="192"/>
      <c r="J205" s="192"/>
      <c r="K205" s="192"/>
      <c r="L205" s="192"/>
      <c r="M205" s="192"/>
      <c r="N205" s="192"/>
      <c r="O205" s="192"/>
      <c r="P205" s="192"/>
      <c r="Q205" s="192"/>
      <c r="R205" s="192"/>
      <c r="S205" s="192"/>
    </row>
    <row r="206" spans="1:19">
      <c r="A206" s="192"/>
      <c r="B206" s="192"/>
      <c r="C206" s="192"/>
      <c r="D206" s="192"/>
      <c r="E206" s="192"/>
      <c r="F206" s="192"/>
      <c r="G206" s="192"/>
      <c r="H206" s="192"/>
      <c r="I206" s="192"/>
      <c r="J206" s="192"/>
      <c r="K206" s="192"/>
      <c r="L206" s="192"/>
      <c r="M206" s="192"/>
      <c r="N206" s="192"/>
      <c r="O206" s="192"/>
      <c r="P206" s="192"/>
      <c r="Q206" s="192"/>
      <c r="R206" s="192"/>
      <c r="S206" s="192"/>
    </row>
    <row r="207" spans="1:19">
      <c r="A207" s="192"/>
      <c r="B207" s="192"/>
      <c r="C207" s="192"/>
      <c r="D207" s="192"/>
      <c r="E207" s="192"/>
      <c r="F207" s="192"/>
      <c r="G207" s="192"/>
      <c r="H207" s="192"/>
      <c r="I207" s="192"/>
      <c r="J207" s="192"/>
      <c r="K207" s="192"/>
      <c r="L207" s="192"/>
      <c r="M207" s="192"/>
      <c r="N207" s="192"/>
      <c r="O207" s="192"/>
      <c r="P207" s="192"/>
      <c r="Q207" s="192"/>
      <c r="R207" s="192"/>
      <c r="S207" s="192"/>
    </row>
    <row r="208" spans="1:19">
      <c r="A208" s="192"/>
      <c r="B208" s="192"/>
      <c r="C208" s="192"/>
      <c r="D208" s="192"/>
      <c r="E208" s="192"/>
      <c r="F208" s="192"/>
      <c r="G208" s="192"/>
      <c r="H208" s="192"/>
      <c r="I208" s="192"/>
      <c r="J208" s="192"/>
      <c r="K208" s="192"/>
      <c r="L208" s="192"/>
      <c r="M208" s="192"/>
      <c r="N208" s="192"/>
      <c r="O208" s="192"/>
      <c r="P208" s="192"/>
      <c r="Q208" s="192"/>
      <c r="R208" s="192"/>
      <c r="S208" s="192"/>
    </row>
    <row r="209" spans="1:19">
      <c r="A209" s="192"/>
      <c r="B209" s="192"/>
      <c r="C209" s="192"/>
      <c r="D209" s="192"/>
      <c r="E209" s="192"/>
      <c r="F209" s="192"/>
      <c r="G209" s="192"/>
      <c r="H209" s="192"/>
      <c r="I209" s="192"/>
      <c r="J209" s="192"/>
      <c r="K209" s="192"/>
      <c r="L209" s="192"/>
      <c r="M209" s="192"/>
      <c r="N209" s="192"/>
      <c r="O209" s="192"/>
      <c r="P209" s="192"/>
      <c r="Q209" s="192"/>
      <c r="R209" s="192"/>
      <c r="S209" s="192"/>
    </row>
    <row r="210" spans="1:19">
      <c r="A210" s="192"/>
      <c r="B210" s="192"/>
      <c r="C210" s="192"/>
      <c r="D210" s="192"/>
      <c r="E210" s="192"/>
      <c r="F210" s="192"/>
      <c r="G210" s="192"/>
      <c r="H210" s="192"/>
      <c r="I210" s="192"/>
      <c r="J210" s="192"/>
      <c r="K210" s="192"/>
      <c r="L210" s="192"/>
      <c r="M210" s="192"/>
      <c r="N210" s="192"/>
      <c r="O210" s="192"/>
      <c r="P210" s="192"/>
      <c r="Q210" s="192"/>
      <c r="R210" s="192"/>
      <c r="S210" s="192"/>
    </row>
    <row r="211" spans="1:19">
      <c r="A211" s="192"/>
      <c r="B211" s="192"/>
      <c r="C211" s="192"/>
      <c r="D211" s="192"/>
      <c r="E211" s="192"/>
      <c r="F211" s="192"/>
      <c r="G211" s="192"/>
      <c r="H211" s="192"/>
      <c r="I211" s="192"/>
      <c r="J211" s="192"/>
      <c r="K211" s="192"/>
      <c r="L211" s="192"/>
      <c r="M211" s="192"/>
      <c r="N211" s="192"/>
      <c r="O211" s="192"/>
      <c r="P211" s="192"/>
      <c r="Q211" s="192"/>
      <c r="R211" s="192"/>
      <c r="S211" s="192"/>
    </row>
    <row r="212" spans="1:19">
      <c r="A212" s="192"/>
      <c r="B212" s="192"/>
      <c r="C212" s="192"/>
      <c r="D212" s="192"/>
      <c r="E212" s="192"/>
      <c r="F212" s="192"/>
      <c r="G212" s="192"/>
      <c r="H212" s="192"/>
      <c r="I212" s="192"/>
      <c r="J212" s="192"/>
      <c r="K212" s="192"/>
      <c r="L212" s="192"/>
      <c r="M212" s="192"/>
      <c r="N212" s="192"/>
      <c r="O212" s="192"/>
      <c r="P212" s="192"/>
      <c r="Q212" s="192"/>
      <c r="R212" s="192"/>
      <c r="S212" s="192"/>
    </row>
    <row r="213" spans="1:19">
      <c r="A213" s="192"/>
      <c r="B213" s="192"/>
      <c r="C213" s="192"/>
      <c r="D213" s="192"/>
      <c r="E213" s="192"/>
      <c r="F213" s="192"/>
      <c r="G213" s="192"/>
      <c r="H213" s="192"/>
      <c r="I213" s="192"/>
      <c r="J213" s="192"/>
      <c r="K213" s="192"/>
      <c r="L213" s="192"/>
      <c r="M213" s="192"/>
      <c r="N213" s="192"/>
      <c r="O213" s="192"/>
      <c r="P213" s="192"/>
      <c r="Q213" s="192"/>
      <c r="R213" s="192"/>
      <c r="S213" s="192"/>
    </row>
    <row r="214" spans="1:19">
      <c r="A214" s="192"/>
      <c r="B214" s="192"/>
      <c r="C214" s="192"/>
      <c r="D214" s="192"/>
      <c r="E214" s="192"/>
      <c r="F214" s="192"/>
      <c r="G214" s="192"/>
      <c r="H214" s="192"/>
      <c r="I214" s="192"/>
      <c r="J214" s="192"/>
      <c r="K214" s="192"/>
      <c r="L214" s="192"/>
      <c r="M214" s="192"/>
      <c r="N214" s="192"/>
      <c r="O214" s="192"/>
      <c r="P214" s="192"/>
      <c r="Q214" s="192"/>
      <c r="R214" s="192"/>
      <c r="S214" s="192"/>
    </row>
    <row r="215" spans="1:19">
      <c r="A215" s="192"/>
      <c r="B215" s="192"/>
      <c r="C215" s="192"/>
      <c r="D215" s="192"/>
      <c r="E215" s="192"/>
      <c r="F215" s="192"/>
      <c r="G215" s="192"/>
      <c r="H215" s="192"/>
      <c r="I215" s="192"/>
      <c r="J215" s="192"/>
      <c r="K215" s="192"/>
      <c r="L215" s="192"/>
      <c r="M215" s="192"/>
      <c r="N215" s="192"/>
      <c r="O215" s="192"/>
      <c r="P215" s="192"/>
      <c r="Q215" s="192"/>
      <c r="R215" s="192"/>
      <c r="S215" s="192"/>
    </row>
    <row r="216" spans="1:19">
      <c r="A216" s="192"/>
      <c r="B216" s="192"/>
      <c r="C216" s="192"/>
      <c r="D216" s="192"/>
      <c r="E216" s="192"/>
      <c r="F216" s="192"/>
      <c r="G216" s="192"/>
      <c r="H216" s="192"/>
      <c r="I216" s="192"/>
      <c r="J216" s="192"/>
      <c r="K216" s="192"/>
      <c r="L216" s="192"/>
      <c r="M216" s="192"/>
      <c r="N216" s="192"/>
      <c r="O216" s="192"/>
      <c r="P216" s="192"/>
      <c r="Q216" s="192"/>
      <c r="R216" s="192"/>
      <c r="S216" s="192"/>
    </row>
    <row r="217" spans="1:19">
      <c r="A217" s="192"/>
      <c r="B217" s="192"/>
      <c r="C217" s="192"/>
      <c r="D217" s="192"/>
      <c r="E217" s="192"/>
      <c r="F217" s="192"/>
      <c r="G217" s="192"/>
      <c r="H217" s="192"/>
      <c r="I217" s="192"/>
      <c r="J217" s="192"/>
      <c r="K217" s="192"/>
      <c r="L217" s="192"/>
      <c r="M217" s="192"/>
      <c r="N217" s="192"/>
      <c r="O217" s="192"/>
      <c r="P217" s="192"/>
      <c r="Q217" s="192"/>
      <c r="R217" s="192"/>
      <c r="S217" s="192"/>
    </row>
    <row r="218" spans="1:19">
      <c r="A218" s="192"/>
      <c r="B218" s="192"/>
      <c r="C218" s="192"/>
      <c r="D218" s="192"/>
      <c r="E218" s="192"/>
      <c r="F218" s="192"/>
      <c r="G218" s="192"/>
      <c r="H218" s="192"/>
      <c r="I218" s="192"/>
      <c r="J218" s="192"/>
      <c r="K218" s="192"/>
      <c r="L218" s="192"/>
      <c r="M218" s="192"/>
      <c r="N218" s="192"/>
      <c r="O218" s="192"/>
      <c r="P218" s="192"/>
      <c r="Q218" s="192"/>
      <c r="R218" s="192"/>
      <c r="S218" s="192"/>
    </row>
    <row r="219" spans="1:19">
      <c r="A219" s="192"/>
      <c r="B219" s="192"/>
      <c r="C219" s="192"/>
      <c r="D219" s="192"/>
      <c r="E219" s="192"/>
      <c r="F219" s="192"/>
      <c r="G219" s="192"/>
      <c r="H219" s="192"/>
      <c r="I219" s="192"/>
      <c r="J219" s="192"/>
      <c r="K219" s="192"/>
      <c r="L219" s="192"/>
      <c r="M219" s="192"/>
      <c r="N219" s="192"/>
      <c r="O219" s="192"/>
      <c r="P219" s="192"/>
      <c r="Q219" s="192"/>
      <c r="R219" s="192"/>
      <c r="S219" s="192"/>
    </row>
    <row r="220" spans="1:19">
      <c r="A220" s="192"/>
      <c r="B220" s="192"/>
      <c r="C220" s="192"/>
      <c r="D220" s="192"/>
      <c r="E220" s="192"/>
      <c r="F220" s="192"/>
      <c r="G220" s="192"/>
      <c r="H220" s="192"/>
      <c r="I220" s="192"/>
      <c r="J220" s="192"/>
      <c r="K220" s="192"/>
      <c r="L220" s="192"/>
      <c r="M220" s="192"/>
      <c r="N220" s="192"/>
      <c r="O220" s="192"/>
      <c r="P220" s="192"/>
      <c r="Q220" s="192"/>
      <c r="R220" s="192"/>
      <c r="S220" s="192"/>
    </row>
    <row r="221" spans="1:19">
      <c r="A221" s="192"/>
      <c r="B221" s="192"/>
      <c r="C221" s="192"/>
      <c r="D221" s="192"/>
      <c r="E221" s="192"/>
      <c r="F221" s="192"/>
      <c r="G221" s="192"/>
      <c r="H221" s="192"/>
      <c r="I221" s="192"/>
      <c r="J221" s="192"/>
      <c r="K221" s="192"/>
      <c r="L221" s="192"/>
      <c r="M221" s="192"/>
      <c r="N221" s="192"/>
      <c r="O221" s="192"/>
      <c r="P221" s="192"/>
      <c r="Q221" s="192"/>
      <c r="R221" s="192"/>
      <c r="S221" s="192"/>
    </row>
    <row r="222" spans="1:19">
      <c r="A222" s="192"/>
      <c r="B222" s="192"/>
      <c r="C222" s="192"/>
      <c r="D222" s="192"/>
      <c r="E222" s="192"/>
      <c r="F222" s="192"/>
      <c r="G222" s="192"/>
      <c r="H222" s="192"/>
      <c r="I222" s="192"/>
      <c r="J222" s="192"/>
      <c r="K222" s="192"/>
      <c r="L222" s="192"/>
      <c r="M222" s="192"/>
      <c r="N222" s="192"/>
      <c r="O222" s="192"/>
      <c r="P222" s="192"/>
      <c r="Q222" s="192"/>
      <c r="R222" s="192"/>
      <c r="S222" s="192"/>
    </row>
    <row r="223" spans="1:19">
      <c r="A223" s="192"/>
      <c r="B223" s="192"/>
      <c r="C223" s="192"/>
      <c r="D223" s="192"/>
      <c r="E223" s="192"/>
      <c r="F223" s="192"/>
      <c r="G223" s="192"/>
      <c r="H223" s="192"/>
      <c r="I223" s="192"/>
      <c r="J223" s="192"/>
      <c r="K223" s="192"/>
      <c r="L223" s="192"/>
      <c r="M223" s="192"/>
      <c r="N223" s="192"/>
      <c r="O223" s="192"/>
      <c r="P223" s="192"/>
      <c r="Q223" s="192"/>
      <c r="R223" s="192"/>
      <c r="S223" s="192"/>
    </row>
    <row r="224" spans="1:19">
      <c r="A224" s="192"/>
      <c r="B224" s="192"/>
      <c r="C224" s="192"/>
      <c r="D224" s="192"/>
      <c r="E224" s="192"/>
      <c r="F224" s="192"/>
      <c r="G224" s="192"/>
      <c r="H224" s="192"/>
      <c r="I224" s="192"/>
      <c r="J224" s="192"/>
      <c r="K224" s="192"/>
      <c r="L224" s="192"/>
      <c r="M224" s="192"/>
      <c r="N224" s="192"/>
      <c r="O224" s="192"/>
      <c r="P224" s="192"/>
      <c r="Q224" s="192"/>
      <c r="R224" s="192"/>
      <c r="S224" s="192"/>
    </row>
    <row r="225" spans="1:19">
      <c r="A225" s="192"/>
      <c r="B225" s="192"/>
      <c r="C225" s="192"/>
      <c r="D225" s="192"/>
      <c r="E225" s="192"/>
      <c r="F225" s="192"/>
      <c r="G225" s="192"/>
      <c r="H225" s="192"/>
      <c r="I225" s="192"/>
      <c r="J225" s="192"/>
      <c r="K225" s="192"/>
      <c r="L225" s="192"/>
      <c r="M225" s="192"/>
      <c r="N225" s="192"/>
      <c r="O225" s="192"/>
      <c r="P225" s="192"/>
      <c r="Q225" s="192"/>
      <c r="R225" s="192"/>
      <c r="S225" s="192"/>
    </row>
    <row r="226" spans="1:19">
      <c r="A226" s="192"/>
      <c r="B226" s="192"/>
      <c r="C226" s="192"/>
      <c r="D226" s="192"/>
      <c r="E226" s="192"/>
      <c r="F226" s="192"/>
      <c r="G226" s="192"/>
      <c r="H226" s="192"/>
      <c r="I226" s="192"/>
      <c r="J226" s="192"/>
      <c r="K226" s="192"/>
      <c r="L226" s="192"/>
      <c r="M226" s="192"/>
      <c r="N226" s="192"/>
      <c r="O226" s="192"/>
      <c r="P226" s="192"/>
      <c r="Q226" s="192"/>
      <c r="R226" s="192"/>
      <c r="S226" s="192"/>
    </row>
    <row r="227" spans="1:19">
      <c r="A227" s="192"/>
      <c r="B227" s="192"/>
      <c r="C227" s="192"/>
      <c r="D227" s="192"/>
      <c r="E227" s="192"/>
      <c r="F227" s="192"/>
      <c r="G227" s="192"/>
      <c r="H227" s="192"/>
      <c r="I227" s="192"/>
      <c r="J227" s="192"/>
      <c r="K227" s="192"/>
      <c r="L227" s="192"/>
      <c r="M227" s="192"/>
      <c r="N227" s="192"/>
      <c r="O227" s="192"/>
      <c r="P227" s="192"/>
      <c r="Q227" s="192"/>
      <c r="R227" s="192"/>
      <c r="S227" s="192"/>
    </row>
    <row r="228" spans="1:19">
      <c r="A228" s="192"/>
      <c r="B228" s="192"/>
      <c r="C228" s="192"/>
      <c r="D228" s="192"/>
      <c r="E228" s="192"/>
      <c r="F228" s="192"/>
      <c r="G228" s="192"/>
      <c r="H228" s="192"/>
      <c r="I228" s="192"/>
      <c r="J228" s="192"/>
      <c r="K228" s="192"/>
      <c r="L228" s="192"/>
      <c r="M228" s="192"/>
      <c r="N228" s="192"/>
      <c r="O228" s="192"/>
      <c r="P228" s="192"/>
      <c r="Q228" s="192"/>
      <c r="R228" s="192"/>
      <c r="S228" s="192"/>
    </row>
    <row r="229" spans="1:19">
      <c r="A229" s="192"/>
      <c r="B229" s="192"/>
      <c r="C229" s="192"/>
      <c r="D229" s="192"/>
      <c r="E229" s="192"/>
      <c r="F229" s="192"/>
      <c r="G229" s="192"/>
      <c r="H229" s="192"/>
      <c r="I229" s="192"/>
      <c r="J229" s="192"/>
      <c r="K229" s="192"/>
      <c r="L229" s="192"/>
      <c r="M229" s="192"/>
      <c r="N229" s="192"/>
      <c r="O229" s="192"/>
      <c r="P229" s="192"/>
      <c r="Q229" s="192"/>
      <c r="R229" s="192"/>
      <c r="S229" s="192"/>
    </row>
    <row r="230" spans="1:19">
      <c r="A230" s="192"/>
      <c r="B230" s="192"/>
      <c r="C230" s="192"/>
      <c r="D230" s="192"/>
      <c r="E230" s="192"/>
      <c r="F230" s="192"/>
      <c r="G230" s="192"/>
      <c r="H230" s="192"/>
      <c r="I230" s="192"/>
      <c r="J230" s="192"/>
      <c r="K230" s="192"/>
      <c r="L230" s="192"/>
      <c r="M230" s="192"/>
      <c r="N230" s="192"/>
      <c r="O230" s="192"/>
      <c r="P230" s="192"/>
      <c r="Q230" s="192"/>
      <c r="R230" s="192"/>
      <c r="S230" s="192"/>
    </row>
    <row r="231" spans="1:19">
      <c r="A231" s="192"/>
      <c r="B231" s="192"/>
      <c r="C231" s="192"/>
      <c r="D231" s="192"/>
      <c r="E231" s="192"/>
      <c r="F231" s="192"/>
      <c r="G231" s="192"/>
      <c r="H231" s="192"/>
      <c r="I231" s="192"/>
      <c r="J231" s="192"/>
      <c r="K231" s="192"/>
      <c r="L231" s="192"/>
      <c r="M231" s="192"/>
      <c r="N231" s="192"/>
      <c r="O231" s="192"/>
      <c r="P231" s="192"/>
      <c r="Q231" s="192"/>
      <c r="R231" s="192"/>
      <c r="S231" s="192"/>
    </row>
    <row r="232" spans="1:19">
      <c r="A232" s="192"/>
      <c r="B232" s="192"/>
      <c r="C232" s="192"/>
      <c r="D232" s="192"/>
      <c r="E232" s="192"/>
      <c r="F232" s="192"/>
      <c r="G232" s="192"/>
      <c r="H232" s="192"/>
      <c r="I232" s="192"/>
      <c r="J232" s="192"/>
      <c r="K232" s="192"/>
      <c r="L232" s="192"/>
      <c r="M232" s="192"/>
      <c r="N232" s="192"/>
      <c r="O232" s="192"/>
      <c r="P232" s="192"/>
      <c r="Q232" s="192"/>
      <c r="R232" s="192"/>
      <c r="S232" s="192"/>
    </row>
    <row r="233" spans="1:19">
      <c r="A233" s="192"/>
      <c r="B233" s="192"/>
      <c r="C233" s="192"/>
      <c r="D233" s="192"/>
      <c r="E233" s="192"/>
      <c r="F233" s="192"/>
      <c r="G233" s="192"/>
      <c r="H233" s="192"/>
      <c r="I233" s="192"/>
      <c r="J233" s="192"/>
      <c r="K233" s="192"/>
      <c r="L233" s="192"/>
      <c r="M233" s="192"/>
      <c r="N233" s="192"/>
      <c r="O233" s="192"/>
      <c r="P233" s="192"/>
      <c r="Q233" s="192"/>
      <c r="R233" s="192"/>
      <c r="S233" s="192"/>
    </row>
    <row r="234" spans="1:19">
      <c r="A234" s="192"/>
      <c r="B234" s="192"/>
      <c r="C234" s="192"/>
      <c r="D234" s="192"/>
      <c r="E234" s="192"/>
      <c r="F234" s="192"/>
      <c r="G234" s="192"/>
      <c r="H234" s="192"/>
      <c r="I234" s="192"/>
      <c r="J234" s="192"/>
      <c r="K234" s="192"/>
      <c r="L234" s="192"/>
      <c r="M234" s="192"/>
      <c r="N234" s="192"/>
      <c r="O234" s="192"/>
      <c r="P234" s="192"/>
      <c r="Q234" s="192"/>
      <c r="R234" s="192"/>
      <c r="S234" s="192"/>
    </row>
    <row r="235" spans="1:19">
      <c r="A235" s="192"/>
      <c r="B235" s="192"/>
      <c r="C235" s="192"/>
      <c r="D235" s="192"/>
      <c r="E235" s="192"/>
      <c r="F235" s="192"/>
      <c r="G235" s="192"/>
      <c r="H235" s="192"/>
      <c r="I235" s="192"/>
      <c r="J235" s="192"/>
      <c r="K235" s="192"/>
      <c r="L235" s="192"/>
      <c r="M235" s="192"/>
      <c r="N235" s="192"/>
      <c r="O235" s="192"/>
      <c r="P235" s="192"/>
      <c r="Q235" s="192"/>
      <c r="R235" s="192"/>
      <c r="S235" s="192"/>
    </row>
    <row r="236" spans="1:19">
      <c r="A236" s="192"/>
      <c r="B236" s="192"/>
      <c r="C236" s="192"/>
      <c r="D236" s="192"/>
      <c r="E236" s="192"/>
      <c r="F236" s="192"/>
      <c r="G236" s="192"/>
      <c r="H236" s="192"/>
      <c r="I236" s="192"/>
      <c r="J236" s="192"/>
      <c r="K236" s="192"/>
      <c r="L236" s="192"/>
      <c r="M236" s="192"/>
      <c r="N236" s="192"/>
      <c r="O236" s="192"/>
      <c r="P236" s="192"/>
      <c r="Q236" s="192"/>
      <c r="R236" s="192"/>
      <c r="S236" s="192"/>
    </row>
    <row r="237" spans="1:19">
      <c r="A237" s="192"/>
      <c r="B237" s="192"/>
      <c r="C237" s="192"/>
      <c r="D237" s="192"/>
      <c r="E237" s="192"/>
      <c r="F237" s="192"/>
      <c r="G237" s="192"/>
      <c r="H237" s="192"/>
      <c r="I237" s="192"/>
      <c r="J237" s="192"/>
      <c r="K237" s="192"/>
      <c r="L237" s="192"/>
      <c r="M237" s="192"/>
      <c r="N237" s="192"/>
      <c r="O237" s="192"/>
      <c r="P237" s="192"/>
      <c r="Q237" s="192"/>
      <c r="R237" s="192"/>
      <c r="S237" s="192"/>
    </row>
    <row r="238" spans="1:19">
      <c r="A238" s="192"/>
      <c r="B238" s="192"/>
      <c r="C238" s="192"/>
      <c r="D238" s="192"/>
      <c r="E238" s="192"/>
      <c r="F238" s="192"/>
      <c r="G238" s="192"/>
      <c r="H238" s="192"/>
      <c r="I238" s="192"/>
      <c r="J238" s="192"/>
      <c r="K238" s="192"/>
      <c r="L238" s="192"/>
      <c r="M238" s="192"/>
      <c r="N238" s="192"/>
      <c r="O238" s="192"/>
      <c r="P238" s="192"/>
      <c r="Q238" s="192"/>
      <c r="R238" s="192"/>
      <c r="S238" s="192"/>
    </row>
    <row r="239" spans="1:19">
      <c r="A239" s="192"/>
      <c r="B239" s="192"/>
      <c r="C239" s="192"/>
      <c r="D239" s="192"/>
      <c r="E239" s="192"/>
      <c r="F239" s="192"/>
      <c r="G239" s="192"/>
      <c r="H239" s="192"/>
      <c r="I239" s="192"/>
      <c r="J239" s="192"/>
      <c r="K239" s="192"/>
      <c r="L239" s="192"/>
      <c r="M239" s="192"/>
      <c r="N239" s="192"/>
      <c r="O239" s="192"/>
      <c r="P239" s="192"/>
      <c r="Q239" s="192"/>
      <c r="R239" s="192"/>
      <c r="S239" s="192"/>
    </row>
    <row r="240" spans="1:19">
      <c r="A240" s="192"/>
      <c r="B240" s="192"/>
      <c r="C240" s="192"/>
      <c r="D240" s="192"/>
      <c r="E240" s="192"/>
      <c r="F240" s="192"/>
      <c r="G240" s="192"/>
      <c r="H240" s="192"/>
      <c r="I240" s="192"/>
      <c r="J240" s="192"/>
      <c r="K240" s="192"/>
      <c r="L240" s="192"/>
      <c r="M240" s="192"/>
      <c r="N240" s="192"/>
      <c r="O240" s="192"/>
      <c r="P240" s="192"/>
      <c r="Q240" s="192"/>
      <c r="R240" s="192"/>
      <c r="S240" s="192"/>
    </row>
    <row r="241" spans="1:19">
      <c r="A241" s="192"/>
      <c r="B241" s="192"/>
      <c r="C241" s="192"/>
      <c r="D241" s="192"/>
      <c r="E241" s="192"/>
      <c r="F241" s="192"/>
      <c r="G241" s="192"/>
      <c r="H241" s="192"/>
      <c r="I241" s="192"/>
      <c r="J241" s="192"/>
      <c r="K241" s="192"/>
      <c r="L241" s="192"/>
      <c r="M241" s="192"/>
      <c r="N241" s="192"/>
      <c r="O241" s="192"/>
      <c r="P241" s="192"/>
      <c r="Q241" s="192"/>
      <c r="R241" s="192"/>
      <c r="S241" s="192"/>
    </row>
    <row r="242" spans="1:19">
      <c r="A242" s="192"/>
      <c r="B242" s="192"/>
      <c r="C242" s="192"/>
      <c r="D242" s="192"/>
      <c r="E242" s="192"/>
      <c r="F242" s="192"/>
      <c r="G242" s="192"/>
      <c r="H242" s="192"/>
      <c r="I242" s="192"/>
      <c r="J242" s="192"/>
      <c r="K242" s="192"/>
      <c r="L242" s="192"/>
      <c r="M242" s="192"/>
      <c r="N242" s="192"/>
      <c r="O242" s="192"/>
      <c r="P242" s="192"/>
      <c r="Q242" s="192"/>
      <c r="R242" s="192"/>
      <c r="S242" s="192"/>
    </row>
    <row r="243" spans="1:19">
      <c r="A243" s="192"/>
      <c r="B243" s="192"/>
      <c r="C243" s="192"/>
      <c r="D243" s="192"/>
      <c r="E243" s="192"/>
      <c r="F243" s="192"/>
      <c r="G243" s="192"/>
      <c r="H243" s="192"/>
      <c r="I243" s="192"/>
      <c r="J243" s="192"/>
      <c r="K243" s="192"/>
      <c r="L243" s="192"/>
      <c r="M243" s="192"/>
      <c r="N243" s="192"/>
      <c r="O243" s="192"/>
      <c r="P243" s="192"/>
      <c r="Q243" s="192"/>
      <c r="R243" s="192"/>
      <c r="S243" s="192"/>
    </row>
    <row r="244" spans="1:19">
      <c r="A244" s="192"/>
      <c r="B244" s="192"/>
      <c r="C244" s="192"/>
      <c r="D244" s="192"/>
      <c r="E244" s="192"/>
      <c r="F244" s="192"/>
      <c r="G244" s="192"/>
      <c r="H244" s="192"/>
      <c r="I244" s="192"/>
      <c r="J244" s="192"/>
      <c r="K244" s="192"/>
      <c r="L244" s="192"/>
      <c r="M244" s="192"/>
      <c r="N244" s="192"/>
      <c r="O244" s="192"/>
      <c r="P244" s="192"/>
      <c r="Q244" s="192"/>
      <c r="R244" s="192"/>
      <c r="S244" s="192"/>
    </row>
    <row r="245" spans="1:19">
      <c r="A245" s="192"/>
      <c r="B245" s="192"/>
      <c r="C245" s="192"/>
      <c r="D245" s="192"/>
      <c r="E245" s="192"/>
      <c r="F245" s="192"/>
      <c r="G245" s="192"/>
      <c r="H245" s="192"/>
      <c r="I245" s="192"/>
      <c r="J245" s="192"/>
      <c r="K245" s="192"/>
      <c r="L245" s="192"/>
      <c r="M245" s="192"/>
      <c r="N245" s="192"/>
      <c r="O245" s="192"/>
      <c r="P245" s="192"/>
      <c r="Q245" s="192"/>
      <c r="R245" s="192"/>
      <c r="S245" s="192"/>
    </row>
    <row r="246" spans="1:19">
      <c r="A246" s="192"/>
      <c r="B246" s="192"/>
      <c r="C246" s="192"/>
      <c r="D246" s="192"/>
      <c r="E246" s="192"/>
      <c r="F246" s="192"/>
      <c r="G246" s="192"/>
      <c r="H246" s="192"/>
      <c r="I246" s="192"/>
      <c r="J246" s="192"/>
      <c r="K246" s="192"/>
      <c r="L246" s="192"/>
      <c r="M246" s="192"/>
      <c r="N246" s="192"/>
      <c r="O246" s="192"/>
      <c r="P246" s="192"/>
      <c r="Q246" s="192"/>
      <c r="R246" s="192"/>
      <c r="S246" s="192"/>
    </row>
    <row r="247" spans="1:19">
      <c r="A247" s="192"/>
      <c r="B247" s="192"/>
      <c r="C247" s="192"/>
      <c r="D247" s="192"/>
      <c r="E247" s="192"/>
      <c r="F247" s="192"/>
      <c r="G247" s="192"/>
      <c r="H247" s="192"/>
      <c r="I247" s="192"/>
      <c r="J247" s="192"/>
      <c r="K247" s="192"/>
      <c r="L247" s="192"/>
      <c r="M247" s="192"/>
      <c r="N247" s="192"/>
      <c r="O247" s="192"/>
      <c r="P247" s="192"/>
      <c r="Q247" s="192"/>
      <c r="R247" s="192"/>
      <c r="S247" s="192"/>
    </row>
    <row r="248" spans="1:19">
      <c r="A248" s="192"/>
      <c r="B248" s="192"/>
      <c r="C248" s="192"/>
      <c r="D248" s="192"/>
      <c r="E248" s="192"/>
      <c r="F248" s="192"/>
      <c r="G248" s="192"/>
      <c r="H248" s="192"/>
      <c r="I248" s="192"/>
      <c r="J248" s="192"/>
      <c r="K248" s="192"/>
      <c r="L248" s="192"/>
      <c r="M248" s="192"/>
      <c r="N248" s="192"/>
      <c r="O248" s="192"/>
      <c r="P248" s="192"/>
      <c r="Q248" s="192"/>
      <c r="R248" s="192"/>
      <c r="S248" s="192"/>
    </row>
    <row r="249" spans="1:19">
      <c r="A249" s="192"/>
      <c r="B249" s="192"/>
      <c r="C249" s="192"/>
      <c r="D249" s="192"/>
      <c r="E249" s="192"/>
      <c r="F249" s="192"/>
      <c r="G249" s="192"/>
      <c r="H249" s="192"/>
      <c r="I249" s="192"/>
      <c r="J249" s="192"/>
      <c r="K249" s="192"/>
      <c r="L249" s="192"/>
      <c r="M249" s="192"/>
      <c r="N249" s="192"/>
      <c r="O249" s="192"/>
      <c r="P249" s="192"/>
      <c r="Q249" s="192"/>
      <c r="R249" s="192"/>
      <c r="S249" s="192"/>
    </row>
    <row r="250" spans="1:19">
      <c r="A250" s="192"/>
      <c r="B250" s="192"/>
      <c r="C250" s="192"/>
      <c r="D250" s="192"/>
      <c r="E250" s="192"/>
      <c r="F250" s="192"/>
      <c r="G250" s="192"/>
      <c r="H250" s="192"/>
      <c r="I250" s="192"/>
      <c r="J250" s="192"/>
      <c r="K250" s="192"/>
      <c r="L250" s="192"/>
      <c r="M250" s="192"/>
      <c r="N250" s="192"/>
      <c r="O250" s="192"/>
      <c r="P250" s="192"/>
      <c r="Q250" s="192"/>
      <c r="R250" s="192"/>
      <c r="S250" s="192"/>
    </row>
    <row r="251" spans="1:19">
      <c r="A251" s="192"/>
      <c r="B251" s="192"/>
      <c r="C251" s="192"/>
      <c r="D251" s="192"/>
      <c r="E251" s="192"/>
      <c r="F251" s="192"/>
      <c r="G251" s="192"/>
      <c r="H251" s="192"/>
      <c r="I251" s="192"/>
      <c r="J251" s="192"/>
      <c r="K251" s="192"/>
      <c r="L251" s="192"/>
      <c r="M251" s="192"/>
      <c r="N251" s="192"/>
      <c r="O251" s="192"/>
      <c r="P251" s="192"/>
      <c r="Q251" s="192"/>
      <c r="R251" s="192"/>
      <c r="S251" s="192"/>
    </row>
    <row r="252" spans="1:19">
      <c r="A252" s="192"/>
      <c r="B252" s="192"/>
      <c r="C252" s="192"/>
      <c r="D252" s="192"/>
      <c r="E252" s="192"/>
      <c r="F252" s="192"/>
      <c r="G252" s="192"/>
      <c r="H252" s="192"/>
      <c r="I252" s="192"/>
      <c r="J252" s="192"/>
      <c r="K252" s="192"/>
      <c r="L252" s="192"/>
      <c r="M252" s="192"/>
      <c r="N252" s="192"/>
      <c r="O252" s="192"/>
      <c r="P252" s="192"/>
      <c r="Q252" s="192"/>
      <c r="R252" s="192"/>
      <c r="S252" s="192"/>
    </row>
    <row r="253" spans="1:19">
      <c r="A253" s="192"/>
      <c r="B253" s="192"/>
      <c r="C253" s="192"/>
      <c r="D253" s="192"/>
      <c r="E253" s="192"/>
      <c r="F253" s="192"/>
      <c r="G253" s="192"/>
      <c r="H253" s="192"/>
      <c r="I253" s="192"/>
      <c r="J253" s="192"/>
      <c r="K253" s="192"/>
      <c r="L253" s="192"/>
      <c r="M253" s="192"/>
      <c r="N253" s="192"/>
      <c r="O253" s="192"/>
      <c r="P253" s="192"/>
      <c r="Q253" s="192"/>
      <c r="R253" s="192"/>
      <c r="S253" s="192"/>
    </row>
    <row r="254" spans="1:19">
      <c r="A254" s="192"/>
      <c r="B254" s="192"/>
      <c r="C254" s="192"/>
      <c r="D254" s="192"/>
      <c r="E254" s="192"/>
      <c r="F254" s="192"/>
      <c r="G254" s="192"/>
      <c r="H254" s="192"/>
      <c r="I254" s="192"/>
      <c r="J254" s="192"/>
      <c r="K254" s="192"/>
      <c r="L254" s="192"/>
      <c r="M254" s="192"/>
      <c r="N254" s="192"/>
      <c r="O254" s="192"/>
      <c r="P254" s="192"/>
      <c r="Q254" s="192"/>
      <c r="R254" s="192"/>
      <c r="S254" s="192"/>
    </row>
    <row r="255" spans="1:19">
      <c r="A255" s="192"/>
      <c r="B255" s="192"/>
      <c r="C255" s="192"/>
      <c r="D255" s="192"/>
      <c r="E255" s="192"/>
      <c r="F255" s="192"/>
      <c r="G255" s="192"/>
      <c r="H255" s="192"/>
      <c r="I255" s="192"/>
      <c r="J255" s="192"/>
      <c r="K255" s="192"/>
      <c r="L255" s="192"/>
      <c r="M255" s="192"/>
      <c r="N255" s="192"/>
      <c r="O255" s="192"/>
      <c r="P255" s="192"/>
      <c r="Q255" s="192"/>
      <c r="R255" s="192"/>
      <c r="S255" s="192"/>
    </row>
    <row r="256" spans="1:19">
      <c r="A256" s="192"/>
      <c r="B256" s="192"/>
      <c r="C256" s="192"/>
      <c r="D256" s="192"/>
      <c r="E256" s="192"/>
      <c r="F256" s="192"/>
      <c r="G256" s="192"/>
      <c r="H256" s="192"/>
      <c r="I256" s="192"/>
      <c r="J256" s="192"/>
      <c r="K256" s="192"/>
      <c r="L256" s="192"/>
      <c r="M256" s="192"/>
      <c r="N256" s="192"/>
      <c r="O256" s="192"/>
      <c r="P256" s="192"/>
      <c r="Q256" s="192"/>
      <c r="R256" s="192"/>
      <c r="S256" s="192"/>
    </row>
    <row r="257" spans="1:19">
      <c r="A257" s="192"/>
      <c r="B257" s="192"/>
      <c r="C257" s="192"/>
      <c r="D257" s="192"/>
      <c r="E257" s="192"/>
      <c r="F257" s="192"/>
      <c r="G257" s="192"/>
      <c r="H257" s="192"/>
      <c r="I257" s="192"/>
      <c r="J257" s="192"/>
      <c r="K257" s="192"/>
      <c r="L257" s="192"/>
      <c r="M257" s="192"/>
      <c r="N257" s="192"/>
      <c r="O257" s="192"/>
      <c r="P257" s="192"/>
      <c r="Q257" s="192"/>
      <c r="R257" s="192"/>
      <c r="S257" s="192"/>
    </row>
    <row r="258" spans="1:19">
      <c r="A258" s="192"/>
      <c r="B258" s="192"/>
      <c r="C258" s="192"/>
      <c r="D258" s="192"/>
      <c r="E258" s="192"/>
      <c r="F258" s="192"/>
      <c r="G258" s="192"/>
      <c r="H258" s="192"/>
      <c r="I258" s="192"/>
      <c r="J258" s="192"/>
      <c r="K258" s="192"/>
      <c r="L258" s="192"/>
      <c r="M258" s="192"/>
      <c r="N258" s="192"/>
      <c r="O258" s="192"/>
      <c r="P258" s="192"/>
      <c r="Q258" s="192"/>
      <c r="R258" s="192"/>
      <c r="S258" s="192"/>
    </row>
    <row r="259" spans="1:19">
      <c r="A259" s="192"/>
      <c r="B259" s="192"/>
      <c r="C259" s="192"/>
      <c r="D259" s="192"/>
      <c r="E259" s="192"/>
      <c r="F259" s="192"/>
      <c r="G259" s="192"/>
      <c r="H259" s="192"/>
      <c r="I259" s="192"/>
      <c r="J259" s="192"/>
      <c r="K259" s="192"/>
      <c r="L259" s="192"/>
      <c r="M259" s="192"/>
      <c r="N259" s="192"/>
      <c r="O259" s="192"/>
      <c r="P259" s="192"/>
      <c r="Q259" s="192"/>
      <c r="R259" s="192"/>
      <c r="S259" s="192"/>
    </row>
    <row r="260" spans="1:19">
      <c r="A260" s="192"/>
      <c r="B260" s="192"/>
      <c r="C260" s="192"/>
      <c r="D260" s="192"/>
      <c r="E260" s="192"/>
      <c r="F260" s="192"/>
      <c r="G260" s="192"/>
      <c r="H260" s="192"/>
      <c r="I260" s="192"/>
      <c r="J260" s="192"/>
      <c r="K260" s="192"/>
      <c r="L260" s="192"/>
      <c r="M260" s="192"/>
      <c r="N260" s="192"/>
      <c r="O260" s="192"/>
      <c r="P260" s="192"/>
      <c r="Q260" s="192"/>
      <c r="R260" s="192"/>
      <c r="S260" s="192"/>
    </row>
    <row r="261" spans="1:19">
      <c r="A261" s="192"/>
      <c r="B261" s="192"/>
      <c r="C261" s="192"/>
      <c r="D261" s="192"/>
      <c r="E261" s="192"/>
      <c r="F261" s="192"/>
      <c r="G261" s="192"/>
      <c r="H261" s="192"/>
      <c r="I261" s="192"/>
      <c r="J261" s="192"/>
      <c r="K261" s="192"/>
      <c r="L261" s="192"/>
      <c r="M261" s="192"/>
      <c r="N261" s="192"/>
      <c r="O261" s="192"/>
      <c r="P261" s="192"/>
      <c r="Q261" s="192"/>
      <c r="R261" s="192"/>
      <c r="S261" s="192"/>
    </row>
    <row r="262" spans="1:19">
      <c r="A262" s="192"/>
      <c r="B262" s="192"/>
      <c r="C262" s="192"/>
      <c r="D262" s="192"/>
      <c r="E262" s="192"/>
      <c r="F262" s="192"/>
      <c r="G262" s="192"/>
      <c r="H262" s="192"/>
      <c r="I262" s="192"/>
      <c r="J262" s="192"/>
      <c r="K262" s="192"/>
      <c r="L262" s="192"/>
      <c r="M262" s="192"/>
      <c r="N262" s="192"/>
      <c r="O262" s="192"/>
      <c r="P262" s="192"/>
      <c r="Q262" s="192"/>
      <c r="R262" s="192"/>
      <c r="S262" s="192"/>
    </row>
    <row r="263" spans="1:19">
      <c r="A263" s="192"/>
      <c r="B263" s="192"/>
      <c r="C263" s="192"/>
      <c r="D263" s="192"/>
      <c r="E263" s="192"/>
      <c r="F263" s="192"/>
      <c r="G263" s="192"/>
      <c r="H263" s="192"/>
      <c r="I263" s="192"/>
      <c r="J263" s="192"/>
      <c r="K263" s="192"/>
      <c r="L263" s="192"/>
      <c r="M263" s="192"/>
      <c r="N263" s="192"/>
      <c r="O263" s="192"/>
      <c r="P263" s="192"/>
      <c r="Q263" s="192"/>
      <c r="R263" s="192"/>
      <c r="S263" s="192"/>
    </row>
    <row r="264" spans="1:19">
      <c r="A264" s="192"/>
      <c r="B264" s="192"/>
      <c r="C264" s="192"/>
      <c r="D264" s="192"/>
      <c r="E264" s="192"/>
      <c r="F264" s="192"/>
      <c r="G264" s="192"/>
      <c r="H264" s="192"/>
      <c r="I264" s="192"/>
      <c r="J264" s="192"/>
      <c r="K264" s="192"/>
      <c r="L264" s="192"/>
      <c r="M264" s="192"/>
      <c r="N264" s="192"/>
      <c r="O264" s="192"/>
      <c r="P264" s="192"/>
      <c r="Q264" s="192"/>
      <c r="R264" s="192"/>
      <c r="S264" s="192"/>
    </row>
    <row r="265" spans="1:19">
      <c r="A265" s="192"/>
      <c r="B265" s="192"/>
      <c r="C265" s="192"/>
      <c r="D265" s="192"/>
      <c r="E265" s="192"/>
      <c r="F265" s="192"/>
      <c r="G265" s="192"/>
      <c r="H265" s="192"/>
      <c r="I265" s="192"/>
      <c r="J265" s="192"/>
      <c r="K265" s="192"/>
      <c r="L265" s="192"/>
      <c r="M265" s="192"/>
      <c r="N265" s="192"/>
      <c r="O265" s="192"/>
      <c r="P265" s="192"/>
      <c r="Q265" s="192"/>
      <c r="R265" s="192"/>
      <c r="S265" s="192"/>
    </row>
    <row r="266" spans="1:19">
      <c r="A266" s="192"/>
      <c r="B266" s="192"/>
      <c r="C266" s="192"/>
      <c r="D266" s="192"/>
      <c r="E266" s="192"/>
      <c r="F266" s="192"/>
      <c r="G266" s="192"/>
      <c r="H266" s="192"/>
      <c r="I266" s="192"/>
      <c r="J266" s="192"/>
      <c r="K266" s="192"/>
      <c r="L266" s="192"/>
      <c r="M266" s="192"/>
      <c r="N266" s="192"/>
      <c r="O266" s="192"/>
      <c r="P266" s="192"/>
      <c r="Q266" s="192"/>
      <c r="R266" s="192"/>
      <c r="S266" s="192"/>
    </row>
    <row r="267" spans="1:19">
      <c r="A267" s="192"/>
      <c r="B267" s="192"/>
      <c r="C267" s="192"/>
      <c r="D267" s="192"/>
      <c r="E267" s="192"/>
      <c r="F267" s="192"/>
      <c r="G267" s="192"/>
      <c r="H267" s="192"/>
      <c r="I267" s="192"/>
      <c r="J267" s="192"/>
      <c r="K267" s="192"/>
      <c r="L267" s="192"/>
      <c r="M267" s="192"/>
      <c r="N267" s="192"/>
      <c r="O267" s="192"/>
      <c r="P267" s="192"/>
      <c r="Q267" s="192"/>
      <c r="R267" s="192"/>
      <c r="S267" s="192"/>
    </row>
    <row r="268" spans="1:19">
      <c r="A268" s="192"/>
      <c r="B268" s="192"/>
      <c r="C268" s="192"/>
      <c r="D268" s="192"/>
      <c r="E268" s="192"/>
      <c r="F268" s="192"/>
      <c r="G268" s="192"/>
      <c r="H268" s="192"/>
      <c r="I268" s="192"/>
      <c r="J268" s="192"/>
      <c r="K268" s="192"/>
      <c r="L268" s="192"/>
      <c r="M268" s="192"/>
      <c r="N268" s="192"/>
      <c r="O268" s="192"/>
      <c r="P268" s="192"/>
      <c r="Q268" s="192"/>
      <c r="R268" s="192"/>
      <c r="S268" s="192"/>
    </row>
    <row r="269" spans="1:19">
      <c r="A269" s="192"/>
      <c r="B269" s="192"/>
      <c r="C269" s="192"/>
      <c r="D269" s="192"/>
      <c r="E269" s="192"/>
      <c r="F269" s="192"/>
      <c r="G269" s="192"/>
      <c r="H269" s="192"/>
      <c r="I269" s="192"/>
      <c r="J269" s="192"/>
      <c r="K269" s="192"/>
      <c r="L269" s="192"/>
      <c r="M269" s="192"/>
      <c r="N269" s="192"/>
      <c r="O269" s="192"/>
      <c r="P269" s="192"/>
      <c r="Q269" s="192"/>
      <c r="R269" s="192"/>
      <c r="S269" s="192"/>
    </row>
    <row r="270" spans="1:19">
      <c r="A270" s="192"/>
      <c r="B270" s="192"/>
      <c r="C270" s="192"/>
      <c r="D270" s="192"/>
      <c r="E270" s="192"/>
      <c r="F270" s="192"/>
      <c r="G270" s="192"/>
      <c r="H270" s="192"/>
      <c r="I270" s="192"/>
      <c r="J270" s="192"/>
      <c r="K270" s="192"/>
      <c r="L270" s="192"/>
      <c r="M270" s="192"/>
      <c r="N270" s="192"/>
      <c r="O270" s="192"/>
      <c r="P270" s="192"/>
      <c r="Q270" s="192"/>
      <c r="R270" s="192"/>
      <c r="S270" s="192"/>
    </row>
    <row r="271" spans="1:19">
      <c r="A271" s="192"/>
      <c r="B271" s="192"/>
      <c r="C271" s="192"/>
      <c r="D271" s="192"/>
      <c r="E271" s="192"/>
      <c r="F271" s="192"/>
      <c r="G271" s="192"/>
      <c r="H271" s="192"/>
      <c r="I271" s="192"/>
      <c r="J271" s="192"/>
      <c r="K271" s="192"/>
      <c r="L271" s="192"/>
      <c r="M271" s="192"/>
      <c r="N271" s="192"/>
      <c r="O271" s="192"/>
      <c r="P271" s="192"/>
      <c r="Q271" s="192"/>
      <c r="R271" s="192"/>
      <c r="S271" s="192"/>
    </row>
    <row r="272" spans="1:19">
      <c r="A272" s="192"/>
      <c r="B272" s="192"/>
      <c r="C272" s="192"/>
      <c r="D272" s="192"/>
      <c r="E272" s="192"/>
      <c r="F272" s="192"/>
      <c r="G272" s="192"/>
      <c r="H272" s="192"/>
      <c r="I272" s="192"/>
      <c r="J272" s="192"/>
      <c r="K272" s="192"/>
      <c r="L272" s="192"/>
      <c r="M272" s="192"/>
      <c r="N272" s="192"/>
      <c r="O272" s="192"/>
      <c r="P272" s="192"/>
      <c r="Q272" s="192"/>
      <c r="R272" s="192"/>
      <c r="S272" s="192"/>
    </row>
    <row r="273" spans="1:19">
      <c r="A273" s="192"/>
      <c r="B273" s="192"/>
      <c r="C273" s="192"/>
      <c r="D273" s="192"/>
      <c r="E273" s="192"/>
      <c r="F273" s="192"/>
      <c r="G273" s="192"/>
      <c r="H273" s="192"/>
      <c r="I273" s="192"/>
      <c r="J273" s="192"/>
      <c r="K273" s="192"/>
      <c r="L273" s="192"/>
      <c r="M273" s="192"/>
      <c r="N273" s="192"/>
      <c r="O273" s="192"/>
      <c r="P273" s="192"/>
      <c r="Q273" s="192"/>
      <c r="R273" s="192"/>
      <c r="S273" s="192"/>
    </row>
    <row r="274" spans="1:19">
      <c r="A274" s="192"/>
      <c r="B274" s="192"/>
      <c r="C274" s="192"/>
      <c r="D274" s="192"/>
      <c r="E274" s="192"/>
      <c r="F274" s="192"/>
      <c r="G274" s="192"/>
      <c r="H274" s="192"/>
      <c r="I274" s="192"/>
      <c r="J274" s="192"/>
      <c r="K274" s="192"/>
      <c r="L274" s="192"/>
      <c r="M274" s="192"/>
      <c r="N274" s="192"/>
      <c r="O274" s="192"/>
      <c r="P274" s="192"/>
      <c r="Q274" s="192"/>
      <c r="R274" s="192"/>
      <c r="S274" s="192"/>
    </row>
    <row r="275" spans="1:19">
      <c r="A275" s="192"/>
      <c r="B275" s="192"/>
      <c r="C275" s="192"/>
      <c r="D275" s="192"/>
      <c r="E275" s="192"/>
      <c r="F275" s="192"/>
      <c r="G275" s="192"/>
      <c r="H275" s="192"/>
      <c r="I275" s="192"/>
      <c r="J275" s="192"/>
      <c r="K275" s="192"/>
      <c r="L275" s="192"/>
      <c r="M275" s="192"/>
      <c r="N275" s="192"/>
      <c r="O275" s="192"/>
      <c r="P275" s="192"/>
      <c r="Q275" s="192"/>
      <c r="R275" s="192"/>
      <c r="S275" s="192"/>
    </row>
    <row r="276" spans="1:19">
      <c r="A276" s="192"/>
      <c r="B276" s="192"/>
      <c r="C276" s="192"/>
      <c r="D276" s="192"/>
      <c r="E276" s="192"/>
      <c r="F276" s="192"/>
      <c r="G276" s="192"/>
      <c r="H276" s="192"/>
      <c r="I276" s="192"/>
      <c r="J276" s="192"/>
      <c r="K276" s="192"/>
      <c r="L276" s="192"/>
      <c r="M276" s="192"/>
      <c r="N276" s="192"/>
      <c r="O276" s="192"/>
      <c r="P276" s="192"/>
      <c r="Q276" s="192"/>
      <c r="R276" s="192"/>
      <c r="S276" s="192"/>
    </row>
    <row r="277" spans="1:19">
      <c r="A277" s="192"/>
      <c r="B277" s="192"/>
      <c r="C277" s="192"/>
      <c r="D277" s="192"/>
      <c r="E277" s="192"/>
      <c r="F277" s="192"/>
      <c r="G277" s="192"/>
      <c r="H277" s="192"/>
      <c r="I277" s="192"/>
      <c r="J277" s="192"/>
      <c r="K277" s="192"/>
      <c r="L277" s="192"/>
      <c r="M277" s="192"/>
      <c r="N277" s="192"/>
      <c r="O277" s="192"/>
      <c r="P277" s="192"/>
      <c r="Q277" s="192"/>
      <c r="R277" s="192"/>
      <c r="S277" s="192"/>
    </row>
    <row r="278" spans="1:19">
      <c r="A278" s="192"/>
      <c r="B278" s="192"/>
      <c r="C278" s="192"/>
      <c r="D278" s="192"/>
      <c r="E278" s="192"/>
      <c r="F278" s="192"/>
      <c r="G278" s="192"/>
      <c r="H278" s="192"/>
      <c r="I278" s="192"/>
      <c r="J278" s="192"/>
      <c r="K278" s="192"/>
      <c r="L278" s="192"/>
      <c r="M278" s="192"/>
      <c r="N278" s="192"/>
      <c r="O278" s="192"/>
      <c r="P278" s="192"/>
      <c r="Q278" s="192"/>
      <c r="R278" s="192"/>
      <c r="S278" s="192"/>
    </row>
    <row r="279" spans="1:19">
      <c r="A279" s="192"/>
      <c r="B279" s="192"/>
      <c r="C279" s="192"/>
      <c r="D279" s="192"/>
      <c r="E279" s="192"/>
      <c r="F279" s="192"/>
      <c r="G279" s="192"/>
      <c r="H279" s="192"/>
      <c r="I279" s="192"/>
      <c r="J279" s="192"/>
      <c r="K279" s="192"/>
      <c r="L279" s="192"/>
      <c r="M279" s="192"/>
      <c r="N279" s="192"/>
      <c r="O279" s="192"/>
      <c r="P279" s="192"/>
      <c r="Q279" s="192"/>
      <c r="R279" s="192"/>
      <c r="S279" s="192"/>
    </row>
    <row r="280" spans="1:19">
      <c r="A280" s="192"/>
      <c r="B280" s="192"/>
      <c r="C280" s="192"/>
      <c r="D280" s="192"/>
      <c r="E280" s="192"/>
      <c r="F280" s="192"/>
      <c r="G280" s="192"/>
      <c r="H280" s="192"/>
      <c r="I280" s="192"/>
      <c r="J280" s="192"/>
      <c r="K280" s="192"/>
      <c r="L280" s="192"/>
      <c r="M280" s="192"/>
      <c r="N280" s="192"/>
      <c r="O280" s="192"/>
      <c r="P280" s="192"/>
      <c r="Q280" s="192"/>
      <c r="R280" s="192"/>
      <c r="S280" s="192"/>
    </row>
    <row r="281" spans="1:19">
      <c r="A281" s="192"/>
      <c r="B281" s="192"/>
      <c r="C281" s="192"/>
      <c r="D281" s="192"/>
      <c r="E281" s="192"/>
      <c r="F281" s="192"/>
      <c r="G281" s="192"/>
      <c r="H281" s="192"/>
      <c r="I281" s="192"/>
      <c r="J281" s="192"/>
      <c r="K281" s="192"/>
      <c r="L281" s="192"/>
      <c r="M281" s="192"/>
      <c r="N281" s="192"/>
      <c r="O281" s="192"/>
      <c r="P281" s="192"/>
      <c r="Q281" s="192"/>
      <c r="R281" s="192"/>
      <c r="S281" s="192"/>
    </row>
    <row r="282" spans="1:19">
      <c r="A282" s="192"/>
      <c r="B282" s="192"/>
      <c r="C282" s="192"/>
      <c r="D282" s="192"/>
      <c r="E282" s="192"/>
      <c r="F282" s="192"/>
      <c r="G282" s="192"/>
      <c r="H282" s="192"/>
      <c r="I282" s="192"/>
      <c r="J282" s="192"/>
      <c r="K282" s="192"/>
      <c r="L282" s="192"/>
      <c r="M282" s="192"/>
      <c r="N282" s="192"/>
      <c r="O282" s="192"/>
      <c r="P282" s="192"/>
      <c r="Q282" s="192"/>
      <c r="R282" s="192"/>
      <c r="S282" s="192"/>
    </row>
    <row r="283" spans="1:19">
      <c r="A283" s="192"/>
      <c r="B283" s="192"/>
      <c r="C283" s="192"/>
      <c r="D283" s="192"/>
      <c r="E283" s="192"/>
      <c r="F283" s="192"/>
      <c r="G283" s="192"/>
      <c r="H283" s="192"/>
      <c r="I283" s="192"/>
      <c r="J283" s="192"/>
      <c r="K283" s="192"/>
      <c r="L283" s="192"/>
      <c r="M283" s="192"/>
      <c r="N283" s="192"/>
      <c r="O283" s="192"/>
      <c r="P283" s="192"/>
      <c r="Q283" s="192"/>
      <c r="R283" s="192"/>
      <c r="S283" s="192"/>
    </row>
    <row r="284" spans="1:19">
      <c r="A284" s="192"/>
      <c r="B284" s="192"/>
      <c r="C284" s="192"/>
      <c r="D284" s="192"/>
      <c r="E284" s="192"/>
      <c r="F284" s="192"/>
      <c r="G284" s="192"/>
      <c r="H284" s="192"/>
      <c r="I284" s="192"/>
      <c r="J284" s="192"/>
      <c r="K284" s="192"/>
      <c r="L284" s="192"/>
      <c r="M284" s="192"/>
      <c r="N284" s="192"/>
      <c r="O284" s="192"/>
      <c r="P284" s="192"/>
      <c r="Q284" s="192"/>
      <c r="R284" s="192"/>
      <c r="S284" s="192"/>
    </row>
    <row r="285" spans="1:19">
      <c r="A285" s="192"/>
      <c r="B285" s="192"/>
      <c r="C285" s="192"/>
      <c r="D285" s="192"/>
      <c r="E285" s="192"/>
      <c r="F285" s="192"/>
      <c r="G285" s="192"/>
      <c r="H285" s="192"/>
      <c r="I285" s="192"/>
      <c r="J285" s="192"/>
      <c r="K285" s="192"/>
      <c r="L285" s="192"/>
      <c r="M285" s="192"/>
      <c r="N285" s="192"/>
      <c r="O285" s="192"/>
      <c r="P285" s="192"/>
      <c r="Q285" s="192"/>
      <c r="R285" s="192"/>
      <c r="S285" s="192"/>
    </row>
    <row r="286" spans="1:19">
      <c r="A286" s="192"/>
      <c r="B286" s="192"/>
      <c r="C286" s="192"/>
      <c r="D286" s="192"/>
      <c r="E286" s="192"/>
      <c r="F286" s="192"/>
      <c r="G286" s="192"/>
      <c r="H286" s="192"/>
      <c r="I286" s="192"/>
      <c r="J286" s="192"/>
      <c r="K286" s="192"/>
      <c r="L286" s="192"/>
      <c r="M286" s="192"/>
      <c r="N286" s="192"/>
      <c r="O286" s="192"/>
      <c r="P286" s="192"/>
      <c r="Q286" s="192"/>
      <c r="R286" s="192"/>
      <c r="S286" s="192"/>
    </row>
    <row r="287" spans="1:19">
      <c r="A287" s="192"/>
      <c r="B287" s="192"/>
      <c r="C287" s="192"/>
      <c r="D287" s="192"/>
      <c r="E287" s="192"/>
      <c r="F287" s="192"/>
      <c r="G287" s="192"/>
      <c r="H287" s="192"/>
      <c r="I287" s="192"/>
      <c r="J287" s="192"/>
      <c r="K287" s="192"/>
      <c r="L287" s="192"/>
      <c r="M287" s="192"/>
      <c r="N287" s="192"/>
      <c r="O287" s="192"/>
      <c r="P287" s="192"/>
      <c r="Q287" s="192"/>
      <c r="R287" s="192"/>
      <c r="S287" s="192"/>
    </row>
    <row r="288" spans="1:19">
      <c r="A288" s="192"/>
      <c r="B288" s="192"/>
      <c r="C288" s="192"/>
      <c r="D288" s="192"/>
      <c r="E288" s="192"/>
      <c r="F288" s="192"/>
      <c r="G288" s="192"/>
      <c r="H288" s="192"/>
      <c r="I288" s="192"/>
      <c r="J288" s="192"/>
      <c r="K288" s="192"/>
      <c r="L288" s="192"/>
      <c r="M288" s="192"/>
      <c r="N288" s="192"/>
      <c r="O288" s="192"/>
      <c r="P288" s="192"/>
      <c r="Q288" s="192"/>
      <c r="R288" s="192"/>
      <c r="S288" s="192"/>
    </row>
    <row r="289" spans="1:19">
      <c r="A289" s="192"/>
      <c r="B289" s="192"/>
      <c r="C289" s="192"/>
      <c r="D289" s="192"/>
      <c r="E289" s="192"/>
      <c r="F289" s="192"/>
      <c r="G289" s="192"/>
      <c r="H289" s="192"/>
      <c r="I289" s="192"/>
      <c r="J289" s="192"/>
      <c r="K289" s="192"/>
      <c r="L289" s="192"/>
      <c r="M289" s="192"/>
      <c r="N289" s="192"/>
      <c r="O289" s="192"/>
      <c r="P289" s="192"/>
      <c r="Q289" s="192"/>
      <c r="R289" s="192"/>
      <c r="S289" s="192"/>
    </row>
    <row r="290" spans="1:19">
      <c r="A290" s="192"/>
      <c r="B290" s="192"/>
      <c r="C290" s="192"/>
      <c r="D290" s="192"/>
      <c r="E290" s="192"/>
      <c r="F290" s="192"/>
      <c r="G290" s="192"/>
      <c r="H290" s="192"/>
      <c r="I290" s="192"/>
      <c r="J290" s="192"/>
      <c r="K290" s="192"/>
      <c r="L290" s="192"/>
      <c r="M290" s="192"/>
      <c r="N290" s="192"/>
      <c r="O290" s="192"/>
      <c r="P290" s="192"/>
      <c r="Q290" s="192"/>
      <c r="R290" s="192"/>
      <c r="S290" s="192"/>
    </row>
    <row r="291" spans="1:19">
      <c r="A291" s="192"/>
      <c r="B291" s="192"/>
      <c r="C291" s="192"/>
      <c r="D291" s="192"/>
      <c r="E291" s="192"/>
      <c r="F291" s="192"/>
      <c r="G291" s="192"/>
      <c r="H291" s="192"/>
      <c r="I291" s="192"/>
      <c r="J291" s="192"/>
      <c r="K291" s="192"/>
      <c r="L291" s="192"/>
      <c r="M291" s="192"/>
      <c r="N291" s="192"/>
      <c r="O291" s="192"/>
      <c r="P291" s="192"/>
      <c r="Q291" s="192"/>
      <c r="R291" s="192"/>
      <c r="S291" s="192"/>
    </row>
    <row r="292" spans="1:19">
      <c r="A292" s="192"/>
      <c r="B292" s="192"/>
      <c r="C292" s="192"/>
      <c r="D292" s="192"/>
      <c r="E292" s="192"/>
      <c r="F292" s="192"/>
      <c r="G292" s="192"/>
      <c r="H292" s="192"/>
      <c r="I292" s="192"/>
      <c r="J292" s="192"/>
      <c r="K292" s="192"/>
      <c r="L292" s="192"/>
      <c r="M292" s="192"/>
      <c r="N292" s="192"/>
      <c r="O292" s="192"/>
      <c r="P292" s="192"/>
      <c r="Q292" s="192"/>
      <c r="R292" s="192"/>
      <c r="S292" s="192"/>
    </row>
    <row r="293" spans="1:19">
      <c r="A293" s="192"/>
      <c r="B293" s="192"/>
      <c r="C293" s="192"/>
      <c r="D293" s="192"/>
      <c r="E293" s="192"/>
      <c r="F293" s="192"/>
      <c r="G293" s="192"/>
      <c r="H293" s="192"/>
      <c r="I293" s="192"/>
      <c r="J293" s="192"/>
      <c r="K293" s="192"/>
      <c r="L293" s="192"/>
      <c r="M293" s="192"/>
      <c r="N293" s="192"/>
      <c r="O293" s="192"/>
      <c r="P293" s="192"/>
      <c r="Q293" s="192"/>
      <c r="R293" s="192"/>
      <c r="S293" s="192"/>
    </row>
    <row r="294" spans="1:19">
      <c r="A294" s="192"/>
      <c r="B294" s="192"/>
      <c r="C294" s="192"/>
      <c r="D294" s="192"/>
      <c r="E294" s="192"/>
      <c r="F294" s="192"/>
      <c r="G294" s="192"/>
      <c r="H294" s="192"/>
      <c r="I294" s="192"/>
      <c r="J294" s="192"/>
      <c r="K294" s="192"/>
      <c r="L294" s="192"/>
      <c r="M294" s="192"/>
      <c r="N294" s="192"/>
      <c r="O294" s="192"/>
      <c r="P294" s="192"/>
      <c r="Q294" s="192"/>
      <c r="R294" s="192"/>
      <c r="S294" s="192"/>
    </row>
    <row r="295" spans="1:19">
      <c r="A295" s="192"/>
      <c r="B295" s="192"/>
      <c r="C295" s="192"/>
      <c r="D295" s="192"/>
      <c r="E295" s="192"/>
      <c r="F295" s="192"/>
      <c r="G295" s="192"/>
      <c r="H295" s="192"/>
      <c r="I295" s="192"/>
      <c r="J295" s="192"/>
      <c r="K295" s="192"/>
      <c r="L295" s="192"/>
      <c r="M295" s="192"/>
      <c r="N295" s="192"/>
      <c r="O295" s="192"/>
      <c r="P295" s="192"/>
      <c r="Q295" s="192"/>
      <c r="R295" s="192"/>
      <c r="S295" s="192"/>
    </row>
    <row r="296" spans="1:19">
      <c r="A296" s="192"/>
      <c r="B296" s="192"/>
      <c r="C296" s="192"/>
      <c r="D296" s="192"/>
      <c r="E296" s="192"/>
      <c r="F296" s="192"/>
      <c r="G296" s="192"/>
      <c r="H296" s="192"/>
      <c r="I296" s="192"/>
      <c r="J296" s="192"/>
      <c r="K296" s="192"/>
      <c r="L296" s="192"/>
      <c r="M296" s="192"/>
      <c r="N296" s="192"/>
      <c r="O296" s="192"/>
      <c r="P296" s="192"/>
      <c r="Q296" s="192"/>
      <c r="R296" s="192"/>
      <c r="S296" s="192"/>
    </row>
    <row r="297" spans="1:19">
      <c r="A297" s="192"/>
      <c r="B297" s="192"/>
      <c r="C297" s="192"/>
      <c r="D297" s="192"/>
      <c r="E297" s="192"/>
      <c r="F297" s="192"/>
      <c r="G297" s="192"/>
      <c r="H297" s="192"/>
      <c r="I297" s="192"/>
      <c r="J297" s="192"/>
      <c r="K297" s="192"/>
      <c r="L297" s="192"/>
      <c r="M297" s="192"/>
      <c r="N297" s="192"/>
      <c r="O297" s="192"/>
      <c r="P297" s="192"/>
      <c r="Q297" s="192"/>
      <c r="R297" s="192"/>
      <c r="S297" s="192"/>
    </row>
    <row r="298" spans="1:19">
      <c r="A298" s="192"/>
      <c r="B298" s="192"/>
      <c r="C298" s="192"/>
      <c r="D298" s="192"/>
      <c r="E298" s="192"/>
      <c r="F298" s="192"/>
      <c r="G298" s="192"/>
      <c r="H298" s="192"/>
      <c r="I298" s="192"/>
      <c r="J298" s="192"/>
      <c r="K298" s="192"/>
      <c r="L298" s="192"/>
      <c r="M298" s="192"/>
      <c r="N298" s="192"/>
      <c r="O298" s="192"/>
      <c r="P298" s="192"/>
      <c r="Q298" s="192"/>
      <c r="R298" s="192"/>
      <c r="S298" s="192"/>
    </row>
    <row r="299" spans="1:19">
      <c r="A299" s="192"/>
      <c r="B299" s="192"/>
      <c r="C299" s="192"/>
      <c r="D299" s="192"/>
      <c r="E299" s="192"/>
      <c r="F299" s="192"/>
      <c r="G299" s="192"/>
      <c r="H299" s="192"/>
      <c r="I299" s="192"/>
      <c r="J299" s="192"/>
      <c r="K299" s="192"/>
      <c r="L299" s="192"/>
      <c r="M299" s="192"/>
      <c r="N299" s="192"/>
      <c r="O299" s="192"/>
      <c r="P299" s="192"/>
      <c r="Q299" s="192"/>
      <c r="R299" s="192"/>
      <c r="S299" s="192"/>
    </row>
    <row r="300" spans="1:19">
      <c r="A300" s="192"/>
      <c r="B300" s="192"/>
      <c r="C300" s="192"/>
      <c r="D300" s="192"/>
      <c r="E300" s="192"/>
      <c r="F300" s="192"/>
      <c r="G300" s="192"/>
      <c r="H300" s="192"/>
      <c r="I300" s="192"/>
      <c r="J300" s="192"/>
      <c r="K300" s="192"/>
      <c r="L300" s="192"/>
      <c r="M300" s="192"/>
      <c r="N300" s="192"/>
      <c r="O300" s="192"/>
      <c r="P300" s="192"/>
      <c r="Q300" s="192"/>
      <c r="R300" s="192"/>
      <c r="S300" s="192"/>
    </row>
    <row r="301" spans="1:19">
      <c r="A301" s="192"/>
      <c r="B301" s="192"/>
      <c r="C301" s="192"/>
      <c r="D301" s="192"/>
      <c r="E301" s="192"/>
      <c r="F301" s="192"/>
      <c r="G301" s="192"/>
      <c r="H301" s="192"/>
      <c r="I301" s="192"/>
      <c r="J301" s="192"/>
      <c r="K301" s="192"/>
      <c r="L301" s="192"/>
      <c r="M301" s="192"/>
      <c r="N301" s="192"/>
      <c r="O301" s="192"/>
      <c r="P301" s="192"/>
      <c r="Q301" s="192"/>
      <c r="R301" s="192"/>
      <c r="S301" s="192"/>
    </row>
    <row r="302" spans="1:19">
      <c r="A302" s="192"/>
      <c r="B302" s="192"/>
      <c r="C302" s="192"/>
      <c r="D302" s="192"/>
      <c r="E302" s="192"/>
      <c r="F302" s="192"/>
      <c r="G302" s="192"/>
      <c r="H302" s="192"/>
      <c r="I302" s="192"/>
      <c r="J302" s="192"/>
      <c r="K302" s="192"/>
      <c r="L302" s="192"/>
      <c r="M302" s="192"/>
      <c r="N302" s="192"/>
      <c r="O302" s="192"/>
      <c r="P302" s="192"/>
      <c r="Q302" s="192"/>
      <c r="R302" s="192"/>
      <c r="S302" s="192"/>
    </row>
    <row r="303" spans="1:19">
      <c r="A303" s="192"/>
      <c r="B303" s="192"/>
      <c r="C303" s="192"/>
      <c r="D303" s="192"/>
      <c r="E303" s="192"/>
      <c r="F303" s="192"/>
      <c r="G303" s="192"/>
      <c r="H303" s="192"/>
      <c r="I303" s="192"/>
      <c r="J303" s="192"/>
      <c r="K303" s="192"/>
      <c r="L303" s="192"/>
      <c r="M303" s="192"/>
      <c r="N303" s="192"/>
      <c r="O303" s="192"/>
      <c r="P303" s="192"/>
      <c r="Q303" s="192"/>
      <c r="R303" s="192"/>
      <c r="S303" s="192"/>
    </row>
    <row r="304" spans="1:19">
      <c r="A304" s="192"/>
      <c r="B304" s="192"/>
      <c r="C304" s="192"/>
      <c r="D304" s="192"/>
      <c r="E304" s="192"/>
      <c r="F304" s="192"/>
      <c r="G304" s="192"/>
      <c r="H304" s="192"/>
      <c r="I304" s="192"/>
      <c r="J304" s="192"/>
      <c r="K304" s="192"/>
      <c r="L304" s="192"/>
      <c r="M304" s="192"/>
      <c r="N304" s="192"/>
      <c r="O304" s="192"/>
      <c r="P304" s="192"/>
      <c r="Q304" s="192"/>
      <c r="R304" s="192"/>
      <c r="S304" s="192"/>
    </row>
    <row r="305" spans="1:19">
      <c r="A305" s="192"/>
      <c r="B305" s="192"/>
      <c r="C305" s="192"/>
      <c r="D305" s="192"/>
      <c r="E305" s="192"/>
      <c r="F305" s="192"/>
      <c r="G305" s="192"/>
      <c r="H305" s="192"/>
      <c r="I305" s="192"/>
      <c r="J305" s="192"/>
      <c r="K305" s="192"/>
      <c r="L305" s="192"/>
      <c r="M305" s="192"/>
      <c r="N305" s="192"/>
      <c r="O305" s="192"/>
      <c r="P305" s="192"/>
      <c r="Q305" s="192"/>
      <c r="R305" s="192"/>
      <c r="S305" s="192"/>
    </row>
    <row r="306" spans="1:19">
      <c r="A306" s="192"/>
      <c r="B306" s="192"/>
      <c r="C306" s="192"/>
      <c r="D306" s="192"/>
      <c r="E306" s="192"/>
      <c r="F306" s="192"/>
      <c r="G306" s="192"/>
      <c r="H306" s="192"/>
      <c r="I306" s="192"/>
      <c r="J306" s="192"/>
      <c r="K306" s="192"/>
      <c r="L306" s="192"/>
      <c r="M306" s="192"/>
      <c r="N306" s="192"/>
      <c r="O306" s="192"/>
      <c r="P306" s="192"/>
      <c r="Q306" s="192"/>
      <c r="R306" s="192"/>
      <c r="S306" s="192"/>
    </row>
    <row r="307" spans="1:19">
      <c r="A307" s="192"/>
      <c r="B307" s="192"/>
      <c r="C307" s="192"/>
      <c r="D307" s="192"/>
      <c r="E307" s="192"/>
      <c r="F307" s="192"/>
      <c r="G307" s="192"/>
      <c r="H307" s="192"/>
      <c r="I307" s="192"/>
      <c r="J307" s="192"/>
      <c r="K307" s="192"/>
      <c r="L307" s="192"/>
      <c r="M307" s="192"/>
      <c r="N307" s="192"/>
      <c r="O307" s="192"/>
      <c r="P307" s="192"/>
      <c r="Q307" s="192"/>
      <c r="R307" s="192"/>
      <c r="S307" s="192"/>
    </row>
    <row r="308" spans="1:19">
      <c r="A308" s="192"/>
      <c r="B308" s="192"/>
      <c r="C308" s="192"/>
      <c r="D308" s="192"/>
      <c r="E308" s="192"/>
      <c r="F308" s="192"/>
      <c r="G308" s="192"/>
      <c r="H308" s="192"/>
      <c r="I308" s="192"/>
      <c r="J308" s="192"/>
      <c r="K308" s="192"/>
      <c r="L308" s="192"/>
      <c r="M308" s="192"/>
      <c r="N308" s="192"/>
      <c r="O308" s="192"/>
      <c r="P308" s="192"/>
      <c r="Q308" s="192"/>
      <c r="R308" s="192"/>
      <c r="S308" s="192"/>
    </row>
    <row r="309" spans="1:19">
      <c r="A309" s="192"/>
      <c r="B309" s="192"/>
      <c r="C309" s="192"/>
      <c r="D309" s="192"/>
      <c r="E309" s="192"/>
      <c r="F309" s="192"/>
      <c r="G309" s="192"/>
      <c r="H309" s="192"/>
      <c r="I309" s="192"/>
      <c r="J309" s="192"/>
      <c r="K309" s="192"/>
      <c r="L309" s="192"/>
      <c r="M309" s="192"/>
      <c r="N309" s="192"/>
      <c r="O309" s="192"/>
      <c r="P309" s="192"/>
      <c r="Q309" s="192"/>
      <c r="R309" s="192"/>
      <c r="S309" s="192"/>
    </row>
    <row r="310" spans="1:19">
      <c r="A310" s="192"/>
      <c r="B310" s="192"/>
      <c r="C310" s="192"/>
      <c r="D310" s="192"/>
      <c r="E310" s="192"/>
      <c r="F310" s="192"/>
      <c r="G310" s="192"/>
      <c r="H310" s="192"/>
      <c r="I310" s="192"/>
      <c r="J310" s="192"/>
      <c r="K310" s="192"/>
      <c r="L310" s="192"/>
      <c r="M310" s="192"/>
      <c r="N310" s="192"/>
      <c r="O310" s="192"/>
      <c r="P310" s="192"/>
      <c r="Q310" s="192"/>
      <c r="R310" s="192"/>
      <c r="S310" s="192"/>
    </row>
    <row r="311" spans="1:19">
      <c r="A311" s="192"/>
      <c r="B311" s="192"/>
      <c r="C311" s="192"/>
      <c r="D311" s="192"/>
      <c r="E311" s="192"/>
      <c r="F311" s="192"/>
      <c r="G311" s="192"/>
      <c r="H311" s="192"/>
      <c r="I311" s="192"/>
      <c r="J311" s="192"/>
      <c r="K311" s="192"/>
      <c r="L311" s="192"/>
      <c r="M311" s="192"/>
      <c r="N311" s="192"/>
      <c r="O311" s="192"/>
      <c r="P311" s="192"/>
      <c r="Q311" s="192"/>
      <c r="R311" s="192"/>
      <c r="S311" s="192"/>
    </row>
    <row r="312" spans="1:19">
      <c r="A312" s="192"/>
      <c r="B312" s="192"/>
      <c r="C312" s="192"/>
      <c r="D312" s="192"/>
      <c r="E312" s="192"/>
      <c r="F312" s="192"/>
      <c r="G312" s="192"/>
      <c r="H312" s="192"/>
      <c r="I312" s="192"/>
      <c r="J312" s="192"/>
      <c r="K312" s="192"/>
      <c r="L312" s="192"/>
      <c r="M312" s="192"/>
      <c r="N312" s="192"/>
      <c r="O312" s="192"/>
      <c r="P312" s="192"/>
      <c r="Q312" s="192"/>
      <c r="R312" s="192"/>
      <c r="S312" s="192"/>
    </row>
    <row r="313" spans="1:19">
      <c r="A313" s="192"/>
      <c r="B313" s="192"/>
      <c r="C313" s="192"/>
      <c r="D313" s="192"/>
      <c r="E313" s="192"/>
      <c r="F313" s="192"/>
      <c r="G313" s="192"/>
      <c r="H313" s="192"/>
      <c r="I313" s="192"/>
      <c r="J313" s="192"/>
      <c r="K313" s="192"/>
      <c r="L313" s="192"/>
      <c r="M313" s="192"/>
      <c r="N313" s="192"/>
      <c r="O313" s="192"/>
      <c r="P313" s="192"/>
      <c r="Q313" s="192"/>
      <c r="R313" s="192"/>
      <c r="S313" s="192"/>
    </row>
    <row r="314" spans="1:19">
      <c r="A314" s="192"/>
      <c r="B314" s="192"/>
      <c r="C314" s="192"/>
      <c r="D314" s="192"/>
      <c r="E314" s="192"/>
      <c r="F314" s="192"/>
      <c r="G314" s="192"/>
      <c r="H314" s="192"/>
      <c r="I314" s="192"/>
      <c r="J314" s="192"/>
      <c r="K314" s="192"/>
      <c r="L314" s="192"/>
      <c r="M314" s="192"/>
      <c r="N314" s="192"/>
      <c r="O314" s="192"/>
      <c r="P314" s="192"/>
      <c r="Q314" s="192"/>
      <c r="R314" s="192"/>
      <c r="S314" s="192"/>
    </row>
    <row r="315" spans="1:19">
      <c r="A315" s="192"/>
      <c r="B315" s="192"/>
      <c r="C315" s="192"/>
      <c r="D315" s="192"/>
      <c r="E315" s="192"/>
      <c r="F315" s="192"/>
      <c r="G315" s="192"/>
      <c r="H315" s="192"/>
      <c r="I315" s="192"/>
      <c r="J315" s="192"/>
      <c r="K315" s="192"/>
      <c r="L315" s="192"/>
      <c r="M315" s="192"/>
      <c r="N315" s="192"/>
      <c r="O315" s="192"/>
      <c r="P315" s="192"/>
      <c r="Q315" s="192"/>
      <c r="R315" s="192"/>
      <c r="S315" s="192"/>
    </row>
    <row r="316" spans="1:19">
      <c r="A316" s="192"/>
      <c r="B316" s="192"/>
      <c r="C316" s="192"/>
      <c r="D316" s="192"/>
      <c r="E316" s="192"/>
      <c r="F316" s="192"/>
      <c r="G316" s="192"/>
      <c r="H316" s="192"/>
      <c r="I316" s="192"/>
      <c r="J316" s="192"/>
      <c r="K316" s="192"/>
      <c r="L316" s="192"/>
      <c r="M316" s="192"/>
      <c r="N316" s="192"/>
      <c r="O316" s="192"/>
      <c r="P316" s="192"/>
      <c r="Q316" s="192"/>
      <c r="R316" s="192"/>
      <c r="S316" s="192"/>
    </row>
    <row r="317" spans="1:19">
      <c r="A317" s="192"/>
      <c r="B317" s="192"/>
      <c r="C317" s="192"/>
      <c r="D317" s="192"/>
      <c r="E317" s="192"/>
      <c r="F317" s="192"/>
      <c r="G317" s="192"/>
      <c r="H317" s="192"/>
      <c r="I317" s="192"/>
      <c r="J317" s="192"/>
      <c r="K317" s="192"/>
      <c r="L317" s="192"/>
      <c r="M317" s="192"/>
      <c r="N317" s="192"/>
      <c r="O317" s="192"/>
      <c r="P317" s="192"/>
      <c r="Q317" s="192"/>
      <c r="R317" s="192"/>
      <c r="S317" s="192"/>
    </row>
    <row r="318" spans="1:19">
      <c r="A318" s="192"/>
      <c r="B318" s="192"/>
      <c r="C318" s="192"/>
      <c r="D318" s="192"/>
      <c r="E318" s="192"/>
      <c r="F318" s="192"/>
      <c r="G318" s="192"/>
      <c r="H318" s="192"/>
      <c r="I318" s="192"/>
      <c r="J318" s="192"/>
      <c r="K318" s="192"/>
      <c r="L318" s="192"/>
      <c r="M318" s="192"/>
      <c r="N318" s="192"/>
      <c r="O318" s="192"/>
      <c r="P318" s="192"/>
      <c r="Q318" s="192"/>
      <c r="R318" s="192"/>
      <c r="S318" s="192"/>
    </row>
    <row r="319" spans="1:19">
      <c r="A319" s="192"/>
      <c r="B319" s="192"/>
      <c r="C319" s="192"/>
      <c r="D319" s="192"/>
      <c r="E319" s="192"/>
      <c r="F319" s="192"/>
      <c r="G319" s="192"/>
      <c r="H319" s="192"/>
      <c r="I319" s="192"/>
      <c r="J319" s="192"/>
      <c r="K319" s="192"/>
      <c r="L319" s="192"/>
      <c r="M319" s="192"/>
      <c r="N319" s="192"/>
      <c r="O319" s="192"/>
      <c r="P319" s="192"/>
      <c r="Q319" s="192"/>
      <c r="R319" s="192"/>
      <c r="S319" s="192"/>
    </row>
    <row r="320" spans="1:19">
      <c r="A320" s="192"/>
      <c r="B320" s="192"/>
      <c r="C320" s="192"/>
      <c r="D320" s="192"/>
      <c r="E320" s="192"/>
      <c r="F320" s="192"/>
      <c r="G320" s="192"/>
      <c r="H320" s="192"/>
      <c r="I320" s="192"/>
      <c r="J320" s="192"/>
      <c r="K320" s="192"/>
      <c r="L320" s="192"/>
      <c r="M320" s="192"/>
      <c r="N320" s="192"/>
      <c r="O320" s="192"/>
      <c r="P320" s="192"/>
      <c r="Q320" s="192"/>
      <c r="R320" s="192"/>
      <c r="S320" s="192"/>
    </row>
    <row r="321" spans="1:19">
      <c r="A321" s="192"/>
      <c r="B321" s="192"/>
      <c r="C321" s="192"/>
      <c r="D321" s="192"/>
      <c r="E321" s="192"/>
      <c r="F321" s="192"/>
      <c r="G321" s="192"/>
      <c r="H321" s="192"/>
      <c r="I321" s="192"/>
      <c r="J321" s="192"/>
      <c r="K321" s="192"/>
      <c r="L321" s="192"/>
      <c r="M321" s="192"/>
      <c r="N321" s="192"/>
      <c r="O321" s="192"/>
      <c r="P321" s="192"/>
      <c r="Q321" s="192"/>
      <c r="R321" s="192"/>
      <c r="S321" s="192"/>
    </row>
    <row r="322" spans="1:19">
      <c r="A322" s="192"/>
      <c r="B322" s="192"/>
      <c r="C322" s="192"/>
      <c r="D322" s="192"/>
      <c r="E322" s="192"/>
      <c r="F322" s="192"/>
      <c r="G322" s="192"/>
      <c r="H322" s="192"/>
      <c r="I322" s="192"/>
      <c r="J322" s="192"/>
      <c r="K322" s="192"/>
      <c r="L322" s="192"/>
      <c r="M322" s="192"/>
      <c r="N322" s="192"/>
      <c r="O322" s="192"/>
      <c r="P322" s="192"/>
      <c r="Q322" s="192"/>
      <c r="R322" s="192"/>
      <c r="S322" s="192"/>
    </row>
    <row r="323" spans="1:19">
      <c r="A323" s="192"/>
      <c r="B323" s="192"/>
      <c r="C323" s="192"/>
      <c r="D323" s="192"/>
      <c r="E323" s="192"/>
      <c r="F323" s="192"/>
      <c r="G323" s="192"/>
      <c r="H323" s="192"/>
      <c r="I323" s="192"/>
      <c r="J323" s="192"/>
      <c r="K323" s="192"/>
      <c r="L323" s="192"/>
      <c r="M323" s="192"/>
      <c r="N323" s="192"/>
      <c r="O323" s="192"/>
      <c r="P323" s="192"/>
      <c r="Q323" s="192"/>
      <c r="R323" s="192"/>
      <c r="S323" s="192"/>
    </row>
    <row r="324" spans="1:19">
      <c r="A324" s="192"/>
      <c r="B324" s="192"/>
      <c r="C324" s="192"/>
      <c r="D324" s="192"/>
      <c r="E324" s="192"/>
      <c r="F324" s="192"/>
      <c r="G324" s="192"/>
      <c r="H324" s="192"/>
      <c r="I324" s="192"/>
      <c r="J324" s="192"/>
      <c r="K324" s="192"/>
      <c r="L324" s="192"/>
      <c r="M324" s="192"/>
      <c r="N324" s="192"/>
      <c r="O324" s="192"/>
      <c r="P324" s="192"/>
      <c r="Q324" s="192"/>
      <c r="R324" s="192"/>
      <c r="S324" s="192"/>
    </row>
    <row r="325" spans="1:19">
      <c r="A325" s="192"/>
      <c r="B325" s="192"/>
      <c r="C325" s="192"/>
      <c r="D325" s="192"/>
      <c r="E325" s="192"/>
      <c r="F325" s="192"/>
      <c r="G325" s="192"/>
      <c r="H325" s="192"/>
      <c r="I325" s="192"/>
      <c r="J325" s="192"/>
      <c r="K325" s="192"/>
      <c r="L325" s="192"/>
      <c r="M325" s="192"/>
      <c r="N325" s="192"/>
      <c r="O325" s="192"/>
      <c r="P325" s="192"/>
      <c r="Q325" s="192"/>
      <c r="R325" s="192"/>
      <c r="S325" s="192"/>
    </row>
    <row r="326" spans="1:19">
      <c r="A326" s="192"/>
      <c r="B326" s="192"/>
      <c r="C326" s="192"/>
      <c r="D326" s="192"/>
      <c r="E326" s="192"/>
      <c r="F326" s="192"/>
      <c r="G326" s="192"/>
      <c r="H326" s="192"/>
      <c r="I326" s="192"/>
      <c r="J326" s="192"/>
      <c r="K326" s="192"/>
      <c r="L326" s="192"/>
      <c r="M326" s="192"/>
      <c r="N326" s="192"/>
      <c r="O326" s="192"/>
      <c r="P326" s="192"/>
      <c r="Q326" s="192"/>
      <c r="R326" s="192"/>
      <c r="S326" s="192"/>
    </row>
    <row r="327" spans="1:19">
      <c r="A327" s="192"/>
      <c r="B327" s="192"/>
      <c r="C327" s="192"/>
      <c r="D327" s="192"/>
      <c r="E327" s="192"/>
      <c r="F327" s="192"/>
      <c r="G327" s="192"/>
      <c r="H327" s="192"/>
      <c r="I327" s="192"/>
      <c r="J327" s="192"/>
      <c r="K327" s="192"/>
      <c r="L327" s="192"/>
      <c r="M327" s="192"/>
      <c r="N327" s="192"/>
      <c r="O327" s="192"/>
      <c r="P327" s="192"/>
      <c r="Q327" s="192"/>
      <c r="R327" s="192"/>
      <c r="S327" s="192"/>
    </row>
    <row r="328" spans="1:19">
      <c r="A328" s="192"/>
      <c r="B328" s="192"/>
      <c r="C328" s="192"/>
      <c r="D328" s="192"/>
      <c r="E328" s="192"/>
      <c r="F328" s="192"/>
      <c r="G328" s="192"/>
      <c r="H328" s="192"/>
      <c r="I328" s="192"/>
      <c r="J328" s="192"/>
      <c r="K328" s="192"/>
      <c r="L328" s="192"/>
      <c r="M328" s="192"/>
      <c r="N328" s="192"/>
      <c r="O328" s="192"/>
      <c r="P328" s="192"/>
      <c r="Q328" s="192"/>
      <c r="R328" s="192"/>
      <c r="S328" s="192"/>
    </row>
  </sheetData>
  <mergeCells count="35">
    <mergeCell ref="C49:E49"/>
    <mergeCell ref="A1:S1"/>
    <mergeCell ref="B2:S2"/>
    <mergeCell ref="B3:S3"/>
    <mergeCell ref="P4:S4"/>
    <mergeCell ref="F6:H6"/>
    <mergeCell ref="I6:K6"/>
    <mergeCell ref="L6:N6"/>
    <mergeCell ref="A5:A8"/>
    <mergeCell ref="F5:S5"/>
    <mergeCell ref="R6:T6"/>
    <mergeCell ref="O6:Q6"/>
    <mergeCell ref="O7:Q7"/>
    <mergeCell ref="R7:T7"/>
    <mergeCell ref="A49:A52"/>
    <mergeCell ref="F49:S49"/>
    <mergeCell ref="P48:S48"/>
    <mergeCell ref="R51:T51"/>
    <mergeCell ref="C5:E5"/>
    <mergeCell ref="C6:E6"/>
    <mergeCell ref="C7:E7"/>
    <mergeCell ref="F7:H7"/>
    <mergeCell ref="I7:K7"/>
    <mergeCell ref="L7:N7"/>
    <mergeCell ref="R50:T50"/>
    <mergeCell ref="C51:E51"/>
    <mergeCell ref="F51:H51"/>
    <mergeCell ref="I51:K51"/>
    <mergeCell ref="L51:N51"/>
    <mergeCell ref="O51:Q51"/>
    <mergeCell ref="C50:E50"/>
    <mergeCell ref="F50:H50"/>
    <mergeCell ref="I50:K50"/>
    <mergeCell ref="L50:N50"/>
    <mergeCell ref="O50:Q50"/>
  </mergeCells>
  <pageMargins left="0" right="0" top="0.39370078740157483" bottom="0" header="0.51181102362204722" footer="0.51181102362204722"/>
  <pageSetup paperSize="9" orientation="landscape" verticalDpi="144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92D050"/>
  </sheetPr>
  <dimension ref="A1:H43"/>
  <sheetViews>
    <sheetView zoomScaleNormal="100" workbookViewId="0">
      <selection sqref="A1:H1"/>
    </sheetView>
  </sheetViews>
  <sheetFormatPr defaultRowHeight="12.75"/>
  <cols>
    <col min="1" max="1" width="45.140625" style="24" customWidth="1"/>
    <col min="2" max="2" width="12.28515625" style="21" customWidth="1"/>
    <col min="3" max="3" width="11.42578125" style="21" customWidth="1"/>
    <col min="4" max="4" width="13.85546875" style="21" customWidth="1"/>
    <col min="5" max="5" width="9.7109375" style="21" customWidth="1"/>
    <col min="6" max="6" width="10.5703125" style="21" customWidth="1"/>
    <col min="7" max="7" width="11" style="21" customWidth="1"/>
    <col min="8" max="8" width="15.42578125" style="1" customWidth="1"/>
    <col min="9" max="10" width="11" style="21" customWidth="1"/>
    <col min="11" max="11" width="11.85546875" style="21" customWidth="1"/>
    <col min="12" max="16384" width="9.140625" style="21"/>
  </cols>
  <sheetData>
    <row r="1" spans="1:8" ht="12.75" customHeight="1">
      <c r="A1" s="1047" t="s">
        <v>623</v>
      </c>
      <c r="B1" s="1047"/>
      <c r="C1" s="1047"/>
      <c r="D1" s="1047"/>
      <c r="E1" s="1047"/>
      <c r="F1" s="1047"/>
      <c r="G1" s="1047"/>
      <c r="H1" s="1047"/>
    </row>
    <row r="2" spans="1:8" ht="16.5" customHeight="1">
      <c r="A2" s="1048" t="s">
        <v>596</v>
      </c>
      <c r="B2" s="1048"/>
      <c r="C2" s="1048"/>
      <c r="D2" s="1048"/>
      <c r="E2" s="1048"/>
      <c r="F2" s="1048"/>
      <c r="G2" s="1048"/>
      <c r="H2" s="1048"/>
    </row>
    <row r="3" spans="1:8" ht="12" customHeight="1" thickBot="1">
      <c r="A3" s="739"/>
      <c r="B3" s="504"/>
      <c r="C3" s="504"/>
      <c r="D3" s="504"/>
      <c r="E3" s="1049" t="s">
        <v>403</v>
      </c>
      <c r="F3" s="1049"/>
      <c r="G3" s="1049"/>
      <c r="H3" s="1049"/>
    </row>
    <row r="4" spans="1:8" s="22" customFormat="1" ht="16.5" customHeight="1" thickBot="1">
      <c r="A4" s="1050" t="s">
        <v>397</v>
      </c>
      <c r="B4" s="1052" t="s">
        <v>334</v>
      </c>
      <c r="C4" s="1054" t="s">
        <v>525</v>
      </c>
      <c r="D4" s="1056" t="s">
        <v>335</v>
      </c>
      <c r="E4" s="1058" t="s">
        <v>4</v>
      </c>
      <c r="F4" s="1059"/>
      <c r="G4" s="1059"/>
      <c r="H4" s="738" t="s">
        <v>595</v>
      </c>
    </row>
    <row r="5" spans="1:8" s="22" customFormat="1" ht="19.5" customHeight="1" thickBot="1">
      <c r="A5" s="1051"/>
      <c r="B5" s="1053"/>
      <c r="C5" s="1055"/>
      <c r="D5" s="1057"/>
      <c r="E5" s="735" t="s">
        <v>572</v>
      </c>
      <c r="F5" s="734" t="s">
        <v>533</v>
      </c>
      <c r="G5" s="734" t="s">
        <v>532</v>
      </c>
      <c r="H5" s="732" t="s">
        <v>594</v>
      </c>
    </row>
    <row r="6" spans="1:8" s="1" customFormat="1" ht="12" customHeight="1" thickBot="1">
      <c r="A6" s="737">
        <v>1</v>
      </c>
      <c r="B6" s="736">
        <v>2</v>
      </c>
      <c r="C6" s="736">
        <v>3</v>
      </c>
      <c r="D6" s="733">
        <v>4</v>
      </c>
      <c r="E6" s="735">
        <v>5</v>
      </c>
      <c r="F6" s="734">
        <v>6</v>
      </c>
      <c r="G6" s="733">
        <v>7</v>
      </c>
      <c r="H6" s="732" t="s">
        <v>593</v>
      </c>
    </row>
    <row r="7" spans="1:8" ht="13.5" customHeight="1">
      <c r="A7" s="731" t="s">
        <v>398</v>
      </c>
      <c r="B7" s="726">
        <f>SUM(B13,B15,B8,B24,B27)</f>
        <v>157874</v>
      </c>
      <c r="C7" s="726">
        <f>SUM(C13,C15,C8)</f>
        <v>0</v>
      </c>
      <c r="D7" s="691">
        <f>SUM(D13,D15,D8)</f>
        <v>90478</v>
      </c>
      <c r="E7" s="692">
        <f>SUM(E13,E15,E8)</f>
        <v>72198</v>
      </c>
      <c r="F7" s="691">
        <f>SUM(F13,F15,F8,F24,F27)</f>
        <v>67894</v>
      </c>
      <c r="G7" s="691">
        <f>SUM(G13,G15,G8,G24,G27)</f>
        <v>67396</v>
      </c>
      <c r="H7" s="690">
        <f t="shared" ref="H7:H14" si="0">SUM(B7,-D7,-G7,)</f>
        <v>0</v>
      </c>
    </row>
    <row r="8" spans="1:8" ht="13.5" customHeight="1">
      <c r="A8" s="696" t="s">
        <v>400</v>
      </c>
      <c r="B8" s="695">
        <f t="shared" ref="B8:G8" si="1">SUM(B9:B12)</f>
        <v>149936</v>
      </c>
      <c r="C8" s="695">
        <f t="shared" si="1"/>
        <v>0</v>
      </c>
      <c r="D8" s="693">
        <f t="shared" si="1"/>
        <v>90478</v>
      </c>
      <c r="E8" s="692">
        <f t="shared" si="1"/>
        <v>70938</v>
      </c>
      <c r="F8" s="691">
        <f t="shared" si="1"/>
        <v>60833</v>
      </c>
      <c r="G8" s="691">
        <f t="shared" si="1"/>
        <v>59458</v>
      </c>
      <c r="H8" s="690">
        <f t="shared" si="0"/>
        <v>0</v>
      </c>
    </row>
    <row r="9" spans="1:8" ht="13.5" customHeight="1">
      <c r="A9" s="696" t="s">
        <v>524</v>
      </c>
      <c r="B9" s="695">
        <v>148871</v>
      </c>
      <c r="C9" s="694" t="s">
        <v>420</v>
      </c>
      <c r="D9" s="693">
        <v>90178</v>
      </c>
      <c r="E9" s="692">
        <v>68338</v>
      </c>
      <c r="F9" s="691">
        <v>58693</v>
      </c>
      <c r="G9" s="691">
        <v>58693</v>
      </c>
      <c r="H9" s="690">
        <f t="shared" si="0"/>
        <v>0</v>
      </c>
    </row>
    <row r="10" spans="1:8" ht="13.5" customHeight="1">
      <c r="A10" s="730" t="s">
        <v>401</v>
      </c>
      <c r="B10" s="695">
        <v>32</v>
      </c>
      <c r="C10" s="694" t="s">
        <v>340</v>
      </c>
      <c r="D10" s="693"/>
      <c r="E10" s="692">
        <v>600</v>
      </c>
      <c r="F10" s="691">
        <v>600</v>
      </c>
      <c r="G10" s="691">
        <v>32</v>
      </c>
      <c r="H10" s="690">
        <f t="shared" si="0"/>
        <v>0</v>
      </c>
    </row>
    <row r="11" spans="1:8" ht="13.5" customHeight="1">
      <c r="A11" s="696" t="s">
        <v>402</v>
      </c>
      <c r="B11" s="695">
        <v>300</v>
      </c>
      <c r="C11" s="694" t="s">
        <v>421</v>
      </c>
      <c r="D11" s="693">
        <v>300</v>
      </c>
      <c r="E11" s="692">
        <v>0</v>
      </c>
      <c r="F11" s="691"/>
      <c r="G11" s="691"/>
      <c r="H11" s="690">
        <f t="shared" si="0"/>
        <v>0</v>
      </c>
    </row>
    <row r="12" spans="1:8" ht="13.5" customHeight="1">
      <c r="A12" s="716" t="s">
        <v>407</v>
      </c>
      <c r="B12" s="729">
        <v>733</v>
      </c>
      <c r="C12" s="728" t="s">
        <v>340</v>
      </c>
      <c r="D12" s="727"/>
      <c r="E12" s="701">
        <v>2000</v>
      </c>
      <c r="F12" s="700">
        <v>1540</v>
      </c>
      <c r="G12" s="700">
        <v>733</v>
      </c>
      <c r="H12" s="690">
        <f t="shared" si="0"/>
        <v>0</v>
      </c>
    </row>
    <row r="13" spans="1:8" ht="13.5" customHeight="1">
      <c r="A13" s="696" t="s">
        <v>409</v>
      </c>
      <c r="B13" s="695">
        <v>900</v>
      </c>
      <c r="C13" s="694"/>
      <c r="D13" s="693"/>
      <c r="E13" s="692">
        <v>500</v>
      </c>
      <c r="F13" s="691">
        <v>900</v>
      </c>
      <c r="G13" s="691">
        <v>900</v>
      </c>
      <c r="H13" s="690">
        <f t="shared" si="0"/>
        <v>0</v>
      </c>
    </row>
    <row r="14" spans="1:8" ht="13.5" customHeight="1">
      <c r="A14" s="696" t="s">
        <v>410</v>
      </c>
      <c r="B14" s="695">
        <v>900</v>
      </c>
      <c r="C14" s="694" t="s">
        <v>340</v>
      </c>
      <c r="D14" s="693"/>
      <c r="E14" s="692">
        <v>500</v>
      </c>
      <c r="F14" s="691">
        <v>900</v>
      </c>
      <c r="G14" s="691">
        <v>900</v>
      </c>
      <c r="H14" s="690">
        <f t="shared" si="0"/>
        <v>0</v>
      </c>
    </row>
    <row r="15" spans="1:8" ht="13.5" customHeight="1">
      <c r="A15" s="696" t="s">
        <v>411</v>
      </c>
      <c r="B15" s="695">
        <f>SUM(B16:B23)</f>
        <v>3925</v>
      </c>
      <c r="C15" s="695">
        <f>SUM(C16:C20)</f>
        <v>0</v>
      </c>
      <c r="D15" s="693">
        <f>SUM(D16:D20)</f>
        <v>0</v>
      </c>
      <c r="E15" s="692">
        <f>SUM(E16:E23)</f>
        <v>760</v>
      </c>
      <c r="F15" s="726">
        <f>SUM(F16:F23)</f>
        <v>3048</v>
      </c>
      <c r="G15" s="725">
        <f>SUM(G16:G23)</f>
        <v>3925</v>
      </c>
      <c r="H15" s="724">
        <f>SUM(H16:H23)</f>
        <v>0</v>
      </c>
    </row>
    <row r="16" spans="1:8" ht="13.5" customHeight="1">
      <c r="A16" s="696" t="s">
        <v>413</v>
      </c>
      <c r="B16" s="695">
        <v>100</v>
      </c>
      <c r="C16" s="694" t="s">
        <v>340</v>
      </c>
      <c r="D16" s="693"/>
      <c r="E16" s="692">
        <v>100</v>
      </c>
      <c r="F16" s="691">
        <v>100</v>
      </c>
      <c r="G16" s="691">
        <v>100</v>
      </c>
      <c r="H16" s="690">
        <f t="shared" ref="H16:H41" si="2">SUM(B16,-D16,-G16,)</f>
        <v>0</v>
      </c>
    </row>
    <row r="17" spans="1:8" ht="13.5" customHeight="1">
      <c r="A17" s="696" t="s">
        <v>414</v>
      </c>
      <c r="B17" s="695">
        <v>100</v>
      </c>
      <c r="C17" s="694" t="s">
        <v>340</v>
      </c>
      <c r="D17" s="693"/>
      <c r="E17" s="692">
        <v>100</v>
      </c>
      <c r="F17" s="691">
        <v>100</v>
      </c>
      <c r="G17" s="691">
        <v>100</v>
      </c>
      <c r="H17" s="690">
        <f t="shared" si="2"/>
        <v>0</v>
      </c>
    </row>
    <row r="18" spans="1:8" ht="13.5" customHeight="1">
      <c r="A18" s="696" t="s">
        <v>412</v>
      </c>
      <c r="B18" s="695">
        <v>400</v>
      </c>
      <c r="C18" s="694" t="s">
        <v>340</v>
      </c>
      <c r="D18" s="693"/>
      <c r="E18" s="692">
        <v>400</v>
      </c>
      <c r="F18" s="691">
        <v>400</v>
      </c>
      <c r="G18" s="691">
        <v>400</v>
      </c>
      <c r="H18" s="690">
        <f t="shared" si="2"/>
        <v>0</v>
      </c>
    </row>
    <row r="19" spans="1:8" ht="13.5" customHeight="1">
      <c r="A19" s="696" t="s">
        <v>435</v>
      </c>
      <c r="B19" s="695">
        <v>127</v>
      </c>
      <c r="C19" s="694" t="s">
        <v>436</v>
      </c>
      <c r="D19" s="693"/>
      <c r="E19" s="692">
        <v>140</v>
      </c>
      <c r="F19" s="691">
        <v>140</v>
      </c>
      <c r="G19" s="691">
        <v>127</v>
      </c>
      <c r="H19" s="690">
        <f t="shared" si="2"/>
        <v>0</v>
      </c>
    </row>
    <row r="20" spans="1:8" ht="13.5" customHeight="1">
      <c r="A20" s="716" t="s">
        <v>592</v>
      </c>
      <c r="B20" s="715">
        <v>208</v>
      </c>
      <c r="C20" s="723" t="s">
        <v>340</v>
      </c>
      <c r="D20" s="713"/>
      <c r="E20" s="712">
        <v>20</v>
      </c>
      <c r="F20" s="711">
        <v>208</v>
      </c>
      <c r="G20" s="711">
        <v>208</v>
      </c>
      <c r="H20" s="690">
        <f t="shared" si="2"/>
        <v>0</v>
      </c>
    </row>
    <row r="21" spans="1:8" ht="13.5" customHeight="1">
      <c r="A21" s="716" t="s">
        <v>591</v>
      </c>
      <c r="B21" s="715">
        <v>2000</v>
      </c>
      <c r="C21" s="723" t="s">
        <v>340</v>
      </c>
      <c r="D21" s="713"/>
      <c r="E21" s="712"/>
      <c r="F21" s="711">
        <v>2000</v>
      </c>
      <c r="G21" s="711">
        <v>2000</v>
      </c>
      <c r="H21" s="690">
        <f t="shared" si="2"/>
        <v>0</v>
      </c>
    </row>
    <row r="22" spans="1:8" ht="13.5" customHeight="1">
      <c r="A22" s="716" t="s">
        <v>590</v>
      </c>
      <c r="B22" s="715">
        <v>100</v>
      </c>
      <c r="C22" s="723" t="s">
        <v>340</v>
      </c>
      <c r="D22" s="713"/>
      <c r="E22" s="712">
        <v>0</v>
      </c>
      <c r="F22" s="711">
        <v>100</v>
      </c>
      <c r="G22" s="711">
        <v>100</v>
      </c>
      <c r="H22" s="690">
        <f t="shared" si="2"/>
        <v>0</v>
      </c>
    </row>
    <row r="23" spans="1:8" ht="13.5" customHeight="1">
      <c r="A23" s="716" t="s">
        <v>589</v>
      </c>
      <c r="B23" s="715">
        <v>890</v>
      </c>
      <c r="C23" s="723" t="s">
        <v>340</v>
      </c>
      <c r="D23" s="713"/>
      <c r="E23" s="712"/>
      <c r="F23" s="711"/>
      <c r="G23" s="711">
        <v>890</v>
      </c>
      <c r="H23" s="690">
        <f t="shared" si="2"/>
        <v>0</v>
      </c>
    </row>
    <row r="24" spans="1:8" ht="13.5" customHeight="1">
      <c r="A24" s="716" t="s">
        <v>588</v>
      </c>
      <c r="B24" s="715">
        <v>280</v>
      </c>
      <c r="C24" s="723"/>
      <c r="D24" s="713"/>
      <c r="E24" s="712"/>
      <c r="F24" s="711">
        <v>280</v>
      </c>
      <c r="G24" s="711">
        <v>280</v>
      </c>
      <c r="H24" s="690">
        <f t="shared" si="2"/>
        <v>0</v>
      </c>
    </row>
    <row r="25" spans="1:8" ht="13.5" customHeight="1">
      <c r="A25" s="716" t="s">
        <v>587</v>
      </c>
      <c r="B25" s="715">
        <v>140</v>
      </c>
      <c r="C25" s="723" t="s">
        <v>340</v>
      </c>
      <c r="D25" s="713"/>
      <c r="E25" s="712"/>
      <c r="F25" s="711">
        <v>140</v>
      </c>
      <c r="G25" s="711">
        <v>140</v>
      </c>
      <c r="H25" s="690">
        <f t="shared" si="2"/>
        <v>0</v>
      </c>
    </row>
    <row r="26" spans="1:8" ht="13.5" customHeight="1">
      <c r="A26" s="716" t="s">
        <v>586</v>
      </c>
      <c r="B26" s="715">
        <v>140</v>
      </c>
      <c r="C26" s="723" t="s">
        <v>340</v>
      </c>
      <c r="D26" s="713"/>
      <c r="E26" s="712"/>
      <c r="F26" s="711">
        <v>140</v>
      </c>
      <c r="G26" s="711">
        <v>140</v>
      </c>
      <c r="H26" s="690">
        <f t="shared" si="2"/>
        <v>0</v>
      </c>
    </row>
    <row r="27" spans="1:8" ht="13.5" customHeight="1" thickBot="1">
      <c r="A27" s="689" t="s">
        <v>585</v>
      </c>
      <c r="B27" s="688">
        <v>2833</v>
      </c>
      <c r="C27" s="722" t="s">
        <v>340</v>
      </c>
      <c r="D27" s="686"/>
      <c r="E27" s="685"/>
      <c r="F27" s="684">
        <v>2833</v>
      </c>
      <c r="G27" s="711">
        <v>2833</v>
      </c>
      <c r="H27" s="683">
        <f t="shared" si="2"/>
        <v>0</v>
      </c>
    </row>
    <row r="28" spans="1:8" ht="13.5" customHeight="1">
      <c r="A28" s="721" t="s">
        <v>399</v>
      </c>
      <c r="B28" s="719">
        <f t="shared" ref="B28:G28" si="3">SUM(B29:B30)</f>
        <v>21840</v>
      </c>
      <c r="C28" s="719">
        <f t="shared" si="3"/>
        <v>0</v>
      </c>
      <c r="D28" s="720">
        <f t="shared" si="3"/>
        <v>0</v>
      </c>
      <c r="E28" s="718">
        <f t="shared" si="3"/>
        <v>1800</v>
      </c>
      <c r="F28" s="719">
        <f t="shared" si="3"/>
        <v>21800</v>
      </c>
      <c r="G28" s="718">
        <f t="shared" si="3"/>
        <v>21840</v>
      </c>
      <c r="H28" s="717">
        <f t="shared" si="2"/>
        <v>0</v>
      </c>
    </row>
    <row r="29" spans="1:8" ht="13.5" customHeight="1">
      <c r="A29" s="716" t="s">
        <v>415</v>
      </c>
      <c r="B29" s="715">
        <v>1800</v>
      </c>
      <c r="C29" s="714" t="s">
        <v>340</v>
      </c>
      <c r="D29" s="713"/>
      <c r="E29" s="712">
        <v>1800</v>
      </c>
      <c r="F29" s="711">
        <v>1800</v>
      </c>
      <c r="G29" s="711">
        <v>1800</v>
      </c>
      <c r="H29" s="690">
        <f t="shared" si="2"/>
        <v>0</v>
      </c>
    </row>
    <row r="30" spans="1:8" ht="13.5" customHeight="1" thickBot="1">
      <c r="A30" s="710" t="s">
        <v>584</v>
      </c>
      <c r="B30" s="709">
        <v>20040</v>
      </c>
      <c r="C30" s="708" t="s">
        <v>340</v>
      </c>
      <c r="D30" s="707"/>
      <c r="E30" s="706">
        <v>0</v>
      </c>
      <c r="F30" s="705">
        <v>20000</v>
      </c>
      <c r="G30" s="705">
        <v>20040</v>
      </c>
      <c r="H30" s="704">
        <f t="shared" si="2"/>
        <v>0</v>
      </c>
    </row>
    <row r="31" spans="1:8" ht="13.5" customHeight="1">
      <c r="A31" s="703" t="s">
        <v>404</v>
      </c>
      <c r="B31" s="702">
        <f t="shared" ref="B31:G31" si="4">SUM(B35,B32,B38)</f>
        <v>117112</v>
      </c>
      <c r="C31" s="702">
        <f t="shared" si="4"/>
        <v>0</v>
      </c>
      <c r="D31" s="700">
        <f t="shared" si="4"/>
        <v>18768</v>
      </c>
      <c r="E31" s="701">
        <f t="shared" si="4"/>
        <v>51539</v>
      </c>
      <c r="F31" s="700">
        <f t="shared" si="4"/>
        <v>58451</v>
      </c>
      <c r="G31" s="700">
        <f t="shared" si="4"/>
        <v>58451</v>
      </c>
      <c r="H31" s="699">
        <f t="shared" si="2"/>
        <v>39893</v>
      </c>
    </row>
    <row r="32" spans="1:8" ht="13.5" customHeight="1">
      <c r="A32" s="696" t="s">
        <v>406</v>
      </c>
      <c r="B32" s="695">
        <v>59974</v>
      </c>
      <c r="C32" s="694"/>
      <c r="D32" s="693">
        <v>7087</v>
      </c>
      <c r="E32" s="692">
        <v>41044</v>
      </c>
      <c r="F32" s="691">
        <v>41044</v>
      </c>
      <c r="G32" s="691">
        <v>41044</v>
      </c>
      <c r="H32" s="690">
        <f t="shared" si="2"/>
        <v>11843</v>
      </c>
    </row>
    <row r="33" spans="1:8" ht="13.5" customHeight="1">
      <c r="A33" s="696" t="s">
        <v>408</v>
      </c>
      <c r="B33" s="695"/>
      <c r="C33" s="694"/>
      <c r="D33" s="693"/>
      <c r="E33" s="692"/>
      <c r="F33" s="691"/>
      <c r="G33" s="691"/>
      <c r="H33" s="690">
        <f t="shared" si="2"/>
        <v>0</v>
      </c>
    </row>
    <row r="34" spans="1:8" ht="13.5" customHeight="1">
      <c r="A34" s="696" t="s">
        <v>416</v>
      </c>
      <c r="B34" s="695">
        <v>57217</v>
      </c>
      <c r="C34" s="694" t="s">
        <v>581</v>
      </c>
      <c r="D34" s="693">
        <v>7087</v>
      </c>
      <c r="E34" s="692">
        <v>41044</v>
      </c>
      <c r="F34" s="691">
        <v>41044</v>
      </c>
      <c r="G34" s="691">
        <v>41044</v>
      </c>
      <c r="H34" s="690">
        <f t="shared" si="2"/>
        <v>9086</v>
      </c>
    </row>
    <row r="35" spans="1:8" ht="13.5" customHeight="1">
      <c r="A35" s="696" t="s">
        <v>405</v>
      </c>
      <c r="B35" s="695">
        <v>46200</v>
      </c>
      <c r="C35" s="694"/>
      <c r="D35" s="693">
        <v>8800</v>
      </c>
      <c r="E35" s="692">
        <v>9350</v>
      </c>
      <c r="F35" s="691">
        <v>9350</v>
      </c>
      <c r="G35" s="691">
        <v>9350</v>
      </c>
      <c r="H35" s="690">
        <f t="shared" si="2"/>
        <v>28050</v>
      </c>
    </row>
    <row r="36" spans="1:8" ht="13.5" customHeight="1">
      <c r="A36" s="696" t="s">
        <v>417</v>
      </c>
      <c r="B36" s="695"/>
      <c r="C36" s="694"/>
      <c r="D36" s="693"/>
      <c r="E36" s="692"/>
      <c r="F36" s="691"/>
      <c r="G36" s="691"/>
      <c r="H36" s="690">
        <f t="shared" si="2"/>
        <v>0</v>
      </c>
    </row>
    <row r="37" spans="1:8" ht="13.5" customHeight="1">
      <c r="A37" s="696" t="s">
        <v>500</v>
      </c>
      <c r="B37" s="695">
        <v>46200</v>
      </c>
      <c r="C37" s="694" t="s">
        <v>583</v>
      </c>
      <c r="D37" s="693">
        <v>8800</v>
      </c>
      <c r="E37" s="692">
        <v>9350</v>
      </c>
      <c r="F37" s="691">
        <v>9350</v>
      </c>
      <c r="G37" s="691">
        <v>9350</v>
      </c>
      <c r="H37" s="690">
        <f t="shared" si="2"/>
        <v>28050</v>
      </c>
    </row>
    <row r="38" spans="1:8" ht="13.5" customHeight="1">
      <c r="A38" s="698" t="s">
        <v>582</v>
      </c>
      <c r="B38" s="695">
        <v>10938</v>
      </c>
      <c r="C38" s="697"/>
      <c r="D38" s="693">
        <v>2881</v>
      </c>
      <c r="E38" s="692">
        <v>1145</v>
      </c>
      <c r="F38" s="691">
        <v>8057</v>
      </c>
      <c r="G38" s="691">
        <v>8057</v>
      </c>
      <c r="H38" s="690">
        <f t="shared" si="2"/>
        <v>0</v>
      </c>
    </row>
    <row r="39" spans="1:8" ht="13.5" customHeight="1">
      <c r="A39" s="696" t="s">
        <v>418</v>
      </c>
      <c r="B39" s="695"/>
      <c r="C39" s="694"/>
      <c r="D39" s="693"/>
      <c r="E39" s="692"/>
      <c r="F39" s="691"/>
      <c r="G39" s="691"/>
      <c r="H39" s="690">
        <f t="shared" si="2"/>
        <v>0</v>
      </c>
    </row>
    <row r="40" spans="1:8" ht="13.5" customHeight="1" thickBot="1">
      <c r="A40" s="689" t="s">
        <v>419</v>
      </c>
      <c r="B40" s="688">
        <v>10938</v>
      </c>
      <c r="C40" s="687" t="s">
        <v>581</v>
      </c>
      <c r="D40" s="686">
        <v>2881</v>
      </c>
      <c r="E40" s="685">
        <v>1145</v>
      </c>
      <c r="F40" s="684">
        <v>8057</v>
      </c>
      <c r="G40" s="684">
        <v>8057</v>
      </c>
      <c r="H40" s="683">
        <f t="shared" si="2"/>
        <v>0</v>
      </c>
    </row>
    <row r="41" spans="1:8" s="23" customFormat="1" ht="13.5" customHeight="1" thickBot="1">
      <c r="A41" s="682" t="s">
        <v>336</v>
      </c>
      <c r="B41" s="681">
        <f t="shared" ref="B41:G41" si="5">SUM(B7,B28,B31,)</f>
        <v>296826</v>
      </c>
      <c r="C41" s="681">
        <f t="shared" si="5"/>
        <v>0</v>
      </c>
      <c r="D41" s="679">
        <f t="shared" si="5"/>
        <v>109246</v>
      </c>
      <c r="E41" s="680">
        <f t="shared" si="5"/>
        <v>125537</v>
      </c>
      <c r="F41" s="679">
        <f t="shared" si="5"/>
        <v>148145</v>
      </c>
      <c r="G41" s="679">
        <f t="shared" si="5"/>
        <v>147687</v>
      </c>
      <c r="H41" s="678">
        <f t="shared" si="2"/>
        <v>39893</v>
      </c>
    </row>
    <row r="42" spans="1:8">
      <c r="A42" s="677"/>
      <c r="B42" s="676"/>
      <c r="C42" s="676"/>
      <c r="D42" s="676"/>
      <c r="E42" s="676"/>
      <c r="F42" s="676"/>
      <c r="G42" s="676"/>
      <c r="H42" s="504"/>
    </row>
    <row r="43" spans="1:8">
      <c r="A43" s="677"/>
      <c r="B43" s="676"/>
      <c r="C43" s="676"/>
      <c r="D43" s="676"/>
      <c r="E43" s="676"/>
      <c r="F43" s="676"/>
      <c r="G43" s="676"/>
      <c r="H43" s="504"/>
    </row>
  </sheetData>
  <mergeCells count="8">
    <mergeCell ref="A1:H1"/>
    <mergeCell ref="A2:H2"/>
    <mergeCell ref="E3:H3"/>
    <mergeCell ref="A4:A5"/>
    <mergeCell ref="B4:B5"/>
    <mergeCell ref="C4:C5"/>
    <mergeCell ref="D4:D5"/>
    <mergeCell ref="E4:G4"/>
  </mergeCells>
  <printOptions horizontalCentered="1"/>
  <pageMargins left="0.39370078740157483" right="0.39370078740157483" top="0" bottom="0" header="0.78740157480314965" footer="0.78740157480314965"/>
  <pageSetup paperSize="9" scale="105" orientation="landscape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92D050"/>
  </sheetPr>
  <dimension ref="A1:I33"/>
  <sheetViews>
    <sheetView zoomScaleNormal="100" workbookViewId="0">
      <selection sqref="A1:F1"/>
    </sheetView>
  </sheetViews>
  <sheetFormatPr defaultRowHeight="12.75"/>
  <cols>
    <col min="1" max="1" width="33.140625" style="25" customWidth="1"/>
    <col min="2" max="2" width="10.140625" style="25" customWidth="1"/>
    <col min="3" max="3" width="10.42578125" style="25" customWidth="1"/>
    <col min="4" max="4" width="10.7109375" style="25" customWidth="1"/>
    <col min="5" max="5" width="10.85546875" style="25" customWidth="1"/>
    <col min="6" max="6" width="17.42578125" style="25" customWidth="1"/>
    <col min="7" max="16384" width="9.140625" style="25"/>
  </cols>
  <sheetData>
    <row r="1" spans="1:6" ht="15.75">
      <c r="A1" s="1075" t="s">
        <v>620</v>
      </c>
      <c r="B1" s="1075"/>
      <c r="C1" s="1075"/>
      <c r="D1" s="1075"/>
      <c r="E1" s="1075"/>
      <c r="F1" s="1075"/>
    </row>
    <row r="2" spans="1:6" ht="15.75">
      <c r="A2" s="1076" t="s">
        <v>598</v>
      </c>
      <c r="B2" s="1076"/>
      <c r="C2" s="1076"/>
      <c r="D2" s="1076"/>
      <c r="E2" s="1076"/>
      <c r="F2" s="1076"/>
    </row>
    <row r="3" spans="1:6" ht="15.75">
      <c r="A3" s="1076" t="s">
        <v>526</v>
      </c>
      <c r="B3" s="1076"/>
      <c r="C3" s="1076"/>
      <c r="D3" s="1076"/>
      <c r="E3" s="1076"/>
      <c r="F3" s="1076"/>
    </row>
    <row r="4" spans="1:6" ht="16.5" thickBot="1">
      <c r="A4" s="195"/>
      <c r="B4" s="195"/>
      <c r="C4" s="195"/>
      <c r="D4" s="195"/>
      <c r="E4" s="195"/>
      <c r="F4" s="195"/>
    </row>
    <row r="5" spans="1:6" ht="16.5" thickBot="1">
      <c r="A5" s="229" t="s">
        <v>337</v>
      </c>
      <c r="B5" s="1077" t="s">
        <v>422</v>
      </c>
      <c r="C5" s="1077"/>
      <c r="D5" s="1077"/>
      <c r="E5" s="1077"/>
      <c r="F5" s="1078"/>
    </row>
    <row r="6" spans="1:6" ht="15.75">
      <c r="A6" s="229"/>
      <c r="B6" s="248"/>
      <c r="C6" s="248"/>
      <c r="D6" s="248"/>
      <c r="E6" s="248"/>
      <c r="F6" s="249"/>
    </row>
    <row r="7" spans="1:6" ht="16.5" thickBot="1">
      <c r="A7" s="245"/>
      <c r="B7" s="246"/>
      <c r="C7" s="246"/>
      <c r="D7" s="246"/>
      <c r="E7" s="1084" t="s">
        <v>338</v>
      </c>
      <c r="F7" s="1085"/>
    </row>
    <row r="8" spans="1:6" ht="15" customHeight="1" thickBot="1">
      <c r="A8" s="196" t="s">
        <v>339</v>
      </c>
      <c r="B8" s="197" t="s">
        <v>426</v>
      </c>
      <c r="C8" s="198" t="s">
        <v>421</v>
      </c>
      <c r="D8" s="198" t="s">
        <v>340</v>
      </c>
      <c r="E8" s="198" t="s">
        <v>423</v>
      </c>
      <c r="F8" s="199" t="s">
        <v>341</v>
      </c>
    </row>
    <row r="9" spans="1:6" ht="15.75">
      <c r="A9" s="200" t="s">
        <v>342</v>
      </c>
      <c r="B9" s="201" t="s">
        <v>425</v>
      </c>
      <c r="C9" s="202">
        <v>1421</v>
      </c>
      <c r="D9" s="202">
        <v>9911</v>
      </c>
      <c r="E9" s="202"/>
      <c r="F9" s="203">
        <f t="shared" ref="F9:F21" si="0">SUM(B9:E9)</f>
        <v>11332</v>
      </c>
    </row>
    <row r="10" spans="1:6" ht="15.75">
      <c r="A10" s="204" t="s">
        <v>343</v>
      </c>
      <c r="B10" s="205"/>
      <c r="C10" s="206">
        <v>613</v>
      </c>
      <c r="D10" s="206">
        <v>10006</v>
      </c>
      <c r="E10" s="206"/>
      <c r="F10" s="207">
        <f t="shared" si="0"/>
        <v>10619</v>
      </c>
    </row>
    <row r="11" spans="1:6" ht="15.75">
      <c r="A11" s="208" t="s">
        <v>344</v>
      </c>
      <c r="B11" s="209"/>
      <c r="C11" s="210">
        <v>88167</v>
      </c>
      <c r="D11" s="210">
        <v>60690</v>
      </c>
      <c r="E11" s="210"/>
      <c r="F11" s="207">
        <f t="shared" si="0"/>
        <v>148857</v>
      </c>
    </row>
    <row r="12" spans="1:6" ht="15.75">
      <c r="A12" s="208" t="s">
        <v>345</v>
      </c>
      <c r="B12" s="209"/>
      <c r="C12" s="210"/>
      <c r="D12" s="210"/>
      <c r="E12" s="210"/>
      <c r="F12" s="207">
        <f t="shared" si="0"/>
        <v>0</v>
      </c>
    </row>
    <row r="13" spans="1:6" ht="15.75">
      <c r="A13" s="208" t="s">
        <v>346</v>
      </c>
      <c r="B13" s="209"/>
      <c r="C13" s="210"/>
      <c r="D13" s="210"/>
      <c r="E13" s="210"/>
      <c r="F13" s="207">
        <f t="shared" si="0"/>
        <v>0</v>
      </c>
    </row>
    <row r="14" spans="1:6" ht="15.75">
      <c r="A14" s="208" t="s">
        <v>424</v>
      </c>
      <c r="B14" s="209"/>
      <c r="C14" s="210"/>
      <c r="D14" s="210">
        <v>5673</v>
      </c>
      <c r="E14" s="210"/>
      <c r="F14" s="207">
        <f t="shared" si="0"/>
        <v>5673</v>
      </c>
    </row>
    <row r="15" spans="1:6" ht="16.5" thickBot="1">
      <c r="A15" s="211"/>
      <c r="B15" s="212"/>
      <c r="C15" s="213"/>
      <c r="D15" s="213"/>
      <c r="E15" s="213"/>
      <c r="F15" s="214">
        <f t="shared" si="0"/>
        <v>0</v>
      </c>
    </row>
    <row r="16" spans="1:6" ht="16.5" thickBot="1">
      <c r="A16" s="215" t="s">
        <v>347</v>
      </c>
      <c r="B16" s="235">
        <f>B9+SUM(B11:B15)</f>
        <v>5026</v>
      </c>
      <c r="C16" s="235">
        <f>C9+SUM(C11:C15)</f>
        <v>89588</v>
      </c>
      <c r="D16" s="235">
        <f>D9+SUM(D11:D15)</f>
        <v>76274</v>
      </c>
      <c r="E16" s="235">
        <f>E9+SUM(E11:E15)</f>
        <v>0</v>
      </c>
      <c r="F16" s="236">
        <f t="shared" si="0"/>
        <v>170888</v>
      </c>
    </row>
    <row r="17" spans="1:9" ht="16.5" thickBot="1">
      <c r="A17" s="230"/>
      <c r="B17" s="231"/>
      <c r="C17" s="231"/>
      <c r="D17" s="231"/>
      <c r="E17" s="231"/>
      <c r="F17" s="232">
        <f t="shared" si="0"/>
        <v>0</v>
      </c>
    </row>
    <row r="18" spans="1:9" ht="15" customHeight="1" thickBot="1">
      <c r="A18" s="196" t="s">
        <v>348</v>
      </c>
      <c r="B18" s="197" t="s">
        <v>426</v>
      </c>
      <c r="C18" s="198" t="s">
        <v>421</v>
      </c>
      <c r="D18" s="198" t="s">
        <v>340</v>
      </c>
      <c r="E18" s="198" t="s">
        <v>423</v>
      </c>
      <c r="F18" s="216">
        <f t="shared" si="0"/>
        <v>0</v>
      </c>
    </row>
    <row r="19" spans="1:9" ht="15.75">
      <c r="A19" s="200" t="s">
        <v>349</v>
      </c>
      <c r="B19" s="217"/>
      <c r="C19" s="218"/>
      <c r="D19" s="218"/>
      <c r="E19" s="218"/>
      <c r="F19" s="216">
        <f t="shared" si="0"/>
        <v>0</v>
      </c>
    </row>
    <row r="20" spans="1:9" ht="15.75">
      <c r="A20" s="219" t="s">
        <v>350</v>
      </c>
      <c r="B20" s="220"/>
      <c r="C20" s="221">
        <v>90178</v>
      </c>
      <c r="D20" s="221">
        <v>58693</v>
      </c>
      <c r="E20" s="221"/>
      <c r="F20" s="222">
        <f t="shared" si="0"/>
        <v>148871</v>
      </c>
    </row>
    <row r="21" spans="1:9" ht="15.75">
      <c r="A21" s="208" t="s">
        <v>351</v>
      </c>
      <c r="B21" s="223"/>
      <c r="C21" s="221">
        <v>4436</v>
      </c>
      <c r="D21" s="221">
        <v>2263</v>
      </c>
      <c r="E21" s="221"/>
      <c r="F21" s="222">
        <f t="shared" si="0"/>
        <v>6699</v>
      </c>
    </row>
    <row r="22" spans="1:9" ht="15.75">
      <c r="A22" s="208" t="s">
        <v>597</v>
      </c>
      <c r="B22" s="223"/>
      <c r="C22" s="221"/>
      <c r="D22" s="221">
        <v>15318</v>
      </c>
      <c r="E22" s="221"/>
      <c r="F22" s="222"/>
    </row>
    <row r="23" spans="1:9" ht="16.5" thickBot="1">
      <c r="A23" s="208" t="s">
        <v>352</v>
      </c>
      <c r="B23" s="223"/>
      <c r="C23" s="221"/>
      <c r="D23" s="221"/>
      <c r="E23" s="221"/>
      <c r="F23" s="222">
        <f>SUM(B23:E23)</f>
        <v>0</v>
      </c>
    </row>
    <row r="24" spans="1:9" ht="16.5" thickBot="1">
      <c r="A24" s="215" t="s">
        <v>353</v>
      </c>
      <c r="B24" s="233">
        <f>SUM(B19:B23)</f>
        <v>0</v>
      </c>
      <c r="C24" s="233">
        <f>SUM(C19:C23)</f>
        <v>94614</v>
      </c>
      <c r="D24" s="233">
        <f>SUM(D19:D23)</f>
        <v>76274</v>
      </c>
      <c r="E24" s="233">
        <f>SUM(E19:E23)</f>
        <v>0</v>
      </c>
      <c r="F24" s="234">
        <f>SUM(B24:E24)</f>
        <v>170888</v>
      </c>
    </row>
    <row r="25" spans="1:9" ht="15.75">
      <c r="A25" s="195"/>
      <c r="B25" s="195"/>
      <c r="C25" s="195"/>
      <c r="D25" s="195"/>
      <c r="E25" s="195"/>
      <c r="F25" s="195"/>
    </row>
    <row r="26" spans="1:9" ht="15.75">
      <c r="A26" s="1086" t="s">
        <v>354</v>
      </c>
      <c r="B26" s="1086"/>
      <c r="C26" s="1086"/>
      <c r="D26" s="1086"/>
      <c r="E26" s="1086"/>
      <c r="F26" s="1086"/>
    </row>
    <row r="27" spans="1:9" ht="16.5" thickBot="1">
      <c r="A27" s="195"/>
      <c r="B27" s="195"/>
      <c r="C27" s="195"/>
      <c r="D27" s="195"/>
      <c r="E27" s="195"/>
      <c r="F27" s="195"/>
    </row>
    <row r="28" spans="1:9" ht="16.5" thickBot="1">
      <c r="A28" s="1079" t="s">
        <v>355</v>
      </c>
      <c r="B28" s="1080"/>
      <c r="C28" s="1080"/>
      <c r="D28" s="1081"/>
      <c r="E28" s="1082" t="s">
        <v>356</v>
      </c>
      <c r="F28" s="1083"/>
      <c r="I28" s="26"/>
    </row>
    <row r="29" spans="1:9" ht="15.75">
      <c r="A29" s="1065" t="s">
        <v>427</v>
      </c>
      <c r="B29" s="1066"/>
      <c r="C29" s="1066"/>
      <c r="D29" s="1067"/>
      <c r="E29" s="1068"/>
      <c r="F29" s="1069"/>
    </row>
    <row r="30" spans="1:9" ht="15.75">
      <c r="A30" s="1070" t="s">
        <v>527</v>
      </c>
      <c r="B30" s="1071"/>
      <c r="C30" s="1071"/>
      <c r="D30" s="1072"/>
      <c r="E30" s="1073">
        <v>41044</v>
      </c>
      <c r="F30" s="1074"/>
    </row>
    <row r="31" spans="1:9" ht="16.5" thickBot="1">
      <c r="A31" s="224" t="s">
        <v>428</v>
      </c>
      <c r="B31" s="225"/>
      <c r="C31" s="225"/>
      <c r="D31" s="226"/>
      <c r="E31" s="227"/>
      <c r="F31" s="228">
        <v>8057</v>
      </c>
    </row>
    <row r="32" spans="1:9" ht="16.5" thickBot="1">
      <c r="A32" s="1060" t="s">
        <v>353</v>
      </c>
      <c r="B32" s="1061"/>
      <c r="C32" s="1061"/>
      <c r="D32" s="1062"/>
      <c r="E32" s="1063">
        <f>SUM(E29:F31)</f>
        <v>49101</v>
      </c>
      <c r="F32" s="1064"/>
    </row>
    <row r="33" spans="1:6" ht="15.75">
      <c r="A33" s="194"/>
      <c r="B33" s="194"/>
      <c r="C33" s="194"/>
      <c r="D33" s="194"/>
      <c r="E33" s="194"/>
      <c r="F33" s="194"/>
    </row>
  </sheetData>
  <mergeCells count="14">
    <mergeCell ref="A1:F1"/>
    <mergeCell ref="A2:F2"/>
    <mergeCell ref="A3:F3"/>
    <mergeCell ref="B5:F5"/>
    <mergeCell ref="A28:D28"/>
    <mergeCell ref="E28:F28"/>
    <mergeCell ref="E7:F7"/>
    <mergeCell ref="A26:F26"/>
    <mergeCell ref="A32:D32"/>
    <mergeCell ref="E32:F32"/>
    <mergeCell ref="A29:D29"/>
    <mergeCell ref="E29:F29"/>
    <mergeCell ref="A30:D30"/>
    <mergeCell ref="E30:F30"/>
  </mergeCells>
  <conditionalFormatting sqref="E32:F32 B24:F24 F9:F23 B16:E16">
    <cfRule type="cellIs" dxfId="0" priority="1" stopIfTrue="1" operator="equal">
      <formula>0</formula>
    </cfRule>
  </conditionalFormatting>
  <printOptions horizontalCentered="1"/>
  <pageMargins left="0.39370078740157483" right="0.39370078740157483" top="1.3779527559055118" bottom="0.98425196850393704" header="0.78740157480314965" footer="0.78740157480314965"/>
  <pageSetup paperSize="9" scale="95" orientation="portrait" r:id="rId1"/>
  <headerFooter alignWithMargins="0">
    <oddHeader xml:space="preserve">&amp;C&amp;"Times New Roman CE,Félkövér"&amp;12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13</vt:i4>
      </vt:variant>
    </vt:vector>
  </HeadingPairs>
  <TitlesOfParts>
    <vt:vector size="13" baseType="lpstr">
      <vt:lpstr>1.1. </vt:lpstr>
      <vt:lpstr>1.2.</vt:lpstr>
      <vt:lpstr>2.1</vt:lpstr>
      <vt:lpstr>2.2</vt:lpstr>
      <vt:lpstr>3.sz.mell.  </vt:lpstr>
      <vt:lpstr>4.,5.</vt:lpstr>
      <vt:lpstr>6.</vt:lpstr>
      <vt:lpstr>7.</vt:lpstr>
      <vt:lpstr>8.</vt:lpstr>
      <vt:lpstr>9.1.</vt:lpstr>
      <vt:lpstr>9.2.</vt:lpstr>
      <vt:lpstr>Munka2</vt:lpstr>
      <vt:lpstr>Munka3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2014-01-25T21:37:53Z</cp:lastPrinted>
  <dcterms:created xsi:type="dcterms:W3CDTF">2006-10-17T13:40:18Z</dcterms:created>
  <dcterms:modified xsi:type="dcterms:W3CDTF">2014-09-22T12:59:58Z</dcterms:modified>
</cp:coreProperties>
</file>