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bevételek" sheetId="2" r:id="rId1"/>
    <sheet name="kiadások" sheetId="1" r:id="rId2"/>
    <sheet name="pénzforgalmi mérleg" sheetId="6" r:id="rId3"/>
    <sheet name="eredménykimutatás" sheetId="9" r:id="rId4"/>
    <sheet name="mérleg" sheetId="8" r:id="rId5"/>
    <sheet name="adókedvezmény" sheetId="10" r:id="rId6"/>
    <sheet name="létszám" sheetId="7" r:id="rId7"/>
    <sheet name="bevételi ei." sheetId="4" r:id="rId8"/>
    <sheet name="kiadási ei." sheetId="5" r:id="rId9"/>
    <sheet name="műk.felh.mérleg" sheetId="3" r:id="rId10"/>
  </sheets>
  <definedNames>
    <definedName name="_xlnm.Print_Area" localSheetId="0">bevételek!$A$1:$G$51</definedName>
    <definedName name="_xlnm.Print_Area" localSheetId="7">'bevételi ei.'!$A$1:$F$51</definedName>
    <definedName name="_xlnm.Print_Area" localSheetId="3">eredménykimutatás!$A$1:$C$31</definedName>
    <definedName name="_xlnm.Print_Area" localSheetId="1">kiadások!$A$1:$E$102</definedName>
  </definedNames>
  <calcPr calcId="162913"/>
</workbook>
</file>

<file path=xl/calcChain.xml><?xml version="1.0" encoding="utf-8"?>
<calcChain xmlns="http://schemas.openxmlformats.org/spreadsheetml/2006/main">
  <c r="D100" i="5" l="1"/>
  <c r="D83" i="5"/>
  <c r="C83" i="5"/>
  <c r="D73" i="5"/>
  <c r="C73" i="5"/>
  <c r="D66" i="5"/>
  <c r="C66" i="5"/>
  <c r="D62" i="5"/>
  <c r="C62" i="5"/>
  <c r="D57" i="5"/>
  <c r="C57" i="5"/>
  <c r="D54" i="5"/>
  <c r="C54" i="5"/>
  <c r="D49" i="5"/>
  <c r="C49" i="5"/>
  <c r="D45" i="5"/>
  <c r="C45" i="5"/>
  <c r="D41" i="5"/>
  <c r="C41" i="5"/>
  <c r="D25" i="5"/>
  <c r="D20" i="5"/>
  <c r="D102" i="5" s="1"/>
  <c r="C20" i="5"/>
  <c r="C102" i="5" s="1"/>
  <c r="F50" i="4"/>
  <c r="E50" i="4"/>
  <c r="F47" i="4"/>
  <c r="E47" i="4"/>
  <c r="F42" i="4"/>
  <c r="F40" i="4"/>
  <c r="E40" i="4"/>
  <c r="F28" i="4"/>
  <c r="E28" i="4"/>
  <c r="F20" i="4"/>
  <c r="E20" i="4"/>
  <c r="F15" i="10"/>
  <c r="B24" i="9"/>
  <c r="C14" i="9"/>
  <c r="B14" i="9"/>
  <c r="B28" i="9"/>
  <c r="B26" i="9"/>
  <c r="B29" i="9" s="1"/>
  <c r="B21" i="9"/>
  <c r="B17" i="9"/>
  <c r="B9" i="9"/>
  <c r="C28" i="9"/>
  <c r="C26" i="9"/>
  <c r="C21" i="9"/>
  <c r="C17" i="9"/>
  <c r="C9" i="9"/>
  <c r="C24" i="9" s="1"/>
  <c r="B28" i="8"/>
  <c r="B24" i="8"/>
  <c r="B15" i="8"/>
  <c r="B12" i="8"/>
  <c r="B9" i="8"/>
  <c r="B18" i="8" s="1"/>
  <c r="C28" i="8"/>
  <c r="C24" i="8"/>
  <c r="C15" i="8"/>
  <c r="C12" i="8"/>
  <c r="C9" i="8"/>
  <c r="C18" i="8" s="1"/>
  <c r="C30" i="8" l="1"/>
  <c r="B30" i="8"/>
  <c r="E51" i="4"/>
  <c r="F51" i="4"/>
  <c r="C29" i="9"/>
  <c r="C30" i="9" s="1"/>
  <c r="B30" i="9"/>
  <c r="D28" i="6"/>
  <c r="C28" i="6"/>
  <c r="C31" i="6" s="1"/>
  <c r="B28" i="6"/>
  <c r="B31" i="6" s="1"/>
  <c r="E27" i="6"/>
  <c r="E26" i="6"/>
  <c r="E25" i="6"/>
  <c r="E24" i="6"/>
  <c r="E23" i="6"/>
  <c r="E22" i="6"/>
  <c r="D17" i="6"/>
  <c r="D20" i="6" s="1"/>
  <c r="C17" i="6"/>
  <c r="C20" i="6" s="1"/>
  <c r="B17" i="6"/>
  <c r="B20" i="6" s="1"/>
  <c r="E16" i="6"/>
  <c r="E15" i="6"/>
  <c r="E14" i="6"/>
  <c r="E13" i="6"/>
  <c r="E12" i="6"/>
  <c r="E11" i="6"/>
  <c r="K21" i="2"/>
  <c r="K15" i="2"/>
  <c r="H18" i="1"/>
  <c r="I24" i="1"/>
  <c r="I23" i="1"/>
  <c r="J11" i="1"/>
  <c r="J12" i="1"/>
  <c r="J13" i="1"/>
  <c r="J14" i="1"/>
  <c r="J15" i="1"/>
  <c r="J16" i="1"/>
  <c r="J17" i="1"/>
  <c r="J18" i="1"/>
  <c r="J19" i="1"/>
  <c r="J20" i="1"/>
  <c r="I16" i="1"/>
  <c r="I13" i="1"/>
  <c r="I20" i="1"/>
  <c r="I17" i="1"/>
  <c r="I18" i="1"/>
  <c r="E102" i="1"/>
  <c r="E25" i="1"/>
  <c r="D25" i="1"/>
  <c r="D20" i="1"/>
  <c r="E20" i="1"/>
  <c r="C20" i="1"/>
  <c r="E100" i="1"/>
  <c r="D100" i="1"/>
  <c r="E28" i="6" l="1"/>
  <c r="E20" i="6"/>
  <c r="E17" i="6"/>
  <c r="D31" i="6"/>
  <c r="E31" i="6" s="1"/>
  <c r="K25" i="2"/>
  <c r="C57" i="1"/>
  <c r="D57" i="1"/>
  <c r="E57" i="1"/>
  <c r="E41" i="1"/>
  <c r="D41" i="1"/>
  <c r="D102" i="1" s="1"/>
  <c r="F51" i="2" l="1"/>
  <c r="G51" i="2"/>
  <c r="E51" i="2"/>
  <c r="F50" i="2"/>
  <c r="G50" i="2"/>
  <c r="E50" i="2"/>
  <c r="C13" i="3" l="1"/>
  <c r="E7" i="3"/>
  <c r="F7" i="3"/>
  <c r="E13" i="3"/>
  <c r="F13" i="3"/>
  <c r="E17" i="3"/>
  <c r="F17" i="3"/>
  <c r="I12" i="1" l="1"/>
  <c r="I11" i="1"/>
  <c r="I19" i="1"/>
  <c r="H17" i="1"/>
  <c r="H20" i="1"/>
  <c r="D54" i="1" l="1"/>
  <c r="E54" i="1"/>
  <c r="C54" i="1"/>
  <c r="D83" i="1"/>
  <c r="E83" i="1"/>
  <c r="C83" i="1"/>
  <c r="D73" i="1"/>
  <c r="E73" i="1"/>
  <c r="H19" i="1"/>
  <c r="I15" i="1"/>
  <c r="H15" i="1"/>
  <c r="I14" i="1"/>
  <c r="H14" i="1"/>
  <c r="H13" i="1"/>
  <c r="H12" i="1"/>
  <c r="H11" i="1"/>
  <c r="I21" i="1" l="1"/>
  <c r="H21" i="1"/>
  <c r="J21" i="1"/>
  <c r="E66" i="1"/>
  <c r="E62" i="1"/>
  <c r="E49" i="1"/>
  <c r="E45" i="1"/>
  <c r="G42" i="2" l="1"/>
  <c r="F42" i="2"/>
  <c r="G40" i="2" l="1"/>
  <c r="F40" i="2"/>
  <c r="G47" i="2" l="1"/>
  <c r="G28" i="2"/>
  <c r="G20" i="2"/>
  <c r="D45" i="1"/>
  <c r="C45" i="1"/>
  <c r="C17" i="3" l="1"/>
  <c r="C7" i="3"/>
  <c r="F20" i="2"/>
  <c r="D66" i="1"/>
  <c r="D62" i="1"/>
  <c r="D49" i="1"/>
  <c r="F47" i="2"/>
  <c r="F28" i="2"/>
  <c r="B13" i="3"/>
  <c r="B7" i="3"/>
  <c r="E47" i="2"/>
  <c r="E40" i="2"/>
  <c r="E28" i="2"/>
  <c r="E20" i="2"/>
  <c r="C73" i="1"/>
  <c r="C66" i="1"/>
  <c r="C62" i="1"/>
  <c r="C49" i="1"/>
  <c r="C41" i="1"/>
  <c r="B17" i="3" l="1"/>
  <c r="C102" i="1"/>
</calcChain>
</file>

<file path=xl/sharedStrings.xml><?xml version="1.0" encoding="utf-8"?>
<sst xmlns="http://schemas.openxmlformats.org/spreadsheetml/2006/main" count="489" uniqueCount="273">
  <si>
    <t>3. számú melléklet</t>
  </si>
  <si>
    <t>KIADÁSOK</t>
  </si>
  <si>
    <t>Kormányzati funkció</t>
  </si>
  <si>
    <t>Kiadás megnevezése</t>
  </si>
  <si>
    <t>011130</t>
  </si>
  <si>
    <t>Önkorm.jogalkotó és ált.ig.tev.</t>
  </si>
  <si>
    <t>Személyi juttatások</t>
  </si>
  <si>
    <t>Munkaadót terhelő járulékok</t>
  </si>
  <si>
    <t>Dologi és egyéb folyó kiadások</t>
  </si>
  <si>
    <t>finanszírozási előleg visszafizetése</t>
  </si>
  <si>
    <t>Önkormányzatok igazgatási tevékenysége összesen</t>
  </si>
  <si>
    <t>066020</t>
  </si>
  <si>
    <t>Város- és községgazdálkodási szolgáltatás</t>
  </si>
  <si>
    <t>Munkaadókat terhelő járulékok</t>
  </si>
  <si>
    <t>Működési célú pénzeszközátadás</t>
  </si>
  <si>
    <t>beruházás</t>
  </si>
  <si>
    <t>Város- és községgazdálkodási szolgáltatás összesen</t>
  </si>
  <si>
    <t>013320</t>
  </si>
  <si>
    <t>Köztemető fenntartási feladatok</t>
  </si>
  <si>
    <t>Működési tám.</t>
  </si>
  <si>
    <t>Köztemető fenntartási feladatok összesen</t>
  </si>
  <si>
    <t>064010</t>
  </si>
  <si>
    <t>Közvilágítási feladatok</t>
  </si>
  <si>
    <t>Közvilágítási feladatok összesen</t>
  </si>
  <si>
    <t>074031</t>
  </si>
  <si>
    <t>Védőnői szolgálat</t>
  </si>
  <si>
    <t/>
  </si>
  <si>
    <t>Védőnői szolgálat összesen</t>
  </si>
  <si>
    <t>Egyéb szociális pénzbeli és természetbeni ellátások</t>
  </si>
  <si>
    <t>szociális ellátások összesen</t>
  </si>
  <si>
    <t>Művelődési Ház</t>
  </si>
  <si>
    <t>082092</t>
  </si>
  <si>
    <t>Közművelődés-hagyományos közösségi, kulturális ért.</t>
  </si>
  <si>
    <t>Mindenféle egyéb szabadidős szolg.összesen</t>
  </si>
  <si>
    <t>082044</t>
  </si>
  <si>
    <t>Közművelődési, könyvtári tevékenység</t>
  </si>
  <si>
    <t>Közművelődési, könyvtári tevékenység összesen</t>
  </si>
  <si>
    <t>066010</t>
  </si>
  <si>
    <t>Zöldterület-kezelés</t>
  </si>
  <si>
    <t>személyi juttatás</t>
  </si>
  <si>
    <t>munkaadót terhelő járulék</t>
  </si>
  <si>
    <t>dologi kiadások</t>
  </si>
  <si>
    <t>zöldterület-kezelés összesen</t>
  </si>
  <si>
    <t>081030</t>
  </si>
  <si>
    <t>Sportlétesítmények működtetése, fejlesztése</t>
  </si>
  <si>
    <t>dologi és egyéb folyó kiadások</t>
  </si>
  <si>
    <t>Sportlét. működtetése, fejl.összesen:</t>
  </si>
  <si>
    <t>013350</t>
  </si>
  <si>
    <t>Lakó és nem lakóingatlan bérbeadás, üzemeltetés</t>
  </si>
  <si>
    <t>084031</t>
  </si>
  <si>
    <t>Civil szervezetek működési tám.</t>
  </si>
  <si>
    <t>KIADÁSOK ÖSSZESEN:</t>
  </si>
  <si>
    <t>2. számú melléklet</t>
  </si>
  <si>
    <t>BEVÉTELEK</t>
  </si>
  <si>
    <t xml:space="preserve">2017. évi </t>
  </si>
  <si>
    <t>BEVÉTELEK MEGNEVEZÉSE</t>
  </si>
  <si>
    <t xml:space="preserve"> Ft</t>
  </si>
  <si>
    <t>I. Működési bevétel</t>
  </si>
  <si>
    <t>Intézményi működési bevétel</t>
  </si>
  <si>
    <t>Önkormányzat</t>
  </si>
  <si>
    <t xml:space="preserve">Kamatbevételek                              </t>
  </si>
  <si>
    <t>Egyéb helyiségek bérbeadása:</t>
  </si>
  <si>
    <t>Hivatal bérbeadása</t>
  </si>
  <si>
    <t xml:space="preserve">INTÉZMÉNYI MŰKÖDÉSI BEVÉTELEK ÖSSZESEN:                     </t>
  </si>
  <si>
    <t>Önkormányzatok sajátos működési bevételei</t>
  </si>
  <si>
    <t xml:space="preserve">Helyi iparűzési adó                             </t>
  </si>
  <si>
    <t xml:space="preserve">Pótlékok, bírságok,egyéb                                  </t>
  </si>
  <si>
    <t>Építményadó</t>
  </si>
  <si>
    <t>Telekadó</t>
  </si>
  <si>
    <t>Talajterhelési díjbevétel - Környezetvédelmi alap</t>
  </si>
  <si>
    <t xml:space="preserve">Gépjárműadó  (40%)                                       </t>
  </si>
  <si>
    <t xml:space="preserve">ÖNKOMÁNYZAT SAJÁTOS MŰKÖDÉSI BEVÉTELEI        </t>
  </si>
  <si>
    <t>II. Támogatások</t>
  </si>
  <si>
    <t>Önkormányzatok költségvetési támogatása</t>
  </si>
  <si>
    <t>Zöldterület gazdálkodással kapcs.feladatok</t>
  </si>
  <si>
    <t>Közvilágítás fenntartásának támogatása</t>
  </si>
  <si>
    <t>Közutak fenntartásának tám.</t>
  </si>
  <si>
    <t>Köztemető fenntartással kapcs.fel.</t>
  </si>
  <si>
    <t>Önk. szoc. gyermekjóléti és gyermekétk. feladatainak tám.</t>
  </si>
  <si>
    <t>Kultúrális feladatok támogatása</t>
  </si>
  <si>
    <t xml:space="preserve">NORMATÍV  TÁMOGATÁSOK ÖSSZESEN:                                 </t>
  </si>
  <si>
    <t>III. Felhalmozási és tőke jellegű bevétel</t>
  </si>
  <si>
    <t>2.</t>
  </si>
  <si>
    <t>Egyéb önkormányzati vagyon bérbeadásából származó bev.</t>
  </si>
  <si>
    <t xml:space="preserve">FELHALMOZÁSI ÉS TŐKEJELLEGŰ BEVÉTELEK         </t>
  </si>
  <si>
    <t xml:space="preserve"> pénzmaradvány</t>
  </si>
  <si>
    <t xml:space="preserve">BEVÉTELEK ÖSSZESEN:                                                          </t>
  </si>
  <si>
    <t>működési és felhalmozási cél szerinti bontásban</t>
  </si>
  <si>
    <t>kiadások Ft.-ban</t>
  </si>
  <si>
    <t>működési kiadások összesen</t>
  </si>
  <si>
    <t>működési bevételek összesen</t>
  </si>
  <si>
    <t>személyi juttatások</t>
  </si>
  <si>
    <t>kapott támogatás</t>
  </si>
  <si>
    <t>munkaadót terh.járulékok</t>
  </si>
  <si>
    <t>sajátos működési bevétel</t>
  </si>
  <si>
    <t>intézményi műk.bevétel</t>
  </si>
  <si>
    <t>ellátottak pénzb.juttatásai</t>
  </si>
  <si>
    <t>pénzeszköz átvételek</t>
  </si>
  <si>
    <t>felhalmozási kiadások összesen</t>
  </si>
  <si>
    <t>felhalm.célú bevételek össz.</t>
  </si>
  <si>
    <t>intézményi beruházások</t>
  </si>
  <si>
    <t>előző évi pénzmaradvány</t>
  </si>
  <si>
    <t>felújítások</t>
  </si>
  <si>
    <t>adósságkonszolidáció</t>
  </si>
  <si>
    <t>egyéb felhalmozási kiadások</t>
  </si>
  <si>
    <t>egyéb sajátos felhalm.bevétel</t>
  </si>
  <si>
    <t>Összesen</t>
  </si>
  <si>
    <t>Bevételek és pénzmaradv. Ft-ban</t>
  </si>
  <si>
    <t>továbbszámlázott szolg.bevétele</t>
  </si>
  <si>
    <t>ingatlan értékesítés áfája</t>
  </si>
  <si>
    <t>műk.c.visszatér.tám.(Leader)visszatér.</t>
  </si>
  <si>
    <t>kerekítési kül.</t>
  </si>
  <si>
    <t>intézményen kívüli gyermekétkeztetés</t>
  </si>
  <si>
    <t>előző évi elszámolásból származó kiadás</t>
  </si>
  <si>
    <t>018010</t>
  </si>
  <si>
    <t>045120</t>
  </si>
  <si>
    <t>utak felújítása</t>
  </si>
  <si>
    <t>rendezvénytér terület előkészítés</t>
  </si>
  <si>
    <t>Műk.c.ktg.vetési támogatások és kiegészítő támogatások</t>
  </si>
  <si>
    <t>Felhalmozási célú önkormányzati támogatások</t>
  </si>
  <si>
    <t xml:space="preserve"> </t>
  </si>
  <si>
    <t>Műk. c. tám. kp-i kezelésű előirányzatoktól / Erzsébet ut. gyermekvéd.</t>
  </si>
  <si>
    <t>MŰKÖDÉSI CÉLÚ PÉNZESZKÖZ ÁTVÉTEL</t>
  </si>
  <si>
    <t xml:space="preserve">ingatlan értékesítés </t>
  </si>
  <si>
    <t>Eredeti költségvetés</t>
  </si>
  <si>
    <t>Teljesítés</t>
  </si>
  <si>
    <t>Mód. költségvetés</t>
  </si>
  <si>
    <t>Egyéb szociális ellátások</t>
  </si>
  <si>
    <t>előző évi elszámolásból szárm.</t>
  </si>
  <si>
    <t>beruházás, felújítás</t>
  </si>
  <si>
    <t>018030</t>
  </si>
  <si>
    <t>támogatási célú finanszírozási műveletek</t>
  </si>
  <si>
    <t>műk.c.tám. / társulások</t>
  </si>
  <si>
    <t>felh.c.tám. / társulások</t>
  </si>
  <si>
    <t>támogatási célú finanszírozási műveletek össz.:</t>
  </si>
  <si>
    <t>felh.c.pénzeszk.átadás</t>
  </si>
  <si>
    <t>játszótéri kiülő</t>
  </si>
  <si>
    <t>Fémszerkezetes sátor a hivatal épülete mögött</t>
  </si>
  <si>
    <t>egyéb tárgyi eszköz (kartonozó szekrény)</t>
  </si>
  <si>
    <t>egyéb tárgyi eszközök (pályavonalazókocsi, sportbüfé berendezési tárgyai, lemeztető)</t>
  </si>
  <si>
    <t>tekepálya felújítás</t>
  </si>
  <si>
    <t>összesen</t>
  </si>
  <si>
    <t>fin.előleg visszafiz.</t>
  </si>
  <si>
    <t>eredeti előirányzat</t>
  </si>
  <si>
    <t>módosított előirányzat</t>
  </si>
  <si>
    <t>Egyéb tárgyi eszközök (irodaszék, aktívláda+mikrofon, széf)</t>
  </si>
  <si>
    <t>felújítás</t>
  </si>
  <si>
    <t>Egyéb önkormányzati feladatok tám.</t>
  </si>
  <si>
    <t>2017.12.31.</t>
  </si>
  <si>
    <t>államháztartáson belüli megelőlegezés</t>
  </si>
  <si>
    <t>FINANSZÍROZÁSI BEVÉTELEK</t>
  </si>
  <si>
    <t>2017. évi beszámoló</t>
  </si>
  <si>
    <t>KÁROLYHÁZA KÖZSÉG ÖNKORMÁNYZAT</t>
  </si>
  <si>
    <t>Térburkolás</t>
  </si>
  <si>
    <t>Egyéb tárgyi eszközök (laptop ovinak)</t>
  </si>
  <si>
    <t>Egyéb tárgyi eszközök (akadálymentesítő korlát)</t>
  </si>
  <si>
    <t>Önkormányzatok elszámolásai a kp-i ktg.vetéssel</t>
  </si>
  <si>
    <t>Önkorm. elszámolásai a kp-i ktg.vetéssel összesen</t>
  </si>
  <si>
    <t>ingatlan vásárlás (73. hrsz.)</t>
  </si>
  <si>
    <t>Fiat Talento kisbusz</t>
  </si>
  <si>
    <t>egyéb tárgyi eszközök (eredményjelző)</t>
  </si>
  <si>
    <t>egyéb tárgyi eszközök (labdafogó háló, kapuháló)</t>
  </si>
  <si>
    <t>Működési tám. / köztemető</t>
  </si>
  <si>
    <t>Működési tám. / védőnői szolg.</t>
  </si>
  <si>
    <t>Erzsébet utalványban kapott tám. átvez. Közös Hivatalba</t>
  </si>
  <si>
    <t>Műk. tám. (Hegedűs János útiköltség elszámolása)</t>
  </si>
  <si>
    <t>célzott utalás jegyző jutalmazására</t>
  </si>
  <si>
    <t>045160</t>
  </si>
  <si>
    <t>utak karbantartás</t>
  </si>
  <si>
    <t>Tartalékok</t>
  </si>
  <si>
    <t>tartalékok</t>
  </si>
  <si>
    <t>pénzeszköz átadások, tartalékok</t>
  </si>
  <si>
    <t xml:space="preserve">KÁROLYHÁZA KÖZSÉG ÖNKORMÁNYZATÁNAK </t>
  </si>
  <si>
    <t>%</t>
  </si>
  <si>
    <t>Megnevezés</t>
  </si>
  <si>
    <t>eredeti</t>
  </si>
  <si>
    <t>módosított</t>
  </si>
  <si>
    <t>teljesítés</t>
  </si>
  <si>
    <t>teljesítés aránya</t>
  </si>
  <si>
    <t>előirányzat</t>
  </si>
  <si>
    <t>mód. előirányzathoz</t>
  </si>
  <si>
    <t>Felhalmozási kiadások</t>
  </si>
  <si>
    <t>Finanszírozási kiadások</t>
  </si>
  <si>
    <t>Pénzforgalmi kiadások</t>
  </si>
  <si>
    <t>Államháztartási tartalék</t>
  </si>
  <si>
    <t>Kiegyenlítő, átfutó, függő kiadás</t>
  </si>
  <si>
    <t>Kiadások összesen:</t>
  </si>
  <si>
    <t>Intézményi működési bevételek</t>
  </si>
  <si>
    <t>Önkormányzatok működési költségvet.tám.</t>
  </si>
  <si>
    <t>működési célú átvett pénzeszközök</t>
  </si>
  <si>
    <t>közhatalmi bevételek</t>
  </si>
  <si>
    <t>felhalmozási bevételek</t>
  </si>
  <si>
    <t>finanszírozási bevételek</t>
  </si>
  <si>
    <t>Pénzforgalmi bevételek összesen</t>
  </si>
  <si>
    <t>Pénzforgalom nélküli bevételek</t>
  </si>
  <si>
    <t>Kiegyenlítő, átfutó, függő bevételek</t>
  </si>
  <si>
    <t>Bevételek összesen:</t>
  </si>
  <si>
    <t>2017. ÉVI PÉNZFORGALMI MÉRLEGE</t>
  </si>
  <si>
    <t>Pénzeszköz átadás, támogatás, tartalékok</t>
  </si>
  <si>
    <t>Önkormányzati jogalkotás</t>
  </si>
  <si>
    <t>fő</t>
  </si>
  <si>
    <t>Város-és községgazdálkodás</t>
  </si>
  <si>
    <t>Zöldterület kezelés</t>
  </si>
  <si>
    <t>előző időszak</t>
  </si>
  <si>
    <t>tárgyidőszak</t>
  </si>
  <si>
    <t xml:space="preserve">A/II Tárgyi eszközök  </t>
  </si>
  <si>
    <t xml:space="preserve">A/III Befektetett pénzügyi eszközök </t>
  </si>
  <si>
    <t>A/IV Koncesszióba, vagyonkezelésbe adott eszközök</t>
  </si>
  <si>
    <t>A) NEMZETI VAGYONBA TARTOZÓ BEFEKTETETT ESZKÖZÖK</t>
  </si>
  <si>
    <t xml:space="preserve">C/II Pénztárak, csekkek, betétkönyvek </t>
  </si>
  <si>
    <t xml:space="preserve">C/III Forintszámlák </t>
  </si>
  <si>
    <t>C) PÉNZESZKÖZÖK</t>
  </si>
  <si>
    <t xml:space="preserve">D/I Költségvetési évben esedékes követelések </t>
  </si>
  <si>
    <t>D/III Követelés jellegű sajátos elszámolások</t>
  </si>
  <si>
    <t xml:space="preserve">D) KÖVETELÉSEK  </t>
  </si>
  <si>
    <t xml:space="preserve">E) EGYÉB SAJÁTOS ELSZÁMOLÁSOK </t>
  </si>
  <si>
    <t xml:space="preserve">F) AKTÍV IDŐBELI  ELHATÁROLÁSOK  </t>
  </si>
  <si>
    <t xml:space="preserve">ESZKÖZÖK ÖSSZESEN 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</si>
  <si>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</si>
  <si>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</si>
  <si>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</si>
  <si>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</si>
  <si>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</si>
  <si>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 xml:space="preserve">G/ SAJÁT TŐKE  </t>
  </si>
  <si>
    <t>H/I Költségvetési évben esedékes kötelezettségek</t>
  </si>
  <si>
    <t>H/II Költségvetési évet követően esedékes kötelezettségek</t>
  </si>
  <si>
    <t xml:space="preserve">H/III Kötelezettség jellegű sajátos elszámolások </t>
  </si>
  <si>
    <t xml:space="preserve">H) KÖTELEZETTSÉGEK </t>
  </si>
  <si>
    <t xml:space="preserve">J) PASSZÍV IDŐBELI ELHATÁROLÁSOK </t>
  </si>
  <si>
    <t xml:space="preserve">FORRÁSOK ÖSSZESEN </t>
  </si>
  <si>
    <t>2017. évi mérleg</t>
  </si>
  <si>
    <t>01        Közhatalmi eredményszemléletű bevételek</t>
  </si>
  <si>
    <t>03        Tevékenység egyéb nettó eredményszemléletű bevételei</t>
  </si>
  <si>
    <t>I        Tevékenység nettó eredményszemléletű bevétele</t>
  </si>
  <si>
    <t>10        Anyagköltség</t>
  </si>
  <si>
    <t>11        Igénybe vett szolgáltatások értéke</t>
  </si>
  <si>
    <t xml:space="preserve">IV        Anyagjellegű ráfordítások </t>
  </si>
  <si>
    <t>14        Bérköltség</t>
  </si>
  <si>
    <t>15        Személyi jellegű egyéb kifizetések</t>
  </si>
  <si>
    <t>16        Bérjárulékok</t>
  </si>
  <si>
    <t xml:space="preserve">V        Személyi jellegű ráfordítások </t>
  </si>
  <si>
    <t>VI        Értékcsökkenési leírás</t>
  </si>
  <si>
    <t>VII        Egyéb ráfordítások</t>
  </si>
  <si>
    <t xml:space="preserve">A) TEVÉKENYSÉGEK EREDMÉNYE </t>
  </si>
  <si>
    <t>20        Kapott (járó) kamatok és kamatjellegű eredményszemléletű bevételek</t>
  </si>
  <si>
    <t xml:space="preserve">VIII        Pénzügyi műveletek eredményszemléletű bevételei </t>
  </si>
  <si>
    <t>26        Pénzügyi műveletek egyéb ráfordításai</t>
  </si>
  <si>
    <t>IX          Pénzügyi műveletek ráfordításai</t>
  </si>
  <si>
    <t xml:space="preserve">B)        PÉNZÜGYI MŰVELETEK EREDMÉNYE </t>
  </si>
  <si>
    <t xml:space="preserve">C)        MÉRLEG SZERINTI EREDMÉNY </t>
  </si>
  <si>
    <t>2017. évi eredmény-kimutatás</t>
  </si>
  <si>
    <t>02        Eszközök és szolgáltatások értékesítése nettó eredményszemléletű bevételei</t>
  </si>
  <si>
    <t>06        Központi működési célú támogatások eredményszemléletű bevételei</t>
  </si>
  <si>
    <t>07        Egyéb működési célú támogatások eredményszemléletű bevételei</t>
  </si>
  <si>
    <t>08        Felhalmozási célú támogatások eredményszemléletű bevételei</t>
  </si>
  <si>
    <t>09        Különféle egyéb eredményszemléletű bevételek</t>
  </si>
  <si>
    <t>III      Egyéb eredményszemléletű bevételek</t>
  </si>
  <si>
    <t>Károlyháza Község Önkormányzatának</t>
  </si>
  <si>
    <t>A gépjárműadó kedvezményeket tartalmazó kimutatás</t>
  </si>
  <si>
    <t>Kedvezményes</t>
  </si>
  <si>
    <t>Mentes</t>
  </si>
  <si>
    <t>ebből: mozgáskorlátozotti</t>
  </si>
  <si>
    <t>Összesen:</t>
  </si>
  <si>
    <t>2017. évi beszámolójához</t>
  </si>
  <si>
    <t>Kimle, 2017.12.31.</t>
  </si>
  <si>
    <t>Károlyháza Község Önkormányzat 2017. évi bevételi és kiadási előirányzatai kiemelt előirányzatonként</t>
  </si>
  <si>
    <t>2017. évi előirányzat-módosítás</t>
  </si>
  <si>
    <t>6. sz. melléklet</t>
  </si>
  <si>
    <t>1. számú melléklet</t>
  </si>
  <si>
    <t>4. sz. melléklet</t>
  </si>
  <si>
    <t>5. sz. melléklet</t>
  </si>
  <si>
    <t>7. számú melléklet</t>
  </si>
  <si>
    <t>Károlyháza Község Önkormányzat 2017. évi létszámkerete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</si>
</sst>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31" fillId="0" borderId="0"/>
  </cellStyleXfs>
  <cellXfs count="198">
    <xf numFmtId="0" fontId="0" fillId="0" borderId="0" xfId="0"/>
    <xf numFmtId="0" fontId="8" fillId="0" borderId="0" xfId="2" applyFont="1"/>
    <xf numFmtId="0" fontId="9" fillId="0" borderId="0" xfId="2" applyFont="1" applyAlignment="1">
      <alignment horizontal="center"/>
    </xf>
    <xf numFmtId="0" fontId="8" fillId="0" borderId="9" xfId="2" applyFont="1" applyBorder="1"/>
    <xf numFmtId="0" fontId="8" fillId="0" borderId="10" xfId="2" applyFont="1" applyBorder="1"/>
    <xf numFmtId="3" fontId="9" fillId="0" borderId="3" xfId="2" applyNumberFormat="1" applyFont="1" applyFill="1" applyBorder="1" applyAlignment="1">
      <alignment horizontal="center"/>
    </xf>
    <xf numFmtId="0" fontId="8" fillId="0" borderId="11" xfId="2" applyFont="1" applyBorder="1"/>
    <xf numFmtId="0" fontId="8" fillId="0" borderId="0" xfId="2" applyFont="1" applyBorder="1"/>
    <xf numFmtId="0" fontId="9" fillId="0" borderId="0" xfId="2" applyFont="1" applyBorder="1" applyAlignment="1">
      <alignment horizontal="center"/>
    </xf>
    <xf numFmtId="3" fontId="9" fillId="0" borderId="7" xfId="2" applyNumberFormat="1" applyFont="1" applyFill="1" applyBorder="1" applyAlignment="1">
      <alignment horizontal="center"/>
    </xf>
    <xf numFmtId="0" fontId="8" fillId="0" borderId="1" xfId="2" applyFont="1" applyBorder="1"/>
    <xf numFmtId="0" fontId="8" fillId="0" borderId="12" xfId="2" applyFont="1" applyBorder="1"/>
    <xf numFmtId="0" fontId="9" fillId="0" borderId="2" xfId="2" applyFont="1" applyBorder="1"/>
    <xf numFmtId="3" fontId="8" fillId="0" borderId="3" xfId="2" applyNumberFormat="1" applyFont="1" applyFill="1" applyBorder="1"/>
    <xf numFmtId="0" fontId="8" fillId="0" borderId="4" xfId="2" applyFont="1" applyBorder="1"/>
    <xf numFmtId="0" fontId="8" fillId="0" borderId="13" xfId="2" applyFont="1" applyBorder="1"/>
    <xf numFmtId="0" fontId="9" fillId="0" borderId="5" xfId="2" applyFont="1" applyBorder="1"/>
    <xf numFmtId="3" fontId="8" fillId="0" borderId="6" xfId="2" applyNumberFormat="1" applyFont="1" applyFill="1" applyBorder="1"/>
    <xf numFmtId="0" fontId="8" fillId="0" borderId="14" xfId="2" applyFont="1" applyBorder="1"/>
    <xf numFmtId="0" fontId="8" fillId="0" borderId="15" xfId="2" applyFont="1" applyBorder="1"/>
    <xf numFmtId="0" fontId="9" fillId="0" borderId="16" xfId="2" applyFont="1" applyBorder="1"/>
    <xf numFmtId="3" fontId="8" fillId="0" borderId="7" xfId="2" applyNumberFormat="1" applyFont="1" applyFill="1" applyBorder="1"/>
    <xf numFmtId="0" fontId="8" fillId="0" borderId="5" xfId="2" applyFont="1" applyBorder="1"/>
    <xf numFmtId="3" fontId="10" fillId="0" borderId="6" xfId="2" applyNumberFormat="1" applyFont="1" applyFill="1" applyBorder="1"/>
    <xf numFmtId="0" fontId="8" fillId="0" borderId="17" xfId="2" applyFont="1" applyBorder="1"/>
    <xf numFmtId="0" fontId="8" fillId="0" borderId="18" xfId="2" applyFont="1" applyBorder="1"/>
    <xf numFmtId="0" fontId="8" fillId="0" borderId="19" xfId="2" applyFont="1" applyBorder="1"/>
    <xf numFmtId="3" fontId="10" fillId="0" borderId="20" xfId="2" applyNumberFormat="1" applyFont="1" applyFill="1" applyBorder="1"/>
    <xf numFmtId="3" fontId="13" fillId="2" borderId="6" xfId="2" applyNumberFormat="1" applyFont="1" applyFill="1" applyBorder="1"/>
    <xf numFmtId="0" fontId="9" fillId="0" borderId="14" xfId="2" applyFont="1" applyBorder="1"/>
    <xf numFmtId="0" fontId="9" fillId="0" borderId="15" xfId="2" applyFont="1" applyBorder="1"/>
    <xf numFmtId="3" fontId="10" fillId="0" borderId="7" xfId="2" applyNumberFormat="1" applyFont="1" applyFill="1" applyBorder="1"/>
    <xf numFmtId="0" fontId="8" fillId="0" borderId="0" xfId="2" applyFont="1" applyFill="1"/>
    <xf numFmtId="0" fontId="8" fillId="0" borderId="16" xfId="2" applyFont="1" applyBorder="1"/>
    <xf numFmtId="3" fontId="10" fillId="0" borderId="24" xfId="2" applyNumberFormat="1" applyFont="1" applyFill="1" applyBorder="1"/>
    <xf numFmtId="0" fontId="9" fillId="0" borderId="21" xfId="2" applyFont="1" applyBorder="1"/>
    <xf numFmtId="0" fontId="9" fillId="0" borderId="22" xfId="2" applyFont="1" applyBorder="1"/>
    <xf numFmtId="0" fontId="9" fillId="0" borderId="23" xfId="2" applyFont="1" applyBorder="1"/>
    <xf numFmtId="3" fontId="10" fillId="0" borderId="3" xfId="2" applyNumberFormat="1" applyFont="1" applyFill="1" applyBorder="1"/>
    <xf numFmtId="0" fontId="14" fillId="0" borderId="0" xfId="0" applyFont="1" applyAlignment="1"/>
    <xf numFmtId="3" fontId="15" fillId="0" borderId="25" xfId="0" applyNumberFormat="1" applyFont="1" applyBorder="1"/>
    <xf numFmtId="0" fontId="16" fillId="0" borderId="0" xfId="0" applyFont="1"/>
    <xf numFmtId="0" fontId="14" fillId="0" borderId="19" xfId="0" applyFont="1" applyBorder="1" applyAlignment="1"/>
    <xf numFmtId="0" fontId="16" fillId="0" borderId="0" xfId="0" applyFont="1" applyAlignment="1"/>
    <xf numFmtId="0" fontId="11" fillId="2" borderId="17" xfId="2" applyFont="1" applyFill="1" applyBorder="1"/>
    <xf numFmtId="0" fontId="8" fillId="0" borderId="1" xfId="2" applyFont="1" applyFill="1" applyBorder="1"/>
    <xf numFmtId="0" fontId="8" fillId="0" borderId="12" xfId="2" applyFont="1" applyFill="1" applyBorder="1"/>
    <xf numFmtId="0" fontId="9" fillId="0" borderId="2" xfId="2" applyFont="1" applyFill="1" applyBorder="1"/>
    <xf numFmtId="0" fontId="8" fillId="0" borderId="17" xfId="2" applyFont="1" applyFill="1" applyBorder="1"/>
    <xf numFmtId="0" fontId="8" fillId="0" borderId="18" xfId="2" applyFont="1" applyFill="1" applyBorder="1"/>
    <xf numFmtId="0" fontId="8" fillId="0" borderId="19" xfId="2" applyFont="1" applyFill="1" applyBorder="1"/>
    <xf numFmtId="3" fontId="10" fillId="0" borderId="25" xfId="2" applyNumberFormat="1" applyFont="1" applyFill="1" applyBorder="1"/>
    <xf numFmtId="0" fontId="12" fillId="2" borderId="26" xfId="2" applyFont="1" applyFill="1" applyBorder="1"/>
    <xf numFmtId="0" fontId="12" fillId="2" borderId="27" xfId="2" applyFont="1" applyFill="1" applyBorder="1"/>
    <xf numFmtId="0" fontId="12" fillId="2" borderId="28" xfId="2" applyFont="1" applyFill="1" applyBorder="1"/>
    <xf numFmtId="3" fontId="13" fillId="2" borderId="7" xfId="2" applyNumberFormat="1" applyFont="1" applyFill="1" applyBorder="1"/>
    <xf numFmtId="0" fontId="12" fillId="2" borderId="29" xfId="2" applyFont="1" applyFill="1" applyBorder="1"/>
    <xf numFmtId="0" fontId="12" fillId="2" borderId="30" xfId="2" applyFont="1" applyFill="1" applyBorder="1"/>
    <xf numFmtId="0" fontId="12" fillId="2" borderId="31" xfId="2" applyFont="1" applyFill="1" applyBorder="1"/>
    <xf numFmtId="0" fontId="12" fillId="2" borderId="32" xfId="2" applyFont="1" applyFill="1" applyBorder="1"/>
    <xf numFmtId="3" fontId="13" fillId="2" borderId="24" xfId="2" applyNumberFormat="1" applyFont="1" applyFill="1" applyBorder="1"/>
    <xf numFmtId="0" fontId="9" fillId="0" borderId="26" xfId="2" applyFont="1" applyBorder="1"/>
    <xf numFmtId="0" fontId="8" fillId="0" borderId="27" xfId="2" applyFont="1" applyBorder="1"/>
    <xf numFmtId="0" fontId="8" fillId="0" borderId="28" xfId="2" applyFont="1" applyBorder="1"/>
    <xf numFmtId="0" fontId="18" fillId="2" borderId="33" xfId="2" applyFont="1" applyFill="1" applyBorder="1"/>
    <xf numFmtId="0" fontId="0" fillId="0" borderId="0" xfId="0" applyFill="1"/>
    <xf numFmtId="0" fontId="11" fillId="2" borderId="13" xfId="2" applyFont="1" applyFill="1" applyBorder="1"/>
    <xf numFmtId="0" fontId="11" fillId="2" borderId="5" xfId="2" applyFont="1" applyFill="1" applyBorder="1"/>
    <xf numFmtId="3" fontId="17" fillId="2" borderId="6" xfId="2" applyNumberFormat="1" applyFont="1" applyFill="1" applyBorder="1"/>
    <xf numFmtId="3" fontId="17" fillId="2" borderId="4" xfId="2" applyNumberFormat="1" applyFont="1" applyFill="1" applyBorder="1"/>
    <xf numFmtId="0" fontId="12" fillId="2" borderId="13" xfId="2" applyFont="1" applyFill="1" applyBorder="1"/>
    <xf numFmtId="0" fontId="12" fillId="2" borderId="5" xfId="2" applyFont="1" applyFill="1" applyBorder="1"/>
    <xf numFmtId="3" fontId="13" fillId="2" borderId="4" xfId="2" applyNumberFormat="1" applyFont="1" applyFill="1" applyBorder="1"/>
    <xf numFmtId="0" fontId="2" fillId="0" borderId="19" xfId="2" applyFont="1" applyFill="1" applyBorder="1"/>
    <xf numFmtId="3" fontId="6" fillId="0" borderId="6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21" fillId="0" borderId="5" xfId="0" applyFont="1" applyBorder="1" applyAlignment="1"/>
    <xf numFmtId="0" fontId="21" fillId="0" borderId="13" xfId="0" applyFont="1" applyBorder="1" applyAlignment="1"/>
    <xf numFmtId="0" fontId="21" fillId="0" borderId="8" xfId="0" applyFont="1" applyBorder="1" applyAlignment="1">
      <alignment horizontal="left"/>
    </xf>
    <xf numFmtId="0" fontId="19" fillId="0" borderId="13" xfId="0" applyFont="1" applyBorder="1"/>
    <xf numFmtId="164" fontId="19" fillId="0" borderId="13" xfId="1" applyNumberFormat="1" applyFont="1" applyBorder="1"/>
    <xf numFmtId="164" fontId="20" fillId="0" borderId="0" xfId="0" applyNumberFormat="1" applyFont="1"/>
    <xf numFmtId="0" fontId="21" fillId="0" borderId="13" xfId="0" applyFont="1" applyBorder="1"/>
    <xf numFmtId="164" fontId="21" fillId="0" borderId="13" xfId="1" applyNumberFormat="1" applyFont="1" applyBorder="1"/>
    <xf numFmtId="164" fontId="21" fillId="0" borderId="13" xfId="1" applyNumberFormat="1" applyFont="1" applyFill="1" applyBorder="1"/>
    <xf numFmtId="164" fontId="20" fillId="0" borderId="0" xfId="1" applyNumberFormat="1" applyFo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1" applyNumberFormat="1" applyFont="1" applyBorder="1"/>
    <xf numFmtId="0" fontId="3" fillId="0" borderId="0" xfId="0" applyFont="1" applyBorder="1"/>
    <xf numFmtId="164" fontId="3" fillId="0" borderId="0" xfId="1" applyNumberFormat="1" applyFont="1" applyBorder="1"/>
    <xf numFmtId="0" fontId="23" fillId="0" borderId="0" xfId="2" applyFont="1" applyFill="1"/>
    <xf numFmtId="0" fontId="24" fillId="0" borderId="0" xfId="2" applyFont="1" applyFill="1"/>
    <xf numFmtId="0" fontId="25" fillId="0" borderId="0" xfId="2" applyFont="1" applyFill="1"/>
    <xf numFmtId="164" fontId="26" fillId="0" borderId="0" xfId="1" applyNumberFormat="1" applyFont="1" applyFill="1" applyAlignment="1">
      <alignment horizontal="center"/>
    </xf>
    <xf numFmtId="0" fontId="23" fillId="0" borderId="1" xfId="2" applyFont="1" applyFill="1" applyBorder="1"/>
    <xf numFmtId="0" fontId="27" fillId="0" borderId="2" xfId="2" applyFont="1" applyFill="1" applyBorder="1"/>
    <xf numFmtId="3" fontId="28" fillId="0" borderId="3" xfId="2" applyNumberFormat="1" applyFont="1" applyFill="1" applyBorder="1" applyAlignment="1">
      <alignment horizontal="center"/>
    </xf>
    <xf numFmtId="0" fontId="23" fillId="0" borderId="4" xfId="2" applyFont="1" applyFill="1" applyBorder="1"/>
    <xf numFmtId="0" fontId="27" fillId="0" borderId="5" xfId="2" applyFont="1" applyFill="1" applyBorder="1"/>
    <xf numFmtId="3" fontId="28" fillId="0" borderId="6" xfId="2" applyNumberFormat="1" applyFont="1" applyFill="1" applyBorder="1" applyAlignment="1">
      <alignment horizontal="center"/>
    </xf>
    <xf numFmtId="0" fontId="23" fillId="0" borderId="4" xfId="2" quotePrefix="1" applyFont="1" applyFill="1" applyBorder="1"/>
    <xf numFmtId="3" fontId="28" fillId="0" borderId="7" xfId="2" applyNumberFormat="1" applyFont="1" applyFill="1" applyBorder="1" applyAlignment="1">
      <alignment horizontal="center"/>
    </xf>
    <xf numFmtId="0" fontId="25" fillId="0" borderId="5" xfId="2" applyFont="1" applyFill="1" applyBorder="1"/>
    <xf numFmtId="164" fontId="29" fillId="0" borderId="6" xfId="1" applyNumberFormat="1" applyFont="1" applyFill="1" applyBorder="1"/>
    <xf numFmtId="0" fontId="25" fillId="0" borderId="0" xfId="2" applyFont="1" applyFill="1" applyBorder="1"/>
    <xf numFmtId="164" fontId="23" fillId="0" borderId="0" xfId="2" applyNumberFormat="1" applyFont="1" applyFill="1"/>
    <xf numFmtId="164" fontId="26" fillId="0" borderId="6" xfId="1" applyNumberFormat="1" applyFont="1" applyFill="1" applyBorder="1"/>
    <xf numFmtId="49" fontId="23" fillId="0" borderId="4" xfId="2" applyNumberFormat="1" applyFont="1" applyFill="1" applyBorder="1" applyAlignment="1">
      <alignment horizontal="left"/>
    </xf>
    <xf numFmtId="49" fontId="23" fillId="0" borderId="4" xfId="2" applyNumberFormat="1" applyFont="1" applyFill="1" applyBorder="1"/>
    <xf numFmtId="0" fontId="23" fillId="0" borderId="4" xfId="2" applyFont="1" applyFill="1" applyBorder="1" applyAlignment="1">
      <alignment horizontal="left" vertical="top"/>
    </xf>
    <xf numFmtId="0" fontId="23" fillId="0" borderId="4" xfId="2" applyFont="1" applyFill="1" applyBorder="1" applyAlignment="1">
      <alignment horizontal="left"/>
    </xf>
    <xf numFmtId="0" fontId="25" fillId="0" borderId="5" xfId="2" applyFont="1" applyFill="1" applyBorder="1" applyAlignment="1">
      <alignment wrapText="1"/>
    </xf>
    <xf numFmtId="49" fontId="23" fillId="0" borderId="26" xfId="2" applyNumberFormat="1" applyFont="1" applyFill="1" applyBorder="1"/>
    <xf numFmtId="0" fontId="27" fillId="0" borderId="28" xfId="2" applyFont="1" applyFill="1" applyBorder="1"/>
    <xf numFmtId="164" fontId="26" fillId="0" borderId="7" xfId="1" applyNumberFormat="1" applyFont="1" applyFill="1" applyBorder="1"/>
    <xf numFmtId="164" fontId="29" fillId="0" borderId="0" xfId="1" applyNumberFormat="1" applyFont="1" applyFill="1"/>
    <xf numFmtId="3" fontId="23" fillId="0" borderId="0" xfId="2" applyNumberFormat="1" applyFont="1" applyFill="1"/>
    <xf numFmtId="0" fontId="28" fillId="0" borderId="0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49" fontId="6" fillId="0" borderId="3" xfId="2" applyNumberFormat="1" applyFont="1" applyFill="1" applyBorder="1" applyAlignment="1">
      <alignment horizontal="center"/>
    </xf>
    <xf numFmtId="0" fontId="12" fillId="0" borderId="29" xfId="2" applyFont="1" applyFill="1" applyBorder="1"/>
    <xf numFmtId="0" fontId="12" fillId="0" borderId="30" xfId="2" applyFont="1" applyFill="1" applyBorder="1"/>
    <xf numFmtId="0" fontId="12" fillId="0" borderId="31" xfId="2" applyFont="1" applyFill="1" applyBorder="1"/>
    <xf numFmtId="0" fontId="12" fillId="0" borderId="32" xfId="2" applyFont="1" applyFill="1" applyBorder="1"/>
    <xf numFmtId="3" fontId="13" fillId="0" borderId="24" xfId="2" applyNumberFormat="1" applyFont="1" applyFill="1" applyBorder="1"/>
    <xf numFmtId="0" fontId="5" fillId="0" borderId="0" xfId="2" applyFont="1" applyAlignment="1"/>
    <xf numFmtId="0" fontId="5" fillId="0" borderId="0" xfId="2" applyFont="1" applyAlignment="1">
      <alignment horizontal="center"/>
    </xf>
    <xf numFmtId="164" fontId="29" fillId="0" borderId="6" xfId="1" applyNumberFormat="1" applyFont="1" applyFill="1" applyBorder="1" applyAlignment="1">
      <alignment vertical="center"/>
    </xf>
    <xf numFmtId="49" fontId="2" fillId="0" borderId="4" xfId="2" applyNumberFormat="1" applyFont="1" applyFill="1" applyBorder="1"/>
    <xf numFmtId="0" fontId="3" fillId="0" borderId="13" xfId="0" applyFont="1" applyBorder="1"/>
    <xf numFmtId="164" fontId="8" fillId="0" borderId="0" xfId="2" applyNumberFormat="1" applyFont="1"/>
    <xf numFmtId="0" fontId="5" fillId="0" borderId="35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6" xfId="0" applyFont="1" applyBorder="1"/>
    <xf numFmtId="0" fontId="15" fillId="0" borderId="1" xfId="0" applyFont="1" applyBorder="1"/>
    <xf numFmtId="3" fontId="15" fillId="0" borderId="12" xfId="0" applyNumberFormat="1" applyFont="1" applyBorder="1"/>
    <xf numFmtId="3" fontId="15" fillId="0" borderId="2" xfId="0" applyNumberFormat="1" applyFont="1" applyBorder="1"/>
    <xf numFmtId="3" fontId="15" fillId="0" borderId="22" xfId="0" applyNumberFormat="1" applyFont="1" applyBorder="1"/>
    <xf numFmtId="2" fontId="0" fillId="0" borderId="37" xfId="0" applyNumberFormat="1" applyBorder="1"/>
    <xf numFmtId="0" fontId="15" fillId="0" borderId="4" xfId="0" applyFont="1" applyBorder="1"/>
    <xf numFmtId="3" fontId="15" fillId="0" borderId="13" xfId="0" applyNumberFormat="1" applyFont="1" applyBorder="1"/>
    <xf numFmtId="3" fontId="15" fillId="0" borderId="5" xfId="0" applyNumberFormat="1" applyFont="1" applyBorder="1"/>
    <xf numFmtId="2" fontId="0" fillId="0" borderId="38" xfId="0" applyNumberFormat="1" applyBorder="1"/>
    <xf numFmtId="0" fontId="5" fillId="0" borderId="4" xfId="0" applyFont="1" applyBorder="1"/>
    <xf numFmtId="3" fontId="5" fillId="0" borderId="13" xfId="0" applyNumberFormat="1" applyFont="1" applyBorder="1"/>
    <xf numFmtId="3" fontId="5" fillId="0" borderId="5" xfId="0" applyNumberFormat="1" applyFont="1" applyBorder="1"/>
    <xf numFmtId="0" fontId="18" fillId="0" borderId="26" xfId="0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2" fontId="0" fillId="0" borderId="39" xfId="0" applyNumberFormat="1" applyBorder="1"/>
    <xf numFmtId="0" fontId="15" fillId="0" borderId="0" xfId="0" applyFont="1"/>
    <xf numFmtId="3" fontId="15" fillId="0" borderId="0" xfId="0" applyNumberFormat="1" applyFont="1"/>
    <xf numFmtId="2" fontId="0" fillId="0" borderId="0" xfId="0" applyNumberFormat="1" applyBorder="1"/>
    <xf numFmtId="2" fontId="0" fillId="0" borderId="40" xfId="0" applyNumberFormat="1" applyBorder="1"/>
    <xf numFmtId="0" fontId="5" fillId="0" borderId="26" xfId="0" applyFont="1" applyBorder="1"/>
    <xf numFmtId="2" fontId="0" fillId="0" borderId="41" xfId="0" applyNumberFormat="1" applyBorder="1"/>
    <xf numFmtId="0" fontId="15" fillId="0" borderId="13" xfId="0" applyFont="1" applyBorder="1"/>
    <xf numFmtId="0" fontId="4" fillId="0" borderId="13" xfId="0" applyFont="1" applyBorder="1"/>
    <xf numFmtId="0" fontId="5" fillId="0" borderId="13" xfId="0" applyFont="1" applyBorder="1" applyAlignment="1">
      <alignment horizontal="left" vertical="top" wrapText="1"/>
    </xf>
    <xf numFmtId="3" fontId="5" fillId="0" borderId="13" xfId="0" applyNumberFormat="1" applyFont="1" applyBorder="1" applyAlignment="1">
      <alignment horizontal="right" vertical="top" wrapText="1"/>
    </xf>
    <xf numFmtId="0" fontId="15" fillId="0" borderId="13" xfId="0" applyFont="1" applyBorder="1" applyAlignment="1">
      <alignment horizontal="left" vertical="top" wrapText="1"/>
    </xf>
    <xf numFmtId="3" fontId="15" fillId="0" borderId="13" xfId="0" applyNumberFormat="1" applyFont="1" applyBorder="1" applyAlignment="1">
      <alignment horizontal="right" vertical="top" wrapText="1"/>
    </xf>
    <xf numFmtId="0" fontId="33" fillId="0" borderId="0" xfId="2" applyFont="1" applyFill="1"/>
    <xf numFmtId="3" fontId="33" fillId="0" borderId="13" xfId="2" applyNumberFormat="1" applyFont="1" applyFill="1" applyBorder="1" applyAlignment="1">
      <alignment horizontal="right"/>
    </xf>
    <xf numFmtId="0" fontId="33" fillId="0" borderId="5" xfId="2" applyFont="1" applyFill="1" applyBorder="1"/>
    <xf numFmtId="0" fontId="33" fillId="0" borderId="8" xfId="2" applyFont="1" applyFill="1" applyBorder="1"/>
    <xf numFmtId="0" fontId="33" fillId="0" borderId="23" xfId="2" applyFont="1" applyFill="1" applyBorder="1"/>
    <xf numFmtId="0" fontId="33" fillId="0" borderId="43" xfId="2" applyFont="1" applyFill="1" applyBorder="1"/>
    <xf numFmtId="3" fontId="33" fillId="0" borderId="13" xfId="2" applyNumberFormat="1" applyFont="1" applyFill="1" applyBorder="1"/>
    <xf numFmtId="0" fontId="15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2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 vertical="top" wrapText="1"/>
    </xf>
    <xf numFmtId="0" fontId="15" fillId="0" borderId="0" xfId="0" applyFont="1" applyAlignment="1"/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2" fillId="0" borderId="34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22" fillId="0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3" fillId="0" borderId="0" xfId="2" applyFont="1" applyFill="1" applyAlignment="1">
      <alignment horizontal="center"/>
    </xf>
    <xf numFmtId="0" fontId="33" fillId="0" borderId="5" xfId="2" applyFont="1" applyFill="1" applyBorder="1" applyAlignment="1">
      <alignment horizontal="center"/>
    </xf>
    <xf numFmtId="0" fontId="33" fillId="0" borderId="8" xfId="2" applyFont="1" applyFill="1" applyBorder="1" applyAlignment="1">
      <alignment horizontal="center"/>
    </xf>
    <xf numFmtId="0" fontId="33" fillId="0" borderId="42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right"/>
    </xf>
  </cellXfs>
  <cellStyles count="8">
    <cellStyle name="Ezres" xfId="1" builtinId="3"/>
    <cellStyle name="Ezres 2" xfId="5"/>
    <cellStyle name="Ezres 3" xfId="4"/>
    <cellStyle name="Normál" xfId="0" builtinId="0"/>
    <cellStyle name="Normál 2" xfId="2"/>
    <cellStyle name="Normál 3" xfId="6"/>
    <cellStyle name="Normál 4" xfId="7"/>
    <cellStyle name="Normá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Normal="100" workbookViewId="0">
      <selection activeCell="A2" sqref="A2"/>
    </sheetView>
  </sheetViews>
  <sheetFormatPr defaultColWidth="3.85546875" defaultRowHeight="12.75" x14ac:dyDescent="0.2"/>
  <cols>
    <col min="1" max="1" width="3.85546875" style="1" customWidth="1"/>
    <col min="2" max="2" width="4.5703125" style="1" customWidth="1"/>
    <col min="3" max="3" width="4.140625" style="1" customWidth="1"/>
    <col min="4" max="4" width="61.85546875" style="1" customWidth="1"/>
    <col min="5" max="5" width="19.42578125" style="1" bestFit="1" customWidth="1"/>
    <col min="6" max="7" width="19.42578125" style="32" customWidth="1"/>
    <col min="8" max="8" width="9.140625" style="1" customWidth="1"/>
    <col min="9" max="9" width="35.28515625" style="1" bestFit="1" customWidth="1"/>
    <col min="10" max="10" width="19.7109375" style="1" bestFit="1" customWidth="1"/>
    <col min="11" max="11" width="19.7109375" style="1" customWidth="1"/>
    <col min="12" max="13" width="23.140625" style="1" bestFit="1" customWidth="1"/>
    <col min="14" max="253" width="9.140625" style="1" customWidth="1"/>
    <col min="254" max="256" width="3.85546875" style="1"/>
    <col min="257" max="257" width="3.85546875" style="1" customWidth="1"/>
    <col min="258" max="258" width="4.5703125" style="1" customWidth="1"/>
    <col min="259" max="259" width="4.140625" style="1" customWidth="1"/>
    <col min="260" max="260" width="61.85546875" style="1" customWidth="1"/>
    <col min="261" max="261" width="18.5703125" style="1" customWidth="1"/>
    <col min="262" max="509" width="9.140625" style="1" customWidth="1"/>
    <col min="510" max="512" width="3.85546875" style="1"/>
    <col min="513" max="513" width="3.85546875" style="1" customWidth="1"/>
    <col min="514" max="514" width="4.5703125" style="1" customWidth="1"/>
    <col min="515" max="515" width="4.140625" style="1" customWidth="1"/>
    <col min="516" max="516" width="61.85546875" style="1" customWidth="1"/>
    <col min="517" max="517" width="18.5703125" style="1" customWidth="1"/>
    <col min="518" max="765" width="9.140625" style="1" customWidth="1"/>
    <col min="766" max="768" width="3.85546875" style="1"/>
    <col min="769" max="769" width="3.85546875" style="1" customWidth="1"/>
    <col min="770" max="770" width="4.5703125" style="1" customWidth="1"/>
    <col min="771" max="771" width="4.140625" style="1" customWidth="1"/>
    <col min="772" max="772" width="61.85546875" style="1" customWidth="1"/>
    <col min="773" max="773" width="18.5703125" style="1" customWidth="1"/>
    <col min="774" max="1021" width="9.140625" style="1" customWidth="1"/>
    <col min="1022" max="1024" width="3.85546875" style="1"/>
    <col min="1025" max="1025" width="3.85546875" style="1" customWidth="1"/>
    <col min="1026" max="1026" width="4.5703125" style="1" customWidth="1"/>
    <col min="1027" max="1027" width="4.140625" style="1" customWidth="1"/>
    <col min="1028" max="1028" width="61.85546875" style="1" customWidth="1"/>
    <col min="1029" max="1029" width="18.5703125" style="1" customWidth="1"/>
    <col min="1030" max="1277" width="9.140625" style="1" customWidth="1"/>
    <col min="1278" max="1280" width="3.85546875" style="1"/>
    <col min="1281" max="1281" width="3.85546875" style="1" customWidth="1"/>
    <col min="1282" max="1282" width="4.5703125" style="1" customWidth="1"/>
    <col min="1283" max="1283" width="4.140625" style="1" customWidth="1"/>
    <col min="1284" max="1284" width="61.85546875" style="1" customWidth="1"/>
    <col min="1285" max="1285" width="18.5703125" style="1" customWidth="1"/>
    <col min="1286" max="1533" width="9.140625" style="1" customWidth="1"/>
    <col min="1534" max="1536" width="3.85546875" style="1"/>
    <col min="1537" max="1537" width="3.85546875" style="1" customWidth="1"/>
    <col min="1538" max="1538" width="4.5703125" style="1" customWidth="1"/>
    <col min="1539" max="1539" width="4.140625" style="1" customWidth="1"/>
    <col min="1540" max="1540" width="61.85546875" style="1" customWidth="1"/>
    <col min="1541" max="1541" width="18.5703125" style="1" customWidth="1"/>
    <col min="1542" max="1789" width="9.140625" style="1" customWidth="1"/>
    <col min="1790" max="1792" width="3.85546875" style="1"/>
    <col min="1793" max="1793" width="3.85546875" style="1" customWidth="1"/>
    <col min="1794" max="1794" width="4.5703125" style="1" customWidth="1"/>
    <col min="1795" max="1795" width="4.140625" style="1" customWidth="1"/>
    <col min="1796" max="1796" width="61.85546875" style="1" customWidth="1"/>
    <col min="1797" max="1797" width="18.5703125" style="1" customWidth="1"/>
    <col min="1798" max="2045" width="9.140625" style="1" customWidth="1"/>
    <col min="2046" max="2048" width="3.85546875" style="1"/>
    <col min="2049" max="2049" width="3.85546875" style="1" customWidth="1"/>
    <col min="2050" max="2050" width="4.5703125" style="1" customWidth="1"/>
    <col min="2051" max="2051" width="4.140625" style="1" customWidth="1"/>
    <col min="2052" max="2052" width="61.85546875" style="1" customWidth="1"/>
    <col min="2053" max="2053" width="18.5703125" style="1" customWidth="1"/>
    <col min="2054" max="2301" width="9.140625" style="1" customWidth="1"/>
    <col min="2302" max="2304" width="3.85546875" style="1"/>
    <col min="2305" max="2305" width="3.85546875" style="1" customWidth="1"/>
    <col min="2306" max="2306" width="4.5703125" style="1" customWidth="1"/>
    <col min="2307" max="2307" width="4.140625" style="1" customWidth="1"/>
    <col min="2308" max="2308" width="61.85546875" style="1" customWidth="1"/>
    <col min="2309" max="2309" width="18.5703125" style="1" customWidth="1"/>
    <col min="2310" max="2557" width="9.140625" style="1" customWidth="1"/>
    <col min="2558" max="2560" width="3.85546875" style="1"/>
    <col min="2561" max="2561" width="3.85546875" style="1" customWidth="1"/>
    <col min="2562" max="2562" width="4.5703125" style="1" customWidth="1"/>
    <col min="2563" max="2563" width="4.140625" style="1" customWidth="1"/>
    <col min="2564" max="2564" width="61.85546875" style="1" customWidth="1"/>
    <col min="2565" max="2565" width="18.5703125" style="1" customWidth="1"/>
    <col min="2566" max="2813" width="9.140625" style="1" customWidth="1"/>
    <col min="2814" max="2816" width="3.85546875" style="1"/>
    <col min="2817" max="2817" width="3.85546875" style="1" customWidth="1"/>
    <col min="2818" max="2818" width="4.5703125" style="1" customWidth="1"/>
    <col min="2819" max="2819" width="4.140625" style="1" customWidth="1"/>
    <col min="2820" max="2820" width="61.85546875" style="1" customWidth="1"/>
    <col min="2821" max="2821" width="18.5703125" style="1" customWidth="1"/>
    <col min="2822" max="3069" width="9.140625" style="1" customWidth="1"/>
    <col min="3070" max="3072" width="3.85546875" style="1"/>
    <col min="3073" max="3073" width="3.85546875" style="1" customWidth="1"/>
    <col min="3074" max="3074" width="4.5703125" style="1" customWidth="1"/>
    <col min="3075" max="3075" width="4.140625" style="1" customWidth="1"/>
    <col min="3076" max="3076" width="61.85546875" style="1" customWidth="1"/>
    <col min="3077" max="3077" width="18.5703125" style="1" customWidth="1"/>
    <col min="3078" max="3325" width="9.140625" style="1" customWidth="1"/>
    <col min="3326" max="3328" width="3.85546875" style="1"/>
    <col min="3329" max="3329" width="3.85546875" style="1" customWidth="1"/>
    <col min="3330" max="3330" width="4.5703125" style="1" customWidth="1"/>
    <col min="3331" max="3331" width="4.140625" style="1" customWidth="1"/>
    <col min="3332" max="3332" width="61.85546875" style="1" customWidth="1"/>
    <col min="3333" max="3333" width="18.5703125" style="1" customWidth="1"/>
    <col min="3334" max="3581" width="9.140625" style="1" customWidth="1"/>
    <col min="3582" max="3584" width="3.85546875" style="1"/>
    <col min="3585" max="3585" width="3.85546875" style="1" customWidth="1"/>
    <col min="3586" max="3586" width="4.5703125" style="1" customWidth="1"/>
    <col min="3587" max="3587" width="4.140625" style="1" customWidth="1"/>
    <col min="3588" max="3588" width="61.85546875" style="1" customWidth="1"/>
    <col min="3589" max="3589" width="18.5703125" style="1" customWidth="1"/>
    <col min="3590" max="3837" width="9.140625" style="1" customWidth="1"/>
    <col min="3838" max="3840" width="3.85546875" style="1"/>
    <col min="3841" max="3841" width="3.85546875" style="1" customWidth="1"/>
    <col min="3842" max="3842" width="4.5703125" style="1" customWidth="1"/>
    <col min="3843" max="3843" width="4.140625" style="1" customWidth="1"/>
    <col min="3844" max="3844" width="61.85546875" style="1" customWidth="1"/>
    <col min="3845" max="3845" width="18.5703125" style="1" customWidth="1"/>
    <col min="3846" max="4093" width="9.140625" style="1" customWidth="1"/>
    <col min="4094" max="4096" width="3.85546875" style="1"/>
    <col min="4097" max="4097" width="3.85546875" style="1" customWidth="1"/>
    <col min="4098" max="4098" width="4.5703125" style="1" customWidth="1"/>
    <col min="4099" max="4099" width="4.140625" style="1" customWidth="1"/>
    <col min="4100" max="4100" width="61.85546875" style="1" customWidth="1"/>
    <col min="4101" max="4101" width="18.5703125" style="1" customWidth="1"/>
    <col min="4102" max="4349" width="9.140625" style="1" customWidth="1"/>
    <col min="4350" max="4352" width="3.85546875" style="1"/>
    <col min="4353" max="4353" width="3.85546875" style="1" customWidth="1"/>
    <col min="4354" max="4354" width="4.5703125" style="1" customWidth="1"/>
    <col min="4355" max="4355" width="4.140625" style="1" customWidth="1"/>
    <col min="4356" max="4356" width="61.85546875" style="1" customWidth="1"/>
    <col min="4357" max="4357" width="18.5703125" style="1" customWidth="1"/>
    <col min="4358" max="4605" width="9.140625" style="1" customWidth="1"/>
    <col min="4606" max="4608" width="3.85546875" style="1"/>
    <col min="4609" max="4609" width="3.85546875" style="1" customWidth="1"/>
    <col min="4610" max="4610" width="4.5703125" style="1" customWidth="1"/>
    <col min="4611" max="4611" width="4.140625" style="1" customWidth="1"/>
    <col min="4612" max="4612" width="61.85546875" style="1" customWidth="1"/>
    <col min="4613" max="4613" width="18.5703125" style="1" customWidth="1"/>
    <col min="4614" max="4861" width="9.140625" style="1" customWidth="1"/>
    <col min="4862" max="4864" width="3.85546875" style="1"/>
    <col min="4865" max="4865" width="3.85546875" style="1" customWidth="1"/>
    <col min="4866" max="4866" width="4.5703125" style="1" customWidth="1"/>
    <col min="4867" max="4867" width="4.140625" style="1" customWidth="1"/>
    <col min="4868" max="4868" width="61.85546875" style="1" customWidth="1"/>
    <col min="4869" max="4869" width="18.5703125" style="1" customWidth="1"/>
    <col min="4870" max="5117" width="9.140625" style="1" customWidth="1"/>
    <col min="5118" max="5120" width="3.85546875" style="1"/>
    <col min="5121" max="5121" width="3.85546875" style="1" customWidth="1"/>
    <col min="5122" max="5122" width="4.5703125" style="1" customWidth="1"/>
    <col min="5123" max="5123" width="4.140625" style="1" customWidth="1"/>
    <col min="5124" max="5124" width="61.85546875" style="1" customWidth="1"/>
    <col min="5125" max="5125" width="18.5703125" style="1" customWidth="1"/>
    <col min="5126" max="5373" width="9.140625" style="1" customWidth="1"/>
    <col min="5374" max="5376" width="3.85546875" style="1"/>
    <col min="5377" max="5377" width="3.85546875" style="1" customWidth="1"/>
    <col min="5378" max="5378" width="4.5703125" style="1" customWidth="1"/>
    <col min="5379" max="5379" width="4.140625" style="1" customWidth="1"/>
    <col min="5380" max="5380" width="61.85546875" style="1" customWidth="1"/>
    <col min="5381" max="5381" width="18.5703125" style="1" customWidth="1"/>
    <col min="5382" max="5629" width="9.140625" style="1" customWidth="1"/>
    <col min="5630" max="5632" width="3.85546875" style="1"/>
    <col min="5633" max="5633" width="3.85546875" style="1" customWidth="1"/>
    <col min="5634" max="5634" width="4.5703125" style="1" customWidth="1"/>
    <col min="5635" max="5635" width="4.140625" style="1" customWidth="1"/>
    <col min="5636" max="5636" width="61.85546875" style="1" customWidth="1"/>
    <col min="5637" max="5637" width="18.5703125" style="1" customWidth="1"/>
    <col min="5638" max="5885" width="9.140625" style="1" customWidth="1"/>
    <col min="5886" max="5888" width="3.85546875" style="1"/>
    <col min="5889" max="5889" width="3.85546875" style="1" customWidth="1"/>
    <col min="5890" max="5890" width="4.5703125" style="1" customWidth="1"/>
    <col min="5891" max="5891" width="4.140625" style="1" customWidth="1"/>
    <col min="5892" max="5892" width="61.85546875" style="1" customWidth="1"/>
    <col min="5893" max="5893" width="18.5703125" style="1" customWidth="1"/>
    <col min="5894" max="6141" width="9.140625" style="1" customWidth="1"/>
    <col min="6142" max="6144" width="3.85546875" style="1"/>
    <col min="6145" max="6145" width="3.85546875" style="1" customWidth="1"/>
    <col min="6146" max="6146" width="4.5703125" style="1" customWidth="1"/>
    <col min="6147" max="6147" width="4.140625" style="1" customWidth="1"/>
    <col min="6148" max="6148" width="61.85546875" style="1" customWidth="1"/>
    <col min="6149" max="6149" width="18.5703125" style="1" customWidth="1"/>
    <col min="6150" max="6397" width="9.140625" style="1" customWidth="1"/>
    <col min="6398" max="6400" width="3.85546875" style="1"/>
    <col min="6401" max="6401" width="3.85546875" style="1" customWidth="1"/>
    <col min="6402" max="6402" width="4.5703125" style="1" customWidth="1"/>
    <col min="6403" max="6403" width="4.140625" style="1" customWidth="1"/>
    <col min="6404" max="6404" width="61.85546875" style="1" customWidth="1"/>
    <col min="6405" max="6405" width="18.5703125" style="1" customWidth="1"/>
    <col min="6406" max="6653" width="9.140625" style="1" customWidth="1"/>
    <col min="6654" max="6656" width="3.85546875" style="1"/>
    <col min="6657" max="6657" width="3.85546875" style="1" customWidth="1"/>
    <col min="6658" max="6658" width="4.5703125" style="1" customWidth="1"/>
    <col min="6659" max="6659" width="4.140625" style="1" customWidth="1"/>
    <col min="6660" max="6660" width="61.85546875" style="1" customWidth="1"/>
    <col min="6661" max="6661" width="18.5703125" style="1" customWidth="1"/>
    <col min="6662" max="6909" width="9.140625" style="1" customWidth="1"/>
    <col min="6910" max="6912" width="3.85546875" style="1"/>
    <col min="6913" max="6913" width="3.85546875" style="1" customWidth="1"/>
    <col min="6914" max="6914" width="4.5703125" style="1" customWidth="1"/>
    <col min="6915" max="6915" width="4.140625" style="1" customWidth="1"/>
    <col min="6916" max="6916" width="61.85546875" style="1" customWidth="1"/>
    <col min="6917" max="6917" width="18.5703125" style="1" customWidth="1"/>
    <col min="6918" max="7165" width="9.140625" style="1" customWidth="1"/>
    <col min="7166" max="7168" width="3.85546875" style="1"/>
    <col min="7169" max="7169" width="3.85546875" style="1" customWidth="1"/>
    <col min="7170" max="7170" width="4.5703125" style="1" customWidth="1"/>
    <col min="7171" max="7171" width="4.140625" style="1" customWidth="1"/>
    <col min="7172" max="7172" width="61.85546875" style="1" customWidth="1"/>
    <col min="7173" max="7173" width="18.5703125" style="1" customWidth="1"/>
    <col min="7174" max="7421" width="9.140625" style="1" customWidth="1"/>
    <col min="7422" max="7424" width="3.85546875" style="1"/>
    <col min="7425" max="7425" width="3.85546875" style="1" customWidth="1"/>
    <col min="7426" max="7426" width="4.5703125" style="1" customWidth="1"/>
    <col min="7427" max="7427" width="4.140625" style="1" customWidth="1"/>
    <col min="7428" max="7428" width="61.85546875" style="1" customWidth="1"/>
    <col min="7429" max="7429" width="18.5703125" style="1" customWidth="1"/>
    <col min="7430" max="7677" width="9.140625" style="1" customWidth="1"/>
    <col min="7678" max="7680" width="3.85546875" style="1"/>
    <col min="7681" max="7681" width="3.85546875" style="1" customWidth="1"/>
    <col min="7682" max="7682" width="4.5703125" style="1" customWidth="1"/>
    <col min="7683" max="7683" width="4.140625" style="1" customWidth="1"/>
    <col min="7684" max="7684" width="61.85546875" style="1" customWidth="1"/>
    <col min="7685" max="7685" width="18.5703125" style="1" customWidth="1"/>
    <col min="7686" max="7933" width="9.140625" style="1" customWidth="1"/>
    <col min="7934" max="7936" width="3.85546875" style="1"/>
    <col min="7937" max="7937" width="3.85546875" style="1" customWidth="1"/>
    <col min="7938" max="7938" width="4.5703125" style="1" customWidth="1"/>
    <col min="7939" max="7939" width="4.140625" style="1" customWidth="1"/>
    <col min="7940" max="7940" width="61.85546875" style="1" customWidth="1"/>
    <col min="7941" max="7941" width="18.5703125" style="1" customWidth="1"/>
    <col min="7942" max="8189" width="9.140625" style="1" customWidth="1"/>
    <col min="8190" max="8192" width="3.85546875" style="1"/>
    <col min="8193" max="8193" width="3.85546875" style="1" customWidth="1"/>
    <col min="8194" max="8194" width="4.5703125" style="1" customWidth="1"/>
    <col min="8195" max="8195" width="4.140625" style="1" customWidth="1"/>
    <col min="8196" max="8196" width="61.85546875" style="1" customWidth="1"/>
    <col min="8197" max="8197" width="18.5703125" style="1" customWidth="1"/>
    <col min="8198" max="8445" width="9.140625" style="1" customWidth="1"/>
    <col min="8446" max="8448" width="3.85546875" style="1"/>
    <col min="8449" max="8449" width="3.85546875" style="1" customWidth="1"/>
    <col min="8450" max="8450" width="4.5703125" style="1" customWidth="1"/>
    <col min="8451" max="8451" width="4.140625" style="1" customWidth="1"/>
    <col min="8452" max="8452" width="61.85546875" style="1" customWidth="1"/>
    <col min="8453" max="8453" width="18.5703125" style="1" customWidth="1"/>
    <col min="8454" max="8701" width="9.140625" style="1" customWidth="1"/>
    <col min="8702" max="8704" width="3.85546875" style="1"/>
    <col min="8705" max="8705" width="3.85546875" style="1" customWidth="1"/>
    <col min="8706" max="8706" width="4.5703125" style="1" customWidth="1"/>
    <col min="8707" max="8707" width="4.140625" style="1" customWidth="1"/>
    <col min="8708" max="8708" width="61.85546875" style="1" customWidth="1"/>
    <col min="8709" max="8709" width="18.5703125" style="1" customWidth="1"/>
    <col min="8710" max="8957" width="9.140625" style="1" customWidth="1"/>
    <col min="8958" max="8960" width="3.85546875" style="1"/>
    <col min="8961" max="8961" width="3.85546875" style="1" customWidth="1"/>
    <col min="8962" max="8962" width="4.5703125" style="1" customWidth="1"/>
    <col min="8963" max="8963" width="4.140625" style="1" customWidth="1"/>
    <col min="8964" max="8964" width="61.85546875" style="1" customWidth="1"/>
    <col min="8965" max="8965" width="18.5703125" style="1" customWidth="1"/>
    <col min="8966" max="9213" width="9.140625" style="1" customWidth="1"/>
    <col min="9214" max="9216" width="3.85546875" style="1"/>
    <col min="9217" max="9217" width="3.85546875" style="1" customWidth="1"/>
    <col min="9218" max="9218" width="4.5703125" style="1" customWidth="1"/>
    <col min="9219" max="9219" width="4.140625" style="1" customWidth="1"/>
    <col min="9220" max="9220" width="61.85546875" style="1" customWidth="1"/>
    <col min="9221" max="9221" width="18.5703125" style="1" customWidth="1"/>
    <col min="9222" max="9469" width="9.140625" style="1" customWidth="1"/>
    <col min="9470" max="9472" width="3.85546875" style="1"/>
    <col min="9473" max="9473" width="3.85546875" style="1" customWidth="1"/>
    <col min="9474" max="9474" width="4.5703125" style="1" customWidth="1"/>
    <col min="9475" max="9475" width="4.140625" style="1" customWidth="1"/>
    <col min="9476" max="9476" width="61.85546875" style="1" customWidth="1"/>
    <col min="9477" max="9477" width="18.5703125" style="1" customWidth="1"/>
    <col min="9478" max="9725" width="9.140625" style="1" customWidth="1"/>
    <col min="9726" max="9728" width="3.85546875" style="1"/>
    <col min="9729" max="9729" width="3.85546875" style="1" customWidth="1"/>
    <col min="9730" max="9730" width="4.5703125" style="1" customWidth="1"/>
    <col min="9731" max="9731" width="4.140625" style="1" customWidth="1"/>
    <col min="9732" max="9732" width="61.85546875" style="1" customWidth="1"/>
    <col min="9733" max="9733" width="18.5703125" style="1" customWidth="1"/>
    <col min="9734" max="9981" width="9.140625" style="1" customWidth="1"/>
    <col min="9982" max="9984" width="3.85546875" style="1"/>
    <col min="9985" max="9985" width="3.85546875" style="1" customWidth="1"/>
    <col min="9986" max="9986" width="4.5703125" style="1" customWidth="1"/>
    <col min="9987" max="9987" width="4.140625" style="1" customWidth="1"/>
    <col min="9988" max="9988" width="61.85546875" style="1" customWidth="1"/>
    <col min="9989" max="9989" width="18.5703125" style="1" customWidth="1"/>
    <col min="9990" max="10237" width="9.140625" style="1" customWidth="1"/>
    <col min="10238" max="10240" width="3.85546875" style="1"/>
    <col min="10241" max="10241" width="3.85546875" style="1" customWidth="1"/>
    <col min="10242" max="10242" width="4.5703125" style="1" customWidth="1"/>
    <col min="10243" max="10243" width="4.140625" style="1" customWidth="1"/>
    <col min="10244" max="10244" width="61.85546875" style="1" customWidth="1"/>
    <col min="10245" max="10245" width="18.5703125" style="1" customWidth="1"/>
    <col min="10246" max="10493" width="9.140625" style="1" customWidth="1"/>
    <col min="10494" max="10496" width="3.85546875" style="1"/>
    <col min="10497" max="10497" width="3.85546875" style="1" customWidth="1"/>
    <col min="10498" max="10498" width="4.5703125" style="1" customWidth="1"/>
    <col min="10499" max="10499" width="4.140625" style="1" customWidth="1"/>
    <col min="10500" max="10500" width="61.85546875" style="1" customWidth="1"/>
    <col min="10501" max="10501" width="18.5703125" style="1" customWidth="1"/>
    <col min="10502" max="10749" width="9.140625" style="1" customWidth="1"/>
    <col min="10750" max="10752" width="3.85546875" style="1"/>
    <col min="10753" max="10753" width="3.85546875" style="1" customWidth="1"/>
    <col min="10754" max="10754" width="4.5703125" style="1" customWidth="1"/>
    <col min="10755" max="10755" width="4.140625" style="1" customWidth="1"/>
    <col min="10756" max="10756" width="61.85546875" style="1" customWidth="1"/>
    <col min="10757" max="10757" width="18.5703125" style="1" customWidth="1"/>
    <col min="10758" max="11005" width="9.140625" style="1" customWidth="1"/>
    <col min="11006" max="11008" width="3.85546875" style="1"/>
    <col min="11009" max="11009" width="3.85546875" style="1" customWidth="1"/>
    <col min="11010" max="11010" width="4.5703125" style="1" customWidth="1"/>
    <col min="11011" max="11011" width="4.140625" style="1" customWidth="1"/>
    <col min="11012" max="11012" width="61.85546875" style="1" customWidth="1"/>
    <col min="11013" max="11013" width="18.5703125" style="1" customWidth="1"/>
    <col min="11014" max="11261" width="9.140625" style="1" customWidth="1"/>
    <col min="11262" max="11264" width="3.85546875" style="1"/>
    <col min="11265" max="11265" width="3.85546875" style="1" customWidth="1"/>
    <col min="11266" max="11266" width="4.5703125" style="1" customWidth="1"/>
    <col min="11267" max="11267" width="4.140625" style="1" customWidth="1"/>
    <col min="11268" max="11268" width="61.85546875" style="1" customWidth="1"/>
    <col min="11269" max="11269" width="18.5703125" style="1" customWidth="1"/>
    <col min="11270" max="11517" width="9.140625" style="1" customWidth="1"/>
    <col min="11518" max="11520" width="3.85546875" style="1"/>
    <col min="11521" max="11521" width="3.85546875" style="1" customWidth="1"/>
    <col min="11522" max="11522" width="4.5703125" style="1" customWidth="1"/>
    <col min="11523" max="11523" width="4.140625" style="1" customWidth="1"/>
    <col min="11524" max="11524" width="61.85546875" style="1" customWidth="1"/>
    <col min="11525" max="11525" width="18.5703125" style="1" customWidth="1"/>
    <col min="11526" max="11773" width="9.140625" style="1" customWidth="1"/>
    <col min="11774" max="11776" width="3.85546875" style="1"/>
    <col min="11777" max="11777" width="3.85546875" style="1" customWidth="1"/>
    <col min="11778" max="11778" width="4.5703125" style="1" customWidth="1"/>
    <col min="11779" max="11779" width="4.140625" style="1" customWidth="1"/>
    <col min="11780" max="11780" width="61.85546875" style="1" customWidth="1"/>
    <col min="11781" max="11781" width="18.5703125" style="1" customWidth="1"/>
    <col min="11782" max="12029" width="9.140625" style="1" customWidth="1"/>
    <col min="12030" max="12032" width="3.85546875" style="1"/>
    <col min="12033" max="12033" width="3.85546875" style="1" customWidth="1"/>
    <col min="12034" max="12034" width="4.5703125" style="1" customWidth="1"/>
    <col min="12035" max="12035" width="4.140625" style="1" customWidth="1"/>
    <col min="12036" max="12036" width="61.85546875" style="1" customWidth="1"/>
    <col min="12037" max="12037" width="18.5703125" style="1" customWidth="1"/>
    <col min="12038" max="12285" width="9.140625" style="1" customWidth="1"/>
    <col min="12286" max="12288" width="3.85546875" style="1"/>
    <col min="12289" max="12289" width="3.85546875" style="1" customWidth="1"/>
    <col min="12290" max="12290" width="4.5703125" style="1" customWidth="1"/>
    <col min="12291" max="12291" width="4.140625" style="1" customWidth="1"/>
    <col min="12292" max="12292" width="61.85546875" style="1" customWidth="1"/>
    <col min="12293" max="12293" width="18.5703125" style="1" customWidth="1"/>
    <col min="12294" max="12541" width="9.140625" style="1" customWidth="1"/>
    <col min="12542" max="12544" width="3.85546875" style="1"/>
    <col min="12545" max="12545" width="3.85546875" style="1" customWidth="1"/>
    <col min="12546" max="12546" width="4.5703125" style="1" customWidth="1"/>
    <col min="12547" max="12547" width="4.140625" style="1" customWidth="1"/>
    <col min="12548" max="12548" width="61.85546875" style="1" customWidth="1"/>
    <col min="12549" max="12549" width="18.5703125" style="1" customWidth="1"/>
    <col min="12550" max="12797" width="9.140625" style="1" customWidth="1"/>
    <col min="12798" max="12800" width="3.85546875" style="1"/>
    <col min="12801" max="12801" width="3.85546875" style="1" customWidth="1"/>
    <col min="12802" max="12802" width="4.5703125" style="1" customWidth="1"/>
    <col min="12803" max="12803" width="4.140625" style="1" customWidth="1"/>
    <col min="12804" max="12804" width="61.85546875" style="1" customWidth="1"/>
    <col min="12805" max="12805" width="18.5703125" style="1" customWidth="1"/>
    <col min="12806" max="13053" width="9.140625" style="1" customWidth="1"/>
    <col min="13054" max="13056" width="3.85546875" style="1"/>
    <col min="13057" max="13057" width="3.85546875" style="1" customWidth="1"/>
    <col min="13058" max="13058" width="4.5703125" style="1" customWidth="1"/>
    <col min="13059" max="13059" width="4.140625" style="1" customWidth="1"/>
    <col min="13060" max="13060" width="61.85546875" style="1" customWidth="1"/>
    <col min="13061" max="13061" width="18.5703125" style="1" customWidth="1"/>
    <col min="13062" max="13309" width="9.140625" style="1" customWidth="1"/>
    <col min="13310" max="13312" width="3.85546875" style="1"/>
    <col min="13313" max="13313" width="3.85546875" style="1" customWidth="1"/>
    <col min="13314" max="13314" width="4.5703125" style="1" customWidth="1"/>
    <col min="13315" max="13315" width="4.140625" style="1" customWidth="1"/>
    <col min="13316" max="13316" width="61.85546875" style="1" customWidth="1"/>
    <col min="13317" max="13317" width="18.5703125" style="1" customWidth="1"/>
    <col min="13318" max="13565" width="9.140625" style="1" customWidth="1"/>
    <col min="13566" max="13568" width="3.85546875" style="1"/>
    <col min="13569" max="13569" width="3.85546875" style="1" customWidth="1"/>
    <col min="13570" max="13570" width="4.5703125" style="1" customWidth="1"/>
    <col min="13571" max="13571" width="4.140625" style="1" customWidth="1"/>
    <col min="13572" max="13572" width="61.85546875" style="1" customWidth="1"/>
    <col min="13573" max="13573" width="18.5703125" style="1" customWidth="1"/>
    <col min="13574" max="13821" width="9.140625" style="1" customWidth="1"/>
    <col min="13822" max="13824" width="3.85546875" style="1"/>
    <col min="13825" max="13825" width="3.85546875" style="1" customWidth="1"/>
    <col min="13826" max="13826" width="4.5703125" style="1" customWidth="1"/>
    <col min="13827" max="13827" width="4.140625" style="1" customWidth="1"/>
    <col min="13828" max="13828" width="61.85546875" style="1" customWidth="1"/>
    <col min="13829" max="13829" width="18.5703125" style="1" customWidth="1"/>
    <col min="13830" max="14077" width="9.140625" style="1" customWidth="1"/>
    <col min="14078" max="14080" width="3.85546875" style="1"/>
    <col min="14081" max="14081" width="3.85546875" style="1" customWidth="1"/>
    <col min="14082" max="14082" width="4.5703125" style="1" customWidth="1"/>
    <col min="14083" max="14083" width="4.140625" style="1" customWidth="1"/>
    <col min="14084" max="14084" width="61.85546875" style="1" customWidth="1"/>
    <col min="14085" max="14085" width="18.5703125" style="1" customWidth="1"/>
    <col min="14086" max="14333" width="9.140625" style="1" customWidth="1"/>
    <col min="14334" max="14336" width="3.85546875" style="1"/>
    <col min="14337" max="14337" width="3.85546875" style="1" customWidth="1"/>
    <col min="14338" max="14338" width="4.5703125" style="1" customWidth="1"/>
    <col min="14339" max="14339" width="4.140625" style="1" customWidth="1"/>
    <col min="14340" max="14340" width="61.85546875" style="1" customWidth="1"/>
    <col min="14341" max="14341" width="18.5703125" style="1" customWidth="1"/>
    <col min="14342" max="14589" width="9.140625" style="1" customWidth="1"/>
    <col min="14590" max="14592" width="3.85546875" style="1"/>
    <col min="14593" max="14593" width="3.85546875" style="1" customWidth="1"/>
    <col min="14594" max="14594" width="4.5703125" style="1" customWidth="1"/>
    <col min="14595" max="14595" width="4.140625" style="1" customWidth="1"/>
    <col min="14596" max="14596" width="61.85546875" style="1" customWidth="1"/>
    <col min="14597" max="14597" width="18.5703125" style="1" customWidth="1"/>
    <col min="14598" max="14845" width="9.140625" style="1" customWidth="1"/>
    <col min="14846" max="14848" width="3.85546875" style="1"/>
    <col min="14849" max="14849" width="3.85546875" style="1" customWidth="1"/>
    <col min="14850" max="14850" width="4.5703125" style="1" customWidth="1"/>
    <col min="14851" max="14851" width="4.140625" style="1" customWidth="1"/>
    <col min="14852" max="14852" width="61.85546875" style="1" customWidth="1"/>
    <col min="14853" max="14853" width="18.5703125" style="1" customWidth="1"/>
    <col min="14854" max="15101" width="9.140625" style="1" customWidth="1"/>
    <col min="15102" max="15104" width="3.85546875" style="1"/>
    <col min="15105" max="15105" width="3.85546875" style="1" customWidth="1"/>
    <col min="15106" max="15106" width="4.5703125" style="1" customWidth="1"/>
    <col min="15107" max="15107" width="4.140625" style="1" customWidth="1"/>
    <col min="15108" max="15108" width="61.85546875" style="1" customWidth="1"/>
    <col min="15109" max="15109" width="18.5703125" style="1" customWidth="1"/>
    <col min="15110" max="15357" width="9.140625" style="1" customWidth="1"/>
    <col min="15358" max="15360" width="3.85546875" style="1"/>
    <col min="15361" max="15361" width="3.85546875" style="1" customWidth="1"/>
    <col min="15362" max="15362" width="4.5703125" style="1" customWidth="1"/>
    <col min="15363" max="15363" width="4.140625" style="1" customWidth="1"/>
    <col min="15364" max="15364" width="61.85546875" style="1" customWidth="1"/>
    <col min="15365" max="15365" width="18.5703125" style="1" customWidth="1"/>
    <col min="15366" max="15613" width="9.140625" style="1" customWidth="1"/>
    <col min="15614" max="15616" width="3.85546875" style="1"/>
    <col min="15617" max="15617" width="3.85546875" style="1" customWidth="1"/>
    <col min="15618" max="15618" width="4.5703125" style="1" customWidth="1"/>
    <col min="15619" max="15619" width="4.140625" style="1" customWidth="1"/>
    <col min="15620" max="15620" width="61.85546875" style="1" customWidth="1"/>
    <col min="15621" max="15621" width="18.5703125" style="1" customWidth="1"/>
    <col min="15622" max="15869" width="9.140625" style="1" customWidth="1"/>
    <col min="15870" max="15872" width="3.85546875" style="1"/>
    <col min="15873" max="15873" width="3.85546875" style="1" customWidth="1"/>
    <col min="15874" max="15874" width="4.5703125" style="1" customWidth="1"/>
    <col min="15875" max="15875" width="4.140625" style="1" customWidth="1"/>
    <col min="15876" max="15876" width="61.85546875" style="1" customWidth="1"/>
    <col min="15877" max="15877" width="18.5703125" style="1" customWidth="1"/>
    <col min="15878" max="16125" width="9.140625" style="1" customWidth="1"/>
    <col min="16126" max="16128" width="3.85546875" style="1"/>
    <col min="16129" max="16129" width="3.85546875" style="1" customWidth="1"/>
    <col min="16130" max="16130" width="4.5703125" style="1" customWidth="1"/>
    <col min="16131" max="16131" width="4.140625" style="1" customWidth="1"/>
    <col min="16132" max="16132" width="61.85546875" style="1" customWidth="1"/>
    <col min="16133" max="16133" width="18.5703125" style="1" customWidth="1"/>
    <col min="16134" max="16381" width="9.140625" style="1" customWidth="1"/>
    <col min="16382" max="16384" width="3.85546875" style="1"/>
  </cols>
  <sheetData>
    <row r="1" spans="1:13" ht="15.75" x14ac:dyDescent="0.25">
      <c r="A1" s="182" t="s">
        <v>152</v>
      </c>
      <c r="B1" s="182"/>
      <c r="C1" s="182"/>
      <c r="D1" s="182"/>
      <c r="E1" s="182"/>
      <c r="F1" s="182"/>
      <c r="G1" s="182"/>
    </row>
    <row r="2" spans="1:13" ht="15.75" x14ac:dyDescent="0.25">
      <c r="A2" s="122"/>
      <c r="B2" s="122"/>
      <c r="C2" s="122"/>
      <c r="D2" s="122"/>
      <c r="E2" s="122"/>
      <c r="F2" s="122"/>
      <c r="G2" s="122"/>
    </row>
    <row r="3" spans="1:13" ht="15.75" x14ac:dyDescent="0.25">
      <c r="A3" s="182" t="s">
        <v>151</v>
      </c>
      <c r="B3" s="182"/>
      <c r="C3" s="182"/>
      <c r="D3" s="182"/>
      <c r="E3" s="182"/>
      <c r="F3" s="182"/>
      <c r="G3" s="182"/>
    </row>
    <row r="4" spans="1:13" ht="15.75" x14ac:dyDescent="0.25">
      <c r="A4" s="122"/>
      <c r="B4" s="122"/>
      <c r="C4" s="122"/>
      <c r="D4" s="122"/>
      <c r="E4" s="122"/>
      <c r="F4" s="122"/>
      <c r="G4" s="122"/>
    </row>
    <row r="5" spans="1:13" ht="15.75" x14ac:dyDescent="0.25">
      <c r="A5" s="182" t="s">
        <v>268</v>
      </c>
      <c r="B5" s="183"/>
      <c r="C5" s="183"/>
      <c r="D5" s="183"/>
      <c r="E5" s="183"/>
      <c r="F5" s="183"/>
      <c r="G5" s="183"/>
    </row>
    <row r="7" spans="1:13" ht="13.5" thickBot="1" x14ac:dyDescent="0.25">
      <c r="D7" s="2" t="s">
        <v>53</v>
      </c>
      <c r="E7" s="2"/>
      <c r="F7" s="2"/>
      <c r="G7" s="2"/>
    </row>
    <row r="8" spans="1:13" x14ac:dyDescent="0.2">
      <c r="A8" s="3"/>
      <c r="B8" s="4"/>
      <c r="C8" s="4"/>
      <c r="D8" s="4"/>
      <c r="E8" s="5" t="s">
        <v>54</v>
      </c>
      <c r="F8" s="123" t="s">
        <v>148</v>
      </c>
      <c r="G8" s="123" t="s">
        <v>148</v>
      </c>
    </row>
    <row r="9" spans="1:13" x14ac:dyDescent="0.2">
      <c r="A9" s="6"/>
      <c r="B9" s="7"/>
      <c r="C9" s="7"/>
      <c r="D9" s="8" t="s">
        <v>55</v>
      </c>
      <c r="E9" s="74" t="s">
        <v>124</v>
      </c>
      <c r="F9" s="74" t="s">
        <v>126</v>
      </c>
      <c r="G9" s="74" t="s">
        <v>125</v>
      </c>
    </row>
    <row r="10" spans="1:13" ht="13.5" thickBot="1" x14ac:dyDescent="0.25">
      <c r="A10" s="6"/>
      <c r="B10" s="7"/>
      <c r="C10" s="7"/>
      <c r="D10" s="8"/>
      <c r="E10" s="9" t="s">
        <v>56</v>
      </c>
      <c r="F10" s="9" t="s">
        <v>56</v>
      </c>
      <c r="G10" s="9" t="s">
        <v>56</v>
      </c>
    </row>
    <row r="11" spans="1:13" x14ac:dyDescent="0.2">
      <c r="A11" s="10"/>
      <c r="B11" s="11"/>
      <c r="C11" s="11"/>
      <c r="D11" s="12" t="s">
        <v>57</v>
      </c>
      <c r="E11" s="13"/>
      <c r="F11" s="13"/>
      <c r="G11" s="13"/>
    </row>
    <row r="12" spans="1:13" x14ac:dyDescent="0.2">
      <c r="A12" s="14"/>
      <c r="B12" s="15"/>
      <c r="C12" s="15"/>
      <c r="D12" s="16" t="s">
        <v>58</v>
      </c>
      <c r="E12" s="17"/>
      <c r="F12" s="17"/>
      <c r="G12" s="17"/>
    </row>
    <row r="13" spans="1:13" ht="13.5" thickBot="1" x14ac:dyDescent="0.25">
      <c r="A13" s="18"/>
      <c r="B13" s="19"/>
      <c r="C13" s="19"/>
      <c r="D13" s="20" t="s">
        <v>59</v>
      </c>
      <c r="E13" s="21"/>
      <c r="F13" s="21"/>
      <c r="G13" s="21"/>
    </row>
    <row r="14" spans="1:13" ht="16.5" x14ac:dyDescent="0.25">
      <c r="A14" s="14"/>
      <c r="B14" s="15"/>
      <c r="C14" s="15"/>
      <c r="D14" s="22" t="s">
        <v>111</v>
      </c>
      <c r="E14" s="38"/>
      <c r="F14" s="23">
        <v>33</v>
      </c>
      <c r="G14" s="23">
        <v>33</v>
      </c>
      <c r="I14" s="88" t="s">
        <v>107</v>
      </c>
      <c r="J14" s="88" t="s">
        <v>143</v>
      </c>
      <c r="K14" s="88" t="s">
        <v>144</v>
      </c>
      <c r="L14" s="89" t="s">
        <v>177</v>
      </c>
      <c r="M14" s="89"/>
    </row>
    <row r="15" spans="1:13" ht="16.5" x14ac:dyDescent="0.25">
      <c r="A15" s="14"/>
      <c r="B15" s="15"/>
      <c r="C15" s="15"/>
      <c r="D15" s="22" t="s">
        <v>60</v>
      </c>
      <c r="E15" s="23">
        <v>10000</v>
      </c>
      <c r="F15" s="23">
        <v>5254</v>
      </c>
      <c r="G15" s="23">
        <v>5254</v>
      </c>
      <c r="I15" s="90" t="s">
        <v>90</v>
      </c>
      <c r="J15" s="91">
        <v>30501810</v>
      </c>
      <c r="K15" s="91">
        <f>SUM(K16:K19)</f>
        <v>109948765</v>
      </c>
      <c r="L15" s="91"/>
      <c r="M15" s="91"/>
    </row>
    <row r="16" spans="1:13" ht="16.5" x14ac:dyDescent="0.25">
      <c r="A16" s="14"/>
      <c r="B16" s="15"/>
      <c r="C16" s="15"/>
      <c r="D16" s="22" t="s">
        <v>61</v>
      </c>
      <c r="E16" s="23">
        <v>1020000</v>
      </c>
      <c r="F16" s="23">
        <v>1081000</v>
      </c>
      <c r="G16" s="23">
        <v>1081000</v>
      </c>
      <c r="I16" s="92" t="s">
        <v>92</v>
      </c>
      <c r="J16" s="93">
        <v>12587226</v>
      </c>
      <c r="K16" s="93">
        <v>14457317</v>
      </c>
      <c r="L16" s="93"/>
      <c r="M16" s="93"/>
    </row>
    <row r="17" spans="1:13" ht="16.5" x14ac:dyDescent="0.25">
      <c r="A17" s="15"/>
      <c r="B17" s="15"/>
      <c r="C17" s="15"/>
      <c r="D17" s="22" t="s">
        <v>62</v>
      </c>
      <c r="E17" s="27">
        <v>1531214</v>
      </c>
      <c r="F17" s="27">
        <v>1685504</v>
      </c>
      <c r="G17" s="27">
        <v>1685504</v>
      </c>
      <c r="I17" s="92" t="s">
        <v>94</v>
      </c>
      <c r="J17" s="93">
        <v>15353370</v>
      </c>
      <c r="K17" s="93">
        <v>92013100</v>
      </c>
      <c r="L17" s="93"/>
      <c r="M17" s="93"/>
    </row>
    <row r="18" spans="1:13" ht="16.5" x14ac:dyDescent="0.25">
      <c r="A18" s="15"/>
      <c r="B18" s="15"/>
      <c r="C18" s="15"/>
      <c r="D18" s="22" t="s">
        <v>108</v>
      </c>
      <c r="E18" s="27"/>
      <c r="F18" s="27">
        <v>70093</v>
      </c>
      <c r="G18" s="27">
        <v>70093</v>
      </c>
      <c r="I18" s="92" t="s">
        <v>95</v>
      </c>
      <c r="J18" s="93">
        <v>2561214</v>
      </c>
      <c r="K18" s="93">
        <v>2897353</v>
      </c>
      <c r="L18" s="93"/>
      <c r="M18" s="93"/>
    </row>
    <row r="19" spans="1:13" ht="16.5" x14ac:dyDescent="0.25">
      <c r="A19" s="15"/>
      <c r="B19" s="15"/>
      <c r="C19" s="15"/>
      <c r="D19" s="22" t="s">
        <v>110</v>
      </c>
      <c r="E19" s="51"/>
      <c r="F19" s="51">
        <v>55469</v>
      </c>
      <c r="G19" s="51">
        <v>0</v>
      </c>
      <c r="I19" s="92" t="s">
        <v>97</v>
      </c>
      <c r="J19" s="93">
        <v>0</v>
      </c>
      <c r="K19" s="93">
        <v>580995</v>
      </c>
      <c r="L19" s="93"/>
      <c r="M19" s="93"/>
    </row>
    <row r="20" spans="1:13" ht="16.5" x14ac:dyDescent="0.25">
      <c r="A20" s="66" t="s">
        <v>63</v>
      </c>
      <c r="B20" s="70"/>
      <c r="C20" s="70"/>
      <c r="D20" s="71"/>
      <c r="E20" s="28">
        <f>SUM(E15:E17)</f>
        <v>2561214</v>
      </c>
      <c r="F20" s="28">
        <f>SUM(F14:F19)</f>
        <v>2897353</v>
      </c>
      <c r="G20" s="72">
        <f>SUM(G14:G19)</f>
        <v>2841884</v>
      </c>
      <c r="I20" s="92"/>
      <c r="J20" s="93"/>
      <c r="K20" s="93"/>
      <c r="L20" s="93"/>
      <c r="M20" s="93"/>
    </row>
    <row r="21" spans="1:13" ht="17.25" thickBot="1" x14ac:dyDescent="0.3">
      <c r="A21" s="29"/>
      <c r="B21" s="30"/>
      <c r="C21" s="30"/>
      <c r="D21" s="20" t="s">
        <v>64</v>
      </c>
      <c r="E21" s="31"/>
      <c r="F21" s="31"/>
      <c r="G21" s="31"/>
      <c r="I21" s="90" t="s">
        <v>99</v>
      </c>
      <c r="J21" s="91">
        <v>12025387</v>
      </c>
      <c r="K21" s="91">
        <f>SUM(K22:K24)</f>
        <v>23654676</v>
      </c>
      <c r="L21" s="91"/>
      <c r="M21" s="91"/>
    </row>
    <row r="22" spans="1:13" ht="16.5" x14ac:dyDescent="0.25">
      <c r="A22" s="14"/>
      <c r="B22" s="15"/>
      <c r="C22" s="15"/>
      <c r="D22" s="22" t="s">
        <v>65</v>
      </c>
      <c r="E22" s="23">
        <v>7516700</v>
      </c>
      <c r="F22" s="23">
        <v>15000680</v>
      </c>
      <c r="G22" s="23">
        <v>15000680</v>
      </c>
      <c r="H22" s="32"/>
      <c r="I22" s="92" t="s">
        <v>101</v>
      </c>
      <c r="J22" s="93">
        <v>3793913</v>
      </c>
      <c r="K22" s="93">
        <v>3803338</v>
      </c>
      <c r="L22" s="93"/>
      <c r="M22" s="93"/>
    </row>
    <row r="23" spans="1:13" ht="16.5" x14ac:dyDescent="0.25">
      <c r="A23" s="14"/>
      <c r="B23" s="15"/>
      <c r="C23" s="15"/>
      <c r="D23" s="22" t="s">
        <v>66</v>
      </c>
      <c r="E23" s="23">
        <v>119734</v>
      </c>
      <c r="F23" s="23">
        <v>165820</v>
      </c>
      <c r="G23" s="23">
        <v>87626</v>
      </c>
      <c r="I23" s="92" t="s">
        <v>103</v>
      </c>
      <c r="J23" s="93">
        <v>0</v>
      </c>
      <c r="K23" s="93"/>
      <c r="L23" s="93"/>
      <c r="M23" s="93"/>
    </row>
    <row r="24" spans="1:13" ht="16.5" x14ac:dyDescent="0.25">
      <c r="A24" s="18"/>
      <c r="B24" s="19"/>
      <c r="C24" s="19"/>
      <c r="D24" s="33" t="s">
        <v>67</v>
      </c>
      <c r="E24" s="34">
        <v>3646920</v>
      </c>
      <c r="F24" s="34">
        <v>3497930</v>
      </c>
      <c r="G24" s="34">
        <v>3497930</v>
      </c>
      <c r="I24" s="92" t="s">
        <v>105</v>
      </c>
      <c r="J24" s="93">
        <v>8231474</v>
      </c>
      <c r="K24" s="93">
        <v>19851338</v>
      </c>
      <c r="L24" s="93"/>
      <c r="M24" s="93"/>
    </row>
    <row r="25" spans="1:13" ht="16.5" x14ac:dyDescent="0.25">
      <c r="A25" s="18"/>
      <c r="B25" s="19"/>
      <c r="C25" s="19"/>
      <c r="D25" s="33" t="s">
        <v>68</v>
      </c>
      <c r="E25" s="34">
        <v>4728300</v>
      </c>
      <c r="F25" s="34">
        <v>72354827</v>
      </c>
      <c r="G25" s="34">
        <v>71005808</v>
      </c>
      <c r="I25" s="92"/>
      <c r="J25" s="91">
        <v>42527197</v>
      </c>
      <c r="K25" s="91">
        <f>SUM(K21,K15)</f>
        <v>133603441</v>
      </c>
      <c r="L25" s="91"/>
      <c r="M25" s="91"/>
    </row>
    <row r="26" spans="1:13" ht="16.5" x14ac:dyDescent="0.25">
      <c r="A26" s="18"/>
      <c r="B26" s="19"/>
      <c r="C26" s="19"/>
      <c r="D26" s="33" t="s">
        <v>69</v>
      </c>
      <c r="E26" s="34">
        <v>36000</v>
      </c>
      <c r="F26" s="34">
        <v>0</v>
      </c>
      <c r="G26" s="34">
        <v>0</v>
      </c>
    </row>
    <row r="27" spans="1:13" ht="16.5" x14ac:dyDescent="0.25">
      <c r="A27" s="18"/>
      <c r="B27" s="19"/>
      <c r="C27" s="19"/>
      <c r="D27" s="33" t="s">
        <v>70</v>
      </c>
      <c r="E27" s="34">
        <v>1087190</v>
      </c>
      <c r="F27" s="34">
        <v>993843</v>
      </c>
      <c r="G27" s="34">
        <v>985577</v>
      </c>
      <c r="K27" s="134"/>
    </row>
    <row r="28" spans="1:13" ht="16.5" x14ac:dyDescent="0.25">
      <c r="A28" s="70" t="s">
        <v>71</v>
      </c>
      <c r="B28" s="70"/>
      <c r="C28" s="70"/>
      <c r="D28" s="71"/>
      <c r="E28" s="28">
        <f>SUM(E22:E27)</f>
        <v>17134844</v>
      </c>
      <c r="F28" s="28">
        <f>SUM(F22:F27)</f>
        <v>92013100</v>
      </c>
      <c r="G28" s="72">
        <f>SUM(G22:G27)</f>
        <v>90577621</v>
      </c>
    </row>
    <row r="29" spans="1:13" ht="16.5" x14ac:dyDescent="0.25">
      <c r="A29" s="35"/>
      <c r="B29" s="36"/>
      <c r="C29" s="36"/>
      <c r="D29" s="37" t="s">
        <v>72</v>
      </c>
      <c r="E29" s="27"/>
      <c r="F29" s="27"/>
      <c r="G29" s="27"/>
    </row>
    <row r="30" spans="1:13" ht="15" x14ac:dyDescent="0.2">
      <c r="A30" s="24"/>
      <c r="B30" s="25"/>
      <c r="C30" s="25"/>
      <c r="D30" s="39" t="s">
        <v>73</v>
      </c>
      <c r="E30" s="40"/>
      <c r="F30" s="40"/>
      <c r="G30" s="40"/>
    </row>
    <row r="31" spans="1:13" ht="15" x14ac:dyDescent="0.2">
      <c r="A31" s="24"/>
      <c r="B31" s="25"/>
      <c r="C31" s="25"/>
      <c r="D31" s="26" t="s">
        <v>74</v>
      </c>
      <c r="E31" s="40">
        <v>918760</v>
      </c>
      <c r="F31" s="40">
        <v>918760</v>
      </c>
      <c r="G31" s="40">
        <v>918760</v>
      </c>
    </row>
    <row r="32" spans="1:13" ht="15" x14ac:dyDescent="0.2">
      <c r="A32" s="24"/>
      <c r="B32" s="25"/>
      <c r="C32" s="25"/>
      <c r="D32" s="39" t="s">
        <v>75</v>
      </c>
      <c r="E32" s="40">
        <v>2368000</v>
      </c>
      <c r="F32" s="40">
        <v>2368000</v>
      </c>
      <c r="G32" s="40">
        <v>2368000</v>
      </c>
    </row>
    <row r="33" spans="1:13" ht="15" x14ac:dyDescent="0.2">
      <c r="A33" s="24"/>
      <c r="B33" s="25"/>
      <c r="C33" s="25"/>
      <c r="D33" s="39" t="s">
        <v>76</v>
      </c>
      <c r="E33" s="40">
        <v>372280</v>
      </c>
      <c r="F33" s="40">
        <v>372280</v>
      </c>
      <c r="G33" s="40">
        <v>372280</v>
      </c>
    </row>
    <row r="34" spans="1:13" ht="15" x14ac:dyDescent="0.2">
      <c r="A34" s="24"/>
      <c r="B34" s="25"/>
      <c r="C34" s="25"/>
      <c r="D34" s="39" t="s">
        <v>77</v>
      </c>
      <c r="E34" s="40">
        <v>266400</v>
      </c>
      <c r="F34" s="40">
        <v>266400</v>
      </c>
      <c r="G34" s="40">
        <v>266400</v>
      </c>
    </row>
    <row r="35" spans="1:13" ht="15" x14ac:dyDescent="0.2">
      <c r="A35" s="24"/>
      <c r="B35" s="25"/>
      <c r="C35" s="25"/>
      <c r="D35" s="39" t="s">
        <v>147</v>
      </c>
      <c r="E35" s="40">
        <v>4759786</v>
      </c>
      <c r="F35" s="40">
        <v>5759786</v>
      </c>
      <c r="G35" s="40">
        <v>5759786</v>
      </c>
    </row>
    <row r="36" spans="1:13" ht="15" x14ac:dyDescent="0.2">
      <c r="A36" s="24"/>
      <c r="B36" s="25"/>
      <c r="C36" s="25"/>
      <c r="D36" s="39" t="s">
        <v>78</v>
      </c>
      <c r="E36" s="40">
        <v>2702000</v>
      </c>
      <c r="F36" s="40">
        <v>2856491</v>
      </c>
      <c r="G36" s="40">
        <v>2856491</v>
      </c>
      <c r="H36" s="41"/>
    </row>
    <row r="37" spans="1:13" ht="15" x14ac:dyDescent="0.2">
      <c r="A37" s="24"/>
      <c r="B37" s="25"/>
      <c r="C37" s="25"/>
      <c r="D37" s="42" t="s">
        <v>79</v>
      </c>
      <c r="E37" s="40">
        <v>1200000</v>
      </c>
      <c r="F37" s="40">
        <v>1200000</v>
      </c>
      <c r="G37" s="40">
        <v>1200000</v>
      </c>
      <c r="H37" s="43"/>
    </row>
    <row r="38" spans="1:13" ht="15" x14ac:dyDescent="0.2">
      <c r="A38" s="24"/>
      <c r="B38" s="25"/>
      <c r="C38" s="25"/>
      <c r="D38" s="42" t="s">
        <v>118</v>
      </c>
      <c r="E38" s="40"/>
      <c r="F38" s="40">
        <v>715600</v>
      </c>
      <c r="G38" s="40">
        <v>715600</v>
      </c>
      <c r="H38" s="43"/>
    </row>
    <row r="39" spans="1:13" ht="15" x14ac:dyDescent="0.2">
      <c r="A39" s="24"/>
      <c r="B39" s="25"/>
      <c r="C39" s="25"/>
      <c r="D39" s="42" t="s">
        <v>119</v>
      </c>
      <c r="E39" s="40"/>
      <c r="F39" s="40">
        <v>9576338</v>
      </c>
      <c r="G39" s="40">
        <v>9576338</v>
      </c>
      <c r="H39" s="43"/>
    </row>
    <row r="40" spans="1:13" ht="16.5" x14ac:dyDescent="0.25">
      <c r="A40" s="44" t="s">
        <v>80</v>
      </c>
      <c r="B40" s="66"/>
      <c r="C40" s="66"/>
      <c r="D40" s="67"/>
      <c r="E40" s="68">
        <f>SUM(E30:E37)</f>
        <v>12587226</v>
      </c>
      <c r="F40" s="68">
        <f>SUM(F31:F39)</f>
        <v>24033655</v>
      </c>
      <c r="G40" s="69">
        <f>SUM(G31:G39)</f>
        <v>24033655</v>
      </c>
    </row>
    <row r="41" spans="1:13" s="65" customFormat="1" ht="15" customHeight="1" x14ac:dyDescent="0.25">
      <c r="A41" s="24"/>
      <c r="B41" s="25"/>
      <c r="C41" s="25"/>
      <c r="D41" s="39" t="s">
        <v>121</v>
      </c>
      <c r="E41" s="40"/>
      <c r="F41" s="40">
        <v>78000</v>
      </c>
      <c r="G41" s="40">
        <v>78000</v>
      </c>
      <c r="H41" s="41"/>
      <c r="I41" s="1"/>
      <c r="J41" s="1"/>
      <c r="K41" s="1"/>
      <c r="L41" s="1"/>
      <c r="M41" s="1"/>
    </row>
    <row r="42" spans="1:13" ht="17.25" thickBot="1" x14ac:dyDescent="0.3">
      <c r="A42" s="67" t="s">
        <v>122</v>
      </c>
      <c r="B42" s="66"/>
      <c r="C42" s="66"/>
      <c r="D42" s="67"/>
      <c r="E42" s="68"/>
      <c r="F42" s="68">
        <f>SUM(F41)</f>
        <v>78000</v>
      </c>
      <c r="G42" s="69">
        <f>SUM(G41)</f>
        <v>78000</v>
      </c>
      <c r="L42" s="1" t="s">
        <v>120</v>
      </c>
      <c r="M42" s="1" t="s">
        <v>120</v>
      </c>
    </row>
    <row r="43" spans="1:13" ht="16.5" x14ac:dyDescent="0.25">
      <c r="A43" s="45"/>
      <c r="B43" s="46"/>
      <c r="C43" s="46"/>
      <c r="D43" s="47" t="s">
        <v>81</v>
      </c>
      <c r="E43" s="38"/>
      <c r="F43" s="38"/>
      <c r="G43" s="38"/>
    </row>
    <row r="44" spans="1:13" ht="16.5" x14ac:dyDescent="0.25">
      <c r="A44" s="48"/>
      <c r="B44" s="49"/>
      <c r="C44" s="49"/>
      <c r="D44" s="73" t="s">
        <v>123</v>
      </c>
      <c r="E44" s="51">
        <v>6000000</v>
      </c>
      <c r="F44" s="51">
        <v>9553200</v>
      </c>
      <c r="G44" s="51">
        <v>9553200</v>
      </c>
    </row>
    <row r="45" spans="1:13" ht="16.5" x14ac:dyDescent="0.25">
      <c r="A45" s="48"/>
      <c r="B45" s="49"/>
      <c r="C45" s="49"/>
      <c r="D45" s="50" t="s">
        <v>109</v>
      </c>
      <c r="E45" s="51"/>
      <c r="F45" s="51">
        <v>270000</v>
      </c>
      <c r="G45" s="51">
        <v>270000</v>
      </c>
    </row>
    <row r="46" spans="1:13" ht="16.5" x14ac:dyDescent="0.25">
      <c r="A46" s="18"/>
      <c r="B46" s="19"/>
      <c r="C46" s="19" t="s">
        <v>82</v>
      </c>
      <c r="D46" s="33" t="s">
        <v>83</v>
      </c>
      <c r="E46" s="34">
        <v>450000</v>
      </c>
      <c r="F46" s="34">
        <v>451800</v>
      </c>
      <c r="G46" s="34">
        <v>451800</v>
      </c>
    </row>
    <row r="47" spans="1:13" ht="15.75" customHeight="1" thickBot="1" x14ac:dyDescent="0.3">
      <c r="A47" s="52" t="s">
        <v>84</v>
      </c>
      <c r="B47" s="53"/>
      <c r="C47" s="53"/>
      <c r="D47" s="54"/>
      <c r="E47" s="55">
        <f>SUM(E44:E46)</f>
        <v>6450000</v>
      </c>
      <c r="F47" s="55">
        <f>SUM(F44:F46)</f>
        <v>10275000</v>
      </c>
      <c r="G47" s="55">
        <f>SUM(G44:G46)</f>
        <v>10275000</v>
      </c>
    </row>
    <row r="48" spans="1:13" s="32" customFormat="1" ht="17.25" thickBot="1" x14ac:dyDescent="0.3">
      <c r="A48" s="124"/>
      <c r="B48" s="125"/>
      <c r="C48" s="126"/>
      <c r="D48" s="127" t="s">
        <v>85</v>
      </c>
      <c r="E48" s="128">
        <v>3793913</v>
      </c>
      <c r="F48" s="128">
        <v>3803338</v>
      </c>
      <c r="G48" s="128">
        <v>3803338</v>
      </c>
    </row>
    <row r="49" spans="1:7" s="32" customFormat="1" ht="17.25" thickBot="1" x14ac:dyDescent="0.3">
      <c r="A49" s="124"/>
      <c r="B49" s="125"/>
      <c r="C49" s="126"/>
      <c r="D49" s="127" t="s">
        <v>149</v>
      </c>
      <c r="E49" s="128"/>
      <c r="F49" s="128">
        <v>502995</v>
      </c>
      <c r="G49" s="128">
        <v>502995</v>
      </c>
    </row>
    <row r="50" spans="1:7" ht="17.25" thickBot="1" x14ac:dyDescent="0.3">
      <c r="A50" s="56" t="s">
        <v>150</v>
      </c>
      <c r="B50" s="57"/>
      <c r="C50" s="58"/>
      <c r="D50" s="59"/>
      <c r="E50" s="60">
        <f>SUM(E48:E49)</f>
        <v>3793913</v>
      </c>
      <c r="F50" s="60">
        <f t="shared" ref="F50:G50" si="0">SUM(F48:F49)</f>
        <v>4306333</v>
      </c>
      <c r="G50" s="60">
        <f t="shared" si="0"/>
        <v>4306333</v>
      </c>
    </row>
    <row r="51" spans="1:7" ht="17.25" thickBot="1" x14ac:dyDescent="0.3">
      <c r="A51" s="61" t="s">
        <v>86</v>
      </c>
      <c r="B51" s="62"/>
      <c r="C51" s="63"/>
      <c r="D51" s="64"/>
      <c r="E51" s="55">
        <f>SUM(E20,E28,E40,E47,E50,E42)</f>
        <v>42527197</v>
      </c>
      <c r="F51" s="55">
        <f t="shared" ref="F51:G51" si="1">SUM(F20,F28,F40,F47,F50,F42)</f>
        <v>133603441</v>
      </c>
      <c r="G51" s="55">
        <f t="shared" si="1"/>
        <v>132112493</v>
      </c>
    </row>
    <row r="53" spans="1:7" x14ac:dyDescent="0.2">
      <c r="A53" s="7"/>
      <c r="B53" s="7"/>
      <c r="C53" s="7"/>
      <c r="D53" s="7"/>
    </row>
  </sheetData>
  <mergeCells count="3">
    <mergeCell ref="A1:G1"/>
    <mergeCell ref="A5:G5"/>
    <mergeCell ref="A3:G3"/>
  </mergeCells>
  <pageMargins left="0.7" right="0.7" top="0.75" bottom="0.75" header="0.3" footer="0.3"/>
  <pageSetup paperSize="9" scale="65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F22" sqref="F22"/>
    </sheetView>
  </sheetViews>
  <sheetFormatPr defaultRowHeight="15" x14ac:dyDescent="0.25"/>
  <cols>
    <col min="1" max="1" width="37.85546875" style="76" customWidth="1"/>
    <col min="2" max="2" width="21.5703125" style="87" customWidth="1"/>
    <col min="3" max="3" width="23.140625" style="87" bestFit="1" customWidth="1"/>
    <col min="4" max="4" width="34.42578125" style="76" customWidth="1"/>
    <col min="5" max="5" width="21" style="87" customWidth="1"/>
    <col min="6" max="6" width="23.140625" style="87" bestFit="1" customWidth="1"/>
    <col min="7" max="7" width="13.5703125" style="76" bestFit="1" customWidth="1"/>
    <col min="8" max="8" width="30.85546875" style="76" bestFit="1" customWidth="1"/>
    <col min="9" max="9" width="9" style="76" bestFit="1" customWidth="1"/>
    <col min="10" max="11" width="10" style="76" bestFit="1" customWidth="1"/>
    <col min="12" max="12" width="9.140625" style="76"/>
    <col min="13" max="13" width="16" style="76" bestFit="1" customWidth="1"/>
    <col min="14" max="258" width="9.140625" style="76"/>
    <col min="259" max="259" width="37.85546875" style="76" customWidth="1"/>
    <col min="260" max="260" width="21.5703125" style="76" customWidth="1"/>
    <col min="261" max="261" width="34.42578125" style="76" customWidth="1"/>
    <col min="262" max="262" width="21" style="76" customWidth="1"/>
    <col min="263" max="514" width="9.140625" style="76"/>
    <col min="515" max="515" width="37.85546875" style="76" customWidth="1"/>
    <col min="516" max="516" width="21.5703125" style="76" customWidth="1"/>
    <col min="517" max="517" width="34.42578125" style="76" customWidth="1"/>
    <col min="518" max="518" width="21" style="76" customWidth="1"/>
    <col min="519" max="770" width="9.140625" style="76"/>
    <col min="771" max="771" width="37.85546875" style="76" customWidth="1"/>
    <col min="772" max="772" width="21.5703125" style="76" customWidth="1"/>
    <col min="773" max="773" width="34.42578125" style="76" customWidth="1"/>
    <col min="774" max="774" width="21" style="76" customWidth="1"/>
    <col min="775" max="1026" width="9.140625" style="76"/>
    <col min="1027" max="1027" width="37.85546875" style="76" customWidth="1"/>
    <col min="1028" max="1028" width="21.5703125" style="76" customWidth="1"/>
    <col min="1029" max="1029" width="34.42578125" style="76" customWidth="1"/>
    <col min="1030" max="1030" width="21" style="76" customWidth="1"/>
    <col min="1031" max="1282" width="9.140625" style="76"/>
    <col min="1283" max="1283" width="37.85546875" style="76" customWidth="1"/>
    <col min="1284" max="1284" width="21.5703125" style="76" customWidth="1"/>
    <col min="1285" max="1285" width="34.42578125" style="76" customWidth="1"/>
    <col min="1286" max="1286" width="21" style="76" customWidth="1"/>
    <col min="1287" max="1538" width="9.140625" style="76"/>
    <col min="1539" max="1539" width="37.85546875" style="76" customWidth="1"/>
    <col min="1540" max="1540" width="21.5703125" style="76" customWidth="1"/>
    <col min="1541" max="1541" width="34.42578125" style="76" customWidth="1"/>
    <col min="1542" max="1542" width="21" style="76" customWidth="1"/>
    <col min="1543" max="1794" width="9.140625" style="76"/>
    <col min="1795" max="1795" width="37.85546875" style="76" customWidth="1"/>
    <col min="1796" max="1796" width="21.5703125" style="76" customWidth="1"/>
    <col min="1797" max="1797" width="34.42578125" style="76" customWidth="1"/>
    <col min="1798" max="1798" width="21" style="76" customWidth="1"/>
    <col min="1799" max="2050" width="9.140625" style="76"/>
    <col min="2051" max="2051" width="37.85546875" style="76" customWidth="1"/>
    <col min="2052" max="2052" width="21.5703125" style="76" customWidth="1"/>
    <col min="2053" max="2053" width="34.42578125" style="76" customWidth="1"/>
    <col min="2054" max="2054" width="21" style="76" customWidth="1"/>
    <col min="2055" max="2306" width="9.140625" style="76"/>
    <col min="2307" max="2307" width="37.85546875" style="76" customWidth="1"/>
    <col min="2308" max="2308" width="21.5703125" style="76" customWidth="1"/>
    <col min="2309" max="2309" width="34.42578125" style="76" customWidth="1"/>
    <col min="2310" max="2310" width="21" style="76" customWidth="1"/>
    <col min="2311" max="2562" width="9.140625" style="76"/>
    <col min="2563" max="2563" width="37.85546875" style="76" customWidth="1"/>
    <col min="2564" max="2564" width="21.5703125" style="76" customWidth="1"/>
    <col min="2565" max="2565" width="34.42578125" style="76" customWidth="1"/>
    <col min="2566" max="2566" width="21" style="76" customWidth="1"/>
    <col min="2567" max="2818" width="9.140625" style="76"/>
    <col min="2819" max="2819" width="37.85546875" style="76" customWidth="1"/>
    <col min="2820" max="2820" width="21.5703125" style="76" customWidth="1"/>
    <col min="2821" max="2821" width="34.42578125" style="76" customWidth="1"/>
    <col min="2822" max="2822" width="21" style="76" customWidth="1"/>
    <col min="2823" max="3074" width="9.140625" style="76"/>
    <col min="3075" max="3075" width="37.85546875" style="76" customWidth="1"/>
    <col min="3076" max="3076" width="21.5703125" style="76" customWidth="1"/>
    <col min="3077" max="3077" width="34.42578125" style="76" customWidth="1"/>
    <col min="3078" max="3078" width="21" style="76" customWidth="1"/>
    <col min="3079" max="3330" width="9.140625" style="76"/>
    <col min="3331" max="3331" width="37.85546875" style="76" customWidth="1"/>
    <col min="3332" max="3332" width="21.5703125" style="76" customWidth="1"/>
    <col min="3333" max="3333" width="34.42578125" style="76" customWidth="1"/>
    <col min="3334" max="3334" width="21" style="76" customWidth="1"/>
    <col min="3335" max="3586" width="9.140625" style="76"/>
    <col min="3587" max="3587" width="37.85546875" style="76" customWidth="1"/>
    <col min="3588" max="3588" width="21.5703125" style="76" customWidth="1"/>
    <col min="3589" max="3589" width="34.42578125" style="76" customWidth="1"/>
    <col min="3590" max="3590" width="21" style="76" customWidth="1"/>
    <col min="3591" max="3842" width="9.140625" style="76"/>
    <col min="3843" max="3843" width="37.85546875" style="76" customWidth="1"/>
    <col min="3844" max="3844" width="21.5703125" style="76" customWidth="1"/>
    <col min="3845" max="3845" width="34.42578125" style="76" customWidth="1"/>
    <col min="3846" max="3846" width="21" style="76" customWidth="1"/>
    <col min="3847" max="4098" width="9.140625" style="76"/>
    <col min="4099" max="4099" width="37.85546875" style="76" customWidth="1"/>
    <col min="4100" max="4100" width="21.5703125" style="76" customWidth="1"/>
    <col min="4101" max="4101" width="34.42578125" style="76" customWidth="1"/>
    <col min="4102" max="4102" width="21" style="76" customWidth="1"/>
    <col min="4103" max="4354" width="9.140625" style="76"/>
    <col min="4355" max="4355" width="37.85546875" style="76" customWidth="1"/>
    <col min="4356" max="4356" width="21.5703125" style="76" customWidth="1"/>
    <col min="4357" max="4357" width="34.42578125" style="76" customWidth="1"/>
    <col min="4358" max="4358" width="21" style="76" customWidth="1"/>
    <col min="4359" max="4610" width="9.140625" style="76"/>
    <col min="4611" max="4611" width="37.85546875" style="76" customWidth="1"/>
    <col min="4612" max="4612" width="21.5703125" style="76" customWidth="1"/>
    <col min="4613" max="4613" width="34.42578125" style="76" customWidth="1"/>
    <col min="4614" max="4614" width="21" style="76" customWidth="1"/>
    <col min="4615" max="4866" width="9.140625" style="76"/>
    <col min="4867" max="4867" width="37.85546875" style="76" customWidth="1"/>
    <col min="4868" max="4868" width="21.5703125" style="76" customWidth="1"/>
    <col min="4869" max="4869" width="34.42578125" style="76" customWidth="1"/>
    <col min="4870" max="4870" width="21" style="76" customWidth="1"/>
    <col min="4871" max="5122" width="9.140625" style="76"/>
    <col min="5123" max="5123" width="37.85546875" style="76" customWidth="1"/>
    <col min="5124" max="5124" width="21.5703125" style="76" customWidth="1"/>
    <col min="5125" max="5125" width="34.42578125" style="76" customWidth="1"/>
    <col min="5126" max="5126" width="21" style="76" customWidth="1"/>
    <col min="5127" max="5378" width="9.140625" style="76"/>
    <col min="5379" max="5379" width="37.85546875" style="76" customWidth="1"/>
    <col min="5380" max="5380" width="21.5703125" style="76" customWidth="1"/>
    <col min="5381" max="5381" width="34.42578125" style="76" customWidth="1"/>
    <col min="5382" max="5382" width="21" style="76" customWidth="1"/>
    <col min="5383" max="5634" width="9.140625" style="76"/>
    <col min="5635" max="5635" width="37.85546875" style="76" customWidth="1"/>
    <col min="5636" max="5636" width="21.5703125" style="76" customWidth="1"/>
    <col min="5637" max="5637" width="34.42578125" style="76" customWidth="1"/>
    <col min="5638" max="5638" width="21" style="76" customWidth="1"/>
    <col min="5639" max="5890" width="9.140625" style="76"/>
    <col min="5891" max="5891" width="37.85546875" style="76" customWidth="1"/>
    <col min="5892" max="5892" width="21.5703125" style="76" customWidth="1"/>
    <col min="5893" max="5893" width="34.42578125" style="76" customWidth="1"/>
    <col min="5894" max="5894" width="21" style="76" customWidth="1"/>
    <col min="5895" max="6146" width="9.140625" style="76"/>
    <col min="6147" max="6147" width="37.85546875" style="76" customWidth="1"/>
    <col min="6148" max="6148" width="21.5703125" style="76" customWidth="1"/>
    <col min="6149" max="6149" width="34.42578125" style="76" customWidth="1"/>
    <col min="6150" max="6150" width="21" style="76" customWidth="1"/>
    <col min="6151" max="6402" width="9.140625" style="76"/>
    <col min="6403" max="6403" width="37.85546875" style="76" customWidth="1"/>
    <col min="6404" max="6404" width="21.5703125" style="76" customWidth="1"/>
    <col min="6405" max="6405" width="34.42578125" style="76" customWidth="1"/>
    <col min="6406" max="6406" width="21" style="76" customWidth="1"/>
    <col min="6407" max="6658" width="9.140625" style="76"/>
    <col min="6659" max="6659" width="37.85546875" style="76" customWidth="1"/>
    <col min="6660" max="6660" width="21.5703125" style="76" customWidth="1"/>
    <col min="6661" max="6661" width="34.42578125" style="76" customWidth="1"/>
    <col min="6662" max="6662" width="21" style="76" customWidth="1"/>
    <col min="6663" max="6914" width="9.140625" style="76"/>
    <col min="6915" max="6915" width="37.85546875" style="76" customWidth="1"/>
    <col min="6916" max="6916" width="21.5703125" style="76" customWidth="1"/>
    <col min="6917" max="6917" width="34.42578125" style="76" customWidth="1"/>
    <col min="6918" max="6918" width="21" style="76" customWidth="1"/>
    <col min="6919" max="7170" width="9.140625" style="76"/>
    <col min="7171" max="7171" width="37.85546875" style="76" customWidth="1"/>
    <col min="7172" max="7172" width="21.5703125" style="76" customWidth="1"/>
    <col min="7173" max="7173" width="34.42578125" style="76" customWidth="1"/>
    <col min="7174" max="7174" width="21" style="76" customWidth="1"/>
    <col min="7175" max="7426" width="9.140625" style="76"/>
    <col min="7427" max="7427" width="37.85546875" style="76" customWidth="1"/>
    <col min="7428" max="7428" width="21.5703125" style="76" customWidth="1"/>
    <col min="7429" max="7429" width="34.42578125" style="76" customWidth="1"/>
    <col min="7430" max="7430" width="21" style="76" customWidth="1"/>
    <col min="7431" max="7682" width="9.140625" style="76"/>
    <col min="7683" max="7683" width="37.85546875" style="76" customWidth="1"/>
    <col min="7684" max="7684" width="21.5703125" style="76" customWidth="1"/>
    <col min="7685" max="7685" width="34.42578125" style="76" customWidth="1"/>
    <col min="7686" max="7686" width="21" style="76" customWidth="1"/>
    <col min="7687" max="7938" width="9.140625" style="76"/>
    <col min="7939" max="7939" width="37.85546875" style="76" customWidth="1"/>
    <col min="7940" max="7940" width="21.5703125" style="76" customWidth="1"/>
    <col min="7941" max="7941" width="34.42578125" style="76" customWidth="1"/>
    <col min="7942" max="7942" width="21" style="76" customWidth="1"/>
    <col min="7943" max="8194" width="9.140625" style="76"/>
    <col min="8195" max="8195" width="37.85546875" style="76" customWidth="1"/>
    <col min="8196" max="8196" width="21.5703125" style="76" customWidth="1"/>
    <col min="8197" max="8197" width="34.42578125" style="76" customWidth="1"/>
    <col min="8198" max="8198" width="21" style="76" customWidth="1"/>
    <col min="8199" max="8450" width="9.140625" style="76"/>
    <col min="8451" max="8451" width="37.85546875" style="76" customWidth="1"/>
    <col min="8452" max="8452" width="21.5703125" style="76" customWidth="1"/>
    <col min="8453" max="8453" width="34.42578125" style="76" customWidth="1"/>
    <col min="8454" max="8454" width="21" style="76" customWidth="1"/>
    <col min="8455" max="8706" width="9.140625" style="76"/>
    <col min="8707" max="8707" width="37.85546875" style="76" customWidth="1"/>
    <col min="8708" max="8708" width="21.5703125" style="76" customWidth="1"/>
    <col min="8709" max="8709" width="34.42578125" style="76" customWidth="1"/>
    <col min="8710" max="8710" width="21" style="76" customWidth="1"/>
    <col min="8711" max="8962" width="9.140625" style="76"/>
    <col min="8963" max="8963" width="37.85546875" style="76" customWidth="1"/>
    <col min="8964" max="8964" width="21.5703125" style="76" customWidth="1"/>
    <col min="8965" max="8965" width="34.42578125" style="76" customWidth="1"/>
    <col min="8966" max="8966" width="21" style="76" customWidth="1"/>
    <col min="8967" max="9218" width="9.140625" style="76"/>
    <col min="9219" max="9219" width="37.85546875" style="76" customWidth="1"/>
    <col min="9220" max="9220" width="21.5703125" style="76" customWidth="1"/>
    <col min="9221" max="9221" width="34.42578125" style="76" customWidth="1"/>
    <col min="9222" max="9222" width="21" style="76" customWidth="1"/>
    <col min="9223" max="9474" width="9.140625" style="76"/>
    <col min="9475" max="9475" width="37.85546875" style="76" customWidth="1"/>
    <col min="9476" max="9476" width="21.5703125" style="76" customWidth="1"/>
    <col min="9477" max="9477" width="34.42578125" style="76" customWidth="1"/>
    <col min="9478" max="9478" width="21" style="76" customWidth="1"/>
    <col min="9479" max="9730" width="9.140625" style="76"/>
    <col min="9731" max="9731" width="37.85546875" style="76" customWidth="1"/>
    <col min="9732" max="9732" width="21.5703125" style="76" customWidth="1"/>
    <col min="9733" max="9733" width="34.42578125" style="76" customWidth="1"/>
    <col min="9734" max="9734" width="21" style="76" customWidth="1"/>
    <col min="9735" max="9986" width="9.140625" style="76"/>
    <col min="9987" max="9987" width="37.85546875" style="76" customWidth="1"/>
    <col min="9988" max="9988" width="21.5703125" style="76" customWidth="1"/>
    <col min="9989" max="9989" width="34.42578125" style="76" customWidth="1"/>
    <col min="9990" max="9990" width="21" style="76" customWidth="1"/>
    <col min="9991" max="10242" width="9.140625" style="76"/>
    <col min="10243" max="10243" width="37.85546875" style="76" customWidth="1"/>
    <col min="10244" max="10244" width="21.5703125" style="76" customWidth="1"/>
    <col min="10245" max="10245" width="34.42578125" style="76" customWidth="1"/>
    <col min="10246" max="10246" width="21" style="76" customWidth="1"/>
    <col min="10247" max="10498" width="9.140625" style="76"/>
    <col min="10499" max="10499" width="37.85546875" style="76" customWidth="1"/>
    <col min="10500" max="10500" width="21.5703125" style="76" customWidth="1"/>
    <col min="10501" max="10501" width="34.42578125" style="76" customWidth="1"/>
    <col min="10502" max="10502" width="21" style="76" customWidth="1"/>
    <col min="10503" max="10754" width="9.140625" style="76"/>
    <col min="10755" max="10755" width="37.85546875" style="76" customWidth="1"/>
    <col min="10756" max="10756" width="21.5703125" style="76" customWidth="1"/>
    <col min="10757" max="10757" width="34.42578125" style="76" customWidth="1"/>
    <col min="10758" max="10758" width="21" style="76" customWidth="1"/>
    <col min="10759" max="11010" width="9.140625" style="76"/>
    <col min="11011" max="11011" width="37.85546875" style="76" customWidth="1"/>
    <col min="11012" max="11012" width="21.5703125" style="76" customWidth="1"/>
    <col min="11013" max="11013" width="34.42578125" style="76" customWidth="1"/>
    <col min="11014" max="11014" width="21" style="76" customWidth="1"/>
    <col min="11015" max="11266" width="9.140625" style="76"/>
    <col min="11267" max="11267" width="37.85546875" style="76" customWidth="1"/>
    <col min="11268" max="11268" width="21.5703125" style="76" customWidth="1"/>
    <col min="11269" max="11269" width="34.42578125" style="76" customWidth="1"/>
    <col min="11270" max="11270" width="21" style="76" customWidth="1"/>
    <col min="11271" max="11522" width="9.140625" style="76"/>
    <col min="11523" max="11523" width="37.85546875" style="76" customWidth="1"/>
    <col min="11524" max="11524" width="21.5703125" style="76" customWidth="1"/>
    <col min="11525" max="11525" width="34.42578125" style="76" customWidth="1"/>
    <col min="11526" max="11526" width="21" style="76" customWidth="1"/>
    <col min="11527" max="11778" width="9.140625" style="76"/>
    <col min="11779" max="11779" width="37.85546875" style="76" customWidth="1"/>
    <col min="11780" max="11780" width="21.5703125" style="76" customWidth="1"/>
    <col min="11781" max="11781" width="34.42578125" style="76" customWidth="1"/>
    <col min="11782" max="11782" width="21" style="76" customWidth="1"/>
    <col min="11783" max="12034" width="9.140625" style="76"/>
    <col min="12035" max="12035" width="37.85546875" style="76" customWidth="1"/>
    <col min="12036" max="12036" width="21.5703125" style="76" customWidth="1"/>
    <col min="12037" max="12037" width="34.42578125" style="76" customWidth="1"/>
    <col min="12038" max="12038" width="21" style="76" customWidth="1"/>
    <col min="12039" max="12290" width="9.140625" style="76"/>
    <col min="12291" max="12291" width="37.85546875" style="76" customWidth="1"/>
    <col min="12292" max="12292" width="21.5703125" style="76" customWidth="1"/>
    <col min="12293" max="12293" width="34.42578125" style="76" customWidth="1"/>
    <col min="12294" max="12294" width="21" style="76" customWidth="1"/>
    <col min="12295" max="12546" width="9.140625" style="76"/>
    <col min="12547" max="12547" width="37.85546875" style="76" customWidth="1"/>
    <col min="12548" max="12548" width="21.5703125" style="76" customWidth="1"/>
    <col min="12549" max="12549" width="34.42578125" style="76" customWidth="1"/>
    <col min="12550" max="12550" width="21" style="76" customWidth="1"/>
    <col min="12551" max="12802" width="9.140625" style="76"/>
    <col min="12803" max="12803" width="37.85546875" style="76" customWidth="1"/>
    <col min="12804" max="12804" width="21.5703125" style="76" customWidth="1"/>
    <col min="12805" max="12805" width="34.42578125" style="76" customWidth="1"/>
    <col min="12806" max="12806" width="21" style="76" customWidth="1"/>
    <col min="12807" max="13058" width="9.140625" style="76"/>
    <col min="13059" max="13059" width="37.85546875" style="76" customWidth="1"/>
    <col min="13060" max="13060" width="21.5703125" style="76" customWidth="1"/>
    <col min="13061" max="13061" width="34.42578125" style="76" customWidth="1"/>
    <col min="13062" max="13062" width="21" style="76" customWidth="1"/>
    <col min="13063" max="13314" width="9.140625" style="76"/>
    <col min="13315" max="13315" width="37.85546875" style="76" customWidth="1"/>
    <col min="13316" max="13316" width="21.5703125" style="76" customWidth="1"/>
    <col min="13317" max="13317" width="34.42578125" style="76" customWidth="1"/>
    <col min="13318" max="13318" width="21" style="76" customWidth="1"/>
    <col min="13319" max="13570" width="9.140625" style="76"/>
    <col min="13571" max="13571" width="37.85546875" style="76" customWidth="1"/>
    <col min="13572" max="13572" width="21.5703125" style="76" customWidth="1"/>
    <col min="13573" max="13573" width="34.42578125" style="76" customWidth="1"/>
    <col min="13574" max="13574" width="21" style="76" customWidth="1"/>
    <col min="13575" max="13826" width="9.140625" style="76"/>
    <col min="13827" max="13827" width="37.85546875" style="76" customWidth="1"/>
    <col min="13828" max="13828" width="21.5703125" style="76" customWidth="1"/>
    <col min="13829" max="13829" width="34.42578125" style="76" customWidth="1"/>
    <col min="13830" max="13830" width="21" style="76" customWidth="1"/>
    <col min="13831" max="14082" width="9.140625" style="76"/>
    <col min="14083" max="14083" width="37.85546875" style="76" customWidth="1"/>
    <col min="14084" max="14084" width="21.5703125" style="76" customWidth="1"/>
    <col min="14085" max="14085" width="34.42578125" style="76" customWidth="1"/>
    <col min="14086" max="14086" width="21" style="76" customWidth="1"/>
    <col min="14087" max="14338" width="9.140625" style="76"/>
    <col min="14339" max="14339" width="37.85546875" style="76" customWidth="1"/>
    <col min="14340" max="14340" width="21.5703125" style="76" customWidth="1"/>
    <col min="14341" max="14341" width="34.42578125" style="76" customWidth="1"/>
    <col min="14342" max="14342" width="21" style="76" customWidth="1"/>
    <col min="14343" max="14594" width="9.140625" style="76"/>
    <col min="14595" max="14595" width="37.85546875" style="76" customWidth="1"/>
    <col min="14596" max="14596" width="21.5703125" style="76" customWidth="1"/>
    <col min="14597" max="14597" width="34.42578125" style="76" customWidth="1"/>
    <col min="14598" max="14598" width="21" style="76" customWidth="1"/>
    <col min="14599" max="14850" width="9.140625" style="76"/>
    <col min="14851" max="14851" width="37.85546875" style="76" customWidth="1"/>
    <col min="14852" max="14852" width="21.5703125" style="76" customWidth="1"/>
    <col min="14853" max="14853" width="34.42578125" style="76" customWidth="1"/>
    <col min="14854" max="14854" width="21" style="76" customWidth="1"/>
    <col min="14855" max="15106" width="9.140625" style="76"/>
    <col min="15107" max="15107" width="37.85546875" style="76" customWidth="1"/>
    <col min="15108" max="15108" width="21.5703125" style="76" customWidth="1"/>
    <col min="15109" max="15109" width="34.42578125" style="76" customWidth="1"/>
    <col min="15110" max="15110" width="21" style="76" customWidth="1"/>
    <col min="15111" max="15362" width="9.140625" style="76"/>
    <col min="15363" max="15363" width="37.85546875" style="76" customWidth="1"/>
    <col min="15364" max="15364" width="21.5703125" style="76" customWidth="1"/>
    <col min="15365" max="15365" width="34.42578125" style="76" customWidth="1"/>
    <col min="15366" max="15366" width="21" style="76" customWidth="1"/>
    <col min="15367" max="15618" width="9.140625" style="76"/>
    <col min="15619" max="15619" width="37.85546875" style="76" customWidth="1"/>
    <col min="15620" max="15620" width="21.5703125" style="76" customWidth="1"/>
    <col min="15621" max="15621" width="34.42578125" style="76" customWidth="1"/>
    <col min="15622" max="15622" width="21" style="76" customWidth="1"/>
    <col min="15623" max="15874" width="9.140625" style="76"/>
    <col min="15875" max="15875" width="37.85546875" style="76" customWidth="1"/>
    <col min="15876" max="15876" width="21.5703125" style="76" customWidth="1"/>
    <col min="15877" max="15877" width="34.42578125" style="76" customWidth="1"/>
    <col min="15878" max="15878" width="21" style="76" customWidth="1"/>
    <col min="15879" max="16130" width="9.140625" style="76"/>
    <col min="16131" max="16131" width="37.85546875" style="76" customWidth="1"/>
    <col min="16132" max="16132" width="21.5703125" style="76" customWidth="1"/>
    <col min="16133" max="16133" width="34.42578125" style="76" customWidth="1"/>
    <col min="16134" max="16134" width="21" style="76" customWidth="1"/>
    <col min="16135" max="16384" width="9.140625" style="76"/>
  </cols>
  <sheetData>
    <row r="1" spans="1:7" ht="15.75" x14ac:dyDescent="0.25">
      <c r="A1" s="194" t="s">
        <v>265</v>
      </c>
      <c r="B1" s="195"/>
      <c r="C1" s="195"/>
      <c r="D1" s="195"/>
      <c r="E1" s="195"/>
      <c r="F1" s="75"/>
    </row>
    <row r="2" spans="1:7" ht="15.75" x14ac:dyDescent="0.25">
      <c r="A2" s="195" t="s">
        <v>87</v>
      </c>
      <c r="B2" s="195"/>
      <c r="C2" s="195"/>
      <c r="D2" s="195"/>
      <c r="E2" s="195"/>
      <c r="F2" s="75"/>
    </row>
    <row r="4" spans="1:7" ht="15.75" x14ac:dyDescent="0.25">
      <c r="A4" s="196" t="s">
        <v>0</v>
      </c>
      <c r="B4" s="197"/>
      <c r="C4" s="197"/>
      <c r="D4" s="197"/>
      <c r="E4" s="197"/>
      <c r="F4" s="77"/>
    </row>
    <row r="6" spans="1:7" ht="35.1" customHeight="1" x14ac:dyDescent="0.25">
      <c r="A6" s="78" t="s">
        <v>88</v>
      </c>
      <c r="B6" s="79" t="s">
        <v>143</v>
      </c>
      <c r="C6" s="80" t="s">
        <v>144</v>
      </c>
      <c r="D6" s="78" t="s">
        <v>107</v>
      </c>
      <c r="E6" s="79" t="s">
        <v>143</v>
      </c>
      <c r="F6" s="79" t="s">
        <v>144</v>
      </c>
    </row>
    <row r="7" spans="1:7" ht="35.1" customHeight="1" x14ac:dyDescent="0.25">
      <c r="A7" s="81" t="s">
        <v>89</v>
      </c>
      <c r="B7" s="82">
        <f>SUM(B8:B12)</f>
        <v>30501810</v>
      </c>
      <c r="C7" s="82">
        <f>SUM(C8:C12)</f>
        <v>52051675</v>
      </c>
      <c r="D7" s="81" t="s">
        <v>90</v>
      </c>
      <c r="E7" s="82">
        <f>SUM(E8:E11)</f>
        <v>30501810</v>
      </c>
      <c r="F7" s="82">
        <f>SUM(F8:F11)</f>
        <v>52051675</v>
      </c>
      <c r="G7" s="83"/>
    </row>
    <row r="8" spans="1:7" ht="35.1" customHeight="1" x14ac:dyDescent="0.25">
      <c r="A8" s="84" t="s">
        <v>91</v>
      </c>
      <c r="B8" s="85">
        <v>10325054</v>
      </c>
      <c r="C8" s="85">
        <v>12835113</v>
      </c>
      <c r="D8" s="84" t="s">
        <v>92</v>
      </c>
      <c r="E8" s="85">
        <v>12587226</v>
      </c>
      <c r="F8" s="85">
        <v>14457317</v>
      </c>
    </row>
    <row r="9" spans="1:7" ht="35.1" customHeight="1" x14ac:dyDescent="0.25">
      <c r="A9" s="84" t="s">
        <v>93</v>
      </c>
      <c r="B9" s="85">
        <v>2616772</v>
      </c>
      <c r="C9" s="85">
        <v>2852449</v>
      </c>
      <c r="D9" s="84" t="s">
        <v>94</v>
      </c>
      <c r="E9" s="85">
        <v>15353370</v>
      </c>
      <c r="F9" s="85">
        <v>34116010</v>
      </c>
      <c r="G9" s="83"/>
    </row>
    <row r="10" spans="1:7" ht="35.1" customHeight="1" x14ac:dyDescent="0.25">
      <c r="A10" s="84" t="s">
        <v>41</v>
      </c>
      <c r="B10" s="85">
        <v>12220759</v>
      </c>
      <c r="C10" s="85">
        <v>14503076</v>
      </c>
      <c r="D10" s="84" t="s">
        <v>95</v>
      </c>
      <c r="E10" s="85">
        <v>2561214</v>
      </c>
      <c r="F10" s="85">
        <v>2897353</v>
      </c>
    </row>
    <row r="11" spans="1:7" ht="35.1" customHeight="1" x14ac:dyDescent="0.25">
      <c r="A11" s="84" t="s">
        <v>96</v>
      </c>
      <c r="B11" s="85">
        <v>2702000</v>
      </c>
      <c r="C11" s="85">
        <v>3714568</v>
      </c>
      <c r="D11" s="84" t="s">
        <v>97</v>
      </c>
      <c r="E11" s="85">
        <v>0</v>
      </c>
      <c r="F11" s="85">
        <v>580995</v>
      </c>
    </row>
    <row r="12" spans="1:7" ht="35.1" customHeight="1" x14ac:dyDescent="0.25">
      <c r="A12" s="133" t="s">
        <v>171</v>
      </c>
      <c r="B12" s="86">
        <v>2637225</v>
      </c>
      <c r="C12" s="86">
        <v>18146469</v>
      </c>
      <c r="D12" s="84"/>
      <c r="E12" s="85"/>
      <c r="F12" s="85"/>
    </row>
    <row r="13" spans="1:7" ht="35.1" customHeight="1" x14ac:dyDescent="0.25">
      <c r="A13" s="81" t="s">
        <v>98</v>
      </c>
      <c r="B13" s="82">
        <f>SUM(B14:B16)</f>
        <v>12025387</v>
      </c>
      <c r="C13" s="82">
        <f>SUM(C14:C16)</f>
        <v>81551766</v>
      </c>
      <c r="D13" s="81" t="s">
        <v>99</v>
      </c>
      <c r="E13" s="82">
        <f>SUM(E14:E16)</f>
        <v>12025387</v>
      </c>
      <c r="F13" s="82">
        <f>SUM(F14:F16)</f>
        <v>81551766</v>
      </c>
    </row>
    <row r="14" spans="1:7" ht="35.1" customHeight="1" x14ac:dyDescent="0.25">
      <c r="A14" s="84" t="s">
        <v>100</v>
      </c>
      <c r="B14" s="85">
        <v>12025387</v>
      </c>
      <c r="C14" s="85">
        <v>25247629</v>
      </c>
      <c r="D14" s="84" t="s">
        <v>101</v>
      </c>
      <c r="E14" s="85">
        <v>3793913</v>
      </c>
      <c r="F14" s="85">
        <v>3803338</v>
      </c>
    </row>
    <row r="15" spans="1:7" ht="35.1" customHeight="1" x14ac:dyDescent="0.25">
      <c r="A15" s="84" t="s">
        <v>102</v>
      </c>
      <c r="B15" s="85">
        <v>0</v>
      </c>
      <c r="C15" s="85">
        <v>56238017</v>
      </c>
      <c r="D15" s="84" t="s">
        <v>103</v>
      </c>
      <c r="E15" s="85">
        <v>0</v>
      </c>
      <c r="F15" s="85"/>
    </row>
    <row r="16" spans="1:7" ht="35.1" customHeight="1" x14ac:dyDescent="0.25">
      <c r="A16" s="84" t="s">
        <v>104</v>
      </c>
      <c r="B16" s="85">
        <v>0</v>
      </c>
      <c r="C16" s="85">
        <v>66120</v>
      </c>
      <c r="D16" s="84" t="s">
        <v>105</v>
      </c>
      <c r="E16" s="85">
        <v>8231474</v>
      </c>
      <c r="F16" s="85">
        <v>77748428</v>
      </c>
    </row>
    <row r="17" spans="1:6" ht="35.1" customHeight="1" x14ac:dyDescent="0.25">
      <c r="A17" s="81" t="s">
        <v>106</v>
      </c>
      <c r="B17" s="82">
        <f>SUM(B7,B13,)</f>
        <v>42527197</v>
      </c>
      <c r="C17" s="82">
        <f>SUM(C7,C13,)</f>
        <v>133603441</v>
      </c>
      <c r="D17" s="84"/>
      <c r="E17" s="82">
        <f>SUM(E7,E13,)</f>
        <v>42527197</v>
      </c>
      <c r="F17" s="82">
        <f>SUM(F7,F13,)</f>
        <v>133603441</v>
      </c>
    </row>
  </sheetData>
  <mergeCells count="3">
    <mergeCell ref="A1:E1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opLeftCell="A6" zoomScaleNormal="100" workbookViewId="0">
      <selection activeCell="C6" sqref="C6"/>
    </sheetView>
  </sheetViews>
  <sheetFormatPr defaultRowHeight="14.25" x14ac:dyDescent="0.2"/>
  <cols>
    <col min="1" max="1" width="19" style="94" customWidth="1"/>
    <col min="2" max="2" width="46.28515625" style="94" customWidth="1"/>
    <col min="3" max="3" width="19.5703125" style="119" customWidth="1"/>
    <col min="4" max="5" width="18.7109375" style="94" customWidth="1"/>
    <col min="6" max="6" width="14.140625" style="94" bestFit="1" customWidth="1"/>
    <col min="7" max="7" width="25.85546875" style="94" bestFit="1" customWidth="1"/>
    <col min="8" max="8" width="13.7109375" style="94" bestFit="1" customWidth="1"/>
    <col min="9" max="10" width="14.7109375" style="94" bestFit="1" customWidth="1"/>
    <col min="11" max="256" width="9.140625" style="94"/>
    <col min="257" max="257" width="19" style="94" customWidth="1"/>
    <col min="258" max="258" width="45.140625" style="94" customWidth="1"/>
    <col min="259" max="259" width="19.5703125" style="94" customWidth="1"/>
    <col min="260" max="260" width="4.85546875" style="94" customWidth="1"/>
    <col min="261" max="261" width="3.42578125" style="94" customWidth="1"/>
    <col min="262" max="512" width="9.140625" style="94"/>
    <col min="513" max="513" width="19" style="94" customWidth="1"/>
    <col min="514" max="514" width="45.140625" style="94" customWidth="1"/>
    <col min="515" max="515" width="19.5703125" style="94" customWidth="1"/>
    <col min="516" max="516" width="4.85546875" style="94" customWidth="1"/>
    <col min="517" max="517" width="3.42578125" style="94" customWidth="1"/>
    <col min="518" max="768" width="9.140625" style="94"/>
    <col min="769" max="769" width="19" style="94" customWidth="1"/>
    <col min="770" max="770" width="45.140625" style="94" customWidth="1"/>
    <col min="771" max="771" width="19.5703125" style="94" customWidth="1"/>
    <col min="772" max="772" width="4.85546875" style="94" customWidth="1"/>
    <col min="773" max="773" width="3.42578125" style="94" customWidth="1"/>
    <col min="774" max="1024" width="9.140625" style="94"/>
    <col min="1025" max="1025" width="19" style="94" customWidth="1"/>
    <col min="1026" max="1026" width="45.140625" style="94" customWidth="1"/>
    <col min="1027" max="1027" width="19.5703125" style="94" customWidth="1"/>
    <col min="1028" max="1028" width="4.85546875" style="94" customWidth="1"/>
    <col min="1029" max="1029" width="3.42578125" style="94" customWidth="1"/>
    <col min="1030" max="1280" width="9.140625" style="94"/>
    <col min="1281" max="1281" width="19" style="94" customWidth="1"/>
    <col min="1282" max="1282" width="45.140625" style="94" customWidth="1"/>
    <col min="1283" max="1283" width="19.5703125" style="94" customWidth="1"/>
    <col min="1284" max="1284" width="4.85546875" style="94" customWidth="1"/>
    <col min="1285" max="1285" width="3.42578125" style="94" customWidth="1"/>
    <col min="1286" max="1536" width="9.140625" style="94"/>
    <col min="1537" max="1537" width="19" style="94" customWidth="1"/>
    <col min="1538" max="1538" width="45.140625" style="94" customWidth="1"/>
    <col min="1539" max="1539" width="19.5703125" style="94" customWidth="1"/>
    <col min="1540" max="1540" width="4.85546875" style="94" customWidth="1"/>
    <col min="1541" max="1541" width="3.42578125" style="94" customWidth="1"/>
    <col min="1542" max="1792" width="9.140625" style="94"/>
    <col min="1793" max="1793" width="19" style="94" customWidth="1"/>
    <col min="1794" max="1794" width="45.140625" style="94" customWidth="1"/>
    <col min="1795" max="1795" width="19.5703125" style="94" customWidth="1"/>
    <col min="1796" max="1796" width="4.85546875" style="94" customWidth="1"/>
    <col min="1797" max="1797" width="3.42578125" style="94" customWidth="1"/>
    <col min="1798" max="2048" width="9.140625" style="94"/>
    <col min="2049" max="2049" width="19" style="94" customWidth="1"/>
    <col min="2050" max="2050" width="45.140625" style="94" customWidth="1"/>
    <col min="2051" max="2051" width="19.5703125" style="94" customWidth="1"/>
    <col min="2052" max="2052" width="4.85546875" style="94" customWidth="1"/>
    <col min="2053" max="2053" width="3.42578125" style="94" customWidth="1"/>
    <col min="2054" max="2304" width="9.140625" style="94"/>
    <col min="2305" max="2305" width="19" style="94" customWidth="1"/>
    <col min="2306" max="2306" width="45.140625" style="94" customWidth="1"/>
    <col min="2307" max="2307" width="19.5703125" style="94" customWidth="1"/>
    <col min="2308" max="2308" width="4.85546875" style="94" customWidth="1"/>
    <col min="2309" max="2309" width="3.42578125" style="94" customWidth="1"/>
    <col min="2310" max="2560" width="9.140625" style="94"/>
    <col min="2561" max="2561" width="19" style="94" customWidth="1"/>
    <col min="2562" max="2562" width="45.140625" style="94" customWidth="1"/>
    <col min="2563" max="2563" width="19.5703125" style="94" customWidth="1"/>
    <col min="2564" max="2564" width="4.85546875" style="94" customWidth="1"/>
    <col min="2565" max="2565" width="3.42578125" style="94" customWidth="1"/>
    <col min="2566" max="2816" width="9.140625" style="94"/>
    <col min="2817" max="2817" width="19" style="94" customWidth="1"/>
    <col min="2818" max="2818" width="45.140625" style="94" customWidth="1"/>
    <col min="2819" max="2819" width="19.5703125" style="94" customWidth="1"/>
    <col min="2820" max="2820" width="4.85546875" style="94" customWidth="1"/>
    <col min="2821" max="2821" width="3.42578125" style="94" customWidth="1"/>
    <col min="2822" max="3072" width="9.140625" style="94"/>
    <col min="3073" max="3073" width="19" style="94" customWidth="1"/>
    <col min="3074" max="3074" width="45.140625" style="94" customWidth="1"/>
    <col min="3075" max="3075" width="19.5703125" style="94" customWidth="1"/>
    <col min="3076" max="3076" width="4.85546875" style="94" customWidth="1"/>
    <col min="3077" max="3077" width="3.42578125" style="94" customWidth="1"/>
    <col min="3078" max="3328" width="9.140625" style="94"/>
    <col min="3329" max="3329" width="19" style="94" customWidth="1"/>
    <col min="3330" max="3330" width="45.140625" style="94" customWidth="1"/>
    <col min="3331" max="3331" width="19.5703125" style="94" customWidth="1"/>
    <col min="3332" max="3332" width="4.85546875" style="94" customWidth="1"/>
    <col min="3333" max="3333" width="3.42578125" style="94" customWidth="1"/>
    <col min="3334" max="3584" width="9.140625" style="94"/>
    <col min="3585" max="3585" width="19" style="94" customWidth="1"/>
    <col min="3586" max="3586" width="45.140625" style="94" customWidth="1"/>
    <col min="3587" max="3587" width="19.5703125" style="94" customWidth="1"/>
    <col min="3588" max="3588" width="4.85546875" style="94" customWidth="1"/>
    <col min="3589" max="3589" width="3.42578125" style="94" customWidth="1"/>
    <col min="3590" max="3840" width="9.140625" style="94"/>
    <col min="3841" max="3841" width="19" style="94" customWidth="1"/>
    <col min="3842" max="3842" width="45.140625" style="94" customWidth="1"/>
    <col min="3843" max="3843" width="19.5703125" style="94" customWidth="1"/>
    <col min="3844" max="3844" width="4.85546875" style="94" customWidth="1"/>
    <col min="3845" max="3845" width="3.42578125" style="94" customWidth="1"/>
    <col min="3846" max="4096" width="9.140625" style="94"/>
    <col min="4097" max="4097" width="19" style="94" customWidth="1"/>
    <col min="4098" max="4098" width="45.140625" style="94" customWidth="1"/>
    <col min="4099" max="4099" width="19.5703125" style="94" customWidth="1"/>
    <col min="4100" max="4100" width="4.85546875" style="94" customWidth="1"/>
    <col min="4101" max="4101" width="3.42578125" style="94" customWidth="1"/>
    <col min="4102" max="4352" width="9.140625" style="94"/>
    <col min="4353" max="4353" width="19" style="94" customWidth="1"/>
    <col min="4354" max="4354" width="45.140625" style="94" customWidth="1"/>
    <col min="4355" max="4355" width="19.5703125" style="94" customWidth="1"/>
    <col min="4356" max="4356" width="4.85546875" style="94" customWidth="1"/>
    <col min="4357" max="4357" width="3.42578125" style="94" customWidth="1"/>
    <col min="4358" max="4608" width="9.140625" style="94"/>
    <col min="4609" max="4609" width="19" style="94" customWidth="1"/>
    <col min="4610" max="4610" width="45.140625" style="94" customWidth="1"/>
    <col min="4611" max="4611" width="19.5703125" style="94" customWidth="1"/>
    <col min="4612" max="4612" width="4.85546875" style="94" customWidth="1"/>
    <col min="4613" max="4613" width="3.42578125" style="94" customWidth="1"/>
    <col min="4614" max="4864" width="9.140625" style="94"/>
    <col min="4865" max="4865" width="19" style="94" customWidth="1"/>
    <col min="4866" max="4866" width="45.140625" style="94" customWidth="1"/>
    <col min="4867" max="4867" width="19.5703125" style="94" customWidth="1"/>
    <col min="4868" max="4868" width="4.85546875" style="94" customWidth="1"/>
    <col min="4869" max="4869" width="3.42578125" style="94" customWidth="1"/>
    <col min="4870" max="5120" width="9.140625" style="94"/>
    <col min="5121" max="5121" width="19" style="94" customWidth="1"/>
    <col min="5122" max="5122" width="45.140625" style="94" customWidth="1"/>
    <col min="5123" max="5123" width="19.5703125" style="94" customWidth="1"/>
    <col min="5124" max="5124" width="4.85546875" style="94" customWidth="1"/>
    <col min="5125" max="5125" width="3.42578125" style="94" customWidth="1"/>
    <col min="5126" max="5376" width="9.140625" style="94"/>
    <col min="5377" max="5377" width="19" style="94" customWidth="1"/>
    <col min="5378" max="5378" width="45.140625" style="94" customWidth="1"/>
    <col min="5379" max="5379" width="19.5703125" style="94" customWidth="1"/>
    <col min="5380" max="5380" width="4.85546875" style="94" customWidth="1"/>
    <col min="5381" max="5381" width="3.42578125" style="94" customWidth="1"/>
    <col min="5382" max="5632" width="9.140625" style="94"/>
    <col min="5633" max="5633" width="19" style="94" customWidth="1"/>
    <col min="5634" max="5634" width="45.140625" style="94" customWidth="1"/>
    <col min="5635" max="5635" width="19.5703125" style="94" customWidth="1"/>
    <col min="5636" max="5636" width="4.85546875" style="94" customWidth="1"/>
    <col min="5637" max="5637" width="3.42578125" style="94" customWidth="1"/>
    <col min="5638" max="5888" width="9.140625" style="94"/>
    <col min="5889" max="5889" width="19" style="94" customWidth="1"/>
    <col min="5890" max="5890" width="45.140625" style="94" customWidth="1"/>
    <col min="5891" max="5891" width="19.5703125" style="94" customWidth="1"/>
    <col min="5892" max="5892" width="4.85546875" style="94" customWidth="1"/>
    <col min="5893" max="5893" width="3.42578125" style="94" customWidth="1"/>
    <col min="5894" max="6144" width="9.140625" style="94"/>
    <col min="6145" max="6145" width="19" style="94" customWidth="1"/>
    <col min="6146" max="6146" width="45.140625" style="94" customWidth="1"/>
    <col min="6147" max="6147" width="19.5703125" style="94" customWidth="1"/>
    <col min="6148" max="6148" width="4.85546875" style="94" customWidth="1"/>
    <col min="6149" max="6149" width="3.42578125" style="94" customWidth="1"/>
    <col min="6150" max="6400" width="9.140625" style="94"/>
    <col min="6401" max="6401" width="19" style="94" customWidth="1"/>
    <col min="6402" max="6402" width="45.140625" style="94" customWidth="1"/>
    <col min="6403" max="6403" width="19.5703125" style="94" customWidth="1"/>
    <col min="6404" max="6404" width="4.85546875" style="94" customWidth="1"/>
    <col min="6405" max="6405" width="3.42578125" style="94" customWidth="1"/>
    <col min="6406" max="6656" width="9.140625" style="94"/>
    <col min="6657" max="6657" width="19" style="94" customWidth="1"/>
    <col min="6658" max="6658" width="45.140625" style="94" customWidth="1"/>
    <col min="6659" max="6659" width="19.5703125" style="94" customWidth="1"/>
    <col min="6660" max="6660" width="4.85546875" style="94" customWidth="1"/>
    <col min="6661" max="6661" width="3.42578125" style="94" customWidth="1"/>
    <col min="6662" max="6912" width="9.140625" style="94"/>
    <col min="6913" max="6913" width="19" style="94" customWidth="1"/>
    <col min="6914" max="6914" width="45.140625" style="94" customWidth="1"/>
    <col min="6915" max="6915" width="19.5703125" style="94" customWidth="1"/>
    <col min="6916" max="6916" width="4.85546875" style="94" customWidth="1"/>
    <col min="6917" max="6917" width="3.42578125" style="94" customWidth="1"/>
    <col min="6918" max="7168" width="9.140625" style="94"/>
    <col min="7169" max="7169" width="19" style="94" customWidth="1"/>
    <col min="7170" max="7170" width="45.140625" style="94" customWidth="1"/>
    <col min="7171" max="7171" width="19.5703125" style="94" customWidth="1"/>
    <col min="7172" max="7172" width="4.85546875" style="94" customWidth="1"/>
    <col min="7173" max="7173" width="3.42578125" style="94" customWidth="1"/>
    <col min="7174" max="7424" width="9.140625" style="94"/>
    <col min="7425" max="7425" width="19" style="94" customWidth="1"/>
    <col min="7426" max="7426" width="45.140625" style="94" customWidth="1"/>
    <col min="7427" max="7427" width="19.5703125" style="94" customWidth="1"/>
    <col min="7428" max="7428" width="4.85546875" style="94" customWidth="1"/>
    <col min="7429" max="7429" width="3.42578125" style="94" customWidth="1"/>
    <col min="7430" max="7680" width="9.140625" style="94"/>
    <col min="7681" max="7681" width="19" style="94" customWidth="1"/>
    <col min="7682" max="7682" width="45.140625" style="94" customWidth="1"/>
    <col min="7683" max="7683" width="19.5703125" style="94" customWidth="1"/>
    <col min="7684" max="7684" width="4.85546875" style="94" customWidth="1"/>
    <col min="7685" max="7685" width="3.42578125" style="94" customWidth="1"/>
    <col min="7686" max="7936" width="9.140625" style="94"/>
    <col min="7937" max="7937" width="19" style="94" customWidth="1"/>
    <col min="7938" max="7938" width="45.140625" style="94" customWidth="1"/>
    <col min="7939" max="7939" width="19.5703125" style="94" customWidth="1"/>
    <col min="7940" max="7940" width="4.85546875" style="94" customWidth="1"/>
    <col min="7941" max="7941" width="3.42578125" style="94" customWidth="1"/>
    <col min="7942" max="8192" width="9.140625" style="94"/>
    <col min="8193" max="8193" width="19" style="94" customWidth="1"/>
    <col min="8194" max="8194" width="45.140625" style="94" customWidth="1"/>
    <col min="8195" max="8195" width="19.5703125" style="94" customWidth="1"/>
    <col min="8196" max="8196" width="4.85546875" style="94" customWidth="1"/>
    <col min="8197" max="8197" width="3.42578125" style="94" customWidth="1"/>
    <col min="8198" max="8448" width="9.140625" style="94"/>
    <col min="8449" max="8449" width="19" style="94" customWidth="1"/>
    <col min="8450" max="8450" width="45.140625" style="94" customWidth="1"/>
    <col min="8451" max="8451" width="19.5703125" style="94" customWidth="1"/>
    <col min="8452" max="8452" width="4.85546875" style="94" customWidth="1"/>
    <col min="8453" max="8453" width="3.42578125" style="94" customWidth="1"/>
    <col min="8454" max="8704" width="9.140625" style="94"/>
    <col min="8705" max="8705" width="19" style="94" customWidth="1"/>
    <col min="8706" max="8706" width="45.140625" style="94" customWidth="1"/>
    <col min="8707" max="8707" width="19.5703125" style="94" customWidth="1"/>
    <col min="8708" max="8708" width="4.85546875" style="94" customWidth="1"/>
    <col min="8709" max="8709" width="3.42578125" style="94" customWidth="1"/>
    <col min="8710" max="8960" width="9.140625" style="94"/>
    <col min="8961" max="8961" width="19" style="94" customWidth="1"/>
    <col min="8962" max="8962" width="45.140625" style="94" customWidth="1"/>
    <col min="8963" max="8963" width="19.5703125" style="94" customWidth="1"/>
    <col min="8964" max="8964" width="4.85546875" style="94" customWidth="1"/>
    <col min="8965" max="8965" width="3.42578125" style="94" customWidth="1"/>
    <col min="8966" max="9216" width="9.140625" style="94"/>
    <col min="9217" max="9217" width="19" style="94" customWidth="1"/>
    <col min="9218" max="9218" width="45.140625" style="94" customWidth="1"/>
    <col min="9219" max="9219" width="19.5703125" style="94" customWidth="1"/>
    <col min="9220" max="9220" width="4.85546875" style="94" customWidth="1"/>
    <col min="9221" max="9221" width="3.42578125" style="94" customWidth="1"/>
    <col min="9222" max="9472" width="9.140625" style="94"/>
    <col min="9473" max="9473" width="19" style="94" customWidth="1"/>
    <col min="9474" max="9474" width="45.140625" style="94" customWidth="1"/>
    <col min="9475" max="9475" width="19.5703125" style="94" customWidth="1"/>
    <col min="9476" max="9476" width="4.85546875" style="94" customWidth="1"/>
    <col min="9477" max="9477" width="3.42578125" style="94" customWidth="1"/>
    <col min="9478" max="9728" width="9.140625" style="94"/>
    <col min="9729" max="9729" width="19" style="94" customWidth="1"/>
    <col min="9730" max="9730" width="45.140625" style="94" customWidth="1"/>
    <col min="9731" max="9731" width="19.5703125" style="94" customWidth="1"/>
    <col min="9732" max="9732" width="4.85546875" style="94" customWidth="1"/>
    <col min="9733" max="9733" width="3.42578125" style="94" customWidth="1"/>
    <col min="9734" max="9984" width="9.140625" style="94"/>
    <col min="9985" max="9985" width="19" style="94" customWidth="1"/>
    <col min="9986" max="9986" width="45.140625" style="94" customWidth="1"/>
    <col min="9987" max="9987" width="19.5703125" style="94" customWidth="1"/>
    <col min="9988" max="9988" width="4.85546875" style="94" customWidth="1"/>
    <col min="9989" max="9989" width="3.42578125" style="94" customWidth="1"/>
    <col min="9990" max="10240" width="9.140625" style="94"/>
    <col min="10241" max="10241" width="19" style="94" customWidth="1"/>
    <col min="10242" max="10242" width="45.140625" style="94" customWidth="1"/>
    <col min="10243" max="10243" width="19.5703125" style="94" customWidth="1"/>
    <col min="10244" max="10244" width="4.85546875" style="94" customWidth="1"/>
    <col min="10245" max="10245" width="3.42578125" style="94" customWidth="1"/>
    <col min="10246" max="10496" width="9.140625" style="94"/>
    <col min="10497" max="10497" width="19" style="94" customWidth="1"/>
    <col min="10498" max="10498" width="45.140625" style="94" customWidth="1"/>
    <col min="10499" max="10499" width="19.5703125" style="94" customWidth="1"/>
    <col min="10500" max="10500" width="4.85546875" style="94" customWidth="1"/>
    <col min="10501" max="10501" width="3.42578125" style="94" customWidth="1"/>
    <col min="10502" max="10752" width="9.140625" style="94"/>
    <col min="10753" max="10753" width="19" style="94" customWidth="1"/>
    <col min="10754" max="10754" width="45.140625" style="94" customWidth="1"/>
    <col min="10755" max="10755" width="19.5703125" style="94" customWidth="1"/>
    <col min="10756" max="10756" width="4.85546875" style="94" customWidth="1"/>
    <col min="10757" max="10757" width="3.42578125" style="94" customWidth="1"/>
    <col min="10758" max="11008" width="9.140625" style="94"/>
    <col min="11009" max="11009" width="19" style="94" customWidth="1"/>
    <col min="11010" max="11010" width="45.140625" style="94" customWidth="1"/>
    <col min="11011" max="11011" width="19.5703125" style="94" customWidth="1"/>
    <col min="11012" max="11012" width="4.85546875" style="94" customWidth="1"/>
    <col min="11013" max="11013" width="3.42578125" style="94" customWidth="1"/>
    <col min="11014" max="11264" width="9.140625" style="94"/>
    <col min="11265" max="11265" width="19" style="94" customWidth="1"/>
    <col min="11266" max="11266" width="45.140625" style="94" customWidth="1"/>
    <col min="11267" max="11267" width="19.5703125" style="94" customWidth="1"/>
    <col min="11268" max="11268" width="4.85546875" style="94" customWidth="1"/>
    <col min="11269" max="11269" width="3.42578125" style="94" customWidth="1"/>
    <col min="11270" max="11520" width="9.140625" style="94"/>
    <col min="11521" max="11521" width="19" style="94" customWidth="1"/>
    <col min="11522" max="11522" width="45.140625" style="94" customWidth="1"/>
    <col min="11523" max="11523" width="19.5703125" style="94" customWidth="1"/>
    <col min="11524" max="11524" width="4.85546875" style="94" customWidth="1"/>
    <col min="11525" max="11525" width="3.42578125" style="94" customWidth="1"/>
    <col min="11526" max="11776" width="9.140625" style="94"/>
    <col min="11777" max="11777" width="19" style="94" customWidth="1"/>
    <col min="11778" max="11778" width="45.140625" style="94" customWidth="1"/>
    <col min="11779" max="11779" width="19.5703125" style="94" customWidth="1"/>
    <col min="11780" max="11780" width="4.85546875" style="94" customWidth="1"/>
    <col min="11781" max="11781" width="3.42578125" style="94" customWidth="1"/>
    <col min="11782" max="12032" width="9.140625" style="94"/>
    <col min="12033" max="12033" width="19" style="94" customWidth="1"/>
    <col min="12034" max="12034" width="45.140625" style="94" customWidth="1"/>
    <col min="12035" max="12035" width="19.5703125" style="94" customWidth="1"/>
    <col min="12036" max="12036" width="4.85546875" style="94" customWidth="1"/>
    <col min="12037" max="12037" width="3.42578125" style="94" customWidth="1"/>
    <col min="12038" max="12288" width="9.140625" style="94"/>
    <col min="12289" max="12289" width="19" style="94" customWidth="1"/>
    <col min="12290" max="12290" width="45.140625" style="94" customWidth="1"/>
    <col min="12291" max="12291" width="19.5703125" style="94" customWidth="1"/>
    <col min="12292" max="12292" width="4.85546875" style="94" customWidth="1"/>
    <col min="12293" max="12293" width="3.42578125" style="94" customWidth="1"/>
    <col min="12294" max="12544" width="9.140625" style="94"/>
    <col min="12545" max="12545" width="19" style="94" customWidth="1"/>
    <col min="12546" max="12546" width="45.140625" style="94" customWidth="1"/>
    <col min="12547" max="12547" width="19.5703125" style="94" customWidth="1"/>
    <col min="12548" max="12548" width="4.85546875" style="94" customWidth="1"/>
    <col min="12549" max="12549" width="3.42578125" style="94" customWidth="1"/>
    <col min="12550" max="12800" width="9.140625" style="94"/>
    <col min="12801" max="12801" width="19" style="94" customWidth="1"/>
    <col min="12802" max="12802" width="45.140625" style="94" customWidth="1"/>
    <col min="12803" max="12803" width="19.5703125" style="94" customWidth="1"/>
    <col min="12804" max="12804" width="4.85546875" style="94" customWidth="1"/>
    <col min="12805" max="12805" width="3.42578125" style="94" customWidth="1"/>
    <col min="12806" max="13056" width="9.140625" style="94"/>
    <col min="13057" max="13057" width="19" style="94" customWidth="1"/>
    <col min="13058" max="13058" width="45.140625" style="94" customWidth="1"/>
    <col min="13059" max="13059" width="19.5703125" style="94" customWidth="1"/>
    <col min="13060" max="13060" width="4.85546875" style="94" customWidth="1"/>
    <col min="13061" max="13061" width="3.42578125" style="94" customWidth="1"/>
    <col min="13062" max="13312" width="9.140625" style="94"/>
    <col min="13313" max="13313" width="19" style="94" customWidth="1"/>
    <col min="13314" max="13314" width="45.140625" style="94" customWidth="1"/>
    <col min="13315" max="13315" width="19.5703125" style="94" customWidth="1"/>
    <col min="13316" max="13316" width="4.85546875" style="94" customWidth="1"/>
    <col min="13317" max="13317" width="3.42578125" style="94" customWidth="1"/>
    <col min="13318" max="13568" width="9.140625" style="94"/>
    <col min="13569" max="13569" width="19" style="94" customWidth="1"/>
    <col min="13570" max="13570" width="45.140625" style="94" customWidth="1"/>
    <col min="13571" max="13571" width="19.5703125" style="94" customWidth="1"/>
    <col min="13572" max="13572" width="4.85546875" style="94" customWidth="1"/>
    <col min="13573" max="13573" width="3.42578125" style="94" customWidth="1"/>
    <col min="13574" max="13824" width="9.140625" style="94"/>
    <col min="13825" max="13825" width="19" style="94" customWidth="1"/>
    <col min="13826" max="13826" width="45.140625" style="94" customWidth="1"/>
    <col min="13827" max="13827" width="19.5703125" style="94" customWidth="1"/>
    <col min="13828" max="13828" width="4.85546875" style="94" customWidth="1"/>
    <col min="13829" max="13829" width="3.42578125" style="94" customWidth="1"/>
    <col min="13830" max="14080" width="9.140625" style="94"/>
    <col min="14081" max="14081" width="19" style="94" customWidth="1"/>
    <col min="14082" max="14082" width="45.140625" style="94" customWidth="1"/>
    <col min="14083" max="14083" width="19.5703125" style="94" customWidth="1"/>
    <col min="14084" max="14084" width="4.85546875" style="94" customWidth="1"/>
    <col min="14085" max="14085" width="3.42578125" style="94" customWidth="1"/>
    <col min="14086" max="14336" width="9.140625" style="94"/>
    <col min="14337" max="14337" width="19" style="94" customWidth="1"/>
    <col min="14338" max="14338" width="45.140625" style="94" customWidth="1"/>
    <col min="14339" max="14339" width="19.5703125" style="94" customWidth="1"/>
    <col min="14340" max="14340" width="4.85546875" style="94" customWidth="1"/>
    <col min="14341" max="14341" width="3.42578125" style="94" customWidth="1"/>
    <col min="14342" max="14592" width="9.140625" style="94"/>
    <col min="14593" max="14593" width="19" style="94" customWidth="1"/>
    <col min="14594" max="14594" width="45.140625" style="94" customWidth="1"/>
    <col min="14595" max="14595" width="19.5703125" style="94" customWidth="1"/>
    <col min="14596" max="14596" width="4.85546875" style="94" customWidth="1"/>
    <col min="14597" max="14597" width="3.42578125" style="94" customWidth="1"/>
    <col min="14598" max="14848" width="9.140625" style="94"/>
    <col min="14849" max="14849" width="19" style="94" customWidth="1"/>
    <col min="14850" max="14850" width="45.140625" style="94" customWidth="1"/>
    <col min="14851" max="14851" width="19.5703125" style="94" customWidth="1"/>
    <col min="14852" max="14852" width="4.85546875" style="94" customWidth="1"/>
    <col min="14853" max="14853" width="3.42578125" style="94" customWidth="1"/>
    <col min="14854" max="15104" width="9.140625" style="94"/>
    <col min="15105" max="15105" width="19" style="94" customWidth="1"/>
    <col min="15106" max="15106" width="45.140625" style="94" customWidth="1"/>
    <col min="15107" max="15107" width="19.5703125" style="94" customWidth="1"/>
    <col min="15108" max="15108" width="4.85546875" style="94" customWidth="1"/>
    <col min="15109" max="15109" width="3.42578125" style="94" customWidth="1"/>
    <col min="15110" max="15360" width="9.140625" style="94"/>
    <col min="15361" max="15361" width="19" style="94" customWidth="1"/>
    <col min="15362" max="15362" width="45.140625" style="94" customWidth="1"/>
    <col min="15363" max="15363" width="19.5703125" style="94" customWidth="1"/>
    <col min="15364" max="15364" width="4.85546875" style="94" customWidth="1"/>
    <col min="15365" max="15365" width="3.42578125" style="94" customWidth="1"/>
    <col min="15366" max="15616" width="9.140625" style="94"/>
    <col min="15617" max="15617" width="19" style="94" customWidth="1"/>
    <col min="15618" max="15618" width="45.140625" style="94" customWidth="1"/>
    <col min="15619" max="15619" width="19.5703125" style="94" customWidth="1"/>
    <col min="15620" max="15620" width="4.85546875" style="94" customWidth="1"/>
    <col min="15621" max="15621" width="3.42578125" style="94" customWidth="1"/>
    <col min="15622" max="15872" width="9.140625" style="94"/>
    <col min="15873" max="15873" width="19" style="94" customWidth="1"/>
    <col min="15874" max="15874" width="45.140625" style="94" customWidth="1"/>
    <col min="15875" max="15875" width="19.5703125" style="94" customWidth="1"/>
    <col min="15876" max="15876" width="4.85546875" style="94" customWidth="1"/>
    <col min="15877" max="15877" width="3.42578125" style="94" customWidth="1"/>
    <col min="15878" max="16128" width="9.140625" style="94"/>
    <col min="16129" max="16129" width="19" style="94" customWidth="1"/>
    <col min="16130" max="16130" width="45.140625" style="94" customWidth="1"/>
    <col min="16131" max="16131" width="19.5703125" style="94" customWidth="1"/>
    <col min="16132" max="16132" width="4.85546875" style="94" customWidth="1"/>
    <col min="16133" max="16133" width="3.42578125" style="94" customWidth="1"/>
    <col min="16134" max="16384" width="9.140625" style="94"/>
  </cols>
  <sheetData>
    <row r="1" spans="1:10" s="1" customFormat="1" ht="15.75" x14ac:dyDescent="0.25">
      <c r="A1" s="182" t="s">
        <v>152</v>
      </c>
      <c r="B1" s="182"/>
      <c r="C1" s="182"/>
      <c r="D1" s="182"/>
      <c r="E1" s="182"/>
      <c r="F1" s="129"/>
      <c r="G1" s="129"/>
    </row>
    <row r="2" spans="1:10" s="1" customFormat="1" ht="15.75" x14ac:dyDescent="0.25">
      <c r="A2" s="122"/>
      <c r="B2" s="122"/>
      <c r="C2" s="122"/>
      <c r="D2" s="122"/>
      <c r="E2" s="122"/>
      <c r="F2" s="122"/>
      <c r="G2" s="122"/>
    </row>
    <row r="3" spans="1:10" s="1" customFormat="1" ht="15.75" x14ac:dyDescent="0.25">
      <c r="A3" s="182" t="s">
        <v>151</v>
      </c>
      <c r="B3" s="182"/>
      <c r="C3" s="182"/>
      <c r="D3" s="182"/>
      <c r="E3" s="182"/>
      <c r="F3" s="129"/>
      <c r="G3" s="129"/>
    </row>
    <row r="4" spans="1:10" s="1" customFormat="1" ht="15.75" x14ac:dyDescent="0.25">
      <c r="A4" s="122"/>
      <c r="B4" s="122"/>
      <c r="C4" s="122"/>
      <c r="D4" s="122"/>
      <c r="E4" s="122"/>
      <c r="F4" s="122"/>
      <c r="G4" s="122"/>
    </row>
    <row r="5" spans="1:10" ht="15.75" x14ac:dyDescent="0.25">
      <c r="A5" s="185" t="s">
        <v>52</v>
      </c>
      <c r="B5" s="186"/>
      <c r="C5" s="186"/>
      <c r="D5" s="186"/>
      <c r="E5" s="186"/>
    </row>
    <row r="6" spans="1:10" ht="18" x14ac:dyDescent="0.25">
      <c r="A6" s="95"/>
      <c r="B6" s="96"/>
      <c r="C6" s="97"/>
    </row>
    <row r="7" spans="1:10" ht="15" customHeight="1" thickBot="1" x14ac:dyDescent="0.3">
      <c r="A7" s="184" t="s">
        <v>1</v>
      </c>
      <c r="B7" s="184"/>
      <c r="C7" s="184"/>
    </row>
    <row r="8" spans="1:10" ht="12.75" x14ac:dyDescent="0.2">
      <c r="A8" s="98" t="s">
        <v>2</v>
      </c>
      <c r="B8" s="99" t="s">
        <v>3</v>
      </c>
      <c r="C8" s="100" t="s">
        <v>54</v>
      </c>
      <c r="D8" s="123" t="s">
        <v>148</v>
      </c>
      <c r="E8" s="123" t="s">
        <v>148</v>
      </c>
    </row>
    <row r="9" spans="1:10" ht="12.75" x14ac:dyDescent="0.2">
      <c r="A9" s="101"/>
      <c r="B9" s="102"/>
      <c r="C9" s="103" t="s">
        <v>124</v>
      </c>
      <c r="D9" s="103" t="s">
        <v>126</v>
      </c>
      <c r="E9" s="103" t="s">
        <v>125</v>
      </c>
    </row>
    <row r="10" spans="1:10" ht="13.5" thickBot="1" x14ac:dyDescent="0.25">
      <c r="A10" s="104" t="s">
        <v>4</v>
      </c>
      <c r="B10" s="102" t="s">
        <v>5</v>
      </c>
      <c r="C10" s="105" t="s">
        <v>56</v>
      </c>
      <c r="D10" s="105" t="s">
        <v>56</v>
      </c>
      <c r="E10" s="105" t="s">
        <v>56</v>
      </c>
    </row>
    <row r="11" spans="1:10" x14ac:dyDescent="0.2">
      <c r="A11" s="101"/>
      <c r="B11" s="106" t="s">
        <v>6</v>
      </c>
      <c r="C11" s="107">
        <v>5462069</v>
      </c>
      <c r="D11" s="107">
        <v>6424845</v>
      </c>
      <c r="E11" s="107">
        <v>6424845</v>
      </c>
      <c r="G11" s="108" t="s">
        <v>6</v>
      </c>
      <c r="H11" s="109">
        <f>SUM(C11,C32,C69)</f>
        <v>10325054</v>
      </c>
      <c r="I11" s="109">
        <f>SUM(D11,D32,D69,D76)</f>
        <v>12835113</v>
      </c>
      <c r="J11" s="109">
        <f>SUM(E11,E32,E69,E76)</f>
        <v>12835113</v>
      </c>
    </row>
    <row r="12" spans="1:10" x14ac:dyDescent="0.2">
      <c r="A12" s="101"/>
      <c r="B12" s="106" t="s">
        <v>7</v>
      </c>
      <c r="C12" s="107">
        <v>1372140</v>
      </c>
      <c r="D12" s="107">
        <v>1545776</v>
      </c>
      <c r="E12" s="107">
        <v>1545776</v>
      </c>
      <c r="G12" s="108" t="s">
        <v>7</v>
      </c>
      <c r="H12" s="109">
        <f>SUM(C12,C33,C70,C77)</f>
        <v>2616772</v>
      </c>
      <c r="I12" s="109">
        <f>SUM(D12,D33,D70,D77)</f>
        <v>2852449</v>
      </c>
      <c r="J12" s="109">
        <f>SUM(E12,E33,E70,E77)</f>
        <v>2852449</v>
      </c>
    </row>
    <row r="13" spans="1:10" x14ac:dyDescent="0.2">
      <c r="A13" s="101"/>
      <c r="B13" s="106" t="s">
        <v>8</v>
      </c>
      <c r="C13" s="107">
        <v>3203560</v>
      </c>
      <c r="D13" s="107">
        <v>4887368</v>
      </c>
      <c r="E13" s="107">
        <v>4796052</v>
      </c>
      <c r="G13" s="108" t="s">
        <v>8</v>
      </c>
      <c r="H13" s="109">
        <f>SUM(C13,C34,C48,C61,C65,C71,C78,C86,C90)</f>
        <v>11717270</v>
      </c>
      <c r="I13" s="109">
        <f>SUM(D13,D34,D48,D61,D65,D71,D78,D86,D90,D29)</f>
        <v>13999587</v>
      </c>
      <c r="J13" s="109">
        <f>SUM(E13,E34,E48,E61,E65,E71,E78,E86,E90,E29)</f>
        <v>13790271</v>
      </c>
    </row>
    <row r="14" spans="1:10" x14ac:dyDescent="0.2">
      <c r="A14" s="101"/>
      <c r="B14" s="106" t="s">
        <v>145</v>
      </c>
      <c r="C14" s="107"/>
      <c r="D14" s="107">
        <v>193770</v>
      </c>
      <c r="E14" s="107">
        <v>193770</v>
      </c>
      <c r="G14" s="108" t="s">
        <v>127</v>
      </c>
      <c r="H14" s="109">
        <f>SUM(C56)</f>
        <v>2702000</v>
      </c>
      <c r="I14" s="109">
        <f t="shared" ref="I14:J14" si="0">SUM(D56)</f>
        <v>3714568</v>
      </c>
      <c r="J14" s="109">
        <f t="shared" si="0"/>
        <v>3705368</v>
      </c>
    </row>
    <row r="15" spans="1:10" x14ac:dyDescent="0.2">
      <c r="A15" s="101"/>
      <c r="B15" s="106" t="s">
        <v>154</v>
      </c>
      <c r="C15" s="107"/>
      <c r="D15" s="107">
        <v>196850</v>
      </c>
      <c r="E15" s="107">
        <v>196850</v>
      </c>
      <c r="G15" s="108" t="s">
        <v>128</v>
      </c>
      <c r="H15" s="109">
        <f>SUM(C23)</f>
        <v>0</v>
      </c>
      <c r="I15" s="109">
        <f t="shared" ref="I15:J15" si="1">SUM(D23)</f>
        <v>180284</v>
      </c>
      <c r="J15" s="109">
        <f t="shared" si="1"/>
        <v>180284</v>
      </c>
    </row>
    <row r="16" spans="1:10" x14ac:dyDescent="0.2">
      <c r="A16" s="101"/>
      <c r="B16" s="106" t="s">
        <v>155</v>
      </c>
      <c r="C16" s="107"/>
      <c r="D16" s="107">
        <v>82000</v>
      </c>
      <c r="E16" s="107">
        <v>82000</v>
      </c>
      <c r="G16" s="108" t="s">
        <v>170</v>
      </c>
      <c r="H16" s="109"/>
      <c r="I16" s="109">
        <f>SUM(D19)</f>
        <v>13839255</v>
      </c>
      <c r="J16" s="109">
        <f>SUM(E19)</f>
        <v>0</v>
      </c>
    </row>
    <row r="17" spans="1:10" x14ac:dyDescent="0.2">
      <c r="A17" s="101"/>
      <c r="B17" s="106" t="s">
        <v>153</v>
      </c>
      <c r="C17" s="107"/>
      <c r="D17" s="107">
        <v>3062389</v>
      </c>
      <c r="E17" s="107">
        <v>3062389</v>
      </c>
      <c r="G17" s="108" t="s">
        <v>14</v>
      </c>
      <c r="H17" s="109">
        <f>SUM(C35,C44,C52,C93,C88)</f>
        <v>2637225</v>
      </c>
      <c r="I17" s="109">
        <f>SUM(D35,D44,D52,D93,D88,D95:D99)</f>
        <v>4126930</v>
      </c>
      <c r="J17" s="109">
        <f>SUM(E35,E44,E52,E93,E88,E95:E99)</f>
        <v>4126930</v>
      </c>
    </row>
    <row r="18" spans="1:10" x14ac:dyDescent="0.2">
      <c r="A18" s="101"/>
      <c r="B18" s="106" t="s">
        <v>9</v>
      </c>
      <c r="C18" s="107">
        <v>503489</v>
      </c>
      <c r="D18" s="107"/>
      <c r="E18" s="107"/>
      <c r="G18" s="94" t="s">
        <v>129</v>
      </c>
      <c r="H18" s="109">
        <f>SUM(C27,C36:C40,C72:C72,C14:C17,C53,C79:C82,)</f>
        <v>12025387</v>
      </c>
      <c r="I18" s="109">
        <f>SUM(D27,D36:D40,D72:D72,D14:D17,D53,D79:D82,)</f>
        <v>81485646</v>
      </c>
      <c r="J18" s="109">
        <f>SUM(E27,E36:E40,E72:E72,E14:E17,E53,E79:E82,)</f>
        <v>80272796</v>
      </c>
    </row>
    <row r="19" spans="1:10" x14ac:dyDescent="0.2">
      <c r="A19" s="101"/>
      <c r="B19" s="106" t="s">
        <v>169</v>
      </c>
      <c r="C19" s="107"/>
      <c r="D19" s="107">
        <v>13839255</v>
      </c>
      <c r="E19" s="107"/>
      <c r="G19" s="94" t="s">
        <v>135</v>
      </c>
      <c r="H19" s="109">
        <f>SUM(C94)</f>
        <v>0</v>
      </c>
      <c r="I19" s="109">
        <f t="shared" ref="I19:J19" si="2">SUM(D94)</f>
        <v>66120</v>
      </c>
      <c r="J19" s="109">
        <f t="shared" si="2"/>
        <v>66120</v>
      </c>
    </row>
    <row r="20" spans="1:10" ht="15" x14ac:dyDescent="0.25">
      <c r="A20" s="101"/>
      <c r="B20" s="102" t="s">
        <v>10</v>
      </c>
      <c r="C20" s="110">
        <f>SUM(C11:C19)</f>
        <v>10541258</v>
      </c>
      <c r="D20" s="110">
        <f>SUM(D11:D19)</f>
        <v>30232253</v>
      </c>
      <c r="E20" s="110">
        <f t="shared" ref="E20" si="3">SUM(E11:E19)</f>
        <v>16301682</v>
      </c>
      <c r="G20" s="94" t="s">
        <v>142</v>
      </c>
      <c r="H20" s="109">
        <f>SUM(C18)</f>
        <v>503489</v>
      </c>
      <c r="I20" s="109">
        <f>SUM(D24)</f>
        <v>503489</v>
      </c>
      <c r="J20" s="109">
        <f>SUM(E24)</f>
        <v>503489</v>
      </c>
    </row>
    <row r="21" spans="1:10" ht="15" x14ac:dyDescent="0.25">
      <c r="A21" s="101"/>
      <c r="B21" s="102"/>
      <c r="C21" s="110"/>
      <c r="D21" s="110"/>
      <c r="E21" s="110"/>
      <c r="G21" s="94" t="s">
        <v>141</v>
      </c>
      <c r="H21" s="109">
        <f>SUM(H11,H12:H13,H14:H20)</f>
        <v>42527197</v>
      </c>
      <c r="I21" s="109">
        <f>SUM(I11,I12:I13,I14:I20)</f>
        <v>133603441</v>
      </c>
      <c r="J21" s="109">
        <f>SUM(J11,J12:J13,J14:J20)</f>
        <v>118332820</v>
      </c>
    </row>
    <row r="22" spans="1:10" ht="15" x14ac:dyDescent="0.25">
      <c r="A22" s="111" t="s">
        <v>114</v>
      </c>
      <c r="B22" s="102" t="s">
        <v>156</v>
      </c>
      <c r="C22" s="110"/>
      <c r="D22" s="110"/>
      <c r="E22" s="110"/>
      <c r="H22" s="109"/>
      <c r="I22" s="109"/>
      <c r="J22" s="109"/>
    </row>
    <row r="23" spans="1:10" ht="15" x14ac:dyDescent="0.25">
      <c r="A23" s="111"/>
      <c r="B23" s="106" t="s">
        <v>113</v>
      </c>
      <c r="C23" s="110"/>
      <c r="D23" s="107">
        <v>180284</v>
      </c>
      <c r="E23" s="107">
        <v>180284</v>
      </c>
      <c r="H23" s="109" t="s">
        <v>15</v>
      </c>
      <c r="I23" s="109">
        <f>SUM(D14:D17,D37:D40,D53,D72:D72,D79:D81,)</f>
        <v>25247629</v>
      </c>
      <c r="J23" s="109"/>
    </row>
    <row r="24" spans="1:10" x14ac:dyDescent="0.2">
      <c r="A24" s="101"/>
      <c r="B24" s="106" t="s">
        <v>9</v>
      </c>
      <c r="C24" s="107"/>
      <c r="D24" s="107">
        <v>503489</v>
      </c>
      <c r="E24" s="107">
        <v>503489</v>
      </c>
      <c r="H24" s="109" t="s">
        <v>146</v>
      </c>
      <c r="I24" s="109">
        <f>SUM(D27,D82,)</f>
        <v>56238017</v>
      </c>
    </row>
    <row r="25" spans="1:10" ht="15" x14ac:dyDescent="0.25">
      <c r="A25" s="101"/>
      <c r="B25" s="102" t="s">
        <v>157</v>
      </c>
      <c r="C25" s="107"/>
      <c r="D25" s="110">
        <f>SUM(D23:D24)</f>
        <v>683773</v>
      </c>
      <c r="E25" s="110">
        <f>SUM(E23:E24)</f>
        <v>683773</v>
      </c>
    </row>
    <row r="26" spans="1:10" x14ac:dyDescent="0.2">
      <c r="A26" s="101"/>
      <c r="B26" s="106"/>
      <c r="C26" s="107"/>
      <c r="D26" s="107"/>
      <c r="E26" s="107"/>
    </row>
    <row r="27" spans="1:10" ht="15" x14ac:dyDescent="0.25">
      <c r="A27" s="112" t="s">
        <v>115</v>
      </c>
      <c r="B27" s="102" t="s">
        <v>116</v>
      </c>
      <c r="C27" s="107"/>
      <c r="D27" s="110">
        <v>54975231</v>
      </c>
      <c r="E27" s="110">
        <v>54975231</v>
      </c>
    </row>
    <row r="28" spans="1:10" x14ac:dyDescent="0.2">
      <c r="A28" s="101"/>
      <c r="B28" s="106"/>
      <c r="C28" s="107"/>
      <c r="D28" s="107"/>
      <c r="E28" s="107"/>
    </row>
    <row r="29" spans="1:10" ht="15" x14ac:dyDescent="0.25">
      <c r="A29" s="132" t="s">
        <v>167</v>
      </c>
      <c r="B29" s="102" t="s">
        <v>168</v>
      </c>
      <c r="C29" s="107"/>
      <c r="D29" s="110">
        <v>1511579</v>
      </c>
      <c r="E29" s="110">
        <v>1511579</v>
      </c>
    </row>
    <row r="30" spans="1:10" x14ac:dyDescent="0.2">
      <c r="A30" s="101"/>
      <c r="B30" s="106"/>
      <c r="C30" s="107"/>
      <c r="D30" s="107"/>
      <c r="E30" s="107"/>
    </row>
    <row r="31" spans="1:10" x14ac:dyDescent="0.2">
      <c r="A31" s="104" t="s">
        <v>11</v>
      </c>
      <c r="B31" s="102" t="s">
        <v>12</v>
      </c>
      <c r="C31" s="107"/>
      <c r="D31" s="107"/>
      <c r="E31" s="107"/>
    </row>
    <row r="32" spans="1:10" x14ac:dyDescent="0.2">
      <c r="A32" s="101"/>
      <c r="B32" s="106" t="s">
        <v>6</v>
      </c>
      <c r="C32" s="107">
        <v>2567805</v>
      </c>
      <c r="D32" s="107">
        <v>2856875</v>
      </c>
      <c r="E32" s="107">
        <v>2856875</v>
      </c>
    </row>
    <row r="33" spans="1:5" x14ac:dyDescent="0.2">
      <c r="A33" s="101"/>
      <c r="B33" s="106" t="s">
        <v>13</v>
      </c>
      <c r="C33" s="107">
        <v>583005</v>
      </c>
      <c r="D33" s="107">
        <v>627645</v>
      </c>
      <c r="E33" s="107">
        <v>627645</v>
      </c>
    </row>
    <row r="34" spans="1:5" x14ac:dyDescent="0.2">
      <c r="A34" s="101"/>
      <c r="B34" s="106" t="s">
        <v>8</v>
      </c>
      <c r="C34" s="107">
        <v>973450</v>
      </c>
      <c r="D34" s="107">
        <v>1304964</v>
      </c>
      <c r="E34" s="107">
        <v>1304522</v>
      </c>
    </row>
    <row r="35" spans="1:5" x14ac:dyDescent="0.2">
      <c r="A35" s="101"/>
      <c r="B35" s="106" t="s">
        <v>14</v>
      </c>
      <c r="C35" s="107">
        <v>489510</v>
      </c>
      <c r="D35" s="107"/>
      <c r="E35" s="107"/>
    </row>
    <row r="36" spans="1:5" x14ac:dyDescent="0.2">
      <c r="A36" s="101"/>
      <c r="B36" s="106" t="s">
        <v>15</v>
      </c>
      <c r="C36" s="107">
        <v>12025387</v>
      </c>
      <c r="D36" s="107"/>
      <c r="E36" s="107"/>
    </row>
    <row r="37" spans="1:5" x14ac:dyDescent="0.2">
      <c r="A37" s="101"/>
      <c r="B37" s="106" t="s">
        <v>137</v>
      </c>
      <c r="C37" s="107"/>
      <c r="D37" s="107">
        <v>377190</v>
      </c>
      <c r="E37" s="107">
        <v>377190</v>
      </c>
    </row>
    <row r="38" spans="1:5" x14ac:dyDescent="0.2">
      <c r="A38" s="101"/>
      <c r="B38" s="106" t="s">
        <v>159</v>
      </c>
      <c r="C38" s="107"/>
      <c r="D38" s="107">
        <v>7990000</v>
      </c>
      <c r="E38" s="107">
        <v>7990000</v>
      </c>
    </row>
    <row r="39" spans="1:5" x14ac:dyDescent="0.2">
      <c r="A39" s="101"/>
      <c r="B39" s="106" t="s">
        <v>158</v>
      </c>
      <c r="C39" s="107"/>
      <c r="D39" s="107">
        <v>2660000</v>
      </c>
      <c r="E39" s="107">
        <v>2660000</v>
      </c>
    </row>
    <row r="40" spans="1:5" x14ac:dyDescent="0.2">
      <c r="A40" s="101"/>
      <c r="B40" s="106" t="s">
        <v>117</v>
      </c>
      <c r="C40" s="107"/>
      <c r="D40" s="107">
        <v>7620000</v>
      </c>
      <c r="E40" s="107">
        <v>6407150</v>
      </c>
    </row>
    <row r="41" spans="1:5" ht="15" x14ac:dyDescent="0.25">
      <c r="A41" s="101"/>
      <c r="B41" s="102" t="s">
        <v>16</v>
      </c>
      <c r="C41" s="110">
        <f>SUM(C32:C36)</f>
        <v>16639157</v>
      </c>
      <c r="D41" s="110">
        <f>SUM(D32:D40)</f>
        <v>23436674</v>
      </c>
      <c r="E41" s="110">
        <f>SUM(E32:E40)</f>
        <v>22223382</v>
      </c>
    </row>
    <row r="42" spans="1:5" x14ac:dyDescent="0.2">
      <c r="A42" s="101"/>
      <c r="B42" s="106"/>
      <c r="C42" s="107"/>
      <c r="D42" s="107"/>
      <c r="E42" s="107"/>
    </row>
    <row r="43" spans="1:5" x14ac:dyDescent="0.2">
      <c r="A43" s="104" t="s">
        <v>17</v>
      </c>
      <c r="B43" s="102" t="s">
        <v>18</v>
      </c>
      <c r="C43" s="107"/>
      <c r="D43" s="107"/>
      <c r="E43" s="107"/>
    </row>
    <row r="44" spans="1:5" x14ac:dyDescent="0.2">
      <c r="A44" s="101"/>
      <c r="B44" s="106" t="s">
        <v>19</v>
      </c>
      <c r="C44" s="107">
        <v>298199</v>
      </c>
      <c r="D44" s="107"/>
      <c r="E44" s="107"/>
    </row>
    <row r="45" spans="1:5" ht="15" x14ac:dyDescent="0.25">
      <c r="A45" s="101"/>
      <c r="B45" s="102" t="s">
        <v>20</v>
      </c>
      <c r="C45" s="110">
        <f>SUM(C44:C44)</f>
        <v>298199</v>
      </c>
      <c r="D45" s="110">
        <f>SUM(D44:D44)</f>
        <v>0</v>
      </c>
      <c r="E45" s="110">
        <f>SUM(E44:E44)</f>
        <v>0</v>
      </c>
    </row>
    <row r="46" spans="1:5" x14ac:dyDescent="0.2">
      <c r="A46" s="101"/>
      <c r="B46" s="106"/>
      <c r="C46" s="107"/>
      <c r="D46" s="107"/>
      <c r="E46" s="107"/>
    </row>
    <row r="47" spans="1:5" x14ac:dyDescent="0.2">
      <c r="A47" s="104" t="s">
        <v>21</v>
      </c>
      <c r="B47" s="102" t="s">
        <v>22</v>
      </c>
      <c r="C47" s="107"/>
      <c r="D47" s="107"/>
      <c r="E47" s="107"/>
    </row>
    <row r="48" spans="1:5" x14ac:dyDescent="0.2">
      <c r="A48" s="101"/>
      <c r="B48" s="106" t="s">
        <v>8</v>
      </c>
      <c r="C48" s="107">
        <v>700000</v>
      </c>
      <c r="D48" s="107">
        <v>644747</v>
      </c>
      <c r="E48" s="107">
        <v>594347</v>
      </c>
    </row>
    <row r="49" spans="1:6" ht="15" x14ac:dyDescent="0.25">
      <c r="A49" s="101"/>
      <c r="B49" s="102" t="s">
        <v>23</v>
      </c>
      <c r="C49" s="110">
        <f>SUM(C48)</f>
        <v>700000</v>
      </c>
      <c r="D49" s="110">
        <f>SUM(D48)</f>
        <v>644747</v>
      </c>
      <c r="E49" s="110">
        <f>SUM(E48)</f>
        <v>594347</v>
      </c>
    </row>
    <row r="50" spans="1:6" ht="15" x14ac:dyDescent="0.25">
      <c r="A50" s="101"/>
      <c r="B50" s="102"/>
      <c r="C50" s="110"/>
      <c r="D50" s="110"/>
      <c r="E50" s="110"/>
    </row>
    <row r="51" spans="1:6" x14ac:dyDescent="0.2">
      <c r="A51" s="104" t="s">
        <v>24</v>
      </c>
      <c r="B51" s="102" t="s">
        <v>25</v>
      </c>
      <c r="C51" s="107"/>
      <c r="D51" s="107"/>
      <c r="E51" s="107"/>
    </row>
    <row r="52" spans="1:6" x14ac:dyDescent="0.2">
      <c r="A52" s="101"/>
      <c r="B52" s="106" t="s">
        <v>19</v>
      </c>
      <c r="C52" s="107">
        <v>203016</v>
      </c>
      <c r="D52" s="107"/>
      <c r="E52" s="107"/>
    </row>
    <row r="53" spans="1:6" x14ac:dyDescent="0.2">
      <c r="A53" s="101"/>
      <c r="B53" s="106" t="s">
        <v>138</v>
      </c>
      <c r="C53" s="107"/>
      <c r="D53" s="107">
        <v>88207</v>
      </c>
      <c r="E53" s="107">
        <v>88207</v>
      </c>
    </row>
    <row r="54" spans="1:6" ht="15" x14ac:dyDescent="0.25">
      <c r="A54" s="104" t="s">
        <v>26</v>
      </c>
      <c r="B54" s="102" t="s">
        <v>27</v>
      </c>
      <c r="C54" s="110">
        <f>SUM(C52:C53)</f>
        <v>203016</v>
      </c>
      <c r="D54" s="110">
        <f t="shared" ref="D54:E54" si="4">SUM(D52:D53)</f>
        <v>88207</v>
      </c>
      <c r="E54" s="110">
        <f t="shared" si="4"/>
        <v>88207</v>
      </c>
    </row>
    <row r="55" spans="1:6" x14ac:dyDescent="0.2">
      <c r="A55" s="101"/>
      <c r="B55" s="106"/>
      <c r="C55" s="107"/>
      <c r="D55" s="107"/>
      <c r="E55" s="107"/>
    </row>
    <row r="56" spans="1:6" x14ac:dyDescent="0.2">
      <c r="A56" s="113">
        <v>107060</v>
      </c>
      <c r="B56" s="106" t="s">
        <v>28</v>
      </c>
      <c r="C56" s="107">
        <v>2702000</v>
      </c>
      <c r="D56" s="107">
        <v>3714568</v>
      </c>
      <c r="E56" s="107">
        <v>3705368</v>
      </c>
    </row>
    <row r="57" spans="1:6" ht="15" x14ac:dyDescent="0.25">
      <c r="A57" s="114"/>
      <c r="B57" s="102" t="s">
        <v>29</v>
      </c>
      <c r="C57" s="110">
        <f>SUM(C56:C56)</f>
        <v>2702000</v>
      </c>
      <c r="D57" s="110">
        <f>SUM(D56:D56)</f>
        <v>3714568</v>
      </c>
      <c r="E57" s="110">
        <f>SUM(E56:E56)</f>
        <v>3705368</v>
      </c>
    </row>
    <row r="58" spans="1:6" ht="15" x14ac:dyDescent="0.25">
      <c r="A58" s="114"/>
      <c r="B58" s="102"/>
      <c r="C58" s="110"/>
      <c r="D58" s="110"/>
      <c r="E58" s="110"/>
    </row>
    <row r="59" spans="1:6" x14ac:dyDescent="0.2">
      <c r="A59" s="101"/>
      <c r="B59" s="102" t="s">
        <v>30</v>
      </c>
      <c r="C59" s="107"/>
      <c r="D59" s="107"/>
      <c r="E59" s="107"/>
    </row>
    <row r="60" spans="1:6" x14ac:dyDescent="0.2">
      <c r="A60" s="111" t="s">
        <v>31</v>
      </c>
      <c r="B60" s="102" t="s">
        <v>32</v>
      </c>
      <c r="C60" s="107"/>
      <c r="D60" s="107"/>
      <c r="E60" s="107"/>
    </row>
    <row r="61" spans="1:6" x14ac:dyDescent="0.2">
      <c r="A61" s="101"/>
      <c r="B61" s="106" t="s">
        <v>8</v>
      </c>
      <c r="C61" s="107">
        <v>2032000</v>
      </c>
      <c r="D61" s="107">
        <v>1853049</v>
      </c>
      <c r="E61" s="107">
        <v>1853049</v>
      </c>
    </row>
    <row r="62" spans="1:6" ht="15" x14ac:dyDescent="0.25">
      <c r="A62" s="101"/>
      <c r="B62" s="102" t="s">
        <v>33</v>
      </c>
      <c r="C62" s="110">
        <f>SUM(C61:C61)</f>
        <v>2032000</v>
      </c>
      <c r="D62" s="110">
        <f>SUM(D61:D61)</f>
        <v>1853049</v>
      </c>
      <c r="E62" s="110">
        <f>SUM(E61:E61)</f>
        <v>1853049</v>
      </c>
      <c r="F62" s="109"/>
    </row>
    <row r="63" spans="1:6" x14ac:dyDescent="0.2">
      <c r="A63" s="101"/>
      <c r="B63" s="106"/>
      <c r="C63" s="107"/>
      <c r="D63" s="107"/>
      <c r="E63" s="107"/>
    </row>
    <row r="64" spans="1:6" x14ac:dyDescent="0.2">
      <c r="A64" s="104" t="s">
        <v>34</v>
      </c>
      <c r="B64" s="102" t="s">
        <v>35</v>
      </c>
      <c r="C64" s="107"/>
      <c r="D64" s="107"/>
      <c r="E64" s="107"/>
    </row>
    <row r="65" spans="1:5" x14ac:dyDescent="0.2">
      <c r="A65" s="101"/>
      <c r="B65" s="106" t="s">
        <v>8</v>
      </c>
      <c r="C65" s="107">
        <v>21000</v>
      </c>
      <c r="D65" s="107"/>
      <c r="E65" s="107">
        <v>0</v>
      </c>
    </row>
    <row r="66" spans="1:5" ht="15" x14ac:dyDescent="0.25">
      <c r="A66" s="101"/>
      <c r="B66" s="102" t="s">
        <v>36</v>
      </c>
      <c r="C66" s="110">
        <f>SUM(C65:C65)</f>
        <v>21000</v>
      </c>
      <c r="D66" s="110">
        <f>SUM(D65:D65)</f>
        <v>0</v>
      </c>
      <c r="E66" s="110">
        <f>SUM(E65:E65)</f>
        <v>0</v>
      </c>
    </row>
    <row r="67" spans="1:5" ht="15" x14ac:dyDescent="0.25">
      <c r="A67" s="101"/>
      <c r="B67" s="102"/>
      <c r="C67" s="110"/>
      <c r="D67" s="110"/>
      <c r="E67" s="110"/>
    </row>
    <row r="68" spans="1:5" ht="15" x14ac:dyDescent="0.25">
      <c r="A68" s="104" t="s">
        <v>37</v>
      </c>
      <c r="B68" s="102" t="s">
        <v>38</v>
      </c>
      <c r="C68" s="110"/>
      <c r="D68" s="110"/>
      <c r="E68" s="110"/>
    </row>
    <row r="69" spans="1:5" x14ac:dyDescent="0.2">
      <c r="A69" s="104"/>
      <c r="B69" s="106" t="s">
        <v>39</v>
      </c>
      <c r="C69" s="107">
        <v>2295180</v>
      </c>
      <c r="D69" s="107">
        <v>3064162</v>
      </c>
      <c r="E69" s="107">
        <v>3064162</v>
      </c>
    </row>
    <row r="70" spans="1:5" x14ac:dyDescent="0.2">
      <c r="A70" s="104"/>
      <c r="B70" s="106" t="s">
        <v>40</v>
      </c>
      <c r="C70" s="107">
        <v>661627</v>
      </c>
      <c r="D70" s="107">
        <v>582273</v>
      </c>
      <c r="E70" s="107">
        <v>582273</v>
      </c>
    </row>
    <row r="71" spans="1:5" x14ac:dyDescent="0.2">
      <c r="A71" s="101"/>
      <c r="B71" s="106" t="s">
        <v>41</v>
      </c>
      <c r="C71" s="107">
        <v>717550</v>
      </c>
      <c r="D71" s="107">
        <v>557007</v>
      </c>
      <c r="E71" s="107">
        <v>557007</v>
      </c>
    </row>
    <row r="72" spans="1:5" x14ac:dyDescent="0.2">
      <c r="A72" s="101"/>
      <c r="B72" s="106" t="s">
        <v>136</v>
      </c>
      <c r="C72" s="107"/>
      <c r="D72" s="107">
        <v>1333856</v>
      </c>
      <c r="E72" s="107">
        <v>1333856</v>
      </c>
    </row>
    <row r="73" spans="1:5" ht="28.5" customHeight="1" x14ac:dyDescent="0.25">
      <c r="A73" s="101"/>
      <c r="B73" s="102" t="s">
        <v>42</v>
      </c>
      <c r="C73" s="110">
        <f>SUM(C69:C71)</f>
        <v>3674357</v>
      </c>
      <c r="D73" s="110">
        <f>SUM(D69:D72)</f>
        <v>5537298</v>
      </c>
      <c r="E73" s="110">
        <f>SUM(E69:E72)</f>
        <v>5537298</v>
      </c>
    </row>
    <row r="74" spans="1:5" ht="14.25" customHeight="1" x14ac:dyDescent="0.25">
      <c r="A74" s="101"/>
      <c r="B74" s="102"/>
      <c r="C74" s="110"/>
      <c r="D74" s="110"/>
      <c r="E74" s="110"/>
    </row>
    <row r="75" spans="1:5" ht="15" x14ac:dyDescent="0.25">
      <c r="A75" s="104" t="s">
        <v>43</v>
      </c>
      <c r="B75" s="102" t="s">
        <v>44</v>
      </c>
      <c r="C75" s="110"/>
      <c r="D75" s="110"/>
      <c r="E75" s="110"/>
    </row>
    <row r="76" spans="1:5" ht="15" x14ac:dyDescent="0.25">
      <c r="A76" s="104"/>
      <c r="B76" s="106" t="s">
        <v>39</v>
      </c>
      <c r="C76" s="110"/>
      <c r="D76" s="107">
        <v>489231</v>
      </c>
      <c r="E76" s="107">
        <v>489231</v>
      </c>
    </row>
    <row r="77" spans="1:5" ht="15" x14ac:dyDescent="0.25">
      <c r="A77" s="104"/>
      <c r="B77" s="106" t="s">
        <v>40</v>
      </c>
      <c r="C77" s="110"/>
      <c r="D77" s="107">
        <v>96755</v>
      </c>
      <c r="E77" s="107">
        <v>96755</v>
      </c>
    </row>
    <row r="78" spans="1:5" x14ac:dyDescent="0.2">
      <c r="A78" s="101"/>
      <c r="B78" s="106" t="s">
        <v>45</v>
      </c>
      <c r="C78" s="107">
        <v>3460110</v>
      </c>
      <c r="D78" s="107">
        <v>2759624</v>
      </c>
      <c r="E78" s="107">
        <v>2716940</v>
      </c>
    </row>
    <row r="79" spans="1:5" ht="24" x14ac:dyDescent="0.2">
      <c r="A79" s="101"/>
      <c r="B79" s="115" t="s">
        <v>139</v>
      </c>
      <c r="C79" s="107"/>
      <c r="D79" s="131">
        <v>889910</v>
      </c>
      <c r="E79" s="131">
        <v>889910</v>
      </c>
    </row>
    <row r="80" spans="1:5" x14ac:dyDescent="0.2">
      <c r="A80" s="101"/>
      <c r="B80" s="115" t="s">
        <v>160</v>
      </c>
      <c r="C80" s="107"/>
      <c r="D80" s="107">
        <v>541075</v>
      </c>
      <c r="E80" s="107">
        <v>541075</v>
      </c>
    </row>
    <row r="81" spans="1:5" x14ac:dyDescent="0.2">
      <c r="A81" s="101"/>
      <c r="B81" s="115" t="s">
        <v>161</v>
      </c>
      <c r="C81" s="107"/>
      <c r="D81" s="107">
        <v>212382</v>
      </c>
      <c r="E81" s="107">
        <v>212382</v>
      </c>
    </row>
    <row r="82" spans="1:5" x14ac:dyDescent="0.2">
      <c r="A82" s="101"/>
      <c r="B82" s="115" t="s">
        <v>140</v>
      </c>
      <c r="C82" s="107"/>
      <c r="D82" s="107">
        <v>1262786</v>
      </c>
      <c r="E82" s="107">
        <v>1262786</v>
      </c>
    </row>
    <row r="83" spans="1:5" ht="15" x14ac:dyDescent="0.25">
      <c r="A83" s="101"/>
      <c r="B83" s="102" t="s">
        <v>46</v>
      </c>
      <c r="C83" s="110">
        <f>SUM(C76:C82)</f>
        <v>3460110</v>
      </c>
      <c r="D83" s="110">
        <f t="shared" ref="D83:E83" si="5">SUM(D76:D82)</f>
        <v>6251763</v>
      </c>
      <c r="E83" s="110">
        <f t="shared" si="5"/>
        <v>6209079</v>
      </c>
    </row>
    <row r="84" spans="1:5" ht="15" x14ac:dyDescent="0.25">
      <c r="A84" s="101"/>
      <c r="B84" s="102"/>
      <c r="C84" s="110"/>
      <c r="D84" s="110"/>
      <c r="E84" s="110"/>
    </row>
    <row r="85" spans="1:5" ht="15" x14ac:dyDescent="0.25">
      <c r="A85" s="104" t="s">
        <v>47</v>
      </c>
      <c r="B85" s="102" t="s">
        <v>48</v>
      </c>
      <c r="C85" s="110"/>
      <c r="D85" s="110"/>
      <c r="E85" s="110"/>
    </row>
    <row r="86" spans="1:5" ht="15" x14ac:dyDescent="0.25">
      <c r="A86" s="101"/>
      <c r="B86" s="102" t="s">
        <v>45</v>
      </c>
      <c r="C86" s="110">
        <v>609600</v>
      </c>
      <c r="D86" s="110">
        <v>301620</v>
      </c>
      <c r="E86" s="110">
        <v>287103</v>
      </c>
    </row>
    <row r="87" spans="1:5" ht="15" x14ac:dyDescent="0.25">
      <c r="A87" s="101"/>
      <c r="B87" s="102"/>
      <c r="C87" s="110"/>
      <c r="D87" s="110"/>
      <c r="E87" s="110"/>
    </row>
    <row r="88" spans="1:5" ht="15" x14ac:dyDescent="0.25">
      <c r="A88" s="112" t="s">
        <v>49</v>
      </c>
      <c r="B88" s="102" t="s">
        <v>50</v>
      </c>
      <c r="C88" s="110">
        <v>1646500</v>
      </c>
      <c r="D88" s="110">
        <v>2882000</v>
      </c>
      <c r="E88" s="110">
        <v>2882000</v>
      </c>
    </row>
    <row r="89" spans="1:5" ht="15" x14ac:dyDescent="0.25">
      <c r="A89" s="112"/>
      <c r="B89" s="102"/>
      <c r="C89" s="110"/>
      <c r="D89" s="110"/>
      <c r="E89" s="110"/>
    </row>
    <row r="90" spans="1:5" ht="15" x14ac:dyDescent="0.25">
      <c r="A90" s="114">
        <v>104037</v>
      </c>
      <c r="B90" s="102" t="s">
        <v>112</v>
      </c>
      <c r="C90" s="107"/>
      <c r="D90" s="110">
        <v>179629</v>
      </c>
      <c r="E90" s="110">
        <v>169672</v>
      </c>
    </row>
    <row r="91" spans="1:5" ht="15" x14ac:dyDescent="0.25">
      <c r="A91" s="112"/>
      <c r="B91" s="102"/>
      <c r="C91" s="110"/>
      <c r="D91" s="110"/>
      <c r="E91" s="110"/>
    </row>
    <row r="92" spans="1:5" ht="15" x14ac:dyDescent="0.25">
      <c r="A92" s="112" t="s">
        <v>130</v>
      </c>
      <c r="B92" s="102" t="s">
        <v>131</v>
      </c>
      <c r="C92" s="110"/>
      <c r="D92" s="110"/>
      <c r="E92" s="110"/>
    </row>
    <row r="93" spans="1:5" x14ac:dyDescent="0.2">
      <c r="A93" s="112"/>
      <c r="B93" s="106" t="s">
        <v>132</v>
      </c>
      <c r="C93" s="107"/>
      <c r="D93" s="107">
        <v>281010</v>
      </c>
      <c r="E93" s="107">
        <v>281010</v>
      </c>
    </row>
    <row r="94" spans="1:5" x14ac:dyDescent="0.2">
      <c r="A94" s="112"/>
      <c r="B94" s="106" t="s">
        <v>133</v>
      </c>
      <c r="C94" s="107"/>
      <c r="D94" s="107">
        <v>66120</v>
      </c>
      <c r="E94" s="107">
        <v>66120</v>
      </c>
    </row>
    <row r="95" spans="1:5" x14ac:dyDescent="0.2">
      <c r="A95" s="112"/>
      <c r="B95" s="106" t="s">
        <v>162</v>
      </c>
      <c r="C95" s="107"/>
      <c r="D95" s="107">
        <v>298199</v>
      </c>
      <c r="E95" s="107">
        <v>298199</v>
      </c>
    </row>
    <row r="96" spans="1:5" x14ac:dyDescent="0.2">
      <c r="A96" s="112"/>
      <c r="B96" s="106" t="s">
        <v>163</v>
      </c>
      <c r="C96" s="107"/>
      <c r="D96" s="107">
        <v>203016</v>
      </c>
      <c r="E96" s="107">
        <v>203016</v>
      </c>
    </row>
    <row r="97" spans="1:5" x14ac:dyDescent="0.2">
      <c r="A97" s="112"/>
      <c r="B97" s="106" t="s">
        <v>164</v>
      </c>
      <c r="C97" s="107"/>
      <c r="D97" s="107">
        <v>78000</v>
      </c>
      <c r="E97" s="107">
        <v>78000</v>
      </c>
    </row>
    <row r="98" spans="1:5" x14ac:dyDescent="0.2">
      <c r="A98" s="112"/>
      <c r="B98" s="106" t="s">
        <v>165</v>
      </c>
      <c r="C98" s="107"/>
      <c r="D98" s="107">
        <v>17788</v>
      </c>
      <c r="E98" s="107">
        <v>17788</v>
      </c>
    </row>
    <row r="99" spans="1:5" x14ac:dyDescent="0.2">
      <c r="A99" s="112"/>
      <c r="B99" s="106" t="s">
        <v>166</v>
      </c>
      <c r="C99" s="107"/>
      <c r="D99" s="107">
        <v>366917</v>
      </c>
      <c r="E99" s="107">
        <v>366917</v>
      </c>
    </row>
    <row r="100" spans="1:5" ht="15" x14ac:dyDescent="0.25">
      <c r="A100" s="112"/>
      <c r="B100" s="102" t="s">
        <v>134</v>
      </c>
      <c r="C100" s="110"/>
      <c r="D100" s="110">
        <f>SUM(D93:D99)</f>
        <v>1311050</v>
      </c>
      <c r="E100" s="110">
        <f>SUM(E93:E99)</f>
        <v>1311050</v>
      </c>
    </row>
    <row r="101" spans="1:5" ht="15" x14ac:dyDescent="0.25">
      <c r="A101" s="112"/>
      <c r="B101" s="102"/>
      <c r="C101" s="110"/>
      <c r="D101" s="110"/>
      <c r="E101" s="110"/>
    </row>
    <row r="102" spans="1:5" ht="15.75" thickBot="1" x14ac:dyDescent="0.3">
      <c r="A102" s="116"/>
      <c r="B102" s="117" t="s">
        <v>51</v>
      </c>
      <c r="C102" s="118">
        <f>SUM(C20,C41,C45,C49,C54,C57,C62,C66,C73,C83,C86,C88,)</f>
        <v>42527197</v>
      </c>
      <c r="D102" s="118">
        <f>SUM(D20,D23:D24,D27,D41,D45,D49,D54,D57,D62,D66,D73,D83,D86,D88,D90,D100,D29)</f>
        <v>133603441</v>
      </c>
      <c r="E102" s="118">
        <f>SUM(E20,E23:E24,E27,E41,E45,E49,E54,E57,E62,E66,E73,E83,E86,E88,E90,E100,E29)</f>
        <v>118332820</v>
      </c>
    </row>
    <row r="103" spans="1:5" x14ac:dyDescent="0.2">
      <c r="B103" s="96"/>
    </row>
    <row r="104" spans="1:5" x14ac:dyDescent="0.2">
      <c r="D104" s="109"/>
      <c r="E104" s="109"/>
    </row>
    <row r="106" spans="1:5" x14ac:dyDescent="0.2">
      <c r="B106" s="120"/>
    </row>
    <row r="107" spans="1:5" x14ac:dyDescent="0.2">
      <c r="B107" s="120"/>
    </row>
    <row r="108" spans="1:5" x14ac:dyDescent="0.2">
      <c r="B108" s="120"/>
    </row>
    <row r="109" spans="1:5" x14ac:dyDescent="0.2">
      <c r="B109" s="120"/>
    </row>
    <row r="110" spans="1:5" x14ac:dyDescent="0.2">
      <c r="B110" s="120"/>
    </row>
    <row r="111" spans="1:5" x14ac:dyDescent="0.2">
      <c r="A111" s="121"/>
      <c r="B111" s="120"/>
    </row>
    <row r="112" spans="1:5" x14ac:dyDescent="0.2">
      <c r="A112" s="121"/>
      <c r="B112" s="120"/>
    </row>
    <row r="113" spans="2:2" x14ac:dyDescent="0.2">
      <c r="B113" s="120"/>
    </row>
    <row r="114" spans="2:2" x14ac:dyDescent="0.2">
      <c r="B114" s="120"/>
    </row>
  </sheetData>
  <mergeCells count="4">
    <mergeCell ref="A7:C7"/>
    <mergeCell ref="A5:E5"/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200" verticalDpi="200" r:id="rId1"/>
  <rowBreaks count="1" manualBreakCount="1">
    <brk id="54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1"/>
  <sheetViews>
    <sheetView zoomScaleNormal="100" workbookViewId="0">
      <selection activeCell="A7" sqref="A7:E7"/>
    </sheetView>
  </sheetViews>
  <sheetFormatPr defaultRowHeight="15" x14ac:dyDescent="0.25"/>
  <cols>
    <col min="1" max="1" width="45.7109375" customWidth="1"/>
    <col min="2" max="2" width="15.42578125" customWidth="1"/>
    <col min="3" max="3" width="16.140625" bestFit="1" customWidth="1"/>
    <col min="4" max="4" width="17" customWidth="1"/>
    <col min="5" max="5" width="19.28515625" customWidth="1"/>
    <col min="7" max="7" width="6" customWidth="1"/>
    <col min="8" max="10" width="12.7109375" bestFit="1" customWidth="1"/>
    <col min="257" max="257" width="45.7109375" customWidth="1"/>
    <col min="258" max="258" width="15.42578125" customWidth="1"/>
    <col min="259" max="259" width="14.85546875" customWidth="1"/>
    <col min="260" max="260" width="17" customWidth="1"/>
    <col min="261" max="261" width="19.28515625" customWidth="1"/>
    <col min="263" max="263" width="6" customWidth="1"/>
    <col min="264" max="266" width="12.7109375" bestFit="1" customWidth="1"/>
    <col min="513" max="513" width="45.7109375" customWidth="1"/>
    <col min="514" max="514" width="15.42578125" customWidth="1"/>
    <col min="515" max="515" width="14.85546875" customWidth="1"/>
    <col min="516" max="516" width="17" customWidth="1"/>
    <col min="517" max="517" width="19.28515625" customWidth="1"/>
    <col min="519" max="519" width="6" customWidth="1"/>
    <col min="520" max="522" width="12.7109375" bestFit="1" customWidth="1"/>
    <col min="769" max="769" width="45.7109375" customWidth="1"/>
    <col min="770" max="770" width="15.42578125" customWidth="1"/>
    <col min="771" max="771" width="14.85546875" customWidth="1"/>
    <col min="772" max="772" width="17" customWidth="1"/>
    <col min="773" max="773" width="19.28515625" customWidth="1"/>
    <col min="775" max="775" width="6" customWidth="1"/>
    <col min="776" max="778" width="12.7109375" bestFit="1" customWidth="1"/>
    <col min="1025" max="1025" width="45.7109375" customWidth="1"/>
    <col min="1026" max="1026" width="15.42578125" customWidth="1"/>
    <col min="1027" max="1027" width="14.85546875" customWidth="1"/>
    <col min="1028" max="1028" width="17" customWidth="1"/>
    <col min="1029" max="1029" width="19.28515625" customWidth="1"/>
    <col min="1031" max="1031" width="6" customWidth="1"/>
    <col min="1032" max="1034" width="12.7109375" bestFit="1" customWidth="1"/>
    <col min="1281" max="1281" width="45.7109375" customWidth="1"/>
    <col min="1282" max="1282" width="15.42578125" customWidth="1"/>
    <col min="1283" max="1283" width="14.85546875" customWidth="1"/>
    <col min="1284" max="1284" width="17" customWidth="1"/>
    <col min="1285" max="1285" width="19.28515625" customWidth="1"/>
    <col min="1287" max="1287" width="6" customWidth="1"/>
    <col min="1288" max="1290" width="12.7109375" bestFit="1" customWidth="1"/>
    <col min="1537" max="1537" width="45.7109375" customWidth="1"/>
    <col min="1538" max="1538" width="15.42578125" customWidth="1"/>
    <col min="1539" max="1539" width="14.85546875" customWidth="1"/>
    <col min="1540" max="1540" width="17" customWidth="1"/>
    <col min="1541" max="1541" width="19.28515625" customWidth="1"/>
    <col min="1543" max="1543" width="6" customWidth="1"/>
    <col min="1544" max="1546" width="12.7109375" bestFit="1" customWidth="1"/>
    <col min="1793" max="1793" width="45.7109375" customWidth="1"/>
    <col min="1794" max="1794" width="15.42578125" customWidth="1"/>
    <col min="1795" max="1795" width="14.85546875" customWidth="1"/>
    <col min="1796" max="1796" width="17" customWidth="1"/>
    <col min="1797" max="1797" width="19.28515625" customWidth="1"/>
    <col min="1799" max="1799" width="6" customWidth="1"/>
    <col min="1800" max="1802" width="12.7109375" bestFit="1" customWidth="1"/>
    <col min="2049" max="2049" width="45.7109375" customWidth="1"/>
    <col min="2050" max="2050" width="15.42578125" customWidth="1"/>
    <col min="2051" max="2051" width="14.85546875" customWidth="1"/>
    <col min="2052" max="2052" width="17" customWidth="1"/>
    <col min="2053" max="2053" width="19.28515625" customWidth="1"/>
    <col min="2055" max="2055" width="6" customWidth="1"/>
    <col min="2056" max="2058" width="12.7109375" bestFit="1" customWidth="1"/>
    <col min="2305" max="2305" width="45.7109375" customWidth="1"/>
    <col min="2306" max="2306" width="15.42578125" customWidth="1"/>
    <col min="2307" max="2307" width="14.85546875" customWidth="1"/>
    <col min="2308" max="2308" width="17" customWidth="1"/>
    <col min="2309" max="2309" width="19.28515625" customWidth="1"/>
    <col min="2311" max="2311" width="6" customWidth="1"/>
    <col min="2312" max="2314" width="12.7109375" bestFit="1" customWidth="1"/>
    <col min="2561" max="2561" width="45.7109375" customWidth="1"/>
    <col min="2562" max="2562" width="15.42578125" customWidth="1"/>
    <col min="2563" max="2563" width="14.85546875" customWidth="1"/>
    <col min="2564" max="2564" width="17" customWidth="1"/>
    <col min="2565" max="2565" width="19.28515625" customWidth="1"/>
    <col min="2567" max="2567" width="6" customWidth="1"/>
    <col min="2568" max="2570" width="12.7109375" bestFit="1" customWidth="1"/>
    <col min="2817" max="2817" width="45.7109375" customWidth="1"/>
    <col min="2818" max="2818" width="15.42578125" customWidth="1"/>
    <col min="2819" max="2819" width="14.85546875" customWidth="1"/>
    <col min="2820" max="2820" width="17" customWidth="1"/>
    <col min="2821" max="2821" width="19.28515625" customWidth="1"/>
    <col min="2823" max="2823" width="6" customWidth="1"/>
    <col min="2824" max="2826" width="12.7109375" bestFit="1" customWidth="1"/>
    <col min="3073" max="3073" width="45.7109375" customWidth="1"/>
    <col min="3074" max="3074" width="15.42578125" customWidth="1"/>
    <col min="3075" max="3075" width="14.85546875" customWidth="1"/>
    <col min="3076" max="3076" width="17" customWidth="1"/>
    <col min="3077" max="3077" width="19.28515625" customWidth="1"/>
    <col min="3079" max="3079" width="6" customWidth="1"/>
    <col min="3080" max="3082" width="12.7109375" bestFit="1" customWidth="1"/>
    <col min="3329" max="3329" width="45.7109375" customWidth="1"/>
    <col min="3330" max="3330" width="15.42578125" customWidth="1"/>
    <col min="3331" max="3331" width="14.85546875" customWidth="1"/>
    <col min="3332" max="3332" width="17" customWidth="1"/>
    <col min="3333" max="3333" width="19.28515625" customWidth="1"/>
    <col min="3335" max="3335" width="6" customWidth="1"/>
    <col min="3336" max="3338" width="12.7109375" bestFit="1" customWidth="1"/>
    <col min="3585" max="3585" width="45.7109375" customWidth="1"/>
    <col min="3586" max="3586" width="15.42578125" customWidth="1"/>
    <col min="3587" max="3587" width="14.85546875" customWidth="1"/>
    <col min="3588" max="3588" width="17" customWidth="1"/>
    <col min="3589" max="3589" width="19.28515625" customWidth="1"/>
    <col min="3591" max="3591" width="6" customWidth="1"/>
    <col min="3592" max="3594" width="12.7109375" bestFit="1" customWidth="1"/>
    <col min="3841" max="3841" width="45.7109375" customWidth="1"/>
    <col min="3842" max="3842" width="15.42578125" customWidth="1"/>
    <col min="3843" max="3843" width="14.85546875" customWidth="1"/>
    <col min="3844" max="3844" width="17" customWidth="1"/>
    <col min="3845" max="3845" width="19.28515625" customWidth="1"/>
    <col min="3847" max="3847" width="6" customWidth="1"/>
    <col min="3848" max="3850" width="12.7109375" bestFit="1" customWidth="1"/>
    <col min="4097" max="4097" width="45.7109375" customWidth="1"/>
    <col min="4098" max="4098" width="15.42578125" customWidth="1"/>
    <col min="4099" max="4099" width="14.85546875" customWidth="1"/>
    <col min="4100" max="4100" width="17" customWidth="1"/>
    <col min="4101" max="4101" width="19.28515625" customWidth="1"/>
    <col min="4103" max="4103" width="6" customWidth="1"/>
    <col min="4104" max="4106" width="12.7109375" bestFit="1" customWidth="1"/>
    <col min="4353" max="4353" width="45.7109375" customWidth="1"/>
    <col min="4354" max="4354" width="15.42578125" customWidth="1"/>
    <col min="4355" max="4355" width="14.85546875" customWidth="1"/>
    <col min="4356" max="4356" width="17" customWidth="1"/>
    <col min="4357" max="4357" width="19.28515625" customWidth="1"/>
    <col min="4359" max="4359" width="6" customWidth="1"/>
    <col min="4360" max="4362" width="12.7109375" bestFit="1" customWidth="1"/>
    <col min="4609" max="4609" width="45.7109375" customWidth="1"/>
    <col min="4610" max="4610" width="15.42578125" customWidth="1"/>
    <col min="4611" max="4611" width="14.85546875" customWidth="1"/>
    <col min="4612" max="4612" width="17" customWidth="1"/>
    <col min="4613" max="4613" width="19.28515625" customWidth="1"/>
    <col min="4615" max="4615" width="6" customWidth="1"/>
    <col min="4616" max="4618" width="12.7109375" bestFit="1" customWidth="1"/>
    <col min="4865" max="4865" width="45.7109375" customWidth="1"/>
    <col min="4866" max="4866" width="15.42578125" customWidth="1"/>
    <col min="4867" max="4867" width="14.85546875" customWidth="1"/>
    <col min="4868" max="4868" width="17" customWidth="1"/>
    <col min="4869" max="4869" width="19.28515625" customWidth="1"/>
    <col min="4871" max="4871" width="6" customWidth="1"/>
    <col min="4872" max="4874" width="12.7109375" bestFit="1" customWidth="1"/>
    <col min="5121" max="5121" width="45.7109375" customWidth="1"/>
    <col min="5122" max="5122" width="15.42578125" customWidth="1"/>
    <col min="5123" max="5123" width="14.85546875" customWidth="1"/>
    <col min="5124" max="5124" width="17" customWidth="1"/>
    <col min="5125" max="5125" width="19.28515625" customWidth="1"/>
    <col min="5127" max="5127" width="6" customWidth="1"/>
    <col min="5128" max="5130" width="12.7109375" bestFit="1" customWidth="1"/>
    <col min="5377" max="5377" width="45.7109375" customWidth="1"/>
    <col min="5378" max="5378" width="15.42578125" customWidth="1"/>
    <col min="5379" max="5379" width="14.85546875" customWidth="1"/>
    <col min="5380" max="5380" width="17" customWidth="1"/>
    <col min="5381" max="5381" width="19.28515625" customWidth="1"/>
    <col min="5383" max="5383" width="6" customWidth="1"/>
    <col min="5384" max="5386" width="12.7109375" bestFit="1" customWidth="1"/>
    <col min="5633" max="5633" width="45.7109375" customWidth="1"/>
    <col min="5634" max="5634" width="15.42578125" customWidth="1"/>
    <col min="5635" max="5635" width="14.85546875" customWidth="1"/>
    <col min="5636" max="5636" width="17" customWidth="1"/>
    <col min="5637" max="5637" width="19.28515625" customWidth="1"/>
    <col min="5639" max="5639" width="6" customWidth="1"/>
    <col min="5640" max="5642" width="12.7109375" bestFit="1" customWidth="1"/>
    <col min="5889" max="5889" width="45.7109375" customWidth="1"/>
    <col min="5890" max="5890" width="15.42578125" customWidth="1"/>
    <col min="5891" max="5891" width="14.85546875" customWidth="1"/>
    <col min="5892" max="5892" width="17" customWidth="1"/>
    <col min="5893" max="5893" width="19.28515625" customWidth="1"/>
    <col min="5895" max="5895" width="6" customWidth="1"/>
    <col min="5896" max="5898" width="12.7109375" bestFit="1" customWidth="1"/>
    <col min="6145" max="6145" width="45.7109375" customWidth="1"/>
    <col min="6146" max="6146" width="15.42578125" customWidth="1"/>
    <col min="6147" max="6147" width="14.85546875" customWidth="1"/>
    <col min="6148" max="6148" width="17" customWidth="1"/>
    <col min="6149" max="6149" width="19.28515625" customWidth="1"/>
    <col min="6151" max="6151" width="6" customWidth="1"/>
    <col min="6152" max="6154" width="12.7109375" bestFit="1" customWidth="1"/>
    <col min="6401" max="6401" width="45.7109375" customWidth="1"/>
    <col min="6402" max="6402" width="15.42578125" customWidth="1"/>
    <col min="6403" max="6403" width="14.85546875" customWidth="1"/>
    <col min="6404" max="6404" width="17" customWidth="1"/>
    <col min="6405" max="6405" width="19.28515625" customWidth="1"/>
    <col min="6407" max="6407" width="6" customWidth="1"/>
    <col min="6408" max="6410" width="12.7109375" bestFit="1" customWidth="1"/>
    <col min="6657" max="6657" width="45.7109375" customWidth="1"/>
    <col min="6658" max="6658" width="15.42578125" customWidth="1"/>
    <col min="6659" max="6659" width="14.85546875" customWidth="1"/>
    <col min="6660" max="6660" width="17" customWidth="1"/>
    <col min="6661" max="6661" width="19.28515625" customWidth="1"/>
    <col min="6663" max="6663" width="6" customWidth="1"/>
    <col min="6664" max="6666" width="12.7109375" bestFit="1" customWidth="1"/>
    <col min="6913" max="6913" width="45.7109375" customWidth="1"/>
    <col min="6914" max="6914" width="15.42578125" customWidth="1"/>
    <col min="6915" max="6915" width="14.85546875" customWidth="1"/>
    <col min="6916" max="6916" width="17" customWidth="1"/>
    <col min="6917" max="6917" width="19.28515625" customWidth="1"/>
    <col min="6919" max="6919" width="6" customWidth="1"/>
    <col min="6920" max="6922" width="12.7109375" bestFit="1" customWidth="1"/>
    <col min="7169" max="7169" width="45.7109375" customWidth="1"/>
    <col min="7170" max="7170" width="15.42578125" customWidth="1"/>
    <col min="7171" max="7171" width="14.85546875" customWidth="1"/>
    <col min="7172" max="7172" width="17" customWidth="1"/>
    <col min="7173" max="7173" width="19.28515625" customWidth="1"/>
    <col min="7175" max="7175" width="6" customWidth="1"/>
    <col min="7176" max="7178" width="12.7109375" bestFit="1" customWidth="1"/>
    <col min="7425" max="7425" width="45.7109375" customWidth="1"/>
    <col min="7426" max="7426" width="15.42578125" customWidth="1"/>
    <col min="7427" max="7427" width="14.85546875" customWidth="1"/>
    <col min="7428" max="7428" width="17" customWidth="1"/>
    <col min="7429" max="7429" width="19.28515625" customWidth="1"/>
    <col min="7431" max="7431" width="6" customWidth="1"/>
    <col min="7432" max="7434" width="12.7109375" bestFit="1" customWidth="1"/>
    <col min="7681" max="7681" width="45.7109375" customWidth="1"/>
    <col min="7682" max="7682" width="15.42578125" customWidth="1"/>
    <col min="7683" max="7683" width="14.85546875" customWidth="1"/>
    <col min="7684" max="7684" width="17" customWidth="1"/>
    <col min="7685" max="7685" width="19.28515625" customWidth="1"/>
    <col min="7687" max="7687" width="6" customWidth="1"/>
    <col min="7688" max="7690" width="12.7109375" bestFit="1" customWidth="1"/>
    <col min="7937" max="7937" width="45.7109375" customWidth="1"/>
    <col min="7938" max="7938" width="15.42578125" customWidth="1"/>
    <col min="7939" max="7939" width="14.85546875" customWidth="1"/>
    <col min="7940" max="7940" width="17" customWidth="1"/>
    <col min="7941" max="7941" width="19.28515625" customWidth="1"/>
    <col min="7943" max="7943" width="6" customWidth="1"/>
    <col min="7944" max="7946" width="12.7109375" bestFit="1" customWidth="1"/>
    <col min="8193" max="8193" width="45.7109375" customWidth="1"/>
    <col min="8194" max="8194" width="15.42578125" customWidth="1"/>
    <col min="8195" max="8195" width="14.85546875" customWidth="1"/>
    <col min="8196" max="8196" width="17" customWidth="1"/>
    <col min="8197" max="8197" width="19.28515625" customWidth="1"/>
    <col min="8199" max="8199" width="6" customWidth="1"/>
    <col min="8200" max="8202" width="12.7109375" bestFit="1" customWidth="1"/>
    <col min="8449" max="8449" width="45.7109375" customWidth="1"/>
    <col min="8450" max="8450" width="15.42578125" customWidth="1"/>
    <col min="8451" max="8451" width="14.85546875" customWidth="1"/>
    <col min="8452" max="8452" width="17" customWidth="1"/>
    <col min="8453" max="8453" width="19.28515625" customWidth="1"/>
    <col min="8455" max="8455" width="6" customWidth="1"/>
    <col min="8456" max="8458" width="12.7109375" bestFit="1" customWidth="1"/>
    <col min="8705" max="8705" width="45.7109375" customWidth="1"/>
    <col min="8706" max="8706" width="15.42578125" customWidth="1"/>
    <col min="8707" max="8707" width="14.85546875" customWidth="1"/>
    <col min="8708" max="8708" width="17" customWidth="1"/>
    <col min="8709" max="8709" width="19.28515625" customWidth="1"/>
    <col min="8711" max="8711" width="6" customWidth="1"/>
    <col min="8712" max="8714" width="12.7109375" bestFit="1" customWidth="1"/>
    <col min="8961" max="8961" width="45.7109375" customWidth="1"/>
    <col min="8962" max="8962" width="15.42578125" customWidth="1"/>
    <col min="8963" max="8963" width="14.85546875" customWidth="1"/>
    <col min="8964" max="8964" width="17" customWidth="1"/>
    <col min="8965" max="8965" width="19.28515625" customWidth="1"/>
    <col min="8967" max="8967" width="6" customWidth="1"/>
    <col min="8968" max="8970" width="12.7109375" bestFit="1" customWidth="1"/>
    <col min="9217" max="9217" width="45.7109375" customWidth="1"/>
    <col min="9218" max="9218" width="15.42578125" customWidth="1"/>
    <col min="9219" max="9219" width="14.85546875" customWidth="1"/>
    <col min="9220" max="9220" width="17" customWidth="1"/>
    <col min="9221" max="9221" width="19.28515625" customWidth="1"/>
    <col min="9223" max="9223" width="6" customWidth="1"/>
    <col min="9224" max="9226" width="12.7109375" bestFit="1" customWidth="1"/>
    <col min="9473" max="9473" width="45.7109375" customWidth="1"/>
    <col min="9474" max="9474" width="15.42578125" customWidth="1"/>
    <col min="9475" max="9475" width="14.85546875" customWidth="1"/>
    <col min="9476" max="9476" width="17" customWidth="1"/>
    <col min="9477" max="9477" width="19.28515625" customWidth="1"/>
    <col min="9479" max="9479" width="6" customWidth="1"/>
    <col min="9480" max="9482" width="12.7109375" bestFit="1" customWidth="1"/>
    <col min="9729" max="9729" width="45.7109375" customWidth="1"/>
    <col min="9730" max="9730" width="15.42578125" customWidth="1"/>
    <col min="9731" max="9731" width="14.85546875" customWidth="1"/>
    <col min="9732" max="9732" width="17" customWidth="1"/>
    <col min="9733" max="9733" width="19.28515625" customWidth="1"/>
    <col min="9735" max="9735" width="6" customWidth="1"/>
    <col min="9736" max="9738" width="12.7109375" bestFit="1" customWidth="1"/>
    <col min="9985" max="9985" width="45.7109375" customWidth="1"/>
    <col min="9986" max="9986" width="15.42578125" customWidth="1"/>
    <col min="9987" max="9987" width="14.85546875" customWidth="1"/>
    <col min="9988" max="9988" width="17" customWidth="1"/>
    <col min="9989" max="9989" width="19.28515625" customWidth="1"/>
    <col min="9991" max="9991" width="6" customWidth="1"/>
    <col min="9992" max="9994" width="12.7109375" bestFit="1" customWidth="1"/>
    <col min="10241" max="10241" width="45.7109375" customWidth="1"/>
    <col min="10242" max="10242" width="15.42578125" customWidth="1"/>
    <col min="10243" max="10243" width="14.85546875" customWidth="1"/>
    <col min="10244" max="10244" width="17" customWidth="1"/>
    <col min="10245" max="10245" width="19.28515625" customWidth="1"/>
    <col min="10247" max="10247" width="6" customWidth="1"/>
    <col min="10248" max="10250" width="12.7109375" bestFit="1" customWidth="1"/>
    <col min="10497" max="10497" width="45.7109375" customWidth="1"/>
    <col min="10498" max="10498" width="15.42578125" customWidth="1"/>
    <col min="10499" max="10499" width="14.85546875" customWidth="1"/>
    <col min="10500" max="10500" width="17" customWidth="1"/>
    <col min="10501" max="10501" width="19.28515625" customWidth="1"/>
    <col min="10503" max="10503" width="6" customWidth="1"/>
    <col min="10504" max="10506" width="12.7109375" bestFit="1" customWidth="1"/>
    <col min="10753" max="10753" width="45.7109375" customWidth="1"/>
    <col min="10754" max="10754" width="15.42578125" customWidth="1"/>
    <col min="10755" max="10755" width="14.85546875" customWidth="1"/>
    <col min="10756" max="10756" width="17" customWidth="1"/>
    <col min="10757" max="10757" width="19.28515625" customWidth="1"/>
    <col min="10759" max="10759" width="6" customWidth="1"/>
    <col min="10760" max="10762" width="12.7109375" bestFit="1" customWidth="1"/>
    <col min="11009" max="11009" width="45.7109375" customWidth="1"/>
    <col min="11010" max="11010" width="15.42578125" customWidth="1"/>
    <col min="11011" max="11011" width="14.85546875" customWidth="1"/>
    <col min="11012" max="11012" width="17" customWidth="1"/>
    <col min="11013" max="11013" width="19.28515625" customWidth="1"/>
    <col min="11015" max="11015" width="6" customWidth="1"/>
    <col min="11016" max="11018" width="12.7109375" bestFit="1" customWidth="1"/>
    <col min="11265" max="11265" width="45.7109375" customWidth="1"/>
    <col min="11266" max="11266" width="15.42578125" customWidth="1"/>
    <col min="11267" max="11267" width="14.85546875" customWidth="1"/>
    <col min="11268" max="11268" width="17" customWidth="1"/>
    <col min="11269" max="11269" width="19.28515625" customWidth="1"/>
    <col min="11271" max="11271" width="6" customWidth="1"/>
    <col min="11272" max="11274" width="12.7109375" bestFit="1" customWidth="1"/>
    <col min="11521" max="11521" width="45.7109375" customWidth="1"/>
    <col min="11522" max="11522" width="15.42578125" customWidth="1"/>
    <col min="11523" max="11523" width="14.85546875" customWidth="1"/>
    <col min="11524" max="11524" width="17" customWidth="1"/>
    <col min="11525" max="11525" width="19.28515625" customWidth="1"/>
    <col min="11527" max="11527" width="6" customWidth="1"/>
    <col min="11528" max="11530" width="12.7109375" bestFit="1" customWidth="1"/>
    <col min="11777" max="11777" width="45.7109375" customWidth="1"/>
    <col min="11778" max="11778" width="15.42578125" customWidth="1"/>
    <col min="11779" max="11779" width="14.85546875" customWidth="1"/>
    <col min="11780" max="11780" width="17" customWidth="1"/>
    <col min="11781" max="11781" width="19.28515625" customWidth="1"/>
    <col min="11783" max="11783" width="6" customWidth="1"/>
    <col min="11784" max="11786" width="12.7109375" bestFit="1" customWidth="1"/>
    <col min="12033" max="12033" width="45.7109375" customWidth="1"/>
    <col min="12034" max="12034" width="15.42578125" customWidth="1"/>
    <col min="12035" max="12035" width="14.85546875" customWidth="1"/>
    <col min="12036" max="12036" width="17" customWidth="1"/>
    <col min="12037" max="12037" width="19.28515625" customWidth="1"/>
    <col min="12039" max="12039" width="6" customWidth="1"/>
    <col min="12040" max="12042" width="12.7109375" bestFit="1" customWidth="1"/>
    <col min="12289" max="12289" width="45.7109375" customWidth="1"/>
    <col min="12290" max="12290" width="15.42578125" customWidth="1"/>
    <col min="12291" max="12291" width="14.85546875" customWidth="1"/>
    <col min="12292" max="12292" width="17" customWidth="1"/>
    <col min="12293" max="12293" width="19.28515625" customWidth="1"/>
    <col min="12295" max="12295" width="6" customWidth="1"/>
    <col min="12296" max="12298" width="12.7109375" bestFit="1" customWidth="1"/>
    <col min="12545" max="12545" width="45.7109375" customWidth="1"/>
    <col min="12546" max="12546" width="15.42578125" customWidth="1"/>
    <col min="12547" max="12547" width="14.85546875" customWidth="1"/>
    <col min="12548" max="12548" width="17" customWidth="1"/>
    <col min="12549" max="12549" width="19.28515625" customWidth="1"/>
    <col min="12551" max="12551" width="6" customWidth="1"/>
    <col min="12552" max="12554" width="12.7109375" bestFit="1" customWidth="1"/>
    <col min="12801" max="12801" width="45.7109375" customWidth="1"/>
    <col min="12802" max="12802" width="15.42578125" customWidth="1"/>
    <col min="12803" max="12803" width="14.85546875" customWidth="1"/>
    <col min="12804" max="12804" width="17" customWidth="1"/>
    <col min="12805" max="12805" width="19.28515625" customWidth="1"/>
    <col min="12807" max="12807" width="6" customWidth="1"/>
    <col min="12808" max="12810" width="12.7109375" bestFit="1" customWidth="1"/>
    <col min="13057" max="13057" width="45.7109375" customWidth="1"/>
    <col min="13058" max="13058" width="15.42578125" customWidth="1"/>
    <col min="13059" max="13059" width="14.85546875" customWidth="1"/>
    <col min="13060" max="13060" width="17" customWidth="1"/>
    <col min="13061" max="13061" width="19.28515625" customWidth="1"/>
    <col min="13063" max="13063" width="6" customWidth="1"/>
    <col min="13064" max="13066" width="12.7109375" bestFit="1" customWidth="1"/>
    <col min="13313" max="13313" width="45.7109375" customWidth="1"/>
    <col min="13314" max="13314" width="15.42578125" customWidth="1"/>
    <col min="13315" max="13315" width="14.85546875" customWidth="1"/>
    <col min="13316" max="13316" width="17" customWidth="1"/>
    <col min="13317" max="13317" width="19.28515625" customWidth="1"/>
    <col min="13319" max="13319" width="6" customWidth="1"/>
    <col min="13320" max="13322" width="12.7109375" bestFit="1" customWidth="1"/>
    <col min="13569" max="13569" width="45.7109375" customWidth="1"/>
    <col min="13570" max="13570" width="15.42578125" customWidth="1"/>
    <col min="13571" max="13571" width="14.85546875" customWidth="1"/>
    <col min="13572" max="13572" width="17" customWidth="1"/>
    <col min="13573" max="13573" width="19.28515625" customWidth="1"/>
    <col min="13575" max="13575" width="6" customWidth="1"/>
    <col min="13576" max="13578" width="12.7109375" bestFit="1" customWidth="1"/>
    <col min="13825" max="13825" width="45.7109375" customWidth="1"/>
    <col min="13826" max="13826" width="15.42578125" customWidth="1"/>
    <col min="13827" max="13827" width="14.85546875" customWidth="1"/>
    <col min="13828" max="13828" width="17" customWidth="1"/>
    <col min="13829" max="13829" width="19.28515625" customWidth="1"/>
    <col min="13831" max="13831" width="6" customWidth="1"/>
    <col min="13832" max="13834" width="12.7109375" bestFit="1" customWidth="1"/>
    <col min="14081" max="14081" width="45.7109375" customWidth="1"/>
    <col min="14082" max="14082" width="15.42578125" customWidth="1"/>
    <col min="14083" max="14083" width="14.85546875" customWidth="1"/>
    <col min="14084" max="14084" width="17" customWidth="1"/>
    <col min="14085" max="14085" width="19.28515625" customWidth="1"/>
    <col min="14087" max="14087" width="6" customWidth="1"/>
    <col min="14088" max="14090" width="12.7109375" bestFit="1" customWidth="1"/>
    <col min="14337" max="14337" width="45.7109375" customWidth="1"/>
    <col min="14338" max="14338" width="15.42578125" customWidth="1"/>
    <col min="14339" max="14339" width="14.85546875" customWidth="1"/>
    <col min="14340" max="14340" width="17" customWidth="1"/>
    <col min="14341" max="14341" width="19.28515625" customWidth="1"/>
    <col min="14343" max="14343" width="6" customWidth="1"/>
    <col min="14344" max="14346" width="12.7109375" bestFit="1" customWidth="1"/>
    <col min="14593" max="14593" width="45.7109375" customWidth="1"/>
    <col min="14594" max="14594" width="15.42578125" customWidth="1"/>
    <col min="14595" max="14595" width="14.85546875" customWidth="1"/>
    <col min="14596" max="14596" width="17" customWidth="1"/>
    <col min="14597" max="14597" width="19.28515625" customWidth="1"/>
    <col min="14599" max="14599" width="6" customWidth="1"/>
    <col min="14600" max="14602" width="12.7109375" bestFit="1" customWidth="1"/>
    <col min="14849" max="14849" width="45.7109375" customWidth="1"/>
    <col min="14850" max="14850" width="15.42578125" customWidth="1"/>
    <col min="14851" max="14851" width="14.85546875" customWidth="1"/>
    <col min="14852" max="14852" width="17" customWidth="1"/>
    <col min="14853" max="14853" width="19.28515625" customWidth="1"/>
    <col min="14855" max="14855" width="6" customWidth="1"/>
    <col min="14856" max="14858" width="12.7109375" bestFit="1" customWidth="1"/>
    <col min="15105" max="15105" width="45.7109375" customWidth="1"/>
    <col min="15106" max="15106" width="15.42578125" customWidth="1"/>
    <col min="15107" max="15107" width="14.85546875" customWidth="1"/>
    <col min="15108" max="15108" width="17" customWidth="1"/>
    <col min="15109" max="15109" width="19.28515625" customWidth="1"/>
    <col min="15111" max="15111" width="6" customWidth="1"/>
    <col min="15112" max="15114" width="12.7109375" bestFit="1" customWidth="1"/>
    <col min="15361" max="15361" width="45.7109375" customWidth="1"/>
    <col min="15362" max="15362" width="15.42578125" customWidth="1"/>
    <col min="15363" max="15363" width="14.85546875" customWidth="1"/>
    <col min="15364" max="15364" width="17" customWidth="1"/>
    <col min="15365" max="15365" width="19.28515625" customWidth="1"/>
    <col min="15367" max="15367" width="6" customWidth="1"/>
    <col min="15368" max="15370" width="12.7109375" bestFit="1" customWidth="1"/>
    <col min="15617" max="15617" width="45.7109375" customWidth="1"/>
    <col min="15618" max="15618" width="15.42578125" customWidth="1"/>
    <col min="15619" max="15619" width="14.85546875" customWidth="1"/>
    <col min="15620" max="15620" width="17" customWidth="1"/>
    <col min="15621" max="15621" width="19.28515625" customWidth="1"/>
    <col min="15623" max="15623" width="6" customWidth="1"/>
    <col min="15624" max="15626" width="12.7109375" bestFit="1" customWidth="1"/>
    <col min="15873" max="15873" width="45.7109375" customWidth="1"/>
    <col min="15874" max="15874" width="15.42578125" customWidth="1"/>
    <col min="15875" max="15875" width="14.85546875" customWidth="1"/>
    <col min="15876" max="15876" width="17" customWidth="1"/>
    <col min="15877" max="15877" width="19.28515625" customWidth="1"/>
    <col min="15879" max="15879" width="6" customWidth="1"/>
    <col min="15880" max="15882" width="12.7109375" bestFit="1" customWidth="1"/>
    <col min="16129" max="16129" width="45.7109375" customWidth="1"/>
    <col min="16130" max="16130" width="15.42578125" customWidth="1"/>
    <col min="16131" max="16131" width="14.85546875" customWidth="1"/>
    <col min="16132" max="16132" width="17" customWidth="1"/>
    <col min="16133" max="16133" width="19.28515625" customWidth="1"/>
    <col min="16135" max="16135" width="6" customWidth="1"/>
    <col min="16136" max="16138" width="12.7109375" bestFit="1" customWidth="1"/>
  </cols>
  <sheetData>
    <row r="3" spans="1:5" x14ac:dyDescent="0.25">
      <c r="A3" s="187" t="s">
        <v>172</v>
      </c>
      <c r="B3" s="187"/>
      <c r="C3" s="187"/>
      <c r="D3" s="187"/>
      <c r="E3" s="187"/>
    </row>
    <row r="4" spans="1:5" x14ac:dyDescent="0.25">
      <c r="A4" s="187" t="s">
        <v>197</v>
      </c>
      <c r="B4" s="187"/>
      <c r="C4" s="187"/>
      <c r="D4" s="187"/>
      <c r="E4" s="187"/>
    </row>
    <row r="5" spans="1:5" x14ac:dyDescent="0.25">
      <c r="A5" s="187" t="s">
        <v>120</v>
      </c>
      <c r="B5" s="187"/>
      <c r="C5" s="187"/>
      <c r="D5" s="187"/>
      <c r="E5" s="187"/>
    </row>
    <row r="6" spans="1:5" x14ac:dyDescent="0.25">
      <c r="A6" s="187" t="s">
        <v>0</v>
      </c>
      <c r="B6" s="187"/>
      <c r="C6" s="187"/>
      <c r="D6" s="187"/>
      <c r="E6" s="187"/>
    </row>
    <row r="7" spans="1:5" x14ac:dyDescent="0.25">
      <c r="A7" s="187"/>
      <c r="B7" s="187"/>
      <c r="C7" s="187"/>
      <c r="D7" s="187"/>
      <c r="E7" s="187"/>
    </row>
    <row r="8" spans="1:5" ht="15.75" thickBot="1" x14ac:dyDescent="0.3">
      <c r="E8" s="139" t="s">
        <v>173</v>
      </c>
    </row>
    <row r="9" spans="1:5" ht="15.75" x14ac:dyDescent="0.25">
      <c r="A9" s="138" t="s">
        <v>174</v>
      </c>
      <c r="B9" s="138" t="s">
        <v>175</v>
      </c>
      <c r="C9" s="138" t="s">
        <v>176</v>
      </c>
      <c r="D9" s="138" t="s">
        <v>177</v>
      </c>
      <c r="E9" s="135" t="s">
        <v>178</v>
      </c>
    </row>
    <row r="10" spans="1:5" ht="16.5" thickBot="1" x14ac:dyDescent="0.3">
      <c r="A10" s="137"/>
      <c r="B10" s="137" t="s">
        <v>179</v>
      </c>
      <c r="C10" s="137" t="s">
        <v>179</v>
      </c>
      <c r="D10" s="136"/>
      <c r="E10" s="140" t="s">
        <v>180</v>
      </c>
    </row>
    <row r="11" spans="1:5" ht="15.75" x14ac:dyDescent="0.25">
      <c r="A11" s="141" t="s">
        <v>6</v>
      </c>
      <c r="B11" s="142">
        <v>10325054</v>
      </c>
      <c r="C11" s="143">
        <v>12835113</v>
      </c>
      <c r="D11" s="144">
        <v>12835113</v>
      </c>
      <c r="E11" s="145">
        <f t="shared" ref="E11:E31" si="0">SUM(D11/C11)*100</f>
        <v>100</v>
      </c>
    </row>
    <row r="12" spans="1:5" ht="15.75" x14ac:dyDescent="0.25">
      <c r="A12" s="146" t="s">
        <v>7</v>
      </c>
      <c r="B12" s="147">
        <v>2616772</v>
      </c>
      <c r="C12" s="148">
        <v>2852449</v>
      </c>
      <c r="D12" s="147">
        <v>2852449</v>
      </c>
      <c r="E12" s="149">
        <f t="shared" si="0"/>
        <v>100</v>
      </c>
    </row>
    <row r="13" spans="1:5" ht="15.75" x14ac:dyDescent="0.25">
      <c r="A13" s="146" t="s">
        <v>8</v>
      </c>
      <c r="B13" s="147">
        <v>11717270</v>
      </c>
      <c r="C13" s="148">
        <v>13999587</v>
      </c>
      <c r="D13" s="147">
        <v>13790271</v>
      </c>
      <c r="E13" s="149">
        <f t="shared" si="0"/>
        <v>98.504841607113121</v>
      </c>
    </row>
    <row r="14" spans="1:5" ht="15.75" x14ac:dyDescent="0.25">
      <c r="A14" s="146" t="s">
        <v>198</v>
      </c>
      <c r="B14" s="147">
        <v>5339225</v>
      </c>
      <c r="C14" s="148">
        <v>21861037</v>
      </c>
      <c r="D14" s="147">
        <v>8012582</v>
      </c>
      <c r="E14" s="149">
        <f t="shared" si="0"/>
        <v>36.652341789641547</v>
      </c>
    </row>
    <row r="15" spans="1:5" ht="15.75" x14ac:dyDescent="0.25">
      <c r="A15" s="146" t="s">
        <v>181</v>
      </c>
      <c r="B15" s="147">
        <v>12025387</v>
      </c>
      <c r="C15" s="148">
        <v>81551766</v>
      </c>
      <c r="D15" s="147">
        <v>80338916</v>
      </c>
      <c r="E15" s="149">
        <f t="shared" si="0"/>
        <v>98.512785118595716</v>
      </c>
    </row>
    <row r="16" spans="1:5" ht="15.75" x14ac:dyDescent="0.25">
      <c r="A16" s="146" t="s">
        <v>182</v>
      </c>
      <c r="B16" s="147">
        <v>503489</v>
      </c>
      <c r="C16" s="147">
        <v>503489</v>
      </c>
      <c r="D16" s="147">
        <v>503489</v>
      </c>
      <c r="E16" s="149">
        <f t="shared" si="0"/>
        <v>100</v>
      </c>
    </row>
    <row r="17" spans="1:5" ht="15.75" x14ac:dyDescent="0.25">
      <c r="A17" s="150" t="s">
        <v>183</v>
      </c>
      <c r="B17" s="151">
        <f>SUM(B11:B16)</f>
        <v>42527197</v>
      </c>
      <c r="C17" s="152">
        <f>SUM(C11:C16)</f>
        <v>133603441</v>
      </c>
      <c r="D17" s="151">
        <f>SUM(D11:D16)</f>
        <v>118332820</v>
      </c>
      <c r="E17" s="149">
        <f t="shared" si="0"/>
        <v>88.570188847157013</v>
      </c>
    </row>
    <row r="18" spans="1:5" ht="15.75" x14ac:dyDescent="0.25">
      <c r="A18" s="146" t="s">
        <v>184</v>
      </c>
      <c r="B18" s="147">
        <v>0</v>
      </c>
      <c r="C18" s="148">
        <v>0</v>
      </c>
      <c r="D18" s="147">
        <v>0</v>
      </c>
      <c r="E18" s="149"/>
    </row>
    <row r="19" spans="1:5" ht="15.75" x14ac:dyDescent="0.25">
      <c r="A19" s="146" t="s">
        <v>185</v>
      </c>
      <c r="B19" s="147">
        <v>0</v>
      </c>
      <c r="C19" s="148">
        <v>0</v>
      </c>
      <c r="D19" s="147">
        <v>0</v>
      </c>
      <c r="E19" s="149"/>
    </row>
    <row r="20" spans="1:5" ht="16.5" thickBot="1" x14ac:dyDescent="0.3">
      <c r="A20" s="153" t="s">
        <v>186</v>
      </c>
      <c r="B20" s="154">
        <f>SUM(B17:B19)</f>
        <v>42527197</v>
      </c>
      <c r="C20" s="155">
        <f>SUM(C17:C19)</f>
        <v>133603441</v>
      </c>
      <c r="D20" s="154">
        <f>SUM(D17:D19)</f>
        <v>118332820</v>
      </c>
      <c r="E20" s="156">
        <f t="shared" si="0"/>
        <v>88.570188847157013</v>
      </c>
    </row>
    <row r="21" spans="1:5" ht="16.5" thickBot="1" x14ac:dyDescent="0.3">
      <c r="A21" s="157"/>
      <c r="B21" s="158"/>
      <c r="C21" s="158"/>
      <c r="D21" s="158"/>
      <c r="E21" s="159"/>
    </row>
    <row r="22" spans="1:5" ht="15.75" x14ac:dyDescent="0.25">
      <c r="A22" s="141" t="s">
        <v>187</v>
      </c>
      <c r="B22" s="142">
        <v>2561214</v>
      </c>
      <c r="C22" s="143">
        <v>2897353</v>
      </c>
      <c r="D22" s="142">
        <v>2841884</v>
      </c>
      <c r="E22" s="160">
        <f t="shared" si="0"/>
        <v>98.085528411622619</v>
      </c>
    </row>
    <row r="23" spans="1:5" ht="15.75" x14ac:dyDescent="0.25">
      <c r="A23" s="146" t="s">
        <v>188</v>
      </c>
      <c r="B23" s="147">
        <v>12587226</v>
      </c>
      <c r="C23" s="148">
        <v>14457317</v>
      </c>
      <c r="D23" s="147">
        <v>14457317</v>
      </c>
      <c r="E23" s="145">
        <f t="shared" si="0"/>
        <v>100</v>
      </c>
    </row>
    <row r="24" spans="1:5" ht="15.75" x14ac:dyDescent="0.25">
      <c r="A24" s="146" t="s">
        <v>189</v>
      </c>
      <c r="B24" s="147">
        <v>0</v>
      </c>
      <c r="C24" s="148">
        <v>78000</v>
      </c>
      <c r="D24" s="147">
        <v>78000</v>
      </c>
      <c r="E24" s="145">
        <f t="shared" si="0"/>
        <v>100</v>
      </c>
    </row>
    <row r="25" spans="1:5" ht="15.75" x14ac:dyDescent="0.25">
      <c r="A25" s="146" t="s">
        <v>190</v>
      </c>
      <c r="B25" s="147">
        <v>17134844</v>
      </c>
      <c r="C25" s="148">
        <v>92013100</v>
      </c>
      <c r="D25" s="147">
        <v>90577621</v>
      </c>
      <c r="E25" s="145">
        <f t="shared" si="0"/>
        <v>98.439918881115844</v>
      </c>
    </row>
    <row r="26" spans="1:5" ht="15.75" x14ac:dyDescent="0.25">
      <c r="A26" s="146" t="s">
        <v>191</v>
      </c>
      <c r="B26" s="147">
        <v>6450000</v>
      </c>
      <c r="C26" s="148">
        <v>19851338</v>
      </c>
      <c r="D26" s="147">
        <v>19851338</v>
      </c>
      <c r="E26" s="145">
        <f t="shared" si="0"/>
        <v>100</v>
      </c>
    </row>
    <row r="27" spans="1:5" ht="15.75" x14ac:dyDescent="0.25">
      <c r="A27" s="146" t="s">
        <v>192</v>
      </c>
      <c r="B27" s="147">
        <v>3793913</v>
      </c>
      <c r="C27" s="148">
        <v>4306333</v>
      </c>
      <c r="D27" s="147">
        <v>4306333</v>
      </c>
      <c r="E27" s="145">
        <f t="shared" si="0"/>
        <v>100</v>
      </c>
    </row>
    <row r="28" spans="1:5" ht="15.75" x14ac:dyDescent="0.25">
      <c r="A28" s="150" t="s">
        <v>193</v>
      </c>
      <c r="B28" s="151">
        <f>SUM(B22:B27)</f>
        <v>42527197</v>
      </c>
      <c r="C28" s="152">
        <f>SUM(C22:C27)</f>
        <v>133603441</v>
      </c>
      <c r="D28" s="151">
        <f>SUM(D22:D27)</f>
        <v>132112493</v>
      </c>
      <c r="E28" s="145">
        <f t="shared" si="0"/>
        <v>98.884049700486386</v>
      </c>
    </row>
    <row r="29" spans="1:5" ht="15.75" x14ac:dyDescent="0.25">
      <c r="A29" s="146" t="s">
        <v>194</v>
      </c>
      <c r="B29" s="147">
        <v>0</v>
      </c>
      <c r="C29" s="148">
        <v>0</v>
      </c>
      <c r="D29" s="147">
        <v>0</v>
      </c>
      <c r="E29" s="145"/>
    </row>
    <row r="30" spans="1:5" ht="15.75" x14ac:dyDescent="0.25">
      <c r="A30" s="146" t="s">
        <v>195</v>
      </c>
      <c r="B30" s="147">
        <v>0</v>
      </c>
      <c r="C30" s="148">
        <v>0</v>
      </c>
      <c r="D30" s="147">
        <v>0</v>
      </c>
      <c r="E30" s="145"/>
    </row>
    <row r="31" spans="1:5" ht="16.5" thickBot="1" x14ac:dyDescent="0.3">
      <c r="A31" s="161" t="s">
        <v>196</v>
      </c>
      <c r="B31" s="154">
        <f>SUM(B28,B29:B30)</f>
        <v>42527197</v>
      </c>
      <c r="C31" s="155">
        <f>SUM(C28,C29:C30)</f>
        <v>133603441</v>
      </c>
      <c r="D31" s="154">
        <f>SUM(D28,D29:D30)</f>
        <v>132112493</v>
      </c>
      <c r="E31" s="162">
        <f t="shared" si="0"/>
        <v>98.884049700486386</v>
      </c>
    </row>
  </sheetData>
  <mergeCells count="5">
    <mergeCell ref="A3:E3"/>
    <mergeCell ref="A4:E4"/>
    <mergeCell ref="A5:E5"/>
    <mergeCell ref="A6:E6"/>
    <mergeCell ref="A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selection activeCell="F22" sqref="F22"/>
    </sheetView>
  </sheetViews>
  <sheetFormatPr defaultRowHeight="15" x14ac:dyDescent="0.2"/>
  <cols>
    <col min="1" max="1" width="84.140625" style="157" customWidth="1"/>
    <col min="2" max="2" width="16.5703125" style="157" bestFit="1" customWidth="1"/>
    <col min="3" max="3" width="17.140625" style="157" bestFit="1" customWidth="1"/>
    <col min="4" max="256" width="9.140625" style="157"/>
    <col min="257" max="257" width="82" style="157" bestFit="1" customWidth="1"/>
    <col min="258" max="258" width="16.5703125" style="157" bestFit="1" customWidth="1"/>
    <col min="259" max="259" width="15.5703125" style="157" bestFit="1" customWidth="1"/>
    <col min="260" max="512" width="9.140625" style="157"/>
    <col min="513" max="513" width="82" style="157" bestFit="1" customWidth="1"/>
    <col min="514" max="514" width="16.5703125" style="157" bestFit="1" customWidth="1"/>
    <col min="515" max="515" width="15.5703125" style="157" bestFit="1" customWidth="1"/>
    <col min="516" max="768" width="9.140625" style="157"/>
    <col min="769" max="769" width="82" style="157" bestFit="1" customWidth="1"/>
    <col min="770" max="770" width="16.5703125" style="157" bestFit="1" customWidth="1"/>
    <col min="771" max="771" width="15.5703125" style="157" bestFit="1" customWidth="1"/>
    <col min="772" max="1024" width="9.140625" style="157"/>
    <col min="1025" max="1025" width="82" style="157" bestFit="1" customWidth="1"/>
    <col min="1026" max="1026" width="16.5703125" style="157" bestFit="1" customWidth="1"/>
    <col min="1027" max="1027" width="15.5703125" style="157" bestFit="1" customWidth="1"/>
    <col min="1028" max="1280" width="9.140625" style="157"/>
    <col min="1281" max="1281" width="82" style="157" bestFit="1" customWidth="1"/>
    <col min="1282" max="1282" width="16.5703125" style="157" bestFit="1" customWidth="1"/>
    <col min="1283" max="1283" width="15.5703125" style="157" bestFit="1" customWidth="1"/>
    <col min="1284" max="1536" width="9.140625" style="157"/>
    <col min="1537" max="1537" width="82" style="157" bestFit="1" customWidth="1"/>
    <col min="1538" max="1538" width="16.5703125" style="157" bestFit="1" customWidth="1"/>
    <col min="1539" max="1539" width="15.5703125" style="157" bestFit="1" customWidth="1"/>
    <col min="1540" max="1792" width="9.140625" style="157"/>
    <col min="1793" max="1793" width="82" style="157" bestFit="1" customWidth="1"/>
    <col min="1794" max="1794" width="16.5703125" style="157" bestFit="1" customWidth="1"/>
    <col min="1795" max="1795" width="15.5703125" style="157" bestFit="1" customWidth="1"/>
    <col min="1796" max="2048" width="9.140625" style="157"/>
    <col min="2049" max="2049" width="82" style="157" bestFit="1" customWidth="1"/>
    <col min="2050" max="2050" width="16.5703125" style="157" bestFit="1" customWidth="1"/>
    <col min="2051" max="2051" width="15.5703125" style="157" bestFit="1" customWidth="1"/>
    <col min="2052" max="2304" width="9.140625" style="157"/>
    <col min="2305" max="2305" width="82" style="157" bestFit="1" customWidth="1"/>
    <col min="2306" max="2306" width="16.5703125" style="157" bestFit="1" customWidth="1"/>
    <col min="2307" max="2307" width="15.5703125" style="157" bestFit="1" customWidth="1"/>
    <col min="2308" max="2560" width="9.140625" style="157"/>
    <col min="2561" max="2561" width="82" style="157" bestFit="1" customWidth="1"/>
    <col min="2562" max="2562" width="16.5703125" style="157" bestFit="1" customWidth="1"/>
    <col min="2563" max="2563" width="15.5703125" style="157" bestFit="1" customWidth="1"/>
    <col min="2564" max="2816" width="9.140625" style="157"/>
    <col min="2817" max="2817" width="82" style="157" bestFit="1" customWidth="1"/>
    <col min="2818" max="2818" width="16.5703125" style="157" bestFit="1" customWidth="1"/>
    <col min="2819" max="2819" width="15.5703125" style="157" bestFit="1" customWidth="1"/>
    <col min="2820" max="3072" width="9.140625" style="157"/>
    <col min="3073" max="3073" width="82" style="157" bestFit="1" customWidth="1"/>
    <col min="3074" max="3074" width="16.5703125" style="157" bestFit="1" customWidth="1"/>
    <col min="3075" max="3075" width="15.5703125" style="157" bestFit="1" customWidth="1"/>
    <col min="3076" max="3328" width="9.140625" style="157"/>
    <col min="3329" max="3329" width="82" style="157" bestFit="1" customWidth="1"/>
    <col min="3330" max="3330" width="16.5703125" style="157" bestFit="1" customWidth="1"/>
    <col min="3331" max="3331" width="15.5703125" style="157" bestFit="1" customWidth="1"/>
    <col min="3332" max="3584" width="9.140625" style="157"/>
    <col min="3585" max="3585" width="82" style="157" bestFit="1" customWidth="1"/>
    <col min="3586" max="3586" width="16.5703125" style="157" bestFit="1" customWidth="1"/>
    <col min="3587" max="3587" width="15.5703125" style="157" bestFit="1" customWidth="1"/>
    <col min="3588" max="3840" width="9.140625" style="157"/>
    <col min="3841" max="3841" width="82" style="157" bestFit="1" customWidth="1"/>
    <col min="3842" max="3842" width="16.5703125" style="157" bestFit="1" customWidth="1"/>
    <col min="3843" max="3843" width="15.5703125" style="157" bestFit="1" customWidth="1"/>
    <col min="3844" max="4096" width="9.140625" style="157"/>
    <col min="4097" max="4097" width="82" style="157" bestFit="1" customWidth="1"/>
    <col min="4098" max="4098" width="16.5703125" style="157" bestFit="1" customWidth="1"/>
    <col min="4099" max="4099" width="15.5703125" style="157" bestFit="1" customWidth="1"/>
    <col min="4100" max="4352" width="9.140625" style="157"/>
    <col min="4353" max="4353" width="82" style="157" bestFit="1" customWidth="1"/>
    <col min="4354" max="4354" width="16.5703125" style="157" bestFit="1" customWidth="1"/>
    <col min="4355" max="4355" width="15.5703125" style="157" bestFit="1" customWidth="1"/>
    <col min="4356" max="4608" width="9.140625" style="157"/>
    <col min="4609" max="4609" width="82" style="157" bestFit="1" customWidth="1"/>
    <col min="4610" max="4610" width="16.5703125" style="157" bestFit="1" customWidth="1"/>
    <col min="4611" max="4611" width="15.5703125" style="157" bestFit="1" customWidth="1"/>
    <col min="4612" max="4864" width="9.140625" style="157"/>
    <col min="4865" max="4865" width="82" style="157" bestFit="1" customWidth="1"/>
    <col min="4866" max="4866" width="16.5703125" style="157" bestFit="1" customWidth="1"/>
    <col min="4867" max="4867" width="15.5703125" style="157" bestFit="1" customWidth="1"/>
    <col min="4868" max="5120" width="9.140625" style="157"/>
    <col min="5121" max="5121" width="82" style="157" bestFit="1" customWidth="1"/>
    <col min="5122" max="5122" width="16.5703125" style="157" bestFit="1" customWidth="1"/>
    <col min="5123" max="5123" width="15.5703125" style="157" bestFit="1" customWidth="1"/>
    <col min="5124" max="5376" width="9.140625" style="157"/>
    <col min="5377" max="5377" width="82" style="157" bestFit="1" customWidth="1"/>
    <col min="5378" max="5378" width="16.5703125" style="157" bestFit="1" customWidth="1"/>
    <col min="5379" max="5379" width="15.5703125" style="157" bestFit="1" customWidth="1"/>
    <col min="5380" max="5632" width="9.140625" style="157"/>
    <col min="5633" max="5633" width="82" style="157" bestFit="1" customWidth="1"/>
    <col min="5634" max="5634" width="16.5703125" style="157" bestFit="1" customWidth="1"/>
    <col min="5635" max="5635" width="15.5703125" style="157" bestFit="1" customWidth="1"/>
    <col min="5636" max="5888" width="9.140625" style="157"/>
    <col min="5889" max="5889" width="82" style="157" bestFit="1" customWidth="1"/>
    <col min="5890" max="5890" width="16.5703125" style="157" bestFit="1" customWidth="1"/>
    <col min="5891" max="5891" width="15.5703125" style="157" bestFit="1" customWidth="1"/>
    <col min="5892" max="6144" width="9.140625" style="157"/>
    <col min="6145" max="6145" width="82" style="157" bestFit="1" customWidth="1"/>
    <col min="6146" max="6146" width="16.5703125" style="157" bestFit="1" customWidth="1"/>
    <col min="6147" max="6147" width="15.5703125" style="157" bestFit="1" customWidth="1"/>
    <col min="6148" max="6400" width="9.140625" style="157"/>
    <col min="6401" max="6401" width="82" style="157" bestFit="1" customWidth="1"/>
    <col min="6402" max="6402" width="16.5703125" style="157" bestFit="1" customWidth="1"/>
    <col min="6403" max="6403" width="15.5703125" style="157" bestFit="1" customWidth="1"/>
    <col min="6404" max="6656" width="9.140625" style="157"/>
    <col min="6657" max="6657" width="82" style="157" bestFit="1" customWidth="1"/>
    <col min="6658" max="6658" width="16.5703125" style="157" bestFit="1" customWidth="1"/>
    <col min="6659" max="6659" width="15.5703125" style="157" bestFit="1" customWidth="1"/>
    <col min="6660" max="6912" width="9.140625" style="157"/>
    <col min="6913" max="6913" width="82" style="157" bestFit="1" customWidth="1"/>
    <col min="6914" max="6914" width="16.5703125" style="157" bestFit="1" customWidth="1"/>
    <col min="6915" max="6915" width="15.5703125" style="157" bestFit="1" customWidth="1"/>
    <col min="6916" max="7168" width="9.140625" style="157"/>
    <col min="7169" max="7169" width="82" style="157" bestFit="1" customWidth="1"/>
    <col min="7170" max="7170" width="16.5703125" style="157" bestFit="1" customWidth="1"/>
    <col min="7171" max="7171" width="15.5703125" style="157" bestFit="1" customWidth="1"/>
    <col min="7172" max="7424" width="9.140625" style="157"/>
    <col min="7425" max="7425" width="82" style="157" bestFit="1" customWidth="1"/>
    <col min="7426" max="7426" width="16.5703125" style="157" bestFit="1" customWidth="1"/>
    <col min="7427" max="7427" width="15.5703125" style="157" bestFit="1" customWidth="1"/>
    <col min="7428" max="7680" width="9.140625" style="157"/>
    <col min="7681" max="7681" width="82" style="157" bestFit="1" customWidth="1"/>
    <col min="7682" max="7682" width="16.5703125" style="157" bestFit="1" customWidth="1"/>
    <col min="7683" max="7683" width="15.5703125" style="157" bestFit="1" customWidth="1"/>
    <col min="7684" max="7936" width="9.140625" style="157"/>
    <col min="7937" max="7937" width="82" style="157" bestFit="1" customWidth="1"/>
    <col min="7938" max="7938" width="16.5703125" style="157" bestFit="1" customWidth="1"/>
    <col min="7939" max="7939" width="15.5703125" style="157" bestFit="1" customWidth="1"/>
    <col min="7940" max="8192" width="9.140625" style="157"/>
    <col min="8193" max="8193" width="82" style="157" bestFit="1" customWidth="1"/>
    <col min="8194" max="8194" width="16.5703125" style="157" bestFit="1" customWidth="1"/>
    <col min="8195" max="8195" width="15.5703125" style="157" bestFit="1" customWidth="1"/>
    <col min="8196" max="8448" width="9.140625" style="157"/>
    <col min="8449" max="8449" width="82" style="157" bestFit="1" customWidth="1"/>
    <col min="8450" max="8450" width="16.5703125" style="157" bestFit="1" customWidth="1"/>
    <col min="8451" max="8451" width="15.5703125" style="157" bestFit="1" customWidth="1"/>
    <col min="8452" max="8704" width="9.140625" style="157"/>
    <col min="8705" max="8705" width="82" style="157" bestFit="1" customWidth="1"/>
    <col min="8706" max="8706" width="16.5703125" style="157" bestFit="1" customWidth="1"/>
    <col min="8707" max="8707" width="15.5703125" style="157" bestFit="1" customWidth="1"/>
    <col min="8708" max="8960" width="9.140625" style="157"/>
    <col min="8961" max="8961" width="82" style="157" bestFit="1" customWidth="1"/>
    <col min="8962" max="8962" width="16.5703125" style="157" bestFit="1" customWidth="1"/>
    <col min="8963" max="8963" width="15.5703125" style="157" bestFit="1" customWidth="1"/>
    <col min="8964" max="9216" width="9.140625" style="157"/>
    <col min="9217" max="9217" width="82" style="157" bestFit="1" customWidth="1"/>
    <col min="9218" max="9218" width="16.5703125" style="157" bestFit="1" customWidth="1"/>
    <col min="9219" max="9219" width="15.5703125" style="157" bestFit="1" customWidth="1"/>
    <col min="9220" max="9472" width="9.140625" style="157"/>
    <col min="9473" max="9473" width="82" style="157" bestFit="1" customWidth="1"/>
    <col min="9474" max="9474" width="16.5703125" style="157" bestFit="1" customWidth="1"/>
    <col min="9475" max="9475" width="15.5703125" style="157" bestFit="1" customWidth="1"/>
    <col min="9476" max="9728" width="9.140625" style="157"/>
    <col min="9729" max="9729" width="82" style="157" bestFit="1" customWidth="1"/>
    <col min="9730" max="9730" width="16.5703125" style="157" bestFit="1" customWidth="1"/>
    <col min="9731" max="9731" width="15.5703125" style="157" bestFit="1" customWidth="1"/>
    <col min="9732" max="9984" width="9.140625" style="157"/>
    <col min="9985" max="9985" width="82" style="157" bestFit="1" customWidth="1"/>
    <col min="9986" max="9986" width="16.5703125" style="157" bestFit="1" customWidth="1"/>
    <col min="9987" max="9987" width="15.5703125" style="157" bestFit="1" customWidth="1"/>
    <col min="9988" max="10240" width="9.140625" style="157"/>
    <col min="10241" max="10241" width="82" style="157" bestFit="1" customWidth="1"/>
    <col min="10242" max="10242" width="16.5703125" style="157" bestFit="1" customWidth="1"/>
    <col min="10243" max="10243" width="15.5703125" style="157" bestFit="1" customWidth="1"/>
    <col min="10244" max="10496" width="9.140625" style="157"/>
    <col min="10497" max="10497" width="82" style="157" bestFit="1" customWidth="1"/>
    <col min="10498" max="10498" width="16.5703125" style="157" bestFit="1" customWidth="1"/>
    <col min="10499" max="10499" width="15.5703125" style="157" bestFit="1" customWidth="1"/>
    <col min="10500" max="10752" width="9.140625" style="157"/>
    <col min="10753" max="10753" width="82" style="157" bestFit="1" customWidth="1"/>
    <col min="10754" max="10754" width="16.5703125" style="157" bestFit="1" customWidth="1"/>
    <col min="10755" max="10755" width="15.5703125" style="157" bestFit="1" customWidth="1"/>
    <col min="10756" max="11008" width="9.140625" style="157"/>
    <col min="11009" max="11009" width="82" style="157" bestFit="1" customWidth="1"/>
    <col min="11010" max="11010" width="16.5703125" style="157" bestFit="1" customWidth="1"/>
    <col min="11011" max="11011" width="15.5703125" style="157" bestFit="1" customWidth="1"/>
    <col min="11012" max="11264" width="9.140625" style="157"/>
    <col min="11265" max="11265" width="82" style="157" bestFit="1" customWidth="1"/>
    <col min="11266" max="11266" width="16.5703125" style="157" bestFit="1" customWidth="1"/>
    <col min="11267" max="11267" width="15.5703125" style="157" bestFit="1" customWidth="1"/>
    <col min="11268" max="11520" width="9.140625" style="157"/>
    <col min="11521" max="11521" width="82" style="157" bestFit="1" customWidth="1"/>
    <col min="11522" max="11522" width="16.5703125" style="157" bestFit="1" customWidth="1"/>
    <col min="11523" max="11523" width="15.5703125" style="157" bestFit="1" customWidth="1"/>
    <col min="11524" max="11776" width="9.140625" style="157"/>
    <col min="11777" max="11777" width="82" style="157" bestFit="1" customWidth="1"/>
    <col min="11778" max="11778" width="16.5703125" style="157" bestFit="1" customWidth="1"/>
    <col min="11779" max="11779" width="15.5703125" style="157" bestFit="1" customWidth="1"/>
    <col min="11780" max="12032" width="9.140625" style="157"/>
    <col min="12033" max="12033" width="82" style="157" bestFit="1" customWidth="1"/>
    <col min="12034" max="12034" width="16.5703125" style="157" bestFit="1" customWidth="1"/>
    <col min="12035" max="12035" width="15.5703125" style="157" bestFit="1" customWidth="1"/>
    <col min="12036" max="12288" width="9.140625" style="157"/>
    <col min="12289" max="12289" width="82" style="157" bestFit="1" customWidth="1"/>
    <col min="12290" max="12290" width="16.5703125" style="157" bestFit="1" customWidth="1"/>
    <col min="12291" max="12291" width="15.5703125" style="157" bestFit="1" customWidth="1"/>
    <col min="12292" max="12544" width="9.140625" style="157"/>
    <col min="12545" max="12545" width="82" style="157" bestFit="1" customWidth="1"/>
    <col min="12546" max="12546" width="16.5703125" style="157" bestFit="1" customWidth="1"/>
    <col min="12547" max="12547" width="15.5703125" style="157" bestFit="1" customWidth="1"/>
    <col min="12548" max="12800" width="9.140625" style="157"/>
    <col min="12801" max="12801" width="82" style="157" bestFit="1" customWidth="1"/>
    <col min="12802" max="12802" width="16.5703125" style="157" bestFit="1" customWidth="1"/>
    <col min="12803" max="12803" width="15.5703125" style="157" bestFit="1" customWidth="1"/>
    <col min="12804" max="13056" width="9.140625" style="157"/>
    <col min="13057" max="13057" width="82" style="157" bestFit="1" customWidth="1"/>
    <col min="13058" max="13058" width="16.5703125" style="157" bestFit="1" customWidth="1"/>
    <col min="13059" max="13059" width="15.5703125" style="157" bestFit="1" customWidth="1"/>
    <col min="13060" max="13312" width="9.140625" style="157"/>
    <col min="13313" max="13313" width="82" style="157" bestFit="1" customWidth="1"/>
    <col min="13314" max="13314" width="16.5703125" style="157" bestFit="1" customWidth="1"/>
    <col min="13315" max="13315" width="15.5703125" style="157" bestFit="1" customWidth="1"/>
    <col min="13316" max="13568" width="9.140625" style="157"/>
    <col min="13569" max="13569" width="82" style="157" bestFit="1" customWidth="1"/>
    <col min="13570" max="13570" width="16.5703125" style="157" bestFit="1" customWidth="1"/>
    <col min="13571" max="13571" width="15.5703125" style="157" bestFit="1" customWidth="1"/>
    <col min="13572" max="13824" width="9.140625" style="157"/>
    <col min="13825" max="13825" width="82" style="157" bestFit="1" customWidth="1"/>
    <col min="13826" max="13826" width="16.5703125" style="157" bestFit="1" customWidth="1"/>
    <col min="13827" max="13827" width="15.5703125" style="157" bestFit="1" customWidth="1"/>
    <col min="13828" max="14080" width="9.140625" style="157"/>
    <col min="14081" max="14081" width="82" style="157" bestFit="1" customWidth="1"/>
    <col min="14082" max="14082" width="16.5703125" style="157" bestFit="1" customWidth="1"/>
    <col min="14083" max="14083" width="15.5703125" style="157" bestFit="1" customWidth="1"/>
    <col min="14084" max="14336" width="9.140625" style="157"/>
    <col min="14337" max="14337" width="82" style="157" bestFit="1" customWidth="1"/>
    <col min="14338" max="14338" width="16.5703125" style="157" bestFit="1" customWidth="1"/>
    <col min="14339" max="14339" width="15.5703125" style="157" bestFit="1" customWidth="1"/>
    <col min="14340" max="14592" width="9.140625" style="157"/>
    <col min="14593" max="14593" width="82" style="157" bestFit="1" customWidth="1"/>
    <col min="14594" max="14594" width="16.5703125" style="157" bestFit="1" customWidth="1"/>
    <col min="14595" max="14595" width="15.5703125" style="157" bestFit="1" customWidth="1"/>
    <col min="14596" max="14848" width="9.140625" style="157"/>
    <col min="14849" max="14849" width="82" style="157" bestFit="1" customWidth="1"/>
    <col min="14850" max="14850" width="16.5703125" style="157" bestFit="1" customWidth="1"/>
    <col min="14851" max="14851" width="15.5703125" style="157" bestFit="1" customWidth="1"/>
    <col min="14852" max="15104" width="9.140625" style="157"/>
    <col min="15105" max="15105" width="82" style="157" bestFit="1" customWidth="1"/>
    <col min="15106" max="15106" width="16.5703125" style="157" bestFit="1" customWidth="1"/>
    <col min="15107" max="15107" width="15.5703125" style="157" bestFit="1" customWidth="1"/>
    <col min="15108" max="15360" width="9.140625" style="157"/>
    <col min="15361" max="15361" width="82" style="157" bestFit="1" customWidth="1"/>
    <col min="15362" max="15362" width="16.5703125" style="157" bestFit="1" customWidth="1"/>
    <col min="15363" max="15363" width="15.5703125" style="157" bestFit="1" customWidth="1"/>
    <col min="15364" max="15616" width="9.140625" style="157"/>
    <col min="15617" max="15617" width="82" style="157" bestFit="1" customWidth="1"/>
    <col min="15618" max="15618" width="16.5703125" style="157" bestFit="1" customWidth="1"/>
    <col min="15619" max="15619" width="15.5703125" style="157" bestFit="1" customWidth="1"/>
    <col min="15620" max="15872" width="9.140625" style="157"/>
    <col min="15873" max="15873" width="82" style="157" bestFit="1" customWidth="1"/>
    <col min="15874" max="15874" width="16.5703125" style="157" bestFit="1" customWidth="1"/>
    <col min="15875" max="15875" width="15.5703125" style="157" bestFit="1" customWidth="1"/>
    <col min="15876" max="16128" width="9.140625" style="157"/>
    <col min="16129" max="16129" width="82" style="157" bestFit="1" customWidth="1"/>
    <col min="16130" max="16130" width="16.5703125" style="157" bestFit="1" customWidth="1"/>
    <col min="16131" max="16131" width="15.5703125" style="157" bestFit="1" customWidth="1"/>
    <col min="16132" max="16384" width="9.140625" style="157"/>
  </cols>
  <sheetData>
    <row r="1" spans="1:7" ht="15.75" x14ac:dyDescent="0.25">
      <c r="A1" s="182" t="s">
        <v>152</v>
      </c>
      <c r="B1" s="182"/>
      <c r="C1" s="182"/>
      <c r="D1" s="129"/>
      <c r="E1" s="129"/>
      <c r="F1" s="129"/>
      <c r="G1" s="129"/>
    </row>
    <row r="2" spans="1:7" ht="15.75" x14ac:dyDescent="0.25">
      <c r="A2" s="188" t="s">
        <v>250</v>
      </c>
      <c r="B2" s="188"/>
      <c r="C2" s="188"/>
    </row>
    <row r="3" spans="1:7" ht="18" x14ac:dyDescent="0.25">
      <c r="A3" s="177"/>
      <c r="B3" s="177"/>
      <c r="C3" s="180" t="s">
        <v>269</v>
      </c>
    </row>
    <row r="5" spans="1:7" ht="15.75" x14ac:dyDescent="0.25">
      <c r="A5" s="163"/>
      <c r="B5" s="164" t="s">
        <v>203</v>
      </c>
      <c r="C5" s="164" t="s">
        <v>204</v>
      </c>
    </row>
    <row r="6" spans="1:7" ht="15" customHeight="1" x14ac:dyDescent="0.2">
      <c r="A6" s="167" t="s">
        <v>231</v>
      </c>
      <c r="B6" s="168">
        <v>20399473</v>
      </c>
      <c r="C6" s="168">
        <v>92128761</v>
      </c>
    </row>
    <row r="7" spans="1:7" ht="30" x14ac:dyDescent="0.2">
      <c r="A7" s="167" t="s">
        <v>251</v>
      </c>
      <c r="B7" s="168">
        <v>3637998</v>
      </c>
      <c r="C7" s="168">
        <v>3288397</v>
      </c>
    </row>
    <row r="8" spans="1:7" x14ac:dyDescent="0.2">
      <c r="A8" s="167" t="s">
        <v>232</v>
      </c>
      <c r="B8" s="168">
        <v>285643</v>
      </c>
      <c r="C8" s="168">
        <v>0</v>
      </c>
    </row>
    <row r="9" spans="1:7" ht="15.75" x14ac:dyDescent="0.2">
      <c r="A9" s="165" t="s">
        <v>233</v>
      </c>
      <c r="B9" s="166">
        <f>SUM(B6:B8)</f>
        <v>24323114</v>
      </c>
      <c r="C9" s="166">
        <f>SUM(C6:C8)</f>
        <v>95417158</v>
      </c>
    </row>
    <row r="10" spans="1:7" ht="15" customHeight="1" x14ac:dyDescent="0.2">
      <c r="A10" s="167" t="s">
        <v>252</v>
      </c>
      <c r="B10" s="168">
        <v>10895902</v>
      </c>
      <c r="C10" s="168">
        <v>14457317</v>
      </c>
    </row>
    <row r="11" spans="1:7" x14ac:dyDescent="0.2">
      <c r="A11" s="167" t="s">
        <v>253</v>
      </c>
      <c r="B11" s="168">
        <v>121800</v>
      </c>
      <c r="C11" s="168">
        <v>78000</v>
      </c>
    </row>
    <row r="12" spans="1:7" x14ac:dyDescent="0.2">
      <c r="A12" s="167" t="s">
        <v>254</v>
      </c>
      <c r="B12" s="168">
        <v>43096</v>
      </c>
      <c r="C12" s="168">
        <v>0</v>
      </c>
    </row>
    <row r="13" spans="1:7" x14ac:dyDescent="0.2">
      <c r="A13" s="167" t="s">
        <v>255</v>
      </c>
      <c r="B13" s="168">
        <v>15474668</v>
      </c>
      <c r="C13" s="168">
        <v>12210565</v>
      </c>
    </row>
    <row r="14" spans="1:7" ht="15.75" x14ac:dyDescent="0.2">
      <c r="A14" s="165" t="s">
        <v>256</v>
      </c>
      <c r="B14" s="166">
        <f>SUM(B10:B13)</f>
        <v>26535466</v>
      </c>
      <c r="C14" s="166">
        <f>SUM(C10:C13)</f>
        <v>26745882</v>
      </c>
    </row>
    <row r="15" spans="1:7" x14ac:dyDescent="0.2">
      <c r="A15" s="167" t="s">
        <v>234</v>
      </c>
      <c r="B15" s="168">
        <v>2454882</v>
      </c>
      <c r="C15" s="168">
        <v>2659895</v>
      </c>
    </row>
    <row r="16" spans="1:7" x14ac:dyDescent="0.2">
      <c r="A16" s="167" t="s">
        <v>235</v>
      </c>
      <c r="B16" s="168">
        <v>5972325</v>
      </c>
      <c r="C16" s="168">
        <v>8595846</v>
      </c>
    </row>
    <row r="17" spans="1:3" ht="15.75" x14ac:dyDescent="0.2">
      <c r="A17" s="165" t="s">
        <v>236</v>
      </c>
      <c r="B17" s="166">
        <f>SUM(B15:B16)</f>
        <v>8427207</v>
      </c>
      <c r="C17" s="166">
        <f>SUM(C15:C16)</f>
        <v>11255741</v>
      </c>
    </row>
    <row r="18" spans="1:3" x14ac:dyDescent="0.2">
      <c r="A18" s="167" t="s">
        <v>237</v>
      </c>
      <c r="B18" s="168">
        <v>4455645</v>
      </c>
      <c r="C18" s="168">
        <v>4842431</v>
      </c>
    </row>
    <row r="19" spans="1:3" x14ac:dyDescent="0.2">
      <c r="A19" s="167" t="s">
        <v>238</v>
      </c>
      <c r="B19" s="168">
        <v>5934720</v>
      </c>
      <c r="C19" s="168">
        <v>8407657</v>
      </c>
    </row>
    <row r="20" spans="1:3" x14ac:dyDescent="0.2">
      <c r="A20" s="167" t="s">
        <v>239</v>
      </c>
      <c r="B20" s="168">
        <v>2796165</v>
      </c>
      <c r="C20" s="168">
        <v>2920248</v>
      </c>
    </row>
    <row r="21" spans="1:3" ht="15.75" x14ac:dyDescent="0.2">
      <c r="A21" s="165" t="s">
        <v>240</v>
      </c>
      <c r="B21" s="166">
        <f>SUM(B18:B20)</f>
        <v>13186530</v>
      </c>
      <c r="C21" s="166">
        <f>SUM(C18:C20)</f>
        <v>16170336</v>
      </c>
    </row>
    <row r="22" spans="1:3" ht="15.75" x14ac:dyDescent="0.2">
      <c r="A22" s="165" t="s">
        <v>241</v>
      </c>
      <c r="B22" s="166">
        <v>6865401</v>
      </c>
      <c r="C22" s="166">
        <v>8744829</v>
      </c>
    </row>
    <row r="23" spans="1:3" ht="15.75" x14ac:dyDescent="0.2">
      <c r="A23" s="165" t="s">
        <v>242</v>
      </c>
      <c r="B23" s="166">
        <v>16915606</v>
      </c>
      <c r="C23" s="166">
        <v>31023333</v>
      </c>
    </row>
    <row r="24" spans="1:3" ht="15.75" x14ac:dyDescent="0.2">
      <c r="A24" s="165" t="s">
        <v>243</v>
      </c>
      <c r="B24" s="166">
        <f>SUM(B9-B17-B21-B22-B23+B14)</f>
        <v>5463836</v>
      </c>
      <c r="C24" s="166">
        <f>SUM(C9-C17-C21-C22-C23+C14)</f>
        <v>54968801</v>
      </c>
    </row>
    <row r="25" spans="1:3" x14ac:dyDescent="0.2">
      <c r="A25" s="167" t="s">
        <v>244</v>
      </c>
      <c r="B25" s="168">
        <v>9741</v>
      </c>
      <c r="C25" s="168">
        <v>5254</v>
      </c>
    </row>
    <row r="26" spans="1:3" ht="15.75" x14ac:dyDescent="0.2">
      <c r="A26" s="165" t="s">
        <v>245</v>
      </c>
      <c r="B26" s="166">
        <f>SUM(B25)</f>
        <v>9741</v>
      </c>
      <c r="C26" s="166">
        <f>SUM(C25)</f>
        <v>5254</v>
      </c>
    </row>
    <row r="27" spans="1:3" x14ac:dyDescent="0.2">
      <c r="A27" s="167" t="s">
        <v>246</v>
      </c>
      <c r="B27" s="168">
        <v>6600000</v>
      </c>
      <c r="C27" s="168">
        <v>0</v>
      </c>
    </row>
    <row r="28" spans="1:3" ht="15.75" x14ac:dyDescent="0.2">
      <c r="A28" s="165" t="s">
        <v>247</v>
      </c>
      <c r="B28" s="166">
        <f>SUM(B27)</f>
        <v>6600000</v>
      </c>
      <c r="C28" s="166">
        <f>SUM(C27)</f>
        <v>0</v>
      </c>
    </row>
    <row r="29" spans="1:3" ht="15.75" x14ac:dyDescent="0.2">
      <c r="A29" s="165" t="s">
        <v>248</v>
      </c>
      <c r="B29" s="166">
        <f>SUM(B26-B28)</f>
        <v>-6590259</v>
      </c>
      <c r="C29" s="166">
        <f>SUM(C26-C28)</f>
        <v>5254</v>
      </c>
    </row>
    <row r="30" spans="1:3" ht="15.75" x14ac:dyDescent="0.2">
      <c r="A30" s="165" t="s">
        <v>249</v>
      </c>
      <c r="B30" s="166">
        <f>SUM(B24+B29)</f>
        <v>-1126423</v>
      </c>
      <c r="C30" s="166">
        <f>SUM(C24+C29)</f>
        <v>54974055</v>
      </c>
    </row>
    <row r="41" spans="1:1" x14ac:dyDescent="0.2">
      <c r="A41" s="157" t="s">
        <v>120</v>
      </c>
    </row>
  </sheetData>
  <mergeCells count="2">
    <mergeCell ref="A2:C2"/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E12" sqref="E12"/>
    </sheetView>
  </sheetViews>
  <sheetFormatPr defaultRowHeight="15" x14ac:dyDescent="0.2"/>
  <cols>
    <col min="1" max="1" width="79.42578125" style="157" bestFit="1" customWidth="1"/>
    <col min="2" max="2" width="16.7109375" style="157" bestFit="1" customWidth="1"/>
    <col min="3" max="3" width="17.42578125" style="157" customWidth="1"/>
    <col min="4" max="256" width="9.140625" style="157"/>
    <col min="257" max="257" width="79.42578125" style="157" bestFit="1" customWidth="1"/>
    <col min="258" max="258" width="16.7109375" style="157" bestFit="1" customWidth="1"/>
    <col min="259" max="259" width="15.85546875" style="157" bestFit="1" customWidth="1"/>
    <col min="260" max="512" width="9.140625" style="157"/>
    <col min="513" max="513" width="79.42578125" style="157" bestFit="1" customWidth="1"/>
    <col min="514" max="514" width="16.7109375" style="157" bestFit="1" customWidth="1"/>
    <col min="515" max="515" width="15.85546875" style="157" bestFit="1" customWidth="1"/>
    <col min="516" max="768" width="9.140625" style="157"/>
    <col min="769" max="769" width="79.42578125" style="157" bestFit="1" customWidth="1"/>
    <col min="770" max="770" width="16.7109375" style="157" bestFit="1" customWidth="1"/>
    <col min="771" max="771" width="15.85546875" style="157" bestFit="1" customWidth="1"/>
    <col min="772" max="1024" width="9.140625" style="157"/>
    <col min="1025" max="1025" width="79.42578125" style="157" bestFit="1" customWidth="1"/>
    <col min="1026" max="1026" width="16.7109375" style="157" bestFit="1" customWidth="1"/>
    <col min="1027" max="1027" width="15.85546875" style="157" bestFit="1" customWidth="1"/>
    <col min="1028" max="1280" width="9.140625" style="157"/>
    <col min="1281" max="1281" width="79.42578125" style="157" bestFit="1" customWidth="1"/>
    <col min="1282" max="1282" width="16.7109375" style="157" bestFit="1" customWidth="1"/>
    <col min="1283" max="1283" width="15.85546875" style="157" bestFit="1" customWidth="1"/>
    <col min="1284" max="1536" width="9.140625" style="157"/>
    <col min="1537" max="1537" width="79.42578125" style="157" bestFit="1" customWidth="1"/>
    <col min="1538" max="1538" width="16.7109375" style="157" bestFit="1" customWidth="1"/>
    <col min="1539" max="1539" width="15.85546875" style="157" bestFit="1" customWidth="1"/>
    <col min="1540" max="1792" width="9.140625" style="157"/>
    <col min="1793" max="1793" width="79.42578125" style="157" bestFit="1" customWidth="1"/>
    <col min="1794" max="1794" width="16.7109375" style="157" bestFit="1" customWidth="1"/>
    <col min="1795" max="1795" width="15.85546875" style="157" bestFit="1" customWidth="1"/>
    <col min="1796" max="2048" width="9.140625" style="157"/>
    <col min="2049" max="2049" width="79.42578125" style="157" bestFit="1" customWidth="1"/>
    <col min="2050" max="2050" width="16.7109375" style="157" bestFit="1" customWidth="1"/>
    <col min="2051" max="2051" width="15.85546875" style="157" bestFit="1" customWidth="1"/>
    <col min="2052" max="2304" width="9.140625" style="157"/>
    <col min="2305" max="2305" width="79.42578125" style="157" bestFit="1" customWidth="1"/>
    <col min="2306" max="2306" width="16.7109375" style="157" bestFit="1" customWidth="1"/>
    <col min="2307" max="2307" width="15.85546875" style="157" bestFit="1" customWidth="1"/>
    <col min="2308" max="2560" width="9.140625" style="157"/>
    <col min="2561" max="2561" width="79.42578125" style="157" bestFit="1" customWidth="1"/>
    <col min="2562" max="2562" width="16.7109375" style="157" bestFit="1" customWidth="1"/>
    <col min="2563" max="2563" width="15.85546875" style="157" bestFit="1" customWidth="1"/>
    <col min="2564" max="2816" width="9.140625" style="157"/>
    <col min="2817" max="2817" width="79.42578125" style="157" bestFit="1" customWidth="1"/>
    <col min="2818" max="2818" width="16.7109375" style="157" bestFit="1" customWidth="1"/>
    <col min="2819" max="2819" width="15.85546875" style="157" bestFit="1" customWidth="1"/>
    <col min="2820" max="3072" width="9.140625" style="157"/>
    <col min="3073" max="3073" width="79.42578125" style="157" bestFit="1" customWidth="1"/>
    <col min="3074" max="3074" width="16.7109375" style="157" bestFit="1" customWidth="1"/>
    <col min="3075" max="3075" width="15.85546875" style="157" bestFit="1" customWidth="1"/>
    <col min="3076" max="3328" width="9.140625" style="157"/>
    <col min="3329" max="3329" width="79.42578125" style="157" bestFit="1" customWidth="1"/>
    <col min="3330" max="3330" width="16.7109375" style="157" bestFit="1" customWidth="1"/>
    <col min="3331" max="3331" width="15.85546875" style="157" bestFit="1" customWidth="1"/>
    <col min="3332" max="3584" width="9.140625" style="157"/>
    <col min="3585" max="3585" width="79.42578125" style="157" bestFit="1" customWidth="1"/>
    <col min="3586" max="3586" width="16.7109375" style="157" bestFit="1" customWidth="1"/>
    <col min="3587" max="3587" width="15.85546875" style="157" bestFit="1" customWidth="1"/>
    <col min="3588" max="3840" width="9.140625" style="157"/>
    <col min="3841" max="3841" width="79.42578125" style="157" bestFit="1" customWidth="1"/>
    <col min="3842" max="3842" width="16.7109375" style="157" bestFit="1" customWidth="1"/>
    <col min="3843" max="3843" width="15.85546875" style="157" bestFit="1" customWidth="1"/>
    <col min="3844" max="4096" width="9.140625" style="157"/>
    <col min="4097" max="4097" width="79.42578125" style="157" bestFit="1" customWidth="1"/>
    <col min="4098" max="4098" width="16.7109375" style="157" bestFit="1" customWidth="1"/>
    <col min="4099" max="4099" width="15.85546875" style="157" bestFit="1" customWidth="1"/>
    <col min="4100" max="4352" width="9.140625" style="157"/>
    <col min="4353" max="4353" width="79.42578125" style="157" bestFit="1" customWidth="1"/>
    <col min="4354" max="4354" width="16.7109375" style="157" bestFit="1" customWidth="1"/>
    <col min="4355" max="4355" width="15.85546875" style="157" bestFit="1" customWidth="1"/>
    <col min="4356" max="4608" width="9.140625" style="157"/>
    <col min="4609" max="4609" width="79.42578125" style="157" bestFit="1" customWidth="1"/>
    <col min="4610" max="4610" width="16.7109375" style="157" bestFit="1" customWidth="1"/>
    <col min="4611" max="4611" width="15.85546875" style="157" bestFit="1" customWidth="1"/>
    <col min="4612" max="4864" width="9.140625" style="157"/>
    <col min="4865" max="4865" width="79.42578125" style="157" bestFit="1" customWidth="1"/>
    <col min="4866" max="4866" width="16.7109375" style="157" bestFit="1" customWidth="1"/>
    <col min="4867" max="4867" width="15.85546875" style="157" bestFit="1" customWidth="1"/>
    <col min="4868" max="5120" width="9.140625" style="157"/>
    <col min="5121" max="5121" width="79.42578125" style="157" bestFit="1" customWidth="1"/>
    <col min="5122" max="5122" width="16.7109375" style="157" bestFit="1" customWidth="1"/>
    <col min="5123" max="5123" width="15.85546875" style="157" bestFit="1" customWidth="1"/>
    <col min="5124" max="5376" width="9.140625" style="157"/>
    <col min="5377" max="5377" width="79.42578125" style="157" bestFit="1" customWidth="1"/>
    <col min="5378" max="5378" width="16.7109375" style="157" bestFit="1" customWidth="1"/>
    <col min="5379" max="5379" width="15.85546875" style="157" bestFit="1" customWidth="1"/>
    <col min="5380" max="5632" width="9.140625" style="157"/>
    <col min="5633" max="5633" width="79.42578125" style="157" bestFit="1" customWidth="1"/>
    <col min="5634" max="5634" width="16.7109375" style="157" bestFit="1" customWidth="1"/>
    <col min="5635" max="5635" width="15.85546875" style="157" bestFit="1" customWidth="1"/>
    <col min="5636" max="5888" width="9.140625" style="157"/>
    <col min="5889" max="5889" width="79.42578125" style="157" bestFit="1" customWidth="1"/>
    <col min="5890" max="5890" width="16.7109375" style="157" bestFit="1" customWidth="1"/>
    <col min="5891" max="5891" width="15.85546875" style="157" bestFit="1" customWidth="1"/>
    <col min="5892" max="6144" width="9.140625" style="157"/>
    <col min="6145" max="6145" width="79.42578125" style="157" bestFit="1" customWidth="1"/>
    <col min="6146" max="6146" width="16.7109375" style="157" bestFit="1" customWidth="1"/>
    <col min="6147" max="6147" width="15.85546875" style="157" bestFit="1" customWidth="1"/>
    <col min="6148" max="6400" width="9.140625" style="157"/>
    <col min="6401" max="6401" width="79.42578125" style="157" bestFit="1" customWidth="1"/>
    <col min="6402" max="6402" width="16.7109375" style="157" bestFit="1" customWidth="1"/>
    <col min="6403" max="6403" width="15.85546875" style="157" bestFit="1" customWidth="1"/>
    <col min="6404" max="6656" width="9.140625" style="157"/>
    <col min="6657" max="6657" width="79.42578125" style="157" bestFit="1" customWidth="1"/>
    <col min="6658" max="6658" width="16.7109375" style="157" bestFit="1" customWidth="1"/>
    <col min="6659" max="6659" width="15.85546875" style="157" bestFit="1" customWidth="1"/>
    <col min="6660" max="6912" width="9.140625" style="157"/>
    <col min="6913" max="6913" width="79.42578125" style="157" bestFit="1" customWidth="1"/>
    <col min="6914" max="6914" width="16.7109375" style="157" bestFit="1" customWidth="1"/>
    <col min="6915" max="6915" width="15.85546875" style="157" bestFit="1" customWidth="1"/>
    <col min="6916" max="7168" width="9.140625" style="157"/>
    <col min="7169" max="7169" width="79.42578125" style="157" bestFit="1" customWidth="1"/>
    <col min="7170" max="7170" width="16.7109375" style="157" bestFit="1" customWidth="1"/>
    <col min="7171" max="7171" width="15.85546875" style="157" bestFit="1" customWidth="1"/>
    <col min="7172" max="7424" width="9.140625" style="157"/>
    <col min="7425" max="7425" width="79.42578125" style="157" bestFit="1" customWidth="1"/>
    <col min="7426" max="7426" width="16.7109375" style="157" bestFit="1" customWidth="1"/>
    <col min="7427" max="7427" width="15.85546875" style="157" bestFit="1" customWidth="1"/>
    <col min="7428" max="7680" width="9.140625" style="157"/>
    <col min="7681" max="7681" width="79.42578125" style="157" bestFit="1" customWidth="1"/>
    <col min="7682" max="7682" width="16.7109375" style="157" bestFit="1" customWidth="1"/>
    <col min="7683" max="7683" width="15.85546875" style="157" bestFit="1" customWidth="1"/>
    <col min="7684" max="7936" width="9.140625" style="157"/>
    <col min="7937" max="7937" width="79.42578125" style="157" bestFit="1" customWidth="1"/>
    <col min="7938" max="7938" width="16.7109375" style="157" bestFit="1" customWidth="1"/>
    <col min="7939" max="7939" width="15.85546875" style="157" bestFit="1" customWidth="1"/>
    <col min="7940" max="8192" width="9.140625" style="157"/>
    <col min="8193" max="8193" width="79.42578125" style="157" bestFit="1" customWidth="1"/>
    <col min="8194" max="8194" width="16.7109375" style="157" bestFit="1" customWidth="1"/>
    <col min="8195" max="8195" width="15.85546875" style="157" bestFit="1" customWidth="1"/>
    <col min="8196" max="8448" width="9.140625" style="157"/>
    <col min="8449" max="8449" width="79.42578125" style="157" bestFit="1" customWidth="1"/>
    <col min="8450" max="8450" width="16.7109375" style="157" bestFit="1" customWidth="1"/>
    <col min="8451" max="8451" width="15.85546875" style="157" bestFit="1" customWidth="1"/>
    <col min="8452" max="8704" width="9.140625" style="157"/>
    <col min="8705" max="8705" width="79.42578125" style="157" bestFit="1" customWidth="1"/>
    <col min="8706" max="8706" width="16.7109375" style="157" bestFit="1" customWidth="1"/>
    <col min="8707" max="8707" width="15.85546875" style="157" bestFit="1" customWidth="1"/>
    <col min="8708" max="8960" width="9.140625" style="157"/>
    <col min="8961" max="8961" width="79.42578125" style="157" bestFit="1" customWidth="1"/>
    <col min="8962" max="8962" width="16.7109375" style="157" bestFit="1" customWidth="1"/>
    <col min="8963" max="8963" width="15.85546875" style="157" bestFit="1" customWidth="1"/>
    <col min="8964" max="9216" width="9.140625" style="157"/>
    <col min="9217" max="9217" width="79.42578125" style="157" bestFit="1" customWidth="1"/>
    <col min="9218" max="9218" width="16.7109375" style="157" bestFit="1" customWidth="1"/>
    <col min="9219" max="9219" width="15.85546875" style="157" bestFit="1" customWidth="1"/>
    <col min="9220" max="9472" width="9.140625" style="157"/>
    <col min="9473" max="9473" width="79.42578125" style="157" bestFit="1" customWidth="1"/>
    <col min="9474" max="9474" width="16.7109375" style="157" bestFit="1" customWidth="1"/>
    <col min="9475" max="9475" width="15.85546875" style="157" bestFit="1" customWidth="1"/>
    <col min="9476" max="9728" width="9.140625" style="157"/>
    <col min="9729" max="9729" width="79.42578125" style="157" bestFit="1" customWidth="1"/>
    <col min="9730" max="9730" width="16.7109375" style="157" bestFit="1" customWidth="1"/>
    <col min="9731" max="9731" width="15.85546875" style="157" bestFit="1" customWidth="1"/>
    <col min="9732" max="9984" width="9.140625" style="157"/>
    <col min="9985" max="9985" width="79.42578125" style="157" bestFit="1" customWidth="1"/>
    <col min="9986" max="9986" width="16.7109375" style="157" bestFit="1" customWidth="1"/>
    <col min="9987" max="9987" width="15.85546875" style="157" bestFit="1" customWidth="1"/>
    <col min="9988" max="10240" width="9.140625" style="157"/>
    <col min="10241" max="10241" width="79.42578125" style="157" bestFit="1" customWidth="1"/>
    <col min="10242" max="10242" width="16.7109375" style="157" bestFit="1" customWidth="1"/>
    <col min="10243" max="10243" width="15.85546875" style="157" bestFit="1" customWidth="1"/>
    <col min="10244" max="10496" width="9.140625" style="157"/>
    <col min="10497" max="10497" width="79.42578125" style="157" bestFit="1" customWidth="1"/>
    <col min="10498" max="10498" width="16.7109375" style="157" bestFit="1" customWidth="1"/>
    <col min="10499" max="10499" width="15.85546875" style="157" bestFit="1" customWidth="1"/>
    <col min="10500" max="10752" width="9.140625" style="157"/>
    <col min="10753" max="10753" width="79.42578125" style="157" bestFit="1" customWidth="1"/>
    <col min="10754" max="10754" width="16.7109375" style="157" bestFit="1" customWidth="1"/>
    <col min="10755" max="10755" width="15.85546875" style="157" bestFit="1" customWidth="1"/>
    <col min="10756" max="11008" width="9.140625" style="157"/>
    <col min="11009" max="11009" width="79.42578125" style="157" bestFit="1" customWidth="1"/>
    <col min="11010" max="11010" width="16.7109375" style="157" bestFit="1" customWidth="1"/>
    <col min="11011" max="11011" width="15.85546875" style="157" bestFit="1" customWidth="1"/>
    <col min="11012" max="11264" width="9.140625" style="157"/>
    <col min="11265" max="11265" width="79.42578125" style="157" bestFit="1" customWidth="1"/>
    <col min="11266" max="11266" width="16.7109375" style="157" bestFit="1" customWidth="1"/>
    <col min="11267" max="11267" width="15.85546875" style="157" bestFit="1" customWidth="1"/>
    <col min="11268" max="11520" width="9.140625" style="157"/>
    <col min="11521" max="11521" width="79.42578125" style="157" bestFit="1" customWidth="1"/>
    <col min="11522" max="11522" width="16.7109375" style="157" bestFit="1" customWidth="1"/>
    <col min="11523" max="11523" width="15.85546875" style="157" bestFit="1" customWidth="1"/>
    <col min="11524" max="11776" width="9.140625" style="157"/>
    <col min="11777" max="11777" width="79.42578125" style="157" bestFit="1" customWidth="1"/>
    <col min="11778" max="11778" width="16.7109375" style="157" bestFit="1" customWidth="1"/>
    <col min="11779" max="11779" width="15.85546875" style="157" bestFit="1" customWidth="1"/>
    <col min="11780" max="12032" width="9.140625" style="157"/>
    <col min="12033" max="12033" width="79.42578125" style="157" bestFit="1" customWidth="1"/>
    <col min="12034" max="12034" width="16.7109375" style="157" bestFit="1" customWidth="1"/>
    <col min="12035" max="12035" width="15.85546875" style="157" bestFit="1" customWidth="1"/>
    <col min="12036" max="12288" width="9.140625" style="157"/>
    <col min="12289" max="12289" width="79.42578125" style="157" bestFit="1" customWidth="1"/>
    <col min="12290" max="12290" width="16.7109375" style="157" bestFit="1" customWidth="1"/>
    <col min="12291" max="12291" width="15.85546875" style="157" bestFit="1" customWidth="1"/>
    <col min="12292" max="12544" width="9.140625" style="157"/>
    <col min="12545" max="12545" width="79.42578125" style="157" bestFit="1" customWidth="1"/>
    <col min="12546" max="12546" width="16.7109375" style="157" bestFit="1" customWidth="1"/>
    <col min="12547" max="12547" width="15.85546875" style="157" bestFit="1" customWidth="1"/>
    <col min="12548" max="12800" width="9.140625" style="157"/>
    <col min="12801" max="12801" width="79.42578125" style="157" bestFit="1" customWidth="1"/>
    <col min="12802" max="12802" width="16.7109375" style="157" bestFit="1" customWidth="1"/>
    <col min="12803" max="12803" width="15.85546875" style="157" bestFit="1" customWidth="1"/>
    <col min="12804" max="13056" width="9.140625" style="157"/>
    <col min="13057" max="13057" width="79.42578125" style="157" bestFit="1" customWidth="1"/>
    <col min="13058" max="13058" width="16.7109375" style="157" bestFit="1" customWidth="1"/>
    <col min="13059" max="13059" width="15.85546875" style="157" bestFit="1" customWidth="1"/>
    <col min="13060" max="13312" width="9.140625" style="157"/>
    <col min="13313" max="13313" width="79.42578125" style="157" bestFit="1" customWidth="1"/>
    <col min="13314" max="13314" width="16.7109375" style="157" bestFit="1" customWidth="1"/>
    <col min="13315" max="13315" width="15.85546875" style="157" bestFit="1" customWidth="1"/>
    <col min="13316" max="13568" width="9.140625" style="157"/>
    <col min="13569" max="13569" width="79.42578125" style="157" bestFit="1" customWidth="1"/>
    <col min="13570" max="13570" width="16.7109375" style="157" bestFit="1" customWidth="1"/>
    <col min="13571" max="13571" width="15.85546875" style="157" bestFit="1" customWidth="1"/>
    <col min="13572" max="13824" width="9.140625" style="157"/>
    <col min="13825" max="13825" width="79.42578125" style="157" bestFit="1" customWidth="1"/>
    <col min="13826" max="13826" width="16.7109375" style="157" bestFit="1" customWidth="1"/>
    <col min="13827" max="13827" width="15.85546875" style="157" bestFit="1" customWidth="1"/>
    <col min="13828" max="14080" width="9.140625" style="157"/>
    <col min="14081" max="14081" width="79.42578125" style="157" bestFit="1" customWidth="1"/>
    <col min="14082" max="14082" width="16.7109375" style="157" bestFit="1" customWidth="1"/>
    <col min="14083" max="14083" width="15.85546875" style="157" bestFit="1" customWidth="1"/>
    <col min="14084" max="14336" width="9.140625" style="157"/>
    <col min="14337" max="14337" width="79.42578125" style="157" bestFit="1" customWidth="1"/>
    <col min="14338" max="14338" width="16.7109375" style="157" bestFit="1" customWidth="1"/>
    <col min="14339" max="14339" width="15.85546875" style="157" bestFit="1" customWidth="1"/>
    <col min="14340" max="14592" width="9.140625" style="157"/>
    <col min="14593" max="14593" width="79.42578125" style="157" bestFit="1" customWidth="1"/>
    <col min="14594" max="14594" width="16.7109375" style="157" bestFit="1" customWidth="1"/>
    <col min="14595" max="14595" width="15.85546875" style="157" bestFit="1" customWidth="1"/>
    <col min="14596" max="14848" width="9.140625" style="157"/>
    <col min="14849" max="14849" width="79.42578125" style="157" bestFit="1" customWidth="1"/>
    <col min="14850" max="14850" width="16.7109375" style="157" bestFit="1" customWidth="1"/>
    <col min="14851" max="14851" width="15.85546875" style="157" bestFit="1" customWidth="1"/>
    <col min="14852" max="15104" width="9.140625" style="157"/>
    <col min="15105" max="15105" width="79.42578125" style="157" bestFit="1" customWidth="1"/>
    <col min="15106" max="15106" width="16.7109375" style="157" bestFit="1" customWidth="1"/>
    <col min="15107" max="15107" width="15.85546875" style="157" bestFit="1" customWidth="1"/>
    <col min="15108" max="15360" width="9.140625" style="157"/>
    <col min="15361" max="15361" width="79.42578125" style="157" bestFit="1" customWidth="1"/>
    <col min="15362" max="15362" width="16.7109375" style="157" bestFit="1" customWidth="1"/>
    <col min="15363" max="15363" width="15.85546875" style="157" bestFit="1" customWidth="1"/>
    <col min="15364" max="15616" width="9.140625" style="157"/>
    <col min="15617" max="15617" width="79.42578125" style="157" bestFit="1" customWidth="1"/>
    <col min="15618" max="15618" width="16.7109375" style="157" bestFit="1" customWidth="1"/>
    <col min="15619" max="15619" width="15.85546875" style="157" bestFit="1" customWidth="1"/>
    <col min="15620" max="15872" width="9.140625" style="157"/>
    <col min="15873" max="15873" width="79.42578125" style="157" bestFit="1" customWidth="1"/>
    <col min="15874" max="15874" width="16.7109375" style="157" bestFit="1" customWidth="1"/>
    <col min="15875" max="15875" width="15.85546875" style="157" bestFit="1" customWidth="1"/>
    <col min="15876" max="16128" width="9.140625" style="157"/>
    <col min="16129" max="16129" width="79.42578125" style="157" bestFit="1" customWidth="1"/>
    <col min="16130" max="16130" width="16.7109375" style="157" bestFit="1" customWidth="1"/>
    <col min="16131" max="16131" width="15.85546875" style="157" bestFit="1" customWidth="1"/>
    <col min="16132" max="16384" width="9.140625" style="157"/>
  </cols>
  <sheetData>
    <row r="1" spans="1:3" ht="15.75" x14ac:dyDescent="0.25">
      <c r="A1" s="182" t="s">
        <v>152</v>
      </c>
      <c r="B1" s="182"/>
      <c r="C1" s="182"/>
    </row>
    <row r="2" spans="1:3" ht="15.75" x14ac:dyDescent="0.25">
      <c r="A2" s="188" t="s">
        <v>230</v>
      </c>
      <c r="B2" s="188"/>
      <c r="C2" s="188"/>
    </row>
    <row r="3" spans="1:3" ht="18" x14ac:dyDescent="0.25">
      <c r="A3" s="177"/>
      <c r="B3" s="177"/>
      <c r="C3" s="180" t="s">
        <v>270</v>
      </c>
    </row>
    <row r="5" spans="1:3" ht="15.75" x14ac:dyDescent="0.25">
      <c r="A5" s="163"/>
      <c r="B5" s="164" t="s">
        <v>203</v>
      </c>
      <c r="C5" s="164" t="s">
        <v>204</v>
      </c>
    </row>
    <row r="6" spans="1:3" ht="15.75" x14ac:dyDescent="0.2">
      <c r="A6" s="165" t="s">
        <v>205</v>
      </c>
      <c r="B6" s="166">
        <v>102253372</v>
      </c>
      <c r="C6" s="166">
        <v>158277402</v>
      </c>
    </row>
    <row r="7" spans="1:3" ht="15.75" x14ac:dyDescent="0.2">
      <c r="A7" s="165" t="s">
        <v>206</v>
      </c>
      <c r="B7" s="166">
        <v>100000</v>
      </c>
      <c r="C7" s="166">
        <v>170000</v>
      </c>
    </row>
    <row r="8" spans="1:3" ht="15.75" x14ac:dyDescent="0.2">
      <c r="A8" s="165" t="s">
        <v>207</v>
      </c>
      <c r="B8" s="166">
        <v>38056355</v>
      </c>
      <c r="C8" s="166">
        <v>35316853</v>
      </c>
    </row>
    <row r="9" spans="1:3" ht="15.75" x14ac:dyDescent="0.2">
      <c r="A9" s="165" t="s">
        <v>208</v>
      </c>
      <c r="B9" s="166">
        <f>SUM(B6:B8)</f>
        <v>140409727</v>
      </c>
      <c r="C9" s="166">
        <f>SUM(C6:C8)</f>
        <v>193764255</v>
      </c>
    </row>
    <row r="10" spans="1:3" ht="15.75" x14ac:dyDescent="0.2">
      <c r="A10" s="165" t="s">
        <v>209</v>
      </c>
      <c r="B10" s="166">
        <v>458720</v>
      </c>
      <c r="C10" s="166">
        <v>185915</v>
      </c>
    </row>
    <row r="11" spans="1:3" ht="15.75" x14ac:dyDescent="0.2">
      <c r="A11" s="165" t="s">
        <v>210</v>
      </c>
      <c r="B11" s="166">
        <v>3335193</v>
      </c>
      <c r="C11" s="166">
        <v>13568153</v>
      </c>
    </row>
    <row r="12" spans="1:3" ht="15.75" x14ac:dyDescent="0.2">
      <c r="A12" s="165" t="s">
        <v>211</v>
      </c>
      <c r="B12" s="166">
        <f>SUM(B10:B11)</f>
        <v>3793913</v>
      </c>
      <c r="C12" s="166">
        <f>SUM(C10:C11)</f>
        <v>13754068</v>
      </c>
    </row>
    <row r="13" spans="1:3" ht="15.75" x14ac:dyDescent="0.2">
      <c r="A13" s="165" t="s">
        <v>212</v>
      </c>
      <c r="B13" s="166">
        <v>1474112</v>
      </c>
      <c r="C13" s="166">
        <v>1490948</v>
      </c>
    </row>
    <row r="14" spans="1:3" ht="15.75" x14ac:dyDescent="0.2">
      <c r="A14" s="165" t="s">
        <v>213</v>
      </c>
      <c r="B14" s="166">
        <v>11141366</v>
      </c>
      <c r="C14" s="166">
        <v>13880868</v>
      </c>
    </row>
    <row r="15" spans="1:3" ht="15.75" x14ac:dyDescent="0.2">
      <c r="A15" s="165" t="s">
        <v>214</v>
      </c>
      <c r="B15" s="166">
        <f>SUM(B13:B14)</f>
        <v>12615478</v>
      </c>
      <c r="C15" s="166">
        <f>SUM(C13:C14)</f>
        <v>15371816</v>
      </c>
    </row>
    <row r="16" spans="1:3" ht="15.75" x14ac:dyDescent="0.2">
      <c r="A16" s="165" t="s">
        <v>215</v>
      </c>
      <c r="B16" s="166">
        <v>-49654</v>
      </c>
      <c r="C16" s="166">
        <v>0</v>
      </c>
    </row>
    <row r="17" spans="1:3" ht="15.75" x14ac:dyDescent="0.2">
      <c r="A17" s="165" t="s">
        <v>216</v>
      </c>
      <c r="B17" s="166">
        <v>0</v>
      </c>
      <c r="C17" s="166">
        <v>0</v>
      </c>
    </row>
    <row r="18" spans="1:3" ht="15.75" x14ac:dyDescent="0.2">
      <c r="A18" s="165" t="s">
        <v>217</v>
      </c>
      <c r="B18" s="166">
        <f>SUM(B9,B12,B15,B16,B17)</f>
        <v>156769464</v>
      </c>
      <c r="C18" s="166">
        <f>SUM(C9,C12,C15,C16,C17)</f>
        <v>222890139</v>
      </c>
    </row>
    <row r="19" spans="1:3" x14ac:dyDescent="0.2">
      <c r="A19" s="167" t="s">
        <v>218</v>
      </c>
      <c r="B19" s="168">
        <v>97588513</v>
      </c>
      <c r="C19" s="168">
        <v>97588513</v>
      </c>
    </row>
    <row r="20" spans="1:3" x14ac:dyDescent="0.2">
      <c r="A20" s="167" t="s">
        <v>219</v>
      </c>
      <c r="B20" s="168">
        <v>11141366</v>
      </c>
      <c r="C20" s="168">
        <v>13880868</v>
      </c>
    </row>
    <row r="21" spans="1:3" x14ac:dyDescent="0.2">
      <c r="A21" s="167" t="s">
        <v>220</v>
      </c>
      <c r="B21" s="168">
        <v>6011303</v>
      </c>
      <c r="C21" s="168">
        <v>6011303</v>
      </c>
    </row>
    <row r="22" spans="1:3" x14ac:dyDescent="0.2">
      <c r="A22" s="167" t="s">
        <v>221</v>
      </c>
      <c r="B22" s="168">
        <v>40807539</v>
      </c>
      <c r="C22" s="168">
        <v>39681116</v>
      </c>
    </row>
    <row r="23" spans="1:3" x14ac:dyDescent="0.2">
      <c r="A23" s="167" t="s">
        <v>222</v>
      </c>
      <c r="B23" s="168">
        <v>-1126423</v>
      </c>
      <c r="C23" s="168">
        <v>54974055</v>
      </c>
    </row>
    <row r="24" spans="1:3" ht="15.75" x14ac:dyDescent="0.2">
      <c r="A24" s="165" t="s">
        <v>223</v>
      </c>
      <c r="B24" s="166">
        <f>SUM(B19:B23)</f>
        <v>154422298</v>
      </c>
      <c r="C24" s="166">
        <f>SUM(C19:C23)</f>
        <v>212135855</v>
      </c>
    </row>
    <row r="25" spans="1:3" ht="15.75" x14ac:dyDescent="0.2">
      <c r="A25" s="165" t="s">
        <v>224</v>
      </c>
      <c r="B25" s="166">
        <v>121877</v>
      </c>
      <c r="C25" s="166">
        <v>218516</v>
      </c>
    </row>
    <row r="26" spans="1:3" ht="15.75" x14ac:dyDescent="0.2">
      <c r="A26" s="165" t="s">
        <v>225</v>
      </c>
      <c r="B26" s="166">
        <v>503489</v>
      </c>
      <c r="C26" s="166">
        <v>502995</v>
      </c>
    </row>
    <row r="27" spans="1:3" ht="15.75" x14ac:dyDescent="0.2">
      <c r="A27" s="165" t="s">
        <v>226</v>
      </c>
      <c r="B27" s="166">
        <v>20338</v>
      </c>
      <c r="C27" s="166">
        <v>4158</v>
      </c>
    </row>
    <row r="28" spans="1:3" ht="15.75" x14ac:dyDescent="0.2">
      <c r="A28" s="165" t="s">
        <v>227</v>
      </c>
      <c r="B28" s="166">
        <f>SUM(B25:B27)</f>
        <v>645704</v>
      </c>
      <c r="C28" s="166">
        <f>SUM(C25:C27)</f>
        <v>725669</v>
      </c>
    </row>
    <row r="29" spans="1:3" ht="15.75" x14ac:dyDescent="0.2">
      <c r="A29" s="165" t="s">
        <v>228</v>
      </c>
      <c r="B29" s="166">
        <v>1701462</v>
      </c>
      <c r="C29" s="166">
        <v>10028615</v>
      </c>
    </row>
    <row r="30" spans="1:3" ht="15.75" x14ac:dyDescent="0.2">
      <c r="A30" s="165" t="s">
        <v>229</v>
      </c>
      <c r="B30" s="166">
        <f>SUM(B24,B28,B29)</f>
        <v>156769464</v>
      </c>
      <c r="C30" s="166">
        <f>SUM(C24,C28,C29)</f>
        <v>222890139</v>
      </c>
    </row>
    <row r="38" spans="1:1" ht="15.75" x14ac:dyDescent="0.25">
      <c r="A38" s="179"/>
    </row>
  </sheetData>
  <mergeCells count="2">
    <mergeCell ref="A2:C2"/>
    <mergeCell ref="A1:C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J13" sqref="J13"/>
    </sheetView>
  </sheetViews>
  <sheetFormatPr defaultRowHeight="15" x14ac:dyDescent="0.25"/>
  <cols>
    <col min="1" max="4" width="9.140625" style="65"/>
    <col min="5" max="6" width="18.140625" style="65" customWidth="1"/>
    <col min="7" max="260" width="9.140625" style="65"/>
    <col min="261" max="262" width="18.140625" style="65" customWidth="1"/>
    <col min="263" max="516" width="9.140625" style="65"/>
    <col min="517" max="518" width="18.140625" style="65" customWidth="1"/>
    <col min="519" max="772" width="9.140625" style="65"/>
    <col min="773" max="774" width="18.140625" style="65" customWidth="1"/>
    <col min="775" max="1028" width="9.140625" style="65"/>
    <col min="1029" max="1030" width="18.140625" style="65" customWidth="1"/>
    <col min="1031" max="1284" width="9.140625" style="65"/>
    <col min="1285" max="1286" width="18.140625" style="65" customWidth="1"/>
    <col min="1287" max="1540" width="9.140625" style="65"/>
    <col min="1541" max="1542" width="18.140625" style="65" customWidth="1"/>
    <col min="1543" max="1796" width="9.140625" style="65"/>
    <col min="1797" max="1798" width="18.140625" style="65" customWidth="1"/>
    <col min="1799" max="2052" width="9.140625" style="65"/>
    <col min="2053" max="2054" width="18.140625" style="65" customWidth="1"/>
    <col min="2055" max="2308" width="9.140625" style="65"/>
    <col min="2309" max="2310" width="18.140625" style="65" customWidth="1"/>
    <col min="2311" max="2564" width="9.140625" style="65"/>
    <col min="2565" max="2566" width="18.140625" style="65" customWidth="1"/>
    <col min="2567" max="2820" width="9.140625" style="65"/>
    <col min="2821" max="2822" width="18.140625" style="65" customWidth="1"/>
    <col min="2823" max="3076" width="9.140625" style="65"/>
    <col min="3077" max="3078" width="18.140625" style="65" customWidth="1"/>
    <col min="3079" max="3332" width="9.140625" style="65"/>
    <col min="3333" max="3334" width="18.140625" style="65" customWidth="1"/>
    <col min="3335" max="3588" width="9.140625" style="65"/>
    <col min="3589" max="3590" width="18.140625" style="65" customWidth="1"/>
    <col min="3591" max="3844" width="9.140625" style="65"/>
    <col min="3845" max="3846" width="18.140625" style="65" customWidth="1"/>
    <col min="3847" max="4100" width="9.140625" style="65"/>
    <col min="4101" max="4102" width="18.140625" style="65" customWidth="1"/>
    <col min="4103" max="4356" width="9.140625" style="65"/>
    <col min="4357" max="4358" width="18.140625" style="65" customWidth="1"/>
    <col min="4359" max="4612" width="9.140625" style="65"/>
    <col min="4613" max="4614" width="18.140625" style="65" customWidth="1"/>
    <col min="4615" max="4868" width="9.140625" style="65"/>
    <col min="4869" max="4870" width="18.140625" style="65" customWidth="1"/>
    <col min="4871" max="5124" width="9.140625" style="65"/>
    <col min="5125" max="5126" width="18.140625" style="65" customWidth="1"/>
    <col min="5127" max="5380" width="9.140625" style="65"/>
    <col min="5381" max="5382" width="18.140625" style="65" customWidth="1"/>
    <col min="5383" max="5636" width="9.140625" style="65"/>
    <col min="5637" max="5638" width="18.140625" style="65" customWidth="1"/>
    <col min="5639" max="5892" width="9.140625" style="65"/>
    <col min="5893" max="5894" width="18.140625" style="65" customWidth="1"/>
    <col min="5895" max="6148" width="9.140625" style="65"/>
    <col min="6149" max="6150" width="18.140625" style="65" customWidth="1"/>
    <col min="6151" max="6404" width="9.140625" style="65"/>
    <col min="6405" max="6406" width="18.140625" style="65" customWidth="1"/>
    <col min="6407" max="6660" width="9.140625" style="65"/>
    <col min="6661" max="6662" width="18.140625" style="65" customWidth="1"/>
    <col min="6663" max="6916" width="9.140625" style="65"/>
    <col min="6917" max="6918" width="18.140625" style="65" customWidth="1"/>
    <col min="6919" max="7172" width="9.140625" style="65"/>
    <col min="7173" max="7174" width="18.140625" style="65" customWidth="1"/>
    <col min="7175" max="7428" width="9.140625" style="65"/>
    <col min="7429" max="7430" width="18.140625" style="65" customWidth="1"/>
    <col min="7431" max="7684" width="9.140625" style="65"/>
    <col min="7685" max="7686" width="18.140625" style="65" customWidth="1"/>
    <col min="7687" max="7940" width="9.140625" style="65"/>
    <col min="7941" max="7942" width="18.140625" style="65" customWidth="1"/>
    <col min="7943" max="8196" width="9.140625" style="65"/>
    <col min="8197" max="8198" width="18.140625" style="65" customWidth="1"/>
    <col min="8199" max="8452" width="9.140625" style="65"/>
    <col min="8453" max="8454" width="18.140625" style="65" customWidth="1"/>
    <col min="8455" max="8708" width="9.140625" style="65"/>
    <col min="8709" max="8710" width="18.140625" style="65" customWidth="1"/>
    <col min="8711" max="8964" width="9.140625" style="65"/>
    <col min="8965" max="8966" width="18.140625" style="65" customWidth="1"/>
    <col min="8967" max="9220" width="9.140625" style="65"/>
    <col min="9221" max="9222" width="18.140625" style="65" customWidth="1"/>
    <col min="9223" max="9476" width="9.140625" style="65"/>
    <col min="9477" max="9478" width="18.140625" style="65" customWidth="1"/>
    <col min="9479" max="9732" width="9.140625" style="65"/>
    <col min="9733" max="9734" width="18.140625" style="65" customWidth="1"/>
    <col min="9735" max="9988" width="9.140625" style="65"/>
    <col min="9989" max="9990" width="18.140625" style="65" customWidth="1"/>
    <col min="9991" max="10244" width="9.140625" style="65"/>
    <col min="10245" max="10246" width="18.140625" style="65" customWidth="1"/>
    <col min="10247" max="10500" width="9.140625" style="65"/>
    <col min="10501" max="10502" width="18.140625" style="65" customWidth="1"/>
    <col min="10503" max="10756" width="9.140625" style="65"/>
    <col min="10757" max="10758" width="18.140625" style="65" customWidth="1"/>
    <col min="10759" max="11012" width="9.140625" style="65"/>
    <col min="11013" max="11014" width="18.140625" style="65" customWidth="1"/>
    <col min="11015" max="11268" width="9.140625" style="65"/>
    <col min="11269" max="11270" width="18.140625" style="65" customWidth="1"/>
    <col min="11271" max="11524" width="9.140625" style="65"/>
    <col min="11525" max="11526" width="18.140625" style="65" customWidth="1"/>
    <col min="11527" max="11780" width="9.140625" style="65"/>
    <col min="11781" max="11782" width="18.140625" style="65" customWidth="1"/>
    <col min="11783" max="12036" width="9.140625" style="65"/>
    <col min="12037" max="12038" width="18.140625" style="65" customWidth="1"/>
    <col min="12039" max="12292" width="9.140625" style="65"/>
    <col min="12293" max="12294" width="18.140625" style="65" customWidth="1"/>
    <col min="12295" max="12548" width="9.140625" style="65"/>
    <col min="12549" max="12550" width="18.140625" style="65" customWidth="1"/>
    <col min="12551" max="12804" width="9.140625" style="65"/>
    <col min="12805" max="12806" width="18.140625" style="65" customWidth="1"/>
    <col min="12807" max="13060" width="9.140625" style="65"/>
    <col min="13061" max="13062" width="18.140625" style="65" customWidth="1"/>
    <col min="13063" max="13316" width="9.140625" style="65"/>
    <col min="13317" max="13318" width="18.140625" style="65" customWidth="1"/>
    <col min="13319" max="13572" width="9.140625" style="65"/>
    <col min="13573" max="13574" width="18.140625" style="65" customWidth="1"/>
    <col min="13575" max="13828" width="9.140625" style="65"/>
    <col min="13829" max="13830" width="18.140625" style="65" customWidth="1"/>
    <col min="13831" max="14084" width="9.140625" style="65"/>
    <col min="14085" max="14086" width="18.140625" style="65" customWidth="1"/>
    <col min="14087" max="14340" width="9.140625" style="65"/>
    <col min="14341" max="14342" width="18.140625" style="65" customWidth="1"/>
    <col min="14343" max="14596" width="9.140625" style="65"/>
    <col min="14597" max="14598" width="18.140625" style="65" customWidth="1"/>
    <col min="14599" max="14852" width="9.140625" style="65"/>
    <col min="14853" max="14854" width="18.140625" style="65" customWidth="1"/>
    <col min="14855" max="15108" width="9.140625" style="65"/>
    <col min="15109" max="15110" width="18.140625" style="65" customWidth="1"/>
    <col min="15111" max="15364" width="9.140625" style="65"/>
    <col min="15365" max="15366" width="18.140625" style="65" customWidth="1"/>
    <col min="15367" max="15620" width="9.140625" style="65"/>
    <col min="15621" max="15622" width="18.140625" style="65" customWidth="1"/>
    <col min="15623" max="15876" width="9.140625" style="65"/>
    <col min="15877" max="15878" width="18.140625" style="65" customWidth="1"/>
    <col min="15879" max="16132" width="9.140625" style="65"/>
    <col min="16133" max="16134" width="18.140625" style="65" customWidth="1"/>
    <col min="16135" max="16384" width="9.140625" style="65"/>
  </cols>
  <sheetData>
    <row r="1" spans="1:7" ht="18" x14ac:dyDescent="0.25">
      <c r="A1" s="169"/>
      <c r="B1" s="169"/>
      <c r="C1" s="169"/>
      <c r="D1" s="169"/>
      <c r="E1" s="169"/>
      <c r="F1" s="169"/>
      <c r="G1" s="169"/>
    </row>
    <row r="2" spans="1:7" ht="18" x14ac:dyDescent="0.25">
      <c r="A2" s="169"/>
      <c r="B2" s="169"/>
      <c r="C2" s="169"/>
      <c r="D2" s="169"/>
      <c r="E2" s="169"/>
      <c r="F2" s="169"/>
      <c r="G2" s="169"/>
    </row>
    <row r="3" spans="1:7" ht="18" x14ac:dyDescent="0.25">
      <c r="A3" s="169"/>
      <c r="B3" s="169"/>
      <c r="C3" s="169"/>
      <c r="D3" s="169"/>
      <c r="E3" s="169"/>
      <c r="F3" s="169"/>
      <c r="G3" s="169"/>
    </row>
    <row r="4" spans="1:7" ht="18" x14ac:dyDescent="0.25">
      <c r="A4" s="189" t="s">
        <v>257</v>
      </c>
      <c r="B4" s="189"/>
      <c r="C4" s="189"/>
      <c r="D4" s="189"/>
      <c r="E4" s="189"/>
      <c r="F4" s="189"/>
      <c r="G4" s="189"/>
    </row>
    <row r="5" spans="1:7" ht="18" x14ac:dyDescent="0.25">
      <c r="A5" s="189" t="s">
        <v>263</v>
      </c>
      <c r="B5" s="189"/>
      <c r="C5" s="189"/>
      <c r="D5" s="189"/>
      <c r="E5" s="189"/>
      <c r="F5" s="189"/>
      <c r="G5" s="189"/>
    </row>
    <row r="6" spans="1:7" ht="18" x14ac:dyDescent="0.25">
      <c r="A6" s="178"/>
      <c r="B6" s="178"/>
      <c r="C6" s="178"/>
      <c r="D6" s="178"/>
      <c r="E6" s="178"/>
      <c r="F6" s="178"/>
      <c r="G6" s="178"/>
    </row>
    <row r="7" spans="1:7" ht="18" x14ac:dyDescent="0.25">
      <c r="A7" s="169"/>
      <c r="B7" s="169"/>
      <c r="C7" s="169"/>
      <c r="D7" s="169"/>
      <c r="E7" s="169"/>
      <c r="F7" s="169" t="s">
        <v>267</v>
      </c>
      <c r="G7" s="169"/>
    </row>
    <row r="8" spans="1:7" ht="18" x14ac:dyDescent="0.25">
      <c r="A8" s="169"/>
      <c r="B8" s="169"/>
      <c r="C8" s="169"/>
      <c r="D8" s="169"/>
      <c r="E8" s="169"/>
      <c r="F8" s="169"/>
      <c r="G8" s="169"/>
    </row>
    <row r="9" spans="1:7" ht="18" x14ac:dyDescent="0.25">
      <c r="A9" s="189" t="s">
        <v>258</v>
      </c>
      <c r="B9" s="189"/>
      <c r="C9" s="189"/>
      <c r="D9" s="189"/>
      <c r="E9" s="189"/>
      <c r="F9" s="189"/>
      <c r="G9" s="189"/>
    </row>
    <row r="10" spans="1:7" ht="18" x14ac:dyDescent="0.25">
      <c r="A10" s="169"/>
      <c r="B10" s="169"/>
      <c r="C10" s="169"/>
      <c r="D10" s="169"/>
      <c r="E10" s="169"/>
      <c r="F10" s="169"/>
      <c r="G10" s="169"/>
    </row>
    <row r="11" spans="1:7" ht="18" x14ac:dyDescent="0.25">
      <c r="A11" s="169"/>
      <c r="B11" s="169"/>
      <c r="C11" s="169"/>
      <c r="D11" s="169"/>
      <c r="E11" s="169"/>
      <c r="F11" s="169"/>
      <c r="G11" s="169"/>
    </row>
    <row r="12" spans="1:7" ht="18" x14ac:dyDescent="0.25">
      <c r="A12" s="169"/>
      <c r="B12" s="190" t="s">
        <v>259</v>
      </c>
      <c r="C12" s="191"/>
      <c r="D12" s="191"/>
      <c r="E12" s="192"/>
      <c r="F12" s="170">
        <v>28152</v>
      </c>
      <c r="G12" s="169"/>
    </row>
    <row r="13" spans="1:7" ht="18" x14ac:dyDescent="0.25">
      <c r="A13" s="169"/>
      <c r="B13" s="190" t="s">
        <v>260</v>
      </c>
      <c r="C13" s="191"/>
      <c r="D13" s="191"/>
      <c r="E13" s="192"/>
      <c r="F13" s="170">
        <v>0</v>
      </c>
      <c r="G13" s="169"/>
    </row>
    <row r="14" spans="1:7" ht="18" x14ac:dyDescent="0.25">
      <c r="A14" s="169"/>
      <c r="B14" s="171"/>
      <c r="C14" s="172" t="s">
        <v>261</v>
      </c>
      <c r="D14" s="172"/>
      <c r="E14" s="172"/>
      <c r="F14" s="170">
        <v>0</v>
      </c>
      <c r="G14" s="169"/>
    </row>
    <row r="15" spans="1:7" ht="18" x14ac:dyDescent="0.25">
      <c r="A15" s="169"/>
      <c r="B15" s="173" t="s">
        <v>262</v>
      </c>
      <c r="C15" s="174"/>
      <c r="D15" s="174"/>
      <c r="E15" s="174"/>
      <c r="F15" s="175">
        <f>SUM(F12:F13)</f>
        <v>28152</v>
      </c>
      <c r="G15" s="169"/>
    </row>
    <row r="16" spans="1:7" ht="18" x14ac:dyDescent="0.25">
      <c r="A16" s="169"/>
      <c r="B16" s="169"/>
      <c r="C16" s="169"/>
      <c r="D16" s="169"/>
      <c r="E16" s="169"/>
      <c r="F16" s="169"/>
      <c r="G16" s="169"/>
    </row>
    <row r="17" spans="1:7" ht="18" x14ac:dyDescent="0.25">
      <c r="A17" s="169"/>
      <c r="B17" s="169"/>
      <c r="C17" s="169"/>
      <c r="D17" s="169"/>
      <c r="E17" s="169"/>
      <c r="F17" s="169"/>
      <c r="G17" s="169"/>
    </row>
    <row r="18" spans="1:7" ht="18" x14ac:dyDescent="0.25">
      <c r="A18" s="169" t="s">
        <v>264</v>
      </c>
      <c r="B18" s="169"/>
      <c r="C18" s="169"/>
      <c r="D18" s="169"/>
      <c r="E18" s="169"/>
      <c r="F18" s="169"/>
      <c r="G18" s="169"/>
    </row>
  </sheetData>
  <mergeCells count="5">
    <mergeCell ref="A4:G4"/>
    <mergeCell ref="A5:G5"/>
    <mergeCell ref="A9:G9"/>
    <mergeCell ref="B12:E12"/>
    <mergeCell ref="B13:E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G3" sqref="G3"/>
    </sheetView>
  </sheetViews>
  <sheetFormatPr defaultRowHeight="15" x14ac:dyDescent="0.25"/>
  <cols>
    <col min="1" max="1" width="34.140625" customWidth="1"/>
    <col min="2" max="2" width="8.85546875" customWidth="1"/>
    <col min="257" max="257" width="34.140625" customWidth="1"/>
    <col min="258" max="258" width="8.85546875" customWidth="1"/>
    <col min="513" max="513" width="34.140625" customWidth="1"/>
    <col min="514" max="514" width="8.85546875" customWidth="1"/>
    <col min="769" max="769" width="34.140625" customWidth="1"/>
    <col min="770" max="770" width="8.85546875" customWidth="1"/>
    <col min="1025" max="1025" width="34.140625" customWidth="1"/>
    <col min="1026" max="1026" width="8.85546875" customWidth="1"/>
    <col min="1281" max="1281" width="34.140625" customWidth="1"/>
    <col min="1282" max="1282" width="8.85546875" customWidth="1"/>
    <col min="1537" max="1537" width="34.140625" customWidth="1"/>
    <col min="1538" max="1538" width="8.85546875" customWidth="1"/>
    <col min="1793" max="1793" width="34.140625" customWidth="1"/>
    <col min="1794" max="1794" width="8.85546875" customWidth="1"/>
    <col min="2049" max="2049" width="34.140625" customWidth="1"/>
    <col min="2050" max="2050" width="8.85546875" customWidth="1"/>
    <col min="2305" max="2305" width="34.140625" customWidth="1"/>
    <col min="2306" max="2306" width="8.85546875" customWidth="1"/>
    <col min="2561" max="2561" width="34.140625" customWidth="1"/>
    <col min="2562" max="2562" width="8.85546875" customWidth="1"/>
    <col min="2817" max="2817" width="34.140625" customWidth="1"/>
    <col min="2818" max="2818" width="8.85546875" customWidth="1"/>
    <col min="3073" max="3073" width="34.140625" customWidth="1"/>
    <col min="3074" max="3074" width="8.85546875" customWidth="1"/>
    <col min="3329" max="3329" width="34.140625" customWidth="1"/>
    <col min="3330" max="3330" width="8.85546875" customWidth="1"/>
    <col min="3585" max="3585" width="34.140625" customWidth="1"/>
    <col min="3586" max="3586" width="8.85546875" customWidth="1"/>
    <col min="3841" max="3841" width="34.140625" customWidth="1"/>
    <col min="3842" max="3842" width="8.85546875" customWidth="1"/>
    <col min="4097" max="4097" width="34.140625" customWidth="1"/>
    <col min="4098" max="4098" width="8.85546875" customWidth="1"/>
    <col min="4353" max="4353" width="34.140625" customWidth="1"/>
    <col min="4354" max="4354" width="8.85546875" customWidth="1"/>
    <col min="4609" max="4609" width="34.140625" customWidth="1"/>
    <col min="4610" max="4610" width="8.85546875" customWidth="1"/>
    <col min="4865" max="4865" width="34.140625" customWidth="1"/>
    <col min="4866" max="4866" width="8.85546875" customWidth="1"/>
    <col min="5121" max="5121" width="34.140625" customWidth="1"/>
    <col min="5122" max="5122" width="8.85546875" customWidth="1"/>
    <col min="5377" max="5377" width="34.140625" customWidth="1"/>
    <col min="5378" max="5378" width="8.85546875" customWidth="1"/>
    <col min="5633" max="5633" width="34.140625" customWidth="1"/>
    <col min="5634" max="5634" width="8.85546875" customWidth="1"/>
    <col min="5889" max="5889" width="34.140625" customWidth="1"/>
    <col min="5890" max="5890" width="8.85546875" customWidth="1"/>
    <col min="6145" max="6145" width="34.140625" customWidth="1"/>
    <col min="6146" max="6146" width="8.85546875" customWidth="1"/>
    <col min="6401" max="6401" width="34.140625" customWidth="1"/>
    <col min="6402" max="6402" width="8.85546875" customWidth="1"/>
    <col min="6657" max="6657" width="34.140625" customWidth="1"/>
    <col min="6658" max="6658" width="8.85546875" customWidth="1"/>
    <col min="6913" max="6913" width="34.140625" customWidth="1"/>
    <col min="6914" max="6914" width="8.85546875" customWidth="1"/>
    <col min="7169" max="7169" width="34.140625" customWidth="1"/>
    <col min="7170" max="7170" width="8.85546875" customWidth="1"/>
    <col min="7425" max="7425" width="34.140625" customWidth="1"/>
    <col min="7426" max="7426" width="8.85546875" customWidth="1"/>
    <col min="7681" max="7681" width="34.140625" customWidth="1"/>
    <col min="7682" max="7682" width="8.85546875" customWidth="1"/>
    <col min="7937" max="7937" width="34.140625" customWidth="1"/>
    <col min="7938" max="7938" width="8.85546875" customWidth="1"/>
    <col min="8193" max="8193" width="34.140625" customWidth="1"/>
    <col min="8194" max="8194" width="8.85546875" customWidth="1"/>
    <col min="8449" max="8449" width="34.140625" customWidth="1"/>
    <col min="8450" max="8450" width="8.85546875" customWidth="1"/>
    <col min="8705" max="8705" width="34.140625" customWidth="1"/>
    <col min="8706" max="8706" width="8.85546875" customWidth="1"/>
    <col min="8961" max="8961" width="34.140625" customWidth="1"/>
    <col min="8962" max="8962" width="8.85546875" customWidth="1"/>
    <col min="9217" max="9217" width="34.140625" customWidth="1"/>
    <col min="9218" max="9218" width="8.85546875" customWidth="1"/>
    <col min="9473" max="9473" width="34.140625" customWidth="1"/>
    <col min="9474" max="9474" width="8.85546875" customWidth="1"/>
    <col min="9729" max="9729" width="34.140625" customWidth="1"/>
    <col min="9730" max="9730" width="8.85546875" customWidth="1"/>
    <col min="9985" max="9985" width="34.140625" customWidth="1"/>
    <col min="9986" max="9986" width="8.85546875" customWidth="1"/>
    <col min="10241" max="10241" width="34.140625" customWidth="1"/>
    <col min="10242" max="10242" width="8.85546875" customWidth="1"/>
    <col min="10497" max="10497" width="34.140625" customWidth="1"/>
    <col min="10498" max="10498" width="8.85546875" customWidth="1"/>
    <col min="10753" max="10753" width="34.140625" customWidth="1"/>
    <col min="10754" max="10754" width="8.85546875" customWidth="1"/>
    <col min="11009" max="11009" width="34.140625" customWidth="1"/>
    <col min="11010" max="11010" width="8.85546875" customWidth="1"/>
    <col min="11265" max="11265" width="34.140625" customWidth="1"/>
    <col min="11266" max="11266" width="8.85546875" customWidth="1"/>
    <col min="11521" max="11521" width="34.140625" customWidth="1"/>
    <col min="11522" max="11522" width="8.85546875" customWidth="1"/>
    <col min="11777" max="11777" width="34.140625" customWidth="1"/>
    <col min="11778" max="11778" width="8.85546875" customWidth="1"/>
    <col min="12033" max="12033" width="34.140625" customWidth="1"/>
    <col min="12034" max="12034" width="8.85546875" customWidth="1"/>
    <col min="12289" max="12289" width="34.140625" customWidth="1"/>
    <col min="12290" max="12290" width="8.85546875" customWidth="1"/>
    <col min="12545" max="12545" width="34.140625" customWidth="1"/>
    <col min="12546" max="12546" width="8.85546875" customWidth="1"/>
    <col min="12801" max="12801" width="34.140625" customWidth="1"/>
    <col min="12802" max="12802" width="8.85546875" customWidth="1"/>
    <col min="13057" max="13057" width="34.140625" customWidth="1"/>
    <col min="13058" max="13058" width="8.85546875" customWidth="1"/>
    <col min="13313" max="13313" width="34.140625" customWidth="1"/>
    <col min="13314" max="13314" width="8.85546875" customWidth="1"/>
    <col min="13569" max="13569" width="34.140625" customWidth="1"/>
    <col min="13570" max="13570" width="8.85546875" customWidth="1"/>
    <col min="13825" max="13825" width="34.140625" customWidth="1"/>
    <col min="13826" max="13826" width="8.85546875" customWidth="1"/>
    <col min="14081" max="14081" width="34.140625" customWidth="1"/>
    <col min="14082" max="14082" width="8.85546875" customWidth="1"/>
    <col min="14337" max="14337" width="34.140625" customWidth="1"/>
    <col min="14338" max="14338" width="8.85546875" customWidth="1"/>
    <col min="14593" max="14593" width="34.140625" customWidth="1"/>
    <col min="14594" max="14594" width="8.85546875" customWidth="1"/>
    <col min="14849" max="14849" width="34.140625" customWidth="1"/>
    <col min="14850" max="14850" width="8.85546875" customWidth="1"/>
    <col min="15105" max="15105" width="34.140625" customWidth="1"/>
    <col min="15106" max="15106" width="8.85546875" customWidth="1"/>
    <col min="15361" max="15361" width="34.140625" customWidth="1"/>
    <col min="15362" max="15362" width="8.85546875" customWidth="1"/>
    <col min="15617" max="15617" width="34.140625" customWidth="1"/>
    <col min="15618" max="15618" width="8.85546875" customWidth="1"/>
    <col min="15873" max="15873" width="34.140625" customWidth="1"/>
    <col min="15874" max="15874" width="8.85546875" customWidth="1"/>
    <col min="16129" max="16129" width="34.140625" customWidth="1"/>
    <col min="16130" max="16130" width="8.85546875" customWidth="1"/>
  </cols>
  <sheetData>
    <row r="1" spans="1:3" ht="15.75" x14ac:dyDescent="0.25">
      <c r="A1" s="181" t="s">
        <v>272</v>
      </c>
      <c r="B1" s="181"/>
    </row>
    <row r="2" spans="1:3" ht="15.75" x14ac:dyDescent="0.25">
      <c r="A2" s="176"/>
      <c r="B2" s="176"/>
    </row>
    <row r="3" spans="1:3" x14ac:dyDescent="0.25">
      <c r="B3" s="193" t="s">
        <v>271</v>
      </c>
      <c r="C3" s="193"/>
    </row>
    <row r="4" spans="1:3" ht="15.75" x14ac:dyDescent="0.25">
      <c r="A4" s="157"/>
      <c r="B4" s="157"/>
      <c r="C4" s="157"/>
    </row>
    <row r="6" spans="1:3" ht="15.75" x14ac:dyDescent="0.25">
      <c r="A6" s="157" t="s">
        <v>199</v>
      </c>
      <c r="B6" s="157">
        <v>5</v>
      </c>
      <c r="C6" s="157" t="s">
        <v>200</v>
      </c>
    </row>
    <row r="7" spans="1:3" ht="15.75" x14ac:dyDescent="0.25">
      <c r="A7" s="157" t="s">
        <v>201</v>
      </c>
      <c r="B7" s="157">
        <v>1</v>
      </c>
      <c r="C7" s="157" t="s">
        <v>200</v>
      </c>
    </row>
    <row r="8" spans="1:3" ht="15.75" x14ac:dyDescent="0.25">
      <c r="A8" s="157" t="s">
        <v>202</v>
      </c>
      <c r="B8" s="157">
        <v>1</v>
      </c>
      <c r="C8" s="157" t="s">
        <v>200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A6" sqref="A6"/>
    </sheetView>
  </sheetViews>
  <sheetFormatPr defaultColWidth="3.85546875" defaultRowHeight="12.75" x14ac:dyDescent="0.2"/>
  <cols>
    <col min="1" max="1" width="3.85546875" style="1"/>
    <col min="2" max="2" width="4.5703125" style="1" customWidth="1"/>
    <col min="3" max="3" width="4.140625" style="1" customWidth="1"/>
    <col min="4" max="4" width="61.85546875" style="1" customWidth="1"/>
    <col min="5" max="5" width="19.42578125" style="1" bestFit="1" customWidth="1"/>
    <col min="6" max="6" width="19.42578125" style="32" customWidth="1"/>
    <col min="7" max="7" width="23.140625" style="1" bestFit="1" customWidth="1"/>
    <col min="8" max="247" width="9.140625" style="1" customWidth="1"/>
    <col min="248" max="250" width="3.85546875" style="1"/>
    <col min="251" max="251" width="3.85546875" style="1" customWidth="1"/>
    <col min="252" max="252" width="4.5703125" style="1" customWidth="1"/>
    <col min="253" max="253" width="4.140625" style="1" customWidth="1"/>
    <col min="254" max="254" width="61.85546875" style="1" customWidth="1"/>
    <col min="255" max="255" width="18.5703125" style="1" customWidth="1"/>
    <col min="256" max="503" width="9.140625" style="1" customWidth="1"/>
    <col min="504" max="506" width="3.85546875" style="1"/>
    <col min="507" max="507" width="3.85546875" style="1" customWidth="1"/>
    <col min="508" max="508" width="4.5703125" style="1" customWidth="1"/>
    <col min="509" max="509" width="4.140625" style="1" customWidth="1"/>
    <col min="510" max="510" width="61.85546875" style="1" customWidth="1"/>
    <col min="511" max="511" width="18.5703125" style="1" customWidth="1"/>
    <col min="512" max="759" width="9.140625" style="1" customWidth="1"/>
    <col min="760" max="762" width="3.85546875" style="1"/>
    <col min="763" max="763" width="3.85546875" style="1" customWidth="1"/>
    <col min="764" max="764" width="4.5703125" style="1" customWidth="1"/>
    <col min="765" max="765" width="4.140625" style="1" customWidth="1"/>
    <col min="766" max="766" width="61.85546875" style="1" customWidth="1"/>
    <col min="767" max="767" width="18.5703125" style="1" customWidth="1"/>
    <col min="768" max="1015" width="9.140625" style="1" customWidth="1"/>
    <col min="1016" max="1018" width="3.85546875" style="1"/>
    <col min="1019" max="1019" width="3.85546875" style="1" customWidth="1"/>
    <col min="1020" max="1020" width="4.5703125" style="1" customWidth="1"/>
    <col min="1021" max="1021" width="4.140625" style="1" customWidth="1"/>
    <col min="1022" max="1022" width="61.85546875" style="1" customWidth="1"/>
    <col min="1023" max="1023" width="18.5703125" style="1" customWidth="1"/>
    <col min="1024" max="1271" width="9.140625" style="1" customWidth="1"/>
    <col min="1272" max="1274" width="3.85546875" style="1"/>
    <col min="1275" max="1275" width="3.85546875" style="1" customWidth="1"/>
    <col min="1276" max="1276" width="4.5703125" style="1" customWidth="1"/>
    <col min="1277" max="1277" width="4.140625" style="1" customWidth="1"/>
    <col min="1278" max="1278" width="61.85546875" style="1" customWidth="1"/>
    <col min="1279" max="1279" width="18.5703125" style="1" customWidth="1"/>
    <col min="1280" max="1527" width="9.140625" style="1" customWidth="1"/>
    <col min="1528" max="1530" width="3.85546875" style="1"/>
    <col min="1531" max="1531" width="3.85546875" style="1" customWidth="1"/>
    <col min="1532" max="1532" width="4.5703125" style="1" customWidth="1"/>
    <col min="1533" max="1533" width="4.140625" style="1" customWidth="1"/>
    <col min="1534" max="1534" width="61.85546875" style="1" customWidth="1"/>
    <col min="1535" max="1535" width="18.5703125" style="1" customWidth="1"/>
    <col min="1536" max="1783" width="9.140625" style="1" customWidth="1"/>
    <col min="1784" max="1786" width="3.85546875" style="1"/>
    <col min="1787" max="1787" width="3.85546875" style="1" customWidth="1"/>
    <col min="1788" max="1788" width="4.5703125" style="1" customWidth="1"/>
    <col min="1789" max="1789" width="4.140625" style="1" customWidth="1"/>
    <col min="1790" max="1790" width="61.85546875" style="1" customWidth="1"/>
    <col min="1791" max="1791" width="18.5703125" style="1" customWidth="1"/>
    <col min="1792" max="2039" width="9.140625" style="1" customWidth="1"/>
    <col min="2040" max="2042" width="3.85546875" style="1"/>
    <col min="2043" max="2043" width="3.85546875" style="1" customWidth="1"/>
    <col min="2044" max="2044" width="4.5703125" style="1" customWidth="1"/>
    <col min="2045" max="2045" width="4.140625" style="1" customWidth="1"/>
    <col min="2046" max="2046" width="61.85546875" style="1" customWidth="1"/>
    <col min="2047" max="2047" width="18.5703125" style="1" customWidth="1"/>
    <col min="2048" max="2295" width="9.140625" style="1" customWidth="1"/>
    <col min="2296" max="2298" width="3.85546875" style="1"/>
    <col min="2299" max="2299" width="3.85546875" style="1" customWidth="1"/>
    <col min="2300" max="2300" width="4.5703125" style="1" customWidth="1"/>
    <col min="2301" max="2301" width="4.140625" style="1" customWidth="1"/>
    <col min="2302" max="2302" width="61.85546875" style="1" customWidth="1"/>
    <col min="2303" max="2303" width="18.5703125" style="1" customWidth="1"/>
    <col min="2304" max="2551" width="9.140625" style="1" customWidth="1"/>
    <col min="2552" max="2554" width="3.85546875" style="1"/>
    <col min="2555" max="2555" width="3.85546875" style="1" customWidth="1"/>
    <col min="2556" max="2556" width="4.5703125" style="1" customWidth="1"/>
    <col min="2557" max="2557" width="4.140625" style="1" customWidth="1"/>
    <col min="2558" max="2558" width="61.85546875" style="1" customWidth="1"/>
    <col min="2559" max="2559" width="18.5703125" style="1" customWidth="1"/>
    <col min="2560" max="2807" width="9.140625" style="1" customWidth="1"/>
    <col min="2808" max="2810" width="3.85546875" style="1"/>
    <col min="2811" max="2811" width="3.85546875" style="1" customWidth="1"/>
    <col min="2812" max="2812" width="4.5703125" style="1" customWidth="1"/>
    <col min="2813" max="2813" width="4.140625" style="1" customWidth="1"/>
    <col min="2814" max="2814" width="61.85546875" style="1" customWidth="1"/>
    <col min="2815" max="2815" width="18.5703125" style="1" customWidth="1"/>
    <col min="2816" max="3063" width="9.140625" style="1" customWidth="1"/>
    <col min="3064" max="3066" width="3.85546875" style="1"/>
    <col min="3067" max="3067" width="3.85546875" style="1" customWidth="1"/>
    <col min="3068" max="3068" width="4.5703125" style="1" customWidth="1"/>
    <col min="3069" max="3069" width="4.140625" style="1" customWidth="1"/>
    <col min="3070" max="3070" width="61.85546875" style="1" customWidth="1"/>
    <col min="3071" max="3071" width="18.5703125" style="1" customWidth="1"/>
    <col min="3072" max="3319" width="9.140625" style="1" customWidth="1"/>
    <col min="3320" max="3322" width="3.85546875" style="1"/>
    <col min="3323" max="3323" width="3.85546875" style="1" customWidth="1"/>
    <col min="3324" max="3324" width="4.5703125" style="1" customWidth="1"/>
    <col min="3325" max="3325" width="4.140625" style="1" customWidth="1"/>
    <col min="3326" max="3326" width="61.85546875" style="1" customWidth="1"/>
    <col min="3327" max="3327" width="18.5703125" style="1" customWidth="1"/>
    <col min="3328" max="3575" width="9.140625" style="1" customWidth="1"/>
    <col min="3576" max="3578" width="3.85546875" style="1"/>
    <col min="3579" max="3579" width="3.85546875" style="1" customWidth="1"/>
    <col min="3580" max="3580" width="4.5703125" style="1" customWidth="1"/>
    <col min="3581" max="3581" width="4.140625" style="1" customWidth="1"/>
    <col min="3582" max="3582" width="61.85546875" style="1" customWidth="1"/>
    <col min="3583" max="3583" width="18.5703125" style="1" customWidth="1"/>
    <col min="3584" max="3831" width="9.140625" style="1" customWidth="1"/>
    <col min="3832" max="3834" width="3.85546875" style="1"/>
    <col min="3835" max="3835" width="3.85546875" style="1" customWidth="1"/>
    <col min="3836" max="3836" width="4.5703125" style="1" customWidth="1"/>
    <col min="3837" max="3837" width="4.140625" style="1" customWidth="1"/>
    <col min="3838" max="3838" width="61.85546875" style="1" customWidth="1"/>
    <col min="3839" max="3839" width="18.5703125" style="1" customWidth="1"/>
    <col min="3840" max="4087" width="9.140625" style="1" customWidth="1"/>
    <col min="4088" max="4090" width="3.85546875" style="1"/>
    <col min="4091" max="4091" width="3.85546875" style="1" customWidth="1"/>
    <col min="4092" max="4092" width="4.5703125" style="1" customWidth="1"/>
    <col min="4093" max="4093" width="4.140625" style="1" customWidth="1"/>
    <col min="4094" max="4094" width="61.85546875" style="1" customWidth="1"/>
    <col min="4095" max="4095" width="18.5703125" style="1" customWidth="1"/>
    <col min="4096" max="4343" width="9.140625" style="1" customWidth="1"/>
    <col min="4344" max="4346" width="3.85546875" style="1"/>
    <col min="4347" max="4347" width="3.85546875" style="1" customWidth="1"/>
    <col min="4348" max="4348" width="4.5703125" style="1" customWidth="1"/>
    <col min="4349" max="4349" width="4.140625" style="1" customWidth="1"/>
    <col min="4350" max="4350" width="61.85546875" style="1" customWidth="1"/>
    <col min="4351" max="4351" width="18.5703125" style="1" customWidth="1"/>
    <col min="4352" max="4599" width="9.140625" style="1" customWidth="1"/>
    <col min="4600" max="4602" width="3.85546875" style="1"/>
    <col min="4603" max="4603" width="3.85546875" style="1" customWidth="1"/>
    <col min="4604" max="4604" width="4.5703125" style="1" customWidth="1"/>
    <col min="4605" max="4605" width="4.140625" style="1" customWidth="1"/>
    <col min="4606" max="4606" width="61.85546875" style="1" customWidth="1"/>
    <col min="4607" max="4607" width="18.5703125" style="1" customWidth="1"/>
    <col min="4608" max="4855" width="9.140625" style="1" customWidth="1"/>
    <col min="4856" max="4858" width="3.85546875" style="1"/>
    <col min="4859" max="4859" width="3.85546875" style="1" customWidth="1"/>
    <col min="4860" max="4860" width="4.5703125" style="1" customWidth="1"/>
    <col min="4861" max="4861" width="4.140625" style="1" customWidth="1"/>
    <col min="4862" max="4862" width="61.85546875" style="1" customWidth="1"/>
    <col min="4863" max="4863" width="18.5703125" style="1" customWidth="1"/>
    <col min="4864" max="5111" width="9.140625" style="1" customWidth="1"/>
    <col min="5112" max="5114" width="3.85546875" style="1"/>
    <col min="5115" max="5115" width="3.85546875" style="1" customWidth="1"/>
    <col min="5116" max="5116" width="4.5703125" style="1" customWidth="1"/>
    <col min="5117" max="5117" width="4.140625" style="1" customWidth="1"/>
    <col min="5118" max="5118" width="61.85546875" style="1" customWidth="1"/>
    <col min="5119" max="5119" width="18.5703125" style="1" customWidth="1"/>
    <col min="5120" max="5367" width="9.140625" style="1" customWidth="1"/>
    <col min="5368" max="5370" width="3.85546875" style="1"/>
    <col min="5371" max="5371" width="3.85546875" style="1" customWidth="1"/>
    <col min="5372" max="5372" width="4.5703125" style="1" customWidth="1"/>
    <col min="5373" max="5373" width="4.140625" style="1" customWidth="1"/>
    <col min="5374" max="5374" width="61.85546875" style="1" customWidth="1"/>
    <col min="5375" max="5375" width="18.5703125" style="1" customWidth="1"/>
    <col min="5376" max="5623" width="9.140625" style="1" customWidth="1"/>
    <col min="5624" max="5626" width="3.85546875" style="1"/>
    <col min="5627" max="5627" width="3.85546875" style="1" customWidth="1"/>
    <col min="5628" max="5628" width="4.5703125" style="1" customWidth="1"/>
    <col min="5629" max="5629" width="4.140625" style="1" customWidth="1"/>
    <col min="5630" max="5630" width="61.85546875" style="1" customWidth="1"/>
    <col min="5631" max="5631" width="18.5703125" style="1" customWidth="1"/>
    <col min="5632" max="5879" width="9.140625" style="1" customWidth="1"/>
    <col min="5880" max="5882" width="3.85546875" style="1"/>
    <col min="5883" max="5883" width="3.85546875" style="1" customWidth="1"/>
    <col min="5884" max="5884" width="4.5703125" style="1" customWidth="1"/>
    <col min="5885" max="5885" width="4.140625" style="1" customWidth="1"/>
    <col min="5886" max="5886" width="61.85546875" style="1" customWidth="1"/>
    <col min="5887" max="5887" width="18.5703125" style="1" customWidth="1"/>
    <col min="5888" max="6135" width="9.140625" style="1" customWidth="1"/>
    <col min="6136" max="6138" width="3.85546875" style="1"/>
    <col min="6139" max="6139" width="3.85546875" style="1" customWidth="1"/>
    <col min="6140" max="6140" width="4.5703125" style="1" customWidth="1"/>
    <col min="6141" max="6141" width="4.140625" style="1" customWidth="1"/>
    <col min="6142" max="6142" width="61.85546875" style="1" customWidth="1"/>
    <col min="6143" max="6143" width="18.5703125" style="1" customWidth="1"/>
    <col min="6144" max="6391" width="9.140625" style="1" customWidth="1"/>
    <col min="6392" max="6394" width="3.85546875" style="1"/>
    <col min="6395" max="6395" width="3.85546875" style="1" customWidth="1"/>
    <col min="6396" max="6396" width="4.5703125" style="1" customWidth="1"/>
    <col min="6397" max="6397" width="4.140625" style="1" customWidth="1"/>
    <col min="6398" max="6398" width="61.85546875" style="1" customWidth="1"/>
    <col min="6399" max="6399" width="18.5703125" style="1" customWidth="1"/>
    <col min="6400" max="6647" width="9.140625" style="1" customWidth="1"/>
    <col min="6648" max="6650" width="3.85546875" style="1"/>
    <col min="6651" max="6651" width="3.85546875" style="1" customWidth="1"/>
    <col min="6652" max="6652" width="4.5703125" style="1" customWidth="1"/>
    <col min="6653" max="6653" width="4.140625" style="1" customWidth="1"/>
    <col min="6654" max="6654" width="61.85546875" style="1" customWidth="1"/>
    <col min="6655" max="6655" width="18.5703125" style="1" customWidth="1"/>
    <col min="6656" max="6903" width="9.140625" style="1" customWidth="1"/>
    <col min="6904" max="6906" width="3.85546875" style="1"/>
    <col min="6907" max="6907" width="3.85546875" style="1" customWidth="1"/>
    <col min="6908" max="6908" width="4.5703125" style="1" customWidth="1"/>
    <col min="6909" max="6909" width="4.140625" style="1" customWidth="1"/>
    <col min="6910" max="6910" width="61.85546875" style="1" customWidth="1"/>
    <col min="6911" max="6911" width="18.5703125" style="1" customWidth="1"/>
    <col min="6912" max="7159" width="9.140625" style="1" customWidth="1"/>
    <col min="7160" max="7162" width="3.85546875" style="1"/>
    <col min="7163" max="7163" width="3.85546875" style="1" customWidth="1"/>
    <col min="7164" max="7164" width="4.5703125" style="1" customWidth="1"/>
    <col min="7165" max="7165" width="4.140625" style="1" customWidth="1"/>
    <col min="7166" max="7166" width="61.85546875" style="1" customWidth="1"/>
    <col min="7167" max="7167" width="18.5703125" style="1" customWidth="1"/>
    <col min="7168" max="7415" width="9.140625" style="1" customWidth="1"/>
    <col min="7416" max="7418" width="3.85546875" style="1"/>
    <col min="7419" max="7419" width="3.85546875" style="1" customWidth="1"/>
    <col min="7420" max="7420" width="4.5703125" style="1" customWidth="1"/>
    <col min="7421" max="7421" width="4.140625" style="1" customWidth="1"/>
    <col min="7422" max="7422" width="61.85546875" style="1" customWidth="1"/>
    <col min="7423" max="7423" width="18.5703125" style="1" customWidth="1"/>
    <col min="7424" max="7671" width="9.140625" style="1" customWidth="1"/>
    <col min="7672" max="7674" width="3.85546875" style="1"/>
    <col min="7675" max="7675" width="3.85546875" style="1" customWidth="1"/>
    <col min="7676" max="7676" width="4.5703125" style="1" customWidth="1"/>
    <col min="7677" max="7677" width="4.140625" style="1" customWidth="1"/>
    <col min="7678" max="7678" width="61.85546875" style="1" customWidth="1"/>
    <col min="7679" max="7679" width="18.5703125" style="1" customWidth="1"/>
    <col min="7680" max="7927" width="9.140625" style="1" customWidth="1"/>
    <col min="7928" max="7930" width="3.85546875" style="1"/>
    <col min="7931" max="7931" width="3.85546875" style="1" customWidth="1"/>
    <col min="7932" max="7932" width="4.5703125" style="1" customWidth="1"/>
    <col min="7933" max="7933" width="4.140625" style="1" customWidth="1"/>
    <col min="7934" max="7934" width="61.85546875" style="1" customWidth="1"/>
    <col min="7935" max="7935" width="18.5703125" style="1" customWidth="1"/>
    <col min="7936" max="8183" width="9.140625" style="1" customWidth="1"/>
    <col min="8184" max="8186" width="3.85546875" style="1"/>
    <col min="8187" max="8187" width="3.85546875" style="1" customWidth="1"/>
    <col min="8188" max="8188" width="4.5703125" style="1" customWidth="1"/>
    <col min="8189" max="8189" width="4.140625" style="1" customWidth="1"/>
    <col min="8190" max="8190" width="61.85546875" style="1" customWidth="1"/>
    <col min="8191" max="8191" width="18.5703125" style="1" customWidth="1"/>
    <col min="8192" max="8439" width="9.140625" style="1" customWidth="1"/>
    <col min="8440" max="8442" width="3.85546875" style="1"/>
    <col min="8443" max="8443" width="3.85546875" style="1" customWidth="1"/>
    <col min="8444" max="8444" width="4.5703125" style="1" customWidth="1"/>
    <col min="8445" max="8445" width="4.140625" style="1" customWidth="1"/>
    <col min="8446" max="8446" width="61.85546875" style="1" customWidth="1"/>
    <col min="8447" max="8447" width="18.5703125" style="1" customWidth="1"/>
    <col min="8448" max="8695" width="9.140625" style="1" customWidth="1"/>
    <col min="8696" max="8698" width="3.85546875" style="1"/>
    <col min="8699" max="8699" width="3.85546875" style="1" customWidth="1"/>
    <col min="8700" max="8700" width="4.5703125" style="1" customWidth="1"/>
    <col min="8701" max="8701" width="4.140625" style="1" customWidth="1"/>
    <col min="8702" max="8702" width="61.85546875" style="1" customWidth="1"/>
    <col min="8703" max="8703" width="18.5703125" style="1" customWidth="1"/>
    <col min="8704" max="8951" width="9.140625" style="1" customWidth="1"/>
    <col min="8952" max="8954" width="3.85546875" style="1"/>
    <col min="8955" max="8955" width="3.85546875" style="1" customWidth="1"/>
    <col min="8956" max="8956" width="4.5703125" style="1" customWidth="1"/>
    <col min="8957" max="8957" width="4.140625" style="1" customWidth="1"/>
    <col min="8958" max="8958" width="61.85546875" style="1" customWidth="1"/>
    <col min="8959" max="8959" width="18.5703125" style="1" customWidth="1"/>
    <col min="8960" max="9207" width="9.140625" style="1" customWidth="1"/>
    <col min="9208" max="9210" width="3.85546875" style="1"/>
    <col min="9211" max="9211" width="3.85546875" style="1" customWidth="1"/>
    <col min="9212" max="9212" width="4.5703125" style="1" customWidth="1"/>
    <col min="9213" max="9213" width="4.140625" style="1" customWidth="1"/>
    <col min="9214" max="9214" width="61.85546875" style="1" customWidth="1"/>
    <col min="9215" max="9215" width="18.5703125" style="1" customWidth="1"/>
    <col min="9216" max="9463" width="9.140625" style="1" customWidth="1"/>
    <col min="9464" max="9466" width="3.85546875" style="1"/>
    <col min="9467" max="9467" width="3.85546875" style="1" customWidth="1"/>
    <col min="9468" max="9468" width="4.5703125" style="1" customWidth="1"/>
    <col min="9469" max="9469" width="4.140625" style="1" customWidth="1"/>
    <col min="9470" max="9470" width="61.85546875" style="1" customWidth="1"/>
    <col min="9471" max="9471" width="18.5703125" style="1" customWidth="1"/>
    <col min="9472" max="9719" width="9.140625" style="1" customWidth="1"/>
    <col min="9720" max="9722" width="3.85546875" style="1"/>
    <col min="9723" max="9723" width="3.85546875" style="1" customWidth="1"/>
    <col min="9724" max="9724" width="4.5703125" style="1" customWidth="1"/>
    <col min="9725" max="9725" width="4.140625" style="1" customWidth="1"/>
    <col min="9726" max="9726" width="61.85546875" style="1" customWidth="1"/>
    <col min="9727" max="9727" width="18.5703125" style="1" customWidth="1"/>
    <col min="9728" max="9975" width="9.140625" style="1" customWidth="1"/>
    <col min="9976" max="9978" width="3.85546875" style="1"/>
    <col min="9979" max="9979" width="3.85546875" style="1" customWidth="1"/>
    <col min="9980" max="9980" width="4.5703125" style="1" customWidth="1"/>
    <col min="9981" max="9981" width="4.140625" style="1" customWidth="1"/>
    <col min="9982" max="9982" width="61.85546875" style="1" customWidth="1"/>
    <col min="9983" max="9983" width="18.5703125" style="1" customWidth="1"/>
    <col min="9984" max="10231" width="9.140625" style="1" customWidth="1"/>
    <col min="10232" max="10234" width="3.85546875" style="1"/>
    <col min="10235" max="10235" width="3.85546875" style="1" customWidth="1"/>
    <col min="10236" max="10236" width="4.5703125" style="1" customWidth="1"/>
    <col min="10237" max="10237" width="4.140625" style="1" customWidth="1"/>
    <col min="10238" max="10238" width="61.85546875" style="1" customWidth="1"/>
    <col min="10239" max="10239" width="18.5703125" style="1" customWidth="1"/>
    <col min="10240" max="10487" width="9.140625" style="1" customWidth="1"/>
    <col min="10488" max="10490" width="3.85546875" style="1"/>
    <col min="10491" max="10491" width="3.85546875" style="1" customWidth="1"/>
    <col min="10492" max="10492" width="4.5703125" style="1" customWidth="1"/>
    <col min="10493" max="10493" width="4.140625" style="1" customWidth="1"/>
    <col min="10494" max="10494" width="61.85546875" style="1" customWidth="1"/>
    <col min="10495" max="10495" width="18.5703125" style="1" customWidth="1"/>
    <col min="10496" max="10743" width="9.140625" style="1" customWidth="1"/>
    <col min="10744" max="10746" width="3.85546875" style="1"/>
    <col min="10747" max="10747" width="3.85546875" style="1" customWidth="1"/>
    <col min="10748" max="10748" width="4.5703125" style="1" customWidth="1"/>
    <col min="10749" max="10749" width="4.140625" style="1" customWidth="1"/>
    <col min="10750" max="10750" width="61.85546875" style="1" customWidth="1"/>
    <col min="10751" max="10751" width="18.5703125" style="1" customWidth="1"/>
    <col min="10752" max="10999" width="9.140625" style="1" customWidth="1"/>
    <col min="11000" max="11002" width="3.85546875" style="1"/>
    <col min="11003" max="11003" width="3.85546875" style="1" customWidth="1"/>
    <col min="11004" max="11004" width="4.5703125" style="1" customWidth="1"/>
    <col min="11005" max="11005" width="4.140625" style="1" customWidth="1"/>
    <col min="11006" max="11006" width="61.85546875" style="1" customWidth="1"/>
    <col min="11007" max="11007" width="18.5703125" style="1" customWidth="1"/>
    <col min="11008" max="11255" width="9.140625" style="1" customWidth="1"/>
    <col min="11256" max="11258" width="3.85546875" style="1"/>
    <col min="11259" max="11259" width="3.85546875" style="1" customWidth="1"/>
    <col min="11260" max="11260" width="4.5703125" style="1" customWidth="1"/>
    <col min="11261" max="11261" width="4.140625" style="1" customWidth="1"/>
    <col min="11262" max="11262" width="61.85546875" style="1" customWidth="1"/>
    <col min="11263" max="11263" width="18.5703125" style="1" customWidth="1"/>
    <col min="11264" max="11511" width="9.140625" style="1" customWidth="1"/>
    <col min="11512" max="11514" width="3.85546875" style="1"/>
    <col min="11515" max="11515" width="3.85546875" style="1" customWidth="1"/>
    <col min="11516" max="11516" width="4.5703125" style="1" customWidth="1"/>
    <col min="11517" max="11517" width="4.140625" style="1" customWidth="1"/>
    <col min="11518" max="11518" width="61.85546875" style="1" customWidth="1"/>
    <col min="11519" max="11519" width="18.5703125" style="1" customWidth="1"/>
    <col min="11520" max="11767" width="9.140625" style="1" customWidth="1"/>
    <col min="11768" max="11770" width="3.85546875" style="1"/>
    <col min="11771" max="11771" width="3.85546875" style="1" customWidth="1"/>
    <col min="11772" max="11772" width="4.5703125" style="1" customWidth="1"/>
    <col min="11773" max="11773" width="4.140625" style="1" customWidth="1"/>
    <col min="11774" max="11774" width="61.85546875" style="1" customWidth="1"/>
    <col min="11775" max="11775" width="18.5703125" style="1" customWidth="1"/>
    <col min="11776" max="12023" width="9.140625" style="1" customWidth="1"/>
    <col min="12024" max="12026" width="3.85546875" style="1"/>
    <col min="12027" max="12027" width="3.85546875" style="1" customWidth="1"/>
    <col min="12028" max="12028" width="4.5703125" style="1" customWidth="1"/>
    <col min="12029" max="12029" width="4.140625" style="1" customWidth="1"/>
    <col min="12030" max="12030" width="61.85546875" style="1" customWidth="1"/>
    <col min="12031" max="12031" width="18.5703125" style="1" customWidth="1"/>
    <col min="12032" max="12279" width="9.140625" style="1" customWidth="1"/>
    <col min="12280" max="12282" width="3.85546875" style="1"/>
    <col min="12283" max="12283" width="3.85546875" style="1" customWidth="1"/>
    <col min="12284" max="12284" width="4.5703125" style="1" customWidth="1"/>
    <col min="12285" max="12285" width="4.140625" style="1" customWidth="1"/>
    <col min="12286" max="12286" width="61.85546875" style="1" customWidth="1"/>
    <col min="12287" max="12287" width="18.5703125" style="1" customWidth="1"/>
    <col min="12288" max="12535" width="9.140625" style="1" customWidth="1"/>
    <col min="12536" max="12538" width="3.85546875" style="1"/>
    <col min="12539" max="12539" width="3.85546875" style="1" customWidth="1"/>
    <col min="12540" max="12540" width="4.5703125" style="1" customWidth="1"/>
    <col min="12541" max="12541" width="4.140625" style="1" customWidth="1"/>
    <col min="12542" max="12542" width="61.85546875" style="1" customWidth="1"/>
    <col min="12543" max="12543" width="18.5703125" style="1" customWidth="1"/>
    <col min="12544" max="12791" width="9.140625" style="1" customWidth="1"/>
    <col min="12792" max="12794" width="3.85546875" style="1"/>
    <col min="12795" max="12795" width="3.85546875" style="1" customWidth="1"/>
    <col min="12796" max="12796" width="4.5703125" style="1" customWidth="1"/>
    <col min="12797" max="12797" width="4.140625" style="1" customWidth="1"/>
    <col min="12798" max="12798" width="61.85546875" style="1" customWidth="1"/>
    <col min="12799" max="12799" width="18.5703125" style="1" customWidth="1"/>
    <col min="12800" max="13047" width="9.140625" style="1" customWidth="1"/>
    <col min="13048" max="13050" width="3.85546875" style="1"/>
    <col min="13051" max="13051" width="3.85546875" style="1" customWidth="1"/>
    <col min="13052" max="13052" width="4.5703125" style="1" customWidth="1"/>
    <col min="13053" max="13053" width="4.140625" style="1" customWidth="1"/>
    <col min="13054" max="13054" width="61.85546875" style="1" customWidth="1"/>
    <col min="13055" max="13055" width="18.5703125" style="1" customWidth="1"/>
    <col min="13056" max="13303" width="9.140625" style="1" customWidth="1"/>
    <col min="13304" max="13306" width="3.85546875" style="1"/>
    <col min="13307" max="13307" width="3.85546875" style="1" customWidth="1"/>
    <col min="13308" max="13308" width="4.5703125" style="1" customWidth="1"/>
    <col min="13309" max="13309" width="4.140625" style="1" customWidth="1"/>
    <col min="13310" max="13310" width="61.85546875" style="1" customWidth="1"/>
    <col min="13311" max="13311" width="18.5703125" style="1" customWidth="1"/>
    <col min="13312" max="13559" width="9.140625" style="1" customWidth="1"/>
    <col min="13560" max="13562" width="3.85546875" style="1"/>
    <col min="13563" max="13563" width="3.85546875" style="1" customWidth="1"/>
    <col min="13564" max="13564" width="4.5703125" style="1" customWidth="1"/>
    <col min="13565" max="13565" width="4.140625" style="1" customWidth="1"/>
    <col min="13566" max="13566" width="61.85546875" style="1" customWidth="1"/>
    <col min="13567" max="13567" width="18.5703125" style="1" customWidth="1"/>
    <col min="13568" max="13815" width="9.140625" style="1" customWidth="1"/>
    <col min="13816" max="13818" width="3.85546875" style="1"/>
    <col min="13819" max="13819" width="3.85546875" style="1" customWidth="1"/>
    <col min="13820" max="13820" width="4.5703125" style="1" customWidth="1"/>
    <col min="13821" max="13821" width="4.140625" style="1" customWidth="1"/>
    <col min="13822" max="13822" width="61.85546875" style="1" customWidth="1"/>
    <col min="13823" max="13823" width="18.5703125" style="1" customWidth="1"/>
    <col min="13824" max="14071" width="9.140625" style="1" customWidth="1"/>
    <col min="14072" max="14074" width="3.85546875" style="1"/>
    <col min="14075" max="14075" width="3.85546875" style="1" customWidth="1"/>
    <col min="14076" max="14076" width="4.5703125" style="1" customWidth="1"/>
    <col min="14077" max="14077" width="4.140625" style="1" customWidth="1"/>
    <col min="14078" max="14078" width="61.85546875" style="1" customWidth="1"/>
    <col min="14079" max="14079" width="18.5703125" style="1" customWidth="1"/>
    <col min="14080" max="14327" width="9.140625" style="1" customWidth="1"/>
    <col min="14328" max="14330" width="3.85546875" style="1"/>
    <col min="14331" max="14331" width="3.85546875" style="1" customWidth="1"/>
    <col min="14332" max="14332" width="4.5703125" style="1" customWidth="1"/>
    <col min="14333" max="14333" width="4.140625" style="1" customWidth="1"/>
    <col min="14334" max="14334" width="61.85546875" style="1" customWidth="1"/>
    <col min="14335" max="14335" width="18.5703125" style="1" customWidth="1"/>
    <col min="14336" max="14583" width="9.140625" style="1" customWidth="1"/>
    <col min="14584" max="14586" width="3.85546875" style="1"/>
    <col min="14587" max="14587" width="3.85546875" style="1" customWidth="1"/>
    <col min="14588" max="14588" width="4.5703125" style="1" customWidth="1"/>
    <col min="14589" max="14589" width="4.140625" style="1" customWidth="1"/>
    <col min="14590" max="14590" width="61.85546875" style="1" customWidth="1"/>
    <col min="14591" max="14591" width="18.5703125" style="1" customWidth="1"/>
    <col min="14592" max="14839" width="9.140625" style="1" customWidth="1"/>
    <col min="14840" max="14842" width="3.85546875" style="1"/>
    <col min="14843" max="14843" width="3.85546875" style="1" customWidth="1"/>
    <col min="14844" max="14844" width="4.5703125" style="1" customWidth="1"/>
    <col min="14845" max="14845" width="4.140625" style="1" customWidth="1"/>
    <col min="14846" max="14846" width="61.85546875" style="1" customWidth="1"/>
    <col min="14847" max="14847" width="18.5703125" style="1" customWidth="1"/>
    <col min="14848" max="15095" width="9.140625" style="1" customWidth="1"/>
    <col min="15096" max="15098" width="3.85546875" style="1"/>
    <col min="15099" max="15099" width="3.85546875" style="1" customWidth="1"/>
    <col min="15100" max="15100" width="4.5703125" style="1" customWidth="1"/>
    <col min="15101" max="15101" width="4.140625" style="1" customWidth="1"/>
    <col min="15102" max="15102" width="61.85546875" style="1" customWidth="1"/>
    <col min="15103" max="15103" width="18.5703125" style="1" customWidth="1"/>
    <col min="15104" max="15351" width="9.140625" style="1" customWidth="1"/>
    <col min="15352" max="15354" width="3.85546875" style="1"/>
    <col min="15355" max="15355" width="3.85546875" style="1" customWidth="1"/>
    <col min="15356" max="15356" width="4.5703125" style="1" customWidth="1"/>
    <col min="15357" max="15357" width="4.140625" style="1" customWidth="1"/>
    <col min="15358" max="15358" width="61.85546875" style="1" customWidth="1"/>
    <col min="15359" max="15359" width="18.5703125" style="1" customWidth="1"/>
    <col min="15360" max="15607" width="9.140625" style="1" customWidth="1"/>
    <col min="15608" max="15610" width="3.85546875" style="1"/>
    <col min="15611" max="15611" width="3.85546875" style="1" customWidth="1"/>
    <col min="15612" max="15612" width="4.5703125" style="1" customWidth="1"/>
    <col min="15613" max="15613" width="4.140625" style="1" customWidth="1"/>
    <col min="15614" max="15614" width="61.85546875" style="1" customWidth="1"/>
    <col min="15615" max="15615" width="18.5703125" style="1" customWidth="1"/>
    <col min="15616" max="15863" width="9.140625" style="1" customWidth="1"/>
    <col min="15864" max="15866" width="3.85546875" style="1"/>
    <col min="15867" max="15867" width="3.85546875" style="1" customWidth="1"/>
    <col min="15868" max="15868" width="4.5703125" style="1" customWidth="1"/>
    <col min="15869" max="15869" width="4.140625" style="1" customWidth="1"/>
    <col min="15870" max="15870" width="61.85546875" style="1" customWidth="1"/>
    <col min="15871" max="15871" width="18.5703125" style="1" customWidth="1"/>
    <col min="15872" max="16119" width="9.140625" style="1" customWidth="1"/>
    <col min="16120" max="16122" width="3.85546875" style="1"/>
    <col min="16123" max="16123" width="3.85546875" style="1" customWidth="1"/>
    <col min="16124" max="16124" width="4.5703125" style="1" customWidth="1"/>
    <col min="16125" max="16125" width="4.140625" style="1" customWidth="1"/>
    <col min="16126" max="16126" width="61.85546875" style="1" customWidth="1"/>
    <col min="16127" max="16127" width="18.5703125" style="1" customWidth="1"/>
    <col min="16128" max="16375" width="9.140625" style="1" customWidth="1"/>
    <col min="16376" max="16384" width="3.85546875" style="1"/>
  </cols>
  <sheetData>
    <row r="1" spans="1:7" ht="15.75" x14ac:dyDescent="0.25">
      <c r="A1" s="182" t="s">
        <v>152</v>
      </c>
      <c r="B1" s="182"/>
      <c r="C1" s="182"/>
      <c r="D1" s="182"/>
      <c r="E1" s="182"/>
      <c r="F1" s="182"/>
    </row>
    <row r="2" spans="1:7" ht="15.75" x14ac:dyDescent="0.25">
      <c r="A2" s="130"/>
      <c r="B2" s="130"/>
      <c r="C2" s="130"/>
      <c r="D2" s="130"/>
      <c r="E2" s="130"/>
      <c r="F2" s="130"/>
    </row>
    <row r="3" spans="1:7" ht="15.75" x14ac:dyDescent="0.25">
      <c r="A3" s="182" t="s">
        <v>266</v>
      </c>
      <c r="B3" s="182"/>
      <c r="C3" s="182"/>
      <c r="D3" s="182"/>
      <c r="E3" s="182"/>
      <c r="F3" s="182"/>
    </row>
    <row r="4" spans="1:7" ht="15.75" x14ac:dyDescent="0.25">
      <c r="A4" s="130"/>
      <c r="B4" s="130"/>
      <c r="C4" s="130"/>
      <c r="D4" s="130"/>
      <c r="E4" s="130"/>
      <c r="F4" s="130"/>
    </row>
    <row r="5" spans="1:7" ht="15.75" x14ac:dyDescent="0.25">
      <c r="A5" s="182" t="s">
        <v>268</v>
      </c>
      <c r="B5" s="183"/>
      <c r="C5" s="183"/>
      <c r="D5" s="183"/>
      <c r="E5" s="183"/>
      <c r="F5" s="183"/>
    </row>
    <row r="7" spans="1:7" ht="13.5" thickBot="1" x14ac:dyDescent="0.25">
      <c r="D7" s="2" t="s">
        <v>53</v>
      </c>
      <c r="E7" s="2"/>
      <c r="F7" s="2"/>
    </row>
    <row r="8" spans="1:7" x14ac:dyDescent="0.2">
      <c r="A8" s="3"/>
      <c r="B8" s="4"/>
      <c r="C8" s="4"/>
      <c r="D8" s="4"/>
      <c r="E8" s="5" t="s">
        <v>54</v>
      </c>
      <c r="F8" s="123" t="s">
        <v>148</v>
      </c>
    </row>
    <row r="9" spans="1:7" x14ac:dyDescent="0.2">
      <c r="A9" s="6"/>
      <c r="B9" s="7"/>
      <c r="C9" s="7"/>
      <c r="D9" s="8" t="s">
        <v>55</v>
      </c>
      <c r="E9" s="74" t="s">
        <v>124</v>
      </c>
      <c r="F9" s="74" t="s">
        <v>126</v>
      </c>
    </row>
    <row r="10" spans="1:7" ht="13.5" thickBot="1" x14ac:dyDescent="0.25">
      <c r="A10" s="6"/>
      <c r="B10" s="7"/>
      <c r="C10" s="7"/>
      <c r="D10" s="8"/>
      <c r="E10" s="9" t="s">
        <v>56</v>
      </c>
      <c r="F10" s="9" t="s">
        <v>56</v>
      </c>
    </row>
    <row r="11" spans="1:7" x14ac:dyDescent="0.2">
      <c r="A11" s="10"/>
      <c r="B11" s="11"/>
      <c r="C11" s="11"/>
      <c r="D11" s="12" t="s">
        <v>57</v>
      </c>
      <c r="E11" s="13"/>
      <c r="F11" s="13"/>
    </row>
    <row r="12" spans="1:7" x14ac:dyDescent="0.2">
      <c r="A12" s="14"/>
      <c r="B12" s="15"/>
      <c r="C12" s="15"/>
      <c r="D12" s="16" t="s">
        <v>58</v>
      </c>
      <c r="E12" s="17"/>
      <c r="F12" s="17"/>
    </row>
    <row r="13" spans="1:7" ht="13.5" thickBot="1" x14ac:dyDescent="0.25">
      <c r="A13" s="18"/>
      <c r="B13" s="19"/>
      <c r="C13" s="19"/>
      <c r="D13" s="20" t="s">
        <v>59</v>
      </c>
      <c r="E13" s="21"/>
      <c r="F13" s="21"/>
    </row>
    <row r="14" spans="1:7" ht="16.5" x14ac:dyDescent="0.25">
      <c r="A14" s="14"/>
      <c r="B14" s="15"/>
      <c r="C14" s="15"/>
      <c r="D14" s="22" t="s">
        <v>111</v>
      </c>
      <c r="E14" s="38"/>
      <c r="F14" s="23">
        <v>33</v>
      </c>
      <c r="G14" s="89"/>
    </row>
    <row r="15" spans="1:7" ht="16.5" x14ac:dyDescent="0.25">
      <c r="A15" s="14"/>
      <c r="B15" s="15"/>
      <c r="C15" s="15"/>
      <c r="D15" s="22" t="s">
        <v>60</v>
      </c>
      <c r="E15" s="23">
        <v>10000</v>
      </c>
      <c r="F15" s="23">
        <v>5254</v>
      </c>
      <c r="G15" s="91"/>
    </row>
    <row r="16" spans="1:7" ht="16.5" x14ac:dyDescent="0.25">
      <c r="A16" s="14"/>
      <c r="B16" s="15"/>
      <c r="C16" s="15"/>
      <c r="D16" s="22" t="s">
        <v>61</v>
      </c>
      <c r="E16" s="23">
        <v>1020000</v>
      </c>
      <c r="F16" s="23">
        <v>1081000</v>
      </c>
      <c r="G16" s="93"/>
    </row>
    <row r="17" spans="1:7" ht="16.5" x14ac:dyDescent="0.25">
      <c r="A17" s="15"/>
      <c r="B17" s="15"/>
      <c r="C17" s="15"/>
      <c r="D17" s="22" t="s">
        <v>62</v>
      </c>
      <c r="E17" s="27">
        <v>1531214</v>
      </c>
      <c r="F17" s="27">
        <v>1685504</v>
      </c>
      <c r="G17" s="93"/>
    </row>
    <row r="18" spans="1:7" ht="16.5" x14ac:dyDescent="0.25">
      <c r="A18" s="15"/>
      <c r="B18" s="15"/>
      <c r="C18" s="15"/>
      <c r="D18" s="22" t="s">
        <v>108</v>
      </c>
      <c r="E18" s="27"/>
      <c r="F18" s="27">
        <v>70093</v>
      </c>
      <c r="G18" s="93"/>
    </row>
    <row r="19" spans="1:7" ht="16.5" x14ac:dyDescent="0.25">
      <c r="A19" s="15"/>
      <c r="B19" s="15"/>
      <c r="C19" s="15"/>
      <c r="D19" s="22" t="s">
        <v>110</v>
      </c>
      <c r="E19" s="51"/>
      <c r="F19" s="51">
        <v>55469</v>
      </c>
      <c r="G19" s="93"/>
    </row>
    <row r="20" spans="1:7" ht="16.5" x14ac:dyDescent="0.25">
      <c r="A20" s="66" t="s">
        <v>63</v>
      </c>
      <c r="B20" s="70"/>
      <c r="C20" s="70"/>
      <c r="D20" s="71"/>
      <c r="E20" s="28">
        <f>SUM(E15:E17)</f>
        <v>2561214</v>
      </c>
      <c r="F20" s="28">
        <f>SUM(F14:F19)</f>
        <v>2897353</v>
      </c>
      <c r="G20" s="93"/>
    </row>
    <row r="21" spans="1:7" ht="17.25" thickBot="1" x14ac:dyDescent="0.3">
      <c r="A21" s="29"/>
      <c r="B21" s="30"/>
      <c r="C21" s="30"/>
      <c r="D21" s="20" t="s">
        <v>64</v>
      </c>
      <c r="E21" s="31"/>
      <c r="F21" s="31"/>
      <c r="G21" s="91"/>
    </row>
    <row r="22" spans="1:7" ht="16.5" x14ac:dyDescent="0.25">
      <c r="A22" s="14"/>
      <c r="B22" s="15"/>
      <c r="C22" s="15"/>
      <c r="D22" s="22" t="s">
        <v>65</v>
      </c>
      <c r="E22" s="23">
        <v>7516700</v>
      </c>
      <c r="F22" s="23">
        <v>15000680</v>
      </c>
      <c r="G22" s="93"/>
    </row>
    <row r="23" spans="1:7" ht="16.5" x14ac:dyDescent="0.25">
      <c r="A23" s="14"/>
      <c r="B23" s="15"/>
      <c r="C23" s="15"/>
      <c r="D23" s="22" t="s">
        <v>66</v>
      </c>
      <c r="E23" s="23">
        <v>119734</v>
      </c>
      <c r="F23" s="23">
        <v>165820</v>
      </c>
      <c r="G23" s="93"/>
    </row>
    <row r="24" spans="1:7" ht="16.5" x14ac:dyDescent="0.25">
      <c r="A24" s="18"/>
      <c r="B24" s="19"/>
      <c r="C24" s="19"/>
      <c r="D24" s="33" t="s">
        <v>67</v>
      </c>
      <c r="E24" s="34">
        <v>3646920</v>
      </c>
      <c r="F24" s="34">
        <v>3497930</v>
      </c>
      <c r="G24" s="93"/>
    </row>
    <row r="25" spans="1:7" ht="16.5" x14ac:dyDescent="0.25">
      <c r="A25" s="18"/>
      <c r="B25" s="19"/>
      <c r="C25" s="19"/>
      <c r="D25" s="33" t="s">
        <v>68</v>
      </c>
      <c r="E25" s="34">
        <v>4728300</v>
      </c>
      <c r="F25" s="34">
        <v>72354827</v>
      </c>
      <c r="G25" s="91"/>
    </row>
    <row r="26" spans="1:7" ht="16.5" x14ac:dyDescent="0.25">
      <c r="A26" s="18"/>
      <c r="B26" s="19"/>
      <c r="C26" s="19"/>
      <c r="D26" s="33" t="s">
        <v>69</v>
      </c>
      <c r="E26" s="34">
        <v>36000</v>
      </c>
      <c r="F26" s="34">
        <v>0</v>
      </c>
    </row>
    <row r="27" spans="1:7" ht="16.5" x14ac:dyDescent="0.25">
      <c r="A27" s="18"/>
      <c r="B27" s="19"/>
      <c r="C27" s="19"/>
      <c r="D27" s="33" t="s">
        <v>70</v>
      </c>
      <c r="E27" s="34">
        <v>1087190</v>
      </c>
      <c r="F27" s="34">
        <v>993843</v>
      </c>
    </row>
    <row r="28" spans="1:7" ht="16.5" x14ac:dyDescent="0.25">
      <c r="A28" s="70" t="s">
        <v>71</v>
      </c>
      <c r="B28" s="70"/>
      <c r="C28" s="70"/>
      <c r="D28" s="71"/>
      <c r="E28" s="28">
        <f>SUM(E22:E27)</f>
        <v>17134844</v>
      </c>
      <c r="F28" s="28">
        <f>SUM(F22:F27)</f>
        <v>92013100</v>
      </c>
    </row>
    <row r="29" spans="1:7" ht="16.5" x14ac:dyDescent="0.25">
      <c r="A29" s="35"/>
      <c r="B29" s="36"/>
      <c r="C29" s="36"/>
      <c r="D29" s="37" t="s">
        <v>72</v>
      </c>
      <c r="E29" s="27"/>
      <c r="F29" s="27"/>
    </row>
    <row r="30" spans="1:7" ht="15" x14ac:dyDescent="0.2">
      <c r="A30" s="24"/>
      <c r="B30" s="25"/>
      <c r="C30" s="25"/>
      <c r="D30" s="39" t="s">
        <v>73</v>
      </c>
      <c r="E30" s="40"/>
      <c r="F30" s="40"/>
    </row>
    <row r="31" spans="1:7" ht="15" x14ac:dyDescent="0.2">
      <c r="A31" s="24"/>
      <c r="B31" s="25"/>
      <c r="C31" s="25"/>
      <c r="D31" s="26" t="s">
        <v>74</v>
      </c>
      <c r="E31" s="40">
        <v>918760</v>
      </c>
      <c r="F31" s="40">
        <v>918760</v>
      </c>
    </row>
    <row r="32" spans="1:7" ht="15" x14ac:dyDescent="0.2">
      <c r="A32" s="24"/>
      <c r="B32" s="25"/>
      <c r="C32" s="25"/>
      <c r="D32" s="39" t="s">
        <v>75</v>
      </c>
      <c r="E32" s="40">
        <v>2368000</v>
      </c>
      <c r="F32" s="40">
        <v>2368000</v>
      </c>
    </row>
    <row r="33" spans="1:7" ht="15" x14ac:dyDescent="0.2">
      <c r="A33" s="24"/>
      <c r="B33" s="25"/>
      <c r="C33" s="25"/>
      <c r="D33" s="39" t="s">
        <v>76</v>
      </c>
      <c r="E33" s="40">
        <v>372280</v>
      </c>
      <c r="F33" s="40">
        <v>372280</v>
      </c>
    </row>
    <row r="34" spans="1:7" ht="15" x14ac:dyDescent="0.2">
      <c r="A34" s="24"/>
      <c r="B34" s="25"/>
      <c r="C34" s="25"/>
      <c r="D34" s="39" t="s">
        <v>77</v>
      </c>
      <c r="E34" s="40">
        <v>266400</v>
      </c>
      <c r="F34" s="40">
        <v>266400</v>
      </c>
    </row>
    <row r="35" spans="1:7" ht="15" x14ac:dyDescent="0.2">
      <c r="A35" s="24"/>
      <c r="B35" s="25"/>
      <c r="C35" s="25"/>
      <c r="D35" s="39" t="s">
        <v>147</v>
      </c>
      <c r="E35" s="40">
        <v>4759786</v>
      </c>
      <c r="F35" s="40">
        <v>5759786</v>
      </c>
    </row>
    <row r="36" spans="1:7" ht="15" x14ac:dyDescent="0.2">
      <c r="A36" s="24"/>
      <c r="B36" s="25"/>
      <c r="C36" s="25"/>
      <c r="D36" s="39" t="s">
        <v>78</v>
      </c>
      <c r="E36" s="40">
        <v>2702000</v>
      </c>
      <c r="F36" s="40">
        <v>2856491</v>
      </c>
    </row>
    <row r="37" spans="1:7" ht="15" x14ac:dyDescent="0.2">
      <c r="A37" s="24"/>
      <c r="B37" s="25"/>
      <c r="C37" s="25"/>
      <c r="D37" s="42" t="s">
        <v>79</v>
      </c>
      <c r="E37" s="40">
        <v>1200000</v>
      </c>
      <c r="F37" s="40">
        <v>1200000</v>
      </c>
    </row>
    <row r="38" spans="1:7" ht="15" x14ac:dyDescent="0.2">
      <c r="A38" s="24"/>
      <c r="B38" s="25"/>
      <c r="C38" s="25"/>
      <c r="D38" s="42" t="s">
        <v>118</v>
      </c>
      <c r="E38" s="40"/>
      <c r="F38" s="40">
        <v>715600</v>
      </c>
    </row>
    <row r="39" spans="1:7" ht="15" x14ac:dyDescent="0.2">
      <c r="A39" s="24"/>
      <c r="B39" s="25"/>
      <c r="C39" s="25"/>
      <c r="D39" s="42" t="s">
        <v>119</v>
      </c>
      <c r="E39" s="40"/>
      <c r="F39" s="40">
        <v>9576338</v>
      </c>
    </row>
    <row r="40" spans="1:7" ht="16.5" x14ac:dyDescent="0.25">
      <c r="A40" s="44" t="s">
        <v>80</v>
      </c>
      <c r="B40" s="66"/>
      <c r="C40" s="66"/>
      <c r="D40" s="67"/>
      <c r="E40" s="68">
        <f>SUM(E30:E37)</f>
        <v>12587226</v>
      </c>
      <c r="F40" s="68">
        <f>SUM(F31:F39)</f>
        <v>24033655</v>
      </c>
    </row>
    <row r="41" spans="1:7" s="65" customFormat="1" ht="15" customHeight="1" x14ac:dyDescent="0.25">
      <c r="A41" s="24"/>
      <c r="B41" s="25"/>
      <c r="C41" s="25"/>
      <c r="D41" s="39" t="s">
        <v>121</v>
      </c>
      <c r="E41" s="40"/>
      <c r="F41" s="40">
        <v>78000</v>
      </c>
      <c r="G41" s="1"/>
    </row>
    <row r="42" spans="1:7" ht="17.25" thickBot="1" x14ac:dyDescent="0.3">
      <c r="A42" s="67" t="s">
        <v>122</v>
      </c>
      <c r="B42" s="66"/>
      <c r="C42" s="66"/>
      <c r="D42" s="67"/>
      <c r="E42" s="68"/>
      <c r="F42" s="68">
        <f>SUM(F41)</f>
        <v>78000</v>
      </c>
      <c r="G42" s="1" t="s">
        <v>120</v>
      </c>
    </row>
    <row r="43" spans="1:7" ht="16.5" x14ac:dyDescent="0.25">
      <c r="A43" s="45"/>
      <c r="B43" s="46"/>
      <c r="C43" s="46"/>
      <c r="D43" s="47" t="s">
        <v>81</v>
      </c>
      <c r="E43" s="38"/>
      <c r="F43" s="38"/>
    </row>
    <row r="44" spans="1:7" ht="16.5" x14ac:dyDescent="0.25">
      <c r="A44" s="48"/>
      <c r="B44" s="49"/>
      <c r="C44" s="49"/>
      <c r="D44" s="73" t="s">
        <v>123</v>
      </c>
      <c r="E44" s="51">
        <v>6000000</v>
      </c>
      <c r="F44" s="51">
        <v>9553200</v>
      </c>
    </row>
    <row r="45" spans="1:7" ht="16.5" x14ac:dyDescent="0.25">
      <c r="A45" s="48"/>
      <c r="B45" s="49"/>
      <c r="C45" s="49"/>
      <c r="D45" s="50" t="s">
        <v>109</v>
      </c>
      <c r="E45" s="51"/>
      <c r="F45" s="51">
        <v>270000</v>
      </c>
    </row>
    <row r="46" spans="1:7" ht="16.5" x14ac:dyDescent="0.25">
      <c r="A46" s="18"/>
      <c r="B46" s="19"/>
      <c r="C46" s="19" t="s">
        <v>82</v>
      </c>
      <c r="D46" s="33" t="s">
        <v>83</v>
      </c>
      <c r="E46" s="34">
        <v>450000</v>
      </c>
      <c r="F46" s="34">
        <v>451800</v>
      </c>
    </row>
    <row r="47" spans="1:7" ht="15.75" customHeight="1" thickBot="1" x14ac:dyDescent="0.3">
      <c r="A47" s="52" t="s">
        <v>84</v>
      </c>
      <c r="B47" s="53"/>
      <c r="C47" s="53"/>
      <c r="D47" s="54"/>
      <c r="E47" s="55">
        <f>SUM(E44:E46)</f>
        <v>6450000</v>
      </c>
      <c r="F47" s="55">
        <f>SUM(F44:F46)</f>
        <v>10275000</v>
      </c>
    </row>
    <row r="48" spans="1:7" s="32" customFormat="1" ht="17.25" thickBot="1" x14ac:dyDescent="0.3">
      <c r="A48" s="124"/>
      <c r="B48" s="125"/>
      <c r="C48" s="126"/>
      <c r="D48" s="127" t="s">
        <v>85</v>
      </c>
      <c r="E48" s="128">
        <v>3793913</v>
      </c>
      <c r="F48" s="128">
        <v>3803338</v>
      </c>
    </row>
    <row r="49" spans="1:6" s="32" customFormat="1" ht="17.25" thickBot="1" x14ac:dyDescent="0.3">
      <c r="A49" s="124"/>
      <c r="B49" s="125"/>
      <c r="C49" s="126"/>
      <c r="D49" s="127" t="s">
        <v>149</v>
      </c>
      <c r="E49" s="128"/>
      <c r="F49" s="128">
        <v>502995</v>
      </c>
    </row>
    <row r="50" spans="1:6" ht="17.25" thickBot="1" x14ac:dyDescent="0.3">
      <c r="A50" s="56" t="s">
        <v>150</v>
      </c>
      <c r="B50" s="57"/>
      <c r="C50" s="58"/>
      <c r="D50" s="59"/>
      <c r="E50" s="60">
        <f>SUM(E48:E49)</f>
        <v>3793913</v>
      </c>
      <c r="F50" s="60">
        <f t="shared" ref="F50" si="0">SUM(F48:F49)</f>
        <v>4306333</v>
      </c>
    </row>
    <row r="51" spans="1:6" ht="17.25" thickBot="1" x14ac:dyDescent="0.3">
      <c r="A51" s="61" t="s">
        <v>86</v>
      </c>
      <c r="B51" s="62"/>
      <c r="C51" s="63"/>
      <c r="D51" s="64"/>
      <c r="E51" s="55">
        <f>SUM(E20,E28,E40,E47,E50,E42)</f>
        <v>42527197</v>
      </c>
      <c r="F51" s="55">
        <f t="shared" ref="F51" si="1">SUM(F20,F28,F40,F47,F50,F42)</f>
        <v>133603441</v>
      </c>
    </row>
    <row r="53" spans="1:6" x14ac:dyDescent="0.2">
      <c r="A53" s="7"/>
      <c r="B53" s="7"/>
      <c r="C53" s="7"/>
      <c r="D53" s="7"/>
    </row>
  </sheetData>
  <mergeCells count="3">
    <mergeCell ref="A1:F1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6" zoomScaleNormal="100" workbookViewId="0">
      <selection activeCell="A6" sqref="A6"/>
    </sheetView>
  </sheetViews>
  <sheetFormatPr defaultRowHeight="14.25" x14ac:dyDescent="0.2"/>
  <cols>
    <col min="1" max="1" width="19" style="94" customWidth="1"/>
    <col min="2" max="2" width="46.28515625" style="94" customWidth="1"/>
    <col min="3" max="3" width="19.5703125" style="119" customWidth="1"/>
    <col min="4" max="4" width="18.7109375" style="94" customWidth="1"/>
    <col min="5" max="250" width="9.140625" style="94"/>
    <col min="251" max="251" width="19" style="94" customWidth="1"/>
    <col min="252" max="252" width="45.140625" style="94" customWidth="1"/>
    <col min="253" max="253" width="19.5703125" style="94" customWidth="1"/>
    <col min="254" max="254" width="4.85546875" style="94" customWidth="1"/>
    <col min="255" max="255" width="3.42578125" style="94" customWidth="1"/>
    <col min="256" max="506" width="9.140625" style="94"/>
    <col min="507" max="507" width="19" style="94" customWidth="1"/>
    <col min="508" max="508" width="45.140625" style="94" customWidth="1"/>
    <col min="509" max="509" width="19.5703125" style="94" customWidth="1"/>
    <col min="510" max="510" width="4.85546875" style="94" customWidth="1"/>
    <col min="511" max="511" width="3.42578125" style="94" customWidth="1"/>
    <col min="512" max="762" width="9.140625" style="94"/>
    <col min="763" max="763" width="19" style="94" customWidth="1"/>
    <col min="764" max="764" width="45.140625" style="94" customWidth="1"/>
    <col min="765" max="765" width="19.5703125" style="94" customWidth="1"/>
    <col min="766" max="766" width="4.85546875" style="94" customWidth="1"/>
    <col min="767" max="767" width="3.42578125" style="94" customWidth="1"/>
    <col min="768" max="1018" width="9.140625" style="94"/>
    <col min="1019" max="1019" width="19" style="94" customWidth="1"/>
    <col min="1020" max="1020" width="45.140625" style="94" customWidth="1"/>
    <col min="1021" max="1021" width="19.5703125" style="94" customWidth="1"/>
    <col min="1022" max="1022" width="4.85546875" style="94" customWidth="1"/>
    <col min="1023" max="1023" width="3.42578125" style="94" customWidth="1"/>
    <col min="1024" max="1274" width="9.140625" style="94"/>
    <col min="1275" max="1275" width="19" style="94" customWidth="1"/>
    <col min="1276" max="1276" width="45.140625" style="94" customWidth="1"/>
    <col min="1277" max="1277" width="19.5703125" style="94" customWidth="1"/>
    <col min="1278" max="1278" width="4.85546875" style="94" customWidth="1"/>
    <col min="1279" max="1279" width="3.42578125" style="94" customWidth="1"/>
    <col min="1280" max="1530" width="9.140625" style="94"/>
    <col min="1531" max="1531" width="19" style="94" customWidth="1"/>
    <col min="1532" max="1532" width="45.140625" style="94" customWidth="1"/>
    <col min="1533" max="1533" width="19.5703125" style="94" customWidth="1"/>
    <col min="1534" max="1534" width="4.85546875" style="94" customWidth="1"/>
    <col min="1535" max="1535" width="3.42578125" style="94" customWidth="1"/>
    <col min="1536" max="1786" width="9.140625" style="94"/>
    <col min="1787" max="1787" width="19" style="94" customWidth="1"/>
    <col min="1788" max="1788" width="45.140625" style="94" customWidth="1"/>
    <col min="1789" max="1789" width="19.5703125" style="94" customWidth="1"/>
    <col min="1790" max="1790" width="4.85546875" style="94" customWidth="1"/>
    <col min="1791" max="1791" width="3.42578125" style="94" customWidth="1"/>
    <col min="1792" max="2042" width="9.140625" style="94"/>
    <col min="2043" max="2043" width="19" style="94" customWidth="1"/>
    <col min="2044" max="2044" width="45.140625" style="94" customWidth="1"/>
    <col min="2045" max="2045" width="19.5703125" style="94" customWidth="1"/>
    <col min="2046" max="2046" width="4.85546875" style="94" customWidth="1"/>
    <col min="2047" max="2047" width="3.42578125" style="94" customWidth="1"/>
    <col min="2048" max="2298" width="9.140625" style="94"/>
    <col min="2299" max="2299" width="19" style="94" customWidth="1"/>
    <col min="2300" max="2300" width="45.140625" style="94" customWidth="1"/>
    <col min="2301" max="2301" width="19.5703125" style="94" customWidth="1"/>
    <col min="2302" max="2302" width="4.85546875" style="94" customWidth="1"/>
    <col min="2303" max="2303" width="3.42578125" style="94" customWidth="1"/>
    <col min="2304" max="2554" width="9.140625" style="94"/>
    <col min="2555" max="2555" width="19" style="94" customWidth="1"/>
    <col min="2556" max="2556" width="45.140625" style="94" customWidth="1"/>
    <col min="2557" max="2557" width="19.5703125" style="94" customWidth="1"/>
    <col min="2558" max="2558" width="4.85546875" style="94" customWidth="1"/>
    <col min="2559" max="2559" width="3.42578125" style="94" customWidth="1"/>
    <col min="2560" max="2810" width="9.140625" style="94"/>
    <col min="2811" max="2811" width="19" style="94" customWidth="1"/>
    <col min="2812" max="2812" width="45.140625" style="94" customWidth="1"/>
    <col min="2813" max="2813" width="19.5703125" style="94" customWidth="1"/>
    <col min="2814" max="2814" width="4.85546875" style="94" customWidth="1"/>
    <col min="2815" max="2815" width="3.42578125" style="94" customWidth="1"/>
    <col min="2816" max="3066" width="9.140625" style="94"/>
    <col min="3067" max="3067" width="19" style="94" customWidth="1"/>
    <col min="3068" max="3068" width="45.140625" style="94" customWidth="1"/>
    <col min="3069" max="3069" width="19.5703125" style="94" customWidth="1"/>
    <col min="3070" max="3070" width="4.85546875" style="94" customWidth="1"/>
    <col min="3071" max="3071" width="3.42578125" style="94" customWidth="1"/>
    <col min="3072" max="3322" width="9.140625" style="94"/>
    <col min="3323" max="3323" width="19" style="94" customWidth="1"/>
    <col min="3324" max="3324" width="45.140625" style="94" customWidth="1"/>
    <col min="3325" max="3325" width="19.5703125" style="94" customWidth="1"/>
    <col min="3326" max="3326" width="4.85546875" style="94" customWidth="1"/>
    <col min="3327" max="3327" width="3.42578125" style="94" customWidth="1"/>
    <col min="3328" max="3578" width="9.140625" style="94"/>
    <col min="3579" max="3579" width="19" style="94" customWidth="1"/>
    <col min="3580" max="3580" width="45.140625" style="94" customWidth="1"/>
    <col min="3581" max="3581" width="19.5703125" style="94" customWidth="1"/>
    <col min="3582" max="3582" width="4.85546875" style="94" customWidth="1"/>
    <col min="3583" max="3583" width="3.42578125" style="94" customWidth="1"/>
    <col min="3584" max="3834" width="9.140625" style="94"/>
    <col min="3835" max="3835" width="19" style="94" customWidth="1"/>
    <col min="3836" max="3836" width="45.140625" style="94" customWidth="1"/>
    <col min="3837" max="3837" width="19.5703125" style="94" customWidth="1"/>
    <col min="3838" max="3838" width="4.85546875" style="94" customWidth="1"/>
    <col min="3839" max="3839" width="3.42578125" style="94" customWidth="1"/>
    <col min="3840" max="4090" width="9.140625" style="94"/>
    <col min="4091" max="4091" width="19" style="94" customWidth="1"/>
    <col min="4092" max="4092" width="45.140625" style="94" customWidth="1"/>
    <col min="4093" max="4093" width="19.5703125" style="94" customWidth="1"/>
    <col min="4094" max="4094" width="4.85546875" style="94" customWidth="1"/>
    <col min="4095" max="4095" width="3.42578125" style="94" customWidth="1"/>
    <col min="4096" max="4346" width="9.140625" style="94"/>
    <col min="4347" max="4347" width="19" style="94" customWidth="1"/>
    <col min="4348" max="4348" width="45.140625" style="94" customWidth="1"/>
    <col min="4349" max="4349" width="19.5703125" style="94" customWidth="1"/>
    <col min="4350" max="4350" width="4.85546875" style="94" customWidth="1"/>
    <col min="4351" max="4351" width="3.42578125" style="94" customWidth="1"/>
    <col min="4352" max="4602" width="9.140625" style="94"/>
    <col min="4603" max="4603" width="19" style="94" customWidth="1"/>
    <col min="4604" max="4604" width="45.140625" style="94" customWidth="1"/>
    <col min="4605" max="4605" width="19.5703125" style="94" customWidth="1"/>
    <col min="4606" max="4606" width="4.85546875" style="94" customWidth="1"/>
    <col min="4607" max="4607" width="3.42578125" style="94" customWidth="1"/>
    <col min="4608" max="4858" width="9.140625" style="94"/>
    <col min="4859" max="4859" width="19" style="94" customWidth="1"/>
    <col min="4860" max="4860" width="45.140625" style="94" customWidth="1"/>
    <col min="4861" max="4861" width="19.5703125" style="94" customWidth="1"/>
    <col min="4862" max="4862" width="4.85546875" style="94" customWidth="1"/>
    <col min="4863" max="4863" width="3.42578125" style="94" customWidth="1"/>
    <col min="4864" max="5114" width="9.140625" style="94"/>
    <col min="5115" max="5115" width="19" style="94" customWidth="1"/>
    <col min="5116" max="5116" width="45.140625" style="94" customWidth="1"/>
    <col min="5117" max="5117" width="19.5703125" style="94" customWidth="1"/>
    <col min="5118" max="5118" width="4.85546875" style="94" customWidth="1"/>
    <col min="5119" max="5119" width="3.42578125" style="94" customWidth="1"/>
    <col min="5120" max="5370" width="9.140625" style="94"/>
    <col min="5371" max="5371" width="19" style="94" customWidth="1"/>
    <col min="5372" max="5372" width="45.140625" style="94" customWidth="1"/>
    <col min="5373" max="5373" width="19.5703125" style="94" customWidth="1"/>
    <col min="5374" max="5374" width="4.85546875" style="94" customWidth="1"/>
    <col min="5375" max="5375" width="3.42578125" style="94" customWidth="1"/>
    <col min="5376" max="5626" width="9.140625" style="94"/>
    <col min="5627" max="5627" width="19" style="94" customWidth="1"/>
    <col min="5628" max="5628" width="45.140625" style="94" customWidth="1"/>
    <col min="5629" max="5629" width="19.5703125" style="94" customWidth="1"/>
    <col min="5630" max="5630" width="4.85546875" style="94" customWidth="1"/>
    <col min="5631" max="5631" width="3.42578125" style="94" customWidth="1"/>
    <col min="5632" max="5882" width="9.140625" style="94"/>
    <col min="5883" max="5883" width="19" style="94" customWidth="1"/>
    <col min="5884" max="5884" width="45.140625" style="94" customWidth="1"/>
    <col min="5885" max="5885" width="19.5703125" style="94" customWidth="1"/>
    <col min="5886" max="5886" width="4.85546875" style="94" customWidth="1"/>
    <col min="5887" max="5887" width="3.42578125" style="94" customWidth="1"/>
    <col min="5888" max="6138" width="9.140625" style="94"/>
    <col min="6139" max="6139" width="19" style="94" customWidth="1"/>
    <col min="6140" max="6140" width="45.140625" style="94" customWidth="1"/>
    <col min="6141" max="6141" width="19.5703125" style="94" customWidth="1"/>
    <col min="6142" max="6142" width="4.85546875" style="94" customWidth="1"/>
    <col min="6143" max="6143" width="3.42578125" style="94" customWidth="1"/>
    <col min="6144" max="6394" width="9.140625" style="94"/>
    <col min="6395" max="6395" width="19" style="94" customWidth="1"/>
    <col min="6396" max="6396" width="45.140625" style="94" customWidth="1"/>
    <col min="6397" max="6397" width="19.5703125" style="94" customWidth="1"/>
    <col min="6398" max="6398" width="4.85546875" style="94" customWidth="1"/>
    <col min="6399" max="6399" width="3.42578125" style="94" customWidth="1"/>
    <col min="6400" max="6650" width="9.140625" style="94"/>
    <col min="6651" max="6651" width="19" style="94" customWidth="1"/>
    <col min="6652" max="6652" width="45.140625" style="94" customWidth="1"/>
    <col min="6653" max="6653" width="19.5703125" style="94" customWidth="1"/>
    <col min="6654" max="6654" width="4.85546875" style="94" customWidth="1"/>
    <col min="6655" max="6655" width="3.42578125" style="94" customWidth="1"/>
    <col min="6656" max="6906" width="9.140625" style="94"/>
    <col min="6907" max="6907" width="19" style="94" customWidth="1"/>
    <col min="6908" max="6908" width="45.140625" style="94" customWidth="1"/>
    <col min="6909" max="6909" width="19.5703125" style="94" customWidth="1"/>
    <col min="6910" max="6910" width="4.85546875" style="94" customWidth="1"/>
    <col min="6911" max="6911" width="3.42578125" style="94" customWidth="1"/>
    <col min="6912" max="7162" width="9.140625" style="94"/>
    <col min="7163" max="7163" width="19" style="94" customWidth="1"/>
    <col min="7164" max="7164" width="45.140625" style="94" customWidth="1"/>
    <col min="7165" max="7165" width="19.5703125" style="94" customWidth="1"/>
    <col min="7166" max="7166" width="4.85546875" style="94" customWidth="1"/>
    <col min="7167" max="7167" width="3.42578125" style="94" customWidth="1"/>
    <col min="7168" max="7418" width="9.140625" style="94"/>
    <col min="7419" max="7419" width="19" style="94" customWidth="1"/>
    <col min="7420" max="7420" width="45.140625" style="94" customWidth="1"/>
    <col min="7421" max="7421" width="19.5703125" style="94" customWidth="1"/>
    <col min="7422" max="7422" width="4.85546875" style="94" customWidth="1"/>
    <col min="7423" max="7423" width="3.42578125" style="94" customWidth="1"/>
    <col min="7424" max="7674" width="9.140625" style="94"/>
    <col min="7675" max="7675" width="19" style="94" customWidth="1"/>
    <col min="7676" max="7676" width="45.140625" style="94" customWidth="1"/>
    <col min="7677" max="7677" width="19.5703125" style="94" customWidth="1"/>
    <col min="7678" max="7678" width="4.85546875" style="94" customWidth="1"/>
    <col min="7679" max="7679" width="3.42578125" style="94" customWidth="1"/>
    <col min="7680" max="7930" width="9.140625" style="94"/>
    <col min="7931" max="7931" width="19" style="94" customWidth="1"/>
    <col min="7932" max="7932" width="45.140625" style="94" customWidth="1"/>
    <col min="7933" max="7933" width="19.5703125" style="94" customWidth="1"/>
    <col min="7934" max="7934" width="4.85546875" style="94" customWidth="1"/>
    <col min="7935" max="7935" width="3.42578125" style="94" customWidth="1"/>
    <col min="7936" max="8186" width="9.140625" style="94"/>
    <col min="8187" max="8187" width="19" style="94" customWidth="1"/>
    <col min="8188" max="8188" width="45.140625" style="94" customWidth="1"/>
    <col min="8189" max="8189" width="19.5703125" style="94" customWidth="1"/>
    <col min="8190" max="8190" width="4.85546875" style="94" customWidth="1"/>
    <col min="8191" max="8191" width="3.42578125" style="94" customWidth="1"/>
    <col min="8192" max="8442" width="9.140625" style="94"/>
    <col min="8443" max="8443" width="19" style="94" customWidth="1"/>
    <col min="8444" max="8444" width="45.140625" style="94" customWidth="1"/>
    <col min="8445" max="8445" width="19.5703125" style="94" customWidth="1"/>
    <col min="8446" max="8446" width="4.85546875" style="94" customWidth="1"/>
    <col min="8447" max="8447" width="3.42578125" style="94" customWidth="1"/>
    <col min="8448" max="8698" width="9.140625" style="94"/>
    <col min="8699" max="8699" width="19" style="94" customWidth="1"/>
    <col min="8700" max="8700" width="45.140625" style="94" customWidth="1"/>
    <col min="8701" max="8701" width="19.5703125" style="94" customWidth="1"/>
    <col min="8702" max="8702" width="4.85546875" style="94" customWidth="1"/>
    <col min="8703" max="8703" width="3.42578125" style="94" customWidth="1"/>
    <col min="8704" max="8954" width="9.140625" style="94"/>
    <col min="8955" max="8955" width="19" style="94" customWidth="1"/>
    <col min="8956" max="8956" width="45.140625" style="94" customWidth="1"/>
    <col min="8957" max="8957" width="19.5703125" style="94" customWidth="1"/>
    <col min="8958" max="8958" width="4.85546875" style="94" customWidth="1"/>
    <col min="8959" max="8959" width="3.42578125" style="94" customWidth="1"/>
    <col min="8960" max="9210" width="9.140625" style="94"/>
    <col min="9211" max="9211" width="19" style="94" customWidth="1"/>
    <col min="9212" max="9212" width="45.140625" style="94" customWidth="1"/>
    <col min="9213" max="9213" width="19.5703125" style="94" customWidth="1"/>
    <col min="9214" max="9214" width="4.85546875" style="94" customWidth="1"/>
    <col min="9215" max="9215" width="3.42578125" style="94" customWidth="1"/>
    <col min="9216" max="9466" width="9.140625" style="94"/>
    <col min="9467" max="9467" width="19" style="94" customWidth="1"/>
    <col min="9468" max="9468" width="45.140625" style="94" customWidth="1"/>
    <col min="9469" max="9469" width="19.5703125" style="94" customWidth="1"/>
    <col min="9470" max="9470" width="4.85546875" style="94" customWidth="1"/>
    <col min="9471" max="9471" width="3.42578125" style="94" customWidth="1"/>
    <col min="9472" max="9722" width="9.140625" style="94"/>
    <col min="9723" max="9723" width="19" style="94" customWidth="1"/>
    <col min="9724" max="9724" width="45.140625" style="94" customWidth="1"/>
    <col min="9725" max="9725" width="19.5703125" style="94" customWidth="1"/>
    <col min="9726" max="9726" width="4.85546875" style="94" customWidth="1"/>
    <col min="9727" max="9727" width="3.42578125" style="94" customWidth="1"/>
    <col min="9728" max="9978" width="9.140625" style="94"/>
    <col min="9979" max="9979" width="19" style="94" customWidth="1"/>
    <col min="9980" max="9980" width="45.140625" style="94" customWidth="1"/>
    <col min="9981" max="9981" width="19.5703125" style="94" customWidth="1"/>
    <col min="9982" max="9982" width="4.85546875" style="94" customWidth="1"/>
    <col min="9983" max="9983" width="3.42578125" style="94" customWidth="1"/>
    <col min="9984" max="10234" width="9.140625" style="94"/>
    <col min="10235" max="10235" width="19" style="94" customWidth="1"/>
    <col min="10236" max="10236" width="45.140625" style="94" customWidth="1"/>
    <col min="10237" max="10237" width="19.5703125" style="94" customWidth="1"/>
    <col min="10238" max="10238" width="4.85546875" style="94" customWidth="1"/>
    <col min="10239" max="10239" width="3.42578125" style="94" customWidth="1"/>
    <col min="10240" max="10490" width="9.140625" style="94"/>
    <col min="10491" max="10491" width="19" style="94" customWidth="1"/>
    <col min="10492" max="10492" width="45.140625" style="94" customWidth="1"/>
    <col min="10493" max="10493" width="19.5703125" style="94" customWidth="1"/>
    <col min="10494" max="10494" width="4.85546875" style="94" customWidth="1"/>
    <col min="10495" max="10495" width="3.42578125" style="94" customWidth="1"/>
    <col min="10496" max="10746" width="9.140625" style="94"/>
    <col min="10747" max="10747" width="19" style="94" customWidth="1"/>
    <col min="10748" max="10748" width="45.140625" style="94" customWidth="1"/>
    <col min="10749" max="10749" width="19.5703125" style="94" customWidth="1"/>
    <col min="10750" max="10750" width="4.85546875" style="94" customWidth="1"/>
    <col min="10751" max="10751" width="3.42578125" style="94" customWidth="1"/>
    <col min="10752" max="11002" width="9.140625" style="94"/>
    <col min="11003" max="11003" width="19" style="94" customWidth="1"/>
    <col min="11004" max="11004" width="45.140625" style="94" customWidth="1"/>
    <col min="11005" max="11005" width="19.5703125" style="94" customWidth="1"/>
    <col min="11006" max="11006" width="4.85546875" style="94" customWidth="1"/>
    <col min="11007" max="11007" width="3.42578125" style="94" customWidth="1"/>
    <col min="11008" max="11258" width="9.140625" style="94"/>
    <col min="11259" max="11259" width="19" style="94" customWidth="1"/>
    <col min="11260" max="11260" width="45.140625" style="94" customWidth="1"/>
    <col min="11261" max="11261" width="19.5703125" style="94" customWidth="1"/>
    <col min="11262" max="11262" width="4.85546875" style="94" customWidth="1"/>
    <col min="11263" max="11263" width="3.42578125" style="94" customWidth="1"/>
    <col min="11264" max="11514" width="9.140625" style="94"/>
    <col min="11515" max="11515" width="19" style="94" customWidth="1"/>
    <col min="11516" max="11516" width="45.140625" style="94" customWidth="1"/>
    <col min="11517" max="11517" width="19.5703125" style="94" customWidth="1"/>
    <col min="11518" max="11518" width="4.85546875" style="94" customWidth="1"/>
    <col min="11519" max="11519" width="3.42578125" style="94" customWidth="1"/>
    <col min="11520" max="11770" width="9.140625" style="94"/>
    <col min="11771" max="11771" width="19" style="94" customWidth="1"/>
    <col min="11772" max="11772" width="45.140625" style="94" customWidth="1"/>
    <col min="11773" max="11773" width="19.5703125" style="94" customWidth="1"/>
    <col min="11774" max="11774" width="4.85546875" style="94" customWidth="1"/>
    <col min="11775" max="11775" width="3.42578125" style="94" customWidth="1"/>
    <col min="11776" max="12026" width="9.140625" style="94"/>
    <col min="12027" max="12027" width="19" style="94" customWidth="1"/>
    <col min="12028" max="12028" width="45.140625" style="94" customWidth="1"/>
    <col min="12029" max="12029" width="19.5703125" style="94" customWidth="1"/>
    <col min="12030" max="12030" width="4.85546875" style="94" customWidth="1"/>
    <col min="12031" max="12031" width="3.42578125" style="94" customWidth="1"/>
    <col min="12032" max="12282" width="9.140625" style="94"/>
    <col min="12283" max="12283" width="19" style="94" customWidth="1"/>
    <col min="12284" max="12284" width="45.140625" style="94" customWidth="1"/>
    <col min="12285" max="12285" width="19.5703125" style="94" customWidth="1"/>
    <col min="12286" max="12286" width="4.85546875" style="94" customWidth="1"/>
    <col min="12287" max="12287" width="3.42578125" style="94" customWidth="1"/>
    <col min="12288" max="12538" width="9.140625" style="94"/>
    <col min="12539" max="12539" width="19" style="94" customWidth="1"/>
    <col min="12540" max="12540" width="45.140625" style="94" customWidth="1"/>
    <col min="12541" max="12541" width="19.5703125" style="94" customWidth="1"/>
    <col min="12542" max="12542" width="4.85546875" style="94" customWidth="1"/>
    <col min="12543" max="12543" width="3.42578125" style="94" customWidth="1"/>
    <col min="12544" max="12794" width="9.140625" style="94"/>
    <col min="12795" max="12795" width="19" style="94" customWidth="1"/>
    <col min="12796" max="12796" width="45.140625" style="94" customWidth="1"/>
    <col min="12797" max="12797" width="19.5703125" style="94" customWidth="1"/>
    <col min="12798" max="12798" width="4.85546875" style="94" customWidth="1"/>
    <col min="12799" max="12799" width="3.42578125" style="94" customWidth="1"/>
    <col min="12800" max="13050" width="9.140625" style="94"/>
    <col min="13051" max="13051" width="19" style="94" customWidth="1"/>
    <col min="13052" max="13052" width="45.140625" style="94" customWidth="1"/>
    <col min="13053" max="13053" width="19.5703125" style="94" customWidth="1"/>
    <col min="13054" max="13054" width="4.85546875" style="94" customWidth="1"/>
    <col min="13055" max="13055" width="3.42578125" style="94" customWidth="1"/>
    <col min="13056" max="13306" width="9.140625" style="94"/>
    <col min="13307" max="13307" width="19" style="94" customWidth="1"/>
    <col min="13308" max="13308" width="45.140625" style="94" customWidth="1"/>
    <col min="13309" max="13309" width="19.5703125" style="94" customWidth="1"/>
    <col min="13310" max="13310" width="4.85546875" style="94" customWidth="1"/>
    <col min="13311" max="13311" width="3.42578125" style="94" customWidth="1"/>
    <col min="13312" max="13562" width="9.140625" style="94"/>
    <col min="13563" max="13563" width="19" style="94" customWidth="1"/>
    <col min="13564" max="13564" width="45.140625" style="94" customWidth="1"/>
    <col min="13565" max="13565" width="19.5703125" style="94" customWidth="1"/>
    <col min="13566" max="13566" width="4.85546875" style="94" customWidth="1"/>
    <col min="13567" max="13567" width="3.42578125" style="94" customWidth="1"/>
    <col min="13568" max="13818" width="9.140625" style="94"/>
    <col min="13819" max="13819" width="19" style="94" customWidth="1"/>
    <col min="13820" max="13820" width="45.140625" style="94" customWidth="1"/>
    <col min="13821" max="13821" width="19.5703125" style="94" customWidth="1"/>
    <col min="13822" max="13822" width="4.85546875" style="94" customWidth="1"/>
    <col min="13823" max="13823" width="3.42578125" style="94" customWidth="1"/>
    <col min="13824" max="14074" width="9.140625" style="94"/>
    <col min="14075" max="14075" width="19" style="94" customWidth="1"/>
    <col min="14076" max="14076" width="45.140625" style="94" customWidth="1"/>
    <col min="14077" max="14077" width="19.5703125" style="94" customWidth="1"/>
    <col min="14078" max="14078" width="4.85546875" style="94" customWidth="1"/>
    <col min="14079" max="14079" width="3.42578125" style="94" customWidth="1"/>
    <col min="14080" max="14330" width="9.140625" style="94"/>
    <col min="14331" max="14331" width="19" style="94" customWidth="1"/>
    <col min="14332" max="14332" width="45.140625" style="94" customWidth="1"/>
    <col min="14333" max="14333" width="19.5703125" style="94" customWidth="1"/>
    <col min="14334" max="14334" width="4.85546875" style="94" customWidth="1"/>
    <col min="14335" max="14335" width="3.42578125" style="94" customWidth="1"/>
    <col min="14336" max="14586" width="9.140625" style="94"/>
    <col min="14587" max="14587" width="19" style="94" customWidth="1"/>
    <col min="14588" max="14588" width="45.140625" style="94" customWidth="1"/>
    <col min="14589" max="14589" width="19.5703125" style="94" customWidth="1"/>
    <col min="14590" max="14590" width="4.85546875" style="94" customWidth="1"/>
    <col min="14591" max="14591" width="3.42578125" style="94" customWidth="1"/>
    <col min="14592" max="14842" width="9.140625" style="94"/>
    <col min="14843" max="14843" width="19" style="94" customWidth="1"/>
    <col min="14844" max="14844" width="45.140625" style="94" customWidth="1"/>
    <col min="14845" max="14845" width="19.5703125" style="94" customWidth="1"/>
    <col min="14846" max="14846" width="4.85546875" style="94" customWidth="1"/>
    <col min="14847" max="14847" width="3.42578125" style="94" customWidth="1"/>
    <col min="14848" max="15098" width="9.140625" style="94"/>
    <col min="15099" max="15099" width="19" style="94" customWidth="1"/>
    <col min="15100" max="15100" width="45.140625" style="94" customWidth="1"/>
    <col min="15101" max="15101" width="19.5703125" style="94" customWidth="1"/>
    <col min="15102" max="15102" width="4.85546875" style="94" customWidth="1"/>
    <col min="15103" max="15103" width="3.42578125" style="94" customWidth="1"/>
    <col min="15104" max="15354" width="9.140625" style="94"/>
    <col min="15355" max="15355" width="19" style="94" customWidth="1"/>
    <col min="15356" max="15356" width="45.140625" style="94" customWidth="1"/>
    <col min="15357" max="15357" width="19.5703125" style="94" customWidth="1"/>
    <col min="15358" max="15358" width="4.85546875" style="94" customWidth="1"/>
    <col min="15359" max="15359" width="3.42578125" style="94" customWidth="1"/>
    <col min="15360" max="15610" width="9.140625" style="94"/>
    <col min="15611" max="15611" width="19" style="94" customWidth="1"/>
    <col min="15612" max="15612" width="45.140625" style="94" customWidth="1"/>
    <col min="15613" max="15613" width="19.5703125" style="94" customWidth="1"/>
    <col min="15614" max="15614" width="4.85546875" style="94" customWidth="1"/>
    <col min="15615" max="15615" width="3.42578125" style="94" customWidth="1"/>
    <col min="15616" max="15866" width="9.140625" style="94"/>
    <col min="15867" max="15867" width="19" style="94" customWidth="1"/>
    <col min="15868" max="15868" width="45.140625" style="94" customWidth="1"/>
    <col min="15869" max="15869" width="19.5703125" style="94" customWidth="1"/>
    <col min="15870" max="15870" width="4.85546875" style="94" customWidth="1"/>
    <col min="15871" max="15871" width="3.42578125" style="94" customWidth="1"/>
    <col min="15872" max="16122" width="9.140625" style="94"/>
    <col min="16123" max="16123" width="19" style="94" customWidth="1"/>
    <col min="16124" max="16124" width="45.140625" style="94" customWidth="1"/>
    <col min="16125" max="16125" width="19.5703125" style="94" customWidth="1"/>
    <col min="16126" max="16126" width="4.85546875" style="94" customWidth="1"/>
    <col min="16127" max="16127" width="3.42578125" style="94" customWidth="1"/>
    <col min="16128" max="16384" width="9.140625" style="94"/>
  </cols>
  <sheetData>
    <row r="1" spans="1:4" s="1" customFormat="1" ht="15.75" x14ac:dyDescent="0.25">
      <c r="A1" s="182" t="s">
        <v>152</v>
      </c>
      <c r="B1" s="182"/>
      <c r="C1" s="182"/>
      <c r="D1" s="182"/>
    </row>
    <row r="2" spans="1:4" s="1" customFormat="1" ht="15.75" x14ac:dyDescent="0.25">
      <c r="A2" s="130"/>
      <c r="B2" s="130"/>
      <c r="C2" s="130"/>
      <c r="D2" s="130"/>
    </row>
    <row r="3" spans="1:4" s="1" customFormat="1" ht="15.75" x14ac:dyDescent="0.25">
      <c r="A3" s="182" t="s">
        <v>266</v>
      </c>
      <c r="B3" s="182"/>
      <c r="C3" s="182"/>
      <c r="D3" s="182"/>
    </row>
    <row r="4" spans="1:4" s="1" customFormat="1" ht="15.75" x14ac:dyDescent="0.25">
      <c r="A4" s="130"/>
      <c r="B4" s="130"/>
      <c r="C4" s="130"/>
      <c r="D4" s="130"/>
    </row>
    <row r="5" spans="1:4" ht="15.75" x14ac:dyDescent="0.25">
      <c r="A5" s="185" t="s">
        <v>52</v>
      </c>
      <c r="B5" s="186"/>
      <c r="C5" s="186"/>
      <c r="D5" s="186"/>
    </row>
    <row r="6" spans="1:4" ht="18" x14ac:dyDescent="0.25">
      <c r="A6" s="95"/>
      <c r="B6" s="96"/>
      <c r="C6" s="97"/>
    </row>
    <row r="7" spans="1:4" ht="15" customHeight="1" thickBot="1" x14ac:dyDescent="0.3">
      <c r="A7" s="184" t="s">
        <v>1</v>
      </c>
      <c r="B7" s="184"/>
      <c r="C7" s="184"/>
    </row>
    <row r="8" spans="1:4" ht="12.75" x14ac:dyDescent="0.2">
      <c r="A8" s="98" t="s">
        <v>2</v>
      </c>
      <c r="B8" s="99" t="s">
        <v>3</v>
      </c>
      <c r="C8" s="100" t="s">
        <v>54</v>
      </c>
      <c r="D8" s="123" t="s">
        <v>148</v>
      </c>
    </row>
    <row r="9" spans="1:4" ht="12.75" x14ac:dyDescent="0.2">
      <c r="A9" s="101"/>
      <c r="B9" s="102"/>
      <c r="C9" s="103" t="s">
        <v>124</v>
      </c>
      <c r="D9" s="103" t="s">
        <v>126</v>
      </c>
    </row>
    <row r="10" spans="1:4" ht="13.5" thickBot="1" x14ac:dyDescent="0.25">
      <c r="A10" s="104" t="s">
        <v>4</v>
      </c>
      <c r="B10" s="102" t="s">
        <v>5</v>
      </c>
      <c r="C10" s="105" t="s">
        <v>56</v>
      </c>
      <c r="D10" s="105" t="s">
        <v>56</v>
      </c>
    </row>
    <row r="11" spans="1:4" x14ac:dyDescent="0.2">
      <c r="A11" s="101"/>
      <c r="B11" s="106" t="s">
        <v>6</v>
      </c>
      <c r="C11" s="107">
        <v>5462069</v>
      </c>
      <c r="D11" s="107">
        <v>6424845</v>
      </c>
    </row>
    <row r="12" spans="1:4" x14ac:dyDescent="0.2">
      <c r="A12" s="101"/>
      <c r="B12" s="106" t="s">
        <v>7</v>
      </c>
      <c r="C12" s="107">
        <v>1372140</v>
      </c>
      <c r="D12" s="107">
        <v>1545776</v>
      </c>
    </row>
    <row r="13" spans="1:4" x14ac:dyDescent="0.2">
      <c r="A13" s="101"/>
      <c r="B13" s="106" t="s">
        <v>8</v>
      </c>
      <c r="C13" s="107">
        <v>3203560</v>
      </c>
      <c r="D13" s="107">
        <v>4887368</v>
      </c>
    </row>
    <row r="14" spans="1:4" x14ac:dyDescent="0.2">
      <c r="A14" s="101"/>
      <c r="B14" s="106" t="s">
        <v>145</v>
      </c>
      <c r="C14" s="107"/>
      <c r="D14" s="107">
        <v>193770</v>
      </c>
    </row>
    <row r="15" spans="1:4" x14ac:dyDescent="0.2">
      <c r="A15" s="101"/>
      <c r="B15" s="106" t="s">
        <v>154</v>
      </c>
      <c r="C15" s="107"/>
      <c r="D15" s="107">
        <v>196850</v>
      </c>
    </row>
    <row r="16" spans="1:4" x14ac:dyDescent="0.2">
      <c r="A16" s="101"/>
      <c r="B16" s="106" t="s">
        <v>155</v>
      </c>
      <c r="C16" s="107"/>
      <c r="D16" s="107">
        <v>82000</v>
      </c>
    </row>
    <row r="17" spans="1:4" x14ac:dyDescent="0.2">
      <c r="A17" s="101"/>
      <c r="B17" s="106" t="s">
        <v>153</v>
      </c>
      <c r="C17" s="107"/>
      <c r="D17" s="107">
        <v>3062389</v>
      </c>
    </row>
    <row r="18" spans="1:4" x14ac:dyDescent="0.2">
      <c r="A18" s="101"/>
      <c r="B18" s="106" t="s">
        <v>9</v>
      </c>
      <c r="C18" s="107">
        <v>503489</v>
      </c>
      <c r="D18" s="107"/>
    </row>
    <row r="19" spans="1:4" x14ac:dyDescent="0.2">
      <c r="A19" s="101"/>
      <c r="B19" s="106" t="s">
        <v>169</v>
      </c>
      <c r="C19" s="107"/>
      <c r="D19" s="107">
        <v>13839255</v>
      </c>
    </row>
    <row r="20" spans="1:4" ht="15" x14ac:dyDescent="0.25">
      <c r="A20" s="101"/>
      <c r="B20" s="102" t="s">
        <v>10</v>
      </c>
      <c r="C20" s="110">
        <f>SUM(C11:C19)</f>
        <v>10541258</v>
      </c>
      <c r="D20" s="110">
        <f>SUM(D11:D19)</f>
        <v>30232253</v>
      </c>
    </row>
    <row r="21" spans="1:4" ht="15" x14ac:dyDescent="0.25">
      <c r="A21" s="101"/>
      <c r="B21" s="102"/>
      <c r="C21" s="110"/>
      <c r="D21" s="110"/>
    </row>
    <row r="22" spans="1:4" ht="15" x14ac:dyDescent="0.25">
      <c r="A22" s="111" t="s">
        <v>114</v>
      </c>
      <c r="B22" s="102" t="s">
        <v>156</v>
      </c>
      <c r="C22" s="110"/>
      <c r="D22" s="110"/>
    </row>
    <row r="23" spans="1:4" ht="15" x14ac:dyDescent="0.25">
      <c r="A23" s="111"/>
      <c r="B23" s="106" t="s">
        <v>113</v>
      </c>
      <c r="C23" s="110"/>
      <c r="D23" s="107">
        <v>180284</v>
      </c>
    </row>
    <row r="24" spans="1:4" x14ac:dyDescent="0.2">
      <c r="A24" s="101"/>
      <c r="B24" s="106" t="s">
        <v>9</v>
      </c>
      <c r="C24" s="107"/>
      <c r="D24" s="107">
        <v>503489</v>
      </c>
    </row>
    <row r="25" spans="1:4" ht="15" x14ac:dyDescent="0.25">
      <c r="A25" s="101"/>
      <c r="B25" s="102" t="s">
        <v>157</v>
      </c>
      <c r="C25" s="107"/>
      <c r="D25" s="110">
        <f>SUM(D23:D24)</f>
        <v>683773</v>
      </c>
    </row>
    <row r="26" spans="1:4" x14ac:dyDescent="0.2">
      <c r="A26" s="101"/>
      <c r="B26" s="106"/>
      <c r="C26" s="107"/>
      <c r="D26" s="107"/>
    </row>
    <row r="27" spans="1:4" ht="15" x14ac:dyDescent="0.25">
      <c r="A27" s="112" t="s">
        <v>115</v>
      </c>
      <c r="B27" s="102" t="s">
        <v>116</v>
      </c>
      <c r="C27" s="107"/>
      <c r="D27" s="110">
        <v>54975231</v>
      </c>
    </row>
    <row r="28" spans="1:4" x14ac:dyDescent="0.2">
      <c r="A28" s="101"/>
      <c r="B28" s="106"/>
      <c r="C28" s="107"/>
      <c r="D28" s="107"/>
    </row>
    <row r="29" spans="1:4" ht="15" x14ac:dyDescent="0.25">
      <c r="A29" s="132" t="s">
        <v>167</v>
      </c>
      <c r="B29" s="102" t="s">
        <v>168</v>
      </c>
      <c r="C29" s="107"/>
      <c r="D29" s="110">
        <v>1511579</v>
      </c>
    </row>
    <row r="30" spans="1:4" x14ac:dyDescent="0.2">
      <c r="A30" s="101"/>
      <c r="B30" s="106"/>
      <c r="C30" s="107"/>
      <c r="D30" s="107"/>
    </row>
    <row r="31" spans="1:4" x14ac:dyDescent="0.2">
      <c r="A31" s="104" t="s">
        <v>11</v>
      </c>
      <c r="B31" s="102" t="s">
        <v>12</v>
      </c>
      <c r="C31" s="107"/>
      <c r="D31" s="107"/>
    </row>
    <row r="32" spans="1:4" x14ac:dyDescent="0.2">
      <c r="A32" s="101"/>
      <c r="B32" s="106" t="s">
        <v>6</v>
      </c>
      <c r="C32" s="107">
        <v>2567805</v>
      </c>
      <c r="D32" s="107">
        <v>2856875</v>
      </c>
    </row>
    <row r="33" spans="1:4" x14ac:dyDescent="0.2">
      <c r="A33" s="101"/>
      <c r="B33" s="106" t="s">
        <v>13</v>
      </c>
      <c r="C33" s="107">
        <v>583005</v>
      </c>
      <c r="D33" s="107">
        <v>627645</v>
      </c>
    </row>
    <row r="34" spans="1:4" x14ac:dyDescent="0.2">
      <c r="A34" s="101"/>
      <c r="B34" s="106" t="s">
        <v>8</v>
      </c>
      <c r="C34" s="107">
        <v>973450</v>
      </c>
      <c r="D34" s="107">
        <v>1304964</v>
      </c>
    </row>
    <row r="35" spans="1:4" x14ac:dyDescent="0.2">
      <c r="A35" s="101"/>
      <c r="B35" s="106" t="s">
        <v>14</v>
      </c>
      <c r="C35" s="107">
        <v>489510</v>
      </c>
      <c r="D35" s="107"/>
    </row>
    <row r="36" spans="1:4" x14ac:dyDescent="0.2">
      <c r="A36" s="101"/>
      <c r="B36" s="106" t="s">
        <v>15</v>
      </c>
      <c r="C36" s="107">
        <v>12025387</v>
      </c>
      <c r="D36" s="107"/>
    </row>
    <row r="37" spans="1:4" x14ac:dyDescent="0.2">
      <c r="A37" s="101"/>
      <c r="B37" s="106" t="s">
        <v>137</v>
      </c>
      <c r="C37" s="107"/>
      <c r="D37" s="107">
        <v>377190</v>
      </c>
    </row>
    <row r="38" spans="1:4" x14ac:dyDescent="0.2">
      <c r="A38" s="101"/>
      <c r="B38" s="106" t="s">
        <v>159</v>
      </c>
      <c r="C38" s="107"/>
      <c r="D38" s="107">
        <v>7990000</v>
      </c>
    </row>
    <row r="39" spans="1:4" x14ac:dyDescent="0.2">
      <c r="A39" s="101"/>
      <c r="B39" s="106" t="s">
        <v>158</v>
      </c>
      <c r="C39" s="107"/>
      <c r="D39" s="107">
        <v>2660000</v>
      </c>
    </row>
    <row r="40" spans="1:4" x14ac:dyDescent="0.2">
      <c r="A40" s="101"/>
      <c r="B40" s="106" t="s">
        <v>117</v>
      </c>
      <c r="C40" s="107"/>
      <c r="D40" s="107">
        <v>7620000</v>
      </c>
    </row>
    <row r="41" spans="1:4" ht="15" x14ac:dyDescent="0.25">
      <c r="A41" s="101"/>
      <c r="B41" s="102" t="s">
        <v>16</v>
      </c>
      <c r="C41" s="110">
        <f>SUM(C32:C36)</f>
        <v>16639157</v>
      </c>
      <c r="D41" s="110">
        <f>SUM(D32:D40)</f>
        <v>23436674</v>
      </c>
    </row>
    <row r="42" spans="1:4" x14ac:dyDescent="0.2">
      <c r="A42" s="101"/>
      <c r="B42" s="106"/>
      <c r="C42" s="107"/>
      <c r="D42" s="107"/>
    </row>
    <row r="43" spans="1:4" x14ac:dyDescent="0.2">
      <c r="A43" s="104" t="s">
        <v>17</v>
      </c>
      <c r="B43" s="102" t="s">
        <v>18</v>
      </c>
      <c r="C43" s="107"/>
      <c r="D43" s="107"/>
    </row>
    <row r="44" spans="1:4" x14ac:dyDescent="0.2">
      <c r="A44" s="101"/>
      <c r="B44" s="106" t="s">
        <v>19</v>
      </c>
      <c r="C44" s="107">
        <v>298199</v>
      </c>
      <c r="D44" s="107"/>
    </row>
    <row r="45" spans="1:4" ht="15" x14ac:dyDescent="0.25">
      <c r="A45" s="101"/>
      <c r="B45" s="102" t="s">
        <v>20</v>
      </c>
      <c r="C45" s="110">
        <f>SUM(C44:C44)</f>
        <v>298199</v>
      </c>
      <c r="D45" s="110">
        <f>SUM(D44:D44)</f>
        <v>0</v>
      </c>
    </row>
    <row r="46" spans="1:4" x14ac:dyDescent="0.2">
      <c r="A46" s="101"/>
      <c r="B46" s="106"/>
      <c r="C46" s="107"/>
      <c r="D46" s="107"/>
    </row>
    <row r="47" spans="1:4" x14ac:dyDescent="0.2">
      <c r="A47" s="104" t="s">
        <v>21</v>
      </c>
      <c r="B47" s="102" t="s">
        <v>22</v>
      </c>
      <c r="C47" s="107"/>
      <c r="D47" s="107"/>
    </row>
    <row r="48" spans="1:4" x14ac:dyDescent="0.2">
      <c r="A48" s="101"/>
      <c r="B48" s="106" t="s">
        <v>8</v>
      </c>
      <c r="C48" s="107">
        <v>700000</v>
      </c>
      <c r="D48" s="107">
        <v>644747</v>
      </c>
    </row>
    <row r="49" spans="1:4" ht="15" x14ac:dyDescent="0.25">
      <c r="A49" s="101"/>
      <c r="B49" s="102" t="s">
        <v>23</v>
      </c>
      <c r="C49" s="110">
        <f>SUM(C48)</f>
        <v>700000</v>
      </c>
      <c r="D49" s="110">
        <f>SUM(D48)</f>
        <v>644747</v>
      </c>
    </row>
    <row r="50" spans="1:4" ht="15" x14ac:dyDescent="0.25">
      <c r="A50" s="101"/>
      <c r="B50" s="102"/>
      <c r="C50" s="110"/>
      <c r="D50" s="110"/>
    </row>
    <row r="51" spans="1:4" x14ac:dyDescent="0.2">
      <c r="A51" s="104" t="s">
        <v>24</v>
      </c>
      <c r="B51" s="102" t="s">
        <v>25</v>
      </c>
      <c r="C51" s="107"/>
      <c r="D51" s="107"/>
    </row>
    <row r="52" spans="1:4" x14ac:dyDescent="0.2">
      <c r="A52" s="101"/>
      <c r="B52" s="106" t="s">
        <v>19</v>
      </c>
      <c r="C52" s="107">
        <v>203016</v>
      </c>
      <c r="D52" s="107"/>
    </row>
    <row r="53" spans="1:4" x14ac:dyDescent="0.2">
      <c r="A53" s="101"/>
      <c r="B53" s="106" t="s">
        <v>138</v>
      </c>
      <c r="C53" s="107"/>
      <c r="D53" s="107">
        <v>88207</v>
      </c>
    </row>
    <row r="54" spans="1:4" ht="15" x14ac:dyDescent="0.25">
      <c r="A54" s="104" t="s">
        <v>26</v>
      </c>
      <c r="B54" s="102" t="s">
        <v>27</v>
      </c>
      <c r="C54" s="110">
        <f>SUM(C52:C53)</f>
        <v>203016</v>
      </c>
      <c r="D54" s="110">
        <f t="shared" ref="D54" si="0">SUM(D52:D53)</f>
        <v>88207</v>
      </c>
    </row>
    <row r="55" spans="1:4" x14ac:dyDescent="0.2">
      <c r="A55" s="101"/>
      <c r="B55" s="106"/>
      <c r="C55" s="107"/>
      <c r="D55" s="107"/>
    </row>
    <row r="56" spans="1:4" x14ac:dyDescent="0.2">
      <c r="A56" s="113">
        <v>107060</v>
      </c>
      <c r="B56" s="106" t="s">
        <v>28</v>
      </c>
      <c r="C56" s="107">
        <v>2702000</v>
      </c>
      <c r="D56" s="107">
        <v>3714568</v>
      </c>
    </row>
    <row r="57" spans="1:4" ht="15" x14ac:dyDescent="0.25">
      <c r="A57" s="114"/>
      <c r="B57" s="102" t="s">
        <v>29</v>
      </c>
      <c r="C57" s="110">
        <f>SUM(C56:C56)</f>
        <v>2702000</v>
      </c>
      <c r="D57" s="110">
        <f>SUM(D56:D56)</f>
        <v>3714568</v>
      </c>
    </row>
    <row r="58" spans="1:4" ht="15" x14ac:dyDescent="0.25">
      <c r="A58" s="114"/>
      <c r="B58" s="102"/>
      <c r="C58" s="110"/>
      <c r="D58" s="110"/>
    </row>
    <row r="59" spans="1:4" x14ac:dyDescent="0.2">
      <c r="A59" s="101"/>
      <c r="B59" s="102" t="s">
        <v>30</v>
      </c>
      <c r="C59" s="107"/>
      <c r="D59" s="107"/>
    </row>
    <row r="60" spans="1:4" x14ac:dyDescent="0.2">
      <c r="A60" s="111" t="s">
        <v>31</v>
      </c>
      <c r="B60" s="102" t="s">
        <v>32</v>
      </c>
      <c r="C60" s="107"/>
      <c r="D60" s="107"/>
    </row>
    <row r="61" spans="1:4" x14ac:dyDescent="0.2">
      <c r="A61" s="101"/>
      <c r="B61" s="106" t="s">
        <v>8</v>
      </c>
      <c r="C61" s="107">
        <v>2032000</v>
      </c>
      <c r="D61" s="107">
        <v>1853049</v>
      </c>
    </row>
    <row r="62" spans="1:4" ht="15" x14ac:dyDescent="0.25">
      <c r="A62" s="101"/>
      <c r="B62" s="102" t="s">
        <v>33</v>
      </c>
      <c r="C62" s="110">
        <f>SUM(C61:C61)</f>
        <v>2032000</v>
      </c>
      <c r="D62" s="110">
        <f>SUM(D61:D61)</f>
        <v>1853049</v>
      </c>
    </row>
    <row r="63" spans="1:4" x14ac:dyDescent="0.2">
      <c r="A63" s="101"/>
      <c r="B63" s="106"/>
      <c r="C63" s="107"/>
      <c r="D63" s="107"/>
    </row>
    <row r="64" spans="1:4" x14ac:dyDescent="0.2">
      <c r="A64" s="104" t="s">
        <v>34</v>
      </c>
      <c r="B64" s="102" t="s">
        <v>35</v>
      </c>
      <c r="C64" s="107"/>
      <c r="D64" s="107"/>
    </row>
    <row r="65" spans="1:4" x14ac:dyDescent="0.2">
      <c r="A65" s="101"/>
      <c r="B65" s="106" t="s">
        <v>8</v>
      </c>
      <c r="C65" s="107">
        <v>21000</v>
      </c>
      <c r="D65" s="107"/>
    </row>
    <row r="66" spans="1:4" ht="15" x14ac:dyDescent="0.25">
      <c r="A66" s="101"/>
      <c r="B66" s="102" t="s">
        <v>36</v>
      </c>
      <c r="C66" s="110">
        <f>SUM(C65:C65)</f>
        <v>21000</v>
      </c>
      <c r="D66" s="110">
        <f>SUM(D65:D65)</f>
        <v>0</v>
      </c>
    </row>
    <row r="67" spans="1:4" ht="15" x14ac:dyDescent="0.25">
      <c r="A67" s="101"/>
      <c r="B67" s="102"/>
      <c r="C67" s="110"/>
      <c r="D67" s="110"/>
    </row>
    <row r="68" spans="1:4" ht="15" x14ac:dyDescent="0.25">
      <c r="A68" s="104" t="s">
        <v>37</v>
      </c>
      <c r="B68" s="102" t="s">
        <v>38</v>
      </c>
      <c r="C68" s="110"/>
      <c r="D68" s="110"/>
    </row>
    <row r="69" spans="1:4" x14ac:dyDescent="0.2">
      <c r="A69" s="104"/>
      <c r="B69" s="106" t="s">
        <v>39</v>
      </c>
      <c r="C69" s="107">
        <v>2295180</v>
      </c>
      <c r="D69" s="107">
        <v>3064162</v>
      </c>
    </row>
    <row r="70" spans="1:4" x14ac:dyDescent="0.2">
      <c r="A70" s="104"/>
      <c r="B70" s="106" t="s">
        <v>40</v>
      </c>
      <c r="C70" s="107">
        <v>661627</v>
      </c>
      <c r="D70" s="107">
        <v>582273</v>
      </c>
    </row>
    <row r="71" spans="1:4" x14ac:dyDescent="0.2">
      <c r="A71" s="101"/>
      <c r="B71" s="106" t="s">
        <v>41</v>
      </c>
      <c r="C71" s="107">
        <v>717550</v>
      </c>
      <c r="D71" s="107">
        <v>557007</v>
      </c>
    </row>
    <row r="72" spans="1:4" x14ac:dyDescent="0.2">
      <c r="A72" s="101"/>
      <c r="B72" s="106" t="s">
        <v>136</v>
      </c>
      <c r="C72" s="107"/>
      <c r="D72" s="107">
        <v>1333856</v>
      </c>
    </row>
    <row r="73" spans="1:4" ht="28.5" customHeight="1" x14ac:dyDescent="0.25">
      <c r="A73" s="101"/>
      <c r="B73" s="102" t="s">
        <v>42</v>
      </c>
      <c r="C73" s="110">
        <f>SUM(C69:C71)</f>
        <v>3674357</v>
      </c>
      <c r="D73" s="110">
        <f>SUM(D69:D72)</f>
        <v>5537298</v>
      </c>
    </row>
    <row r="74" spans="1:4" ht="14.25" customHeight="1" x14ac:dyDescent="0.25">
      <c r="A74" s="101"/>
      <c r="B74" s="102"/>
      <c r="C74" s="110"/>
      <c r="D74" s="110"/>
    </row>
    <row r="75" spans="1:4" ht="15" x14ac:dyDescent="0.25">
      <c r="A75" s="104" t="s">
        <v>43</v>
      </c>
      <c r="B75" s="102" t="s">
        <v>44</v>
      </c>
      <c r="C75" s="110"/>
      <c r="D75" s="110"/>
    </row>
    <row r="76" spans="1:4" ht="15" x14ac:dyDescent="0.25">
      <c r="A76" s="104"/>
      <c r="B76" s="106" t="s">
        <v>39</v>
      </c>
      <c r="C76" s="110"/>
      <c r="D76" s="107">
        <v>489231</v>
      </c>
    </row>
    <row r="77" spans="1:4" ht="15" x14ac:dyDescent="0.25">
      <c r="A77" s="104"/>
      <c r="B77" s="106" t="s">
        <v>40</v>
      </c>
      <c r="C77" s="110"/>
      <c r="D77" s="107">
        <v>96755</v>
      </c>
    </row>
    <row r="78" spans="1:4" x14ac:dyDescent="0.2">
      <c r="A78" s="101"/>
      <c r="B78" s="106" t="s">
        <v>45</v>
      </c>
      <c r="C78" s="107">
        <v>3460110</v>
      </c>
      <c r="D78" s="107">
        <v>2759624</v>
      </c>
    </row>
    <row r="79" spans="1:4" ht="24" x14ac:dyDescent="0.2">
      <c r="A79" s="101"/>
      <c r="B79" s="115" t="s">
        <v>139</v>
      </c>
      <c r="C79" s="107"/>
      <c r="D79" s="131">
        <v>889910</v>
      </c>
    </row>
    <row r="80" spans="1:4" x14ac:dyDescent="0.2">
      <c r="A80" s="101"/>
      <c r="B80" s="115" t="s">
        <v>160</v>
      </c>
      <c r="C80" s="107"/>
      <c r="D80" s="107">
        <v>541075</v>
      </c>
    </row>
    <row r="81" spans="1:4" x14ac:dyDescent="0.2">
      <c r="A81" s="101"/>
      <c r="B81" s="115" t="s">
        <v>161</v>
      </c>
      <c r="C81" s="107"/>
      <c r="D81" s="107">
        <v>212382</v>
      </c>
    </row>
    <row r="82" spans="1:4" x14ac:dyDescent="0.2">
      <c r="A82" s="101"/>
      <c r="B82" s="115" t="s">
        <v>140</v>
      </c>
      <c r="C82" s="107"/>
      <c r="D82" s="107">
        <v>1262786</v>
      </c>
    </row>
    <row r="83" spans="1:4" ht="15" x14ac:dyDescent="0.25">
      <c r="A83" s="101"/>
      <c r="B83" s="102" t="s">
        <v>46</v>
      </c>
      <c r="C83" s="110">
        <f>SUM(C76:C82)</f>
        <v>3460110</v>
      </c>
      <c r="D83" s="110">
        <f t="shared" ref="D83" si="1">SUM(D76:D82)</f>
        <v>6251763</v>
      </c>
    </row>
    <row r="84" spans="1:4" ht="15" x14ac:dyDescent="0.25">
      <c r="A84" s="101"/>
      <c r="B84" s="102"/>
      <c r="C84" s="110"/>
      <c r="D84" s="110"/>
    </row>
    <row r="85" spans="1:4" ht="15" x14ac:dyDescent="0.25">
      <c r="A85" s="104" t="s">
        <v>47</v>
      </c>
      <c r="B85" s="102" t="s">
        <v>48</v>
      </c>
      <c r="C85" s="110"/>
      <c r="D85" s="110"/>
    </row>
    <row r="86" spans="1:4" ht="15" x14ac:dyDescent="0.25">
      <c r="A86" s="101"/>
      <c r="B86" s="102" t="s">
        <v>45</v>
      </c>
      <c r="C86" s="110">
        <v>609600</v>
      </c>
      <c r="D86" s="110">
        <v>301620</v>
      </c>
    </row>
    <row r="87" spans="1:4" ht="15" x14ac:dyDescent="0.25">
      <c r="A87" s="101"/>
      <c r="B87" s="102"/>
      <c r="C87" s="110"/>
      <c r="D87" s="110"/>
    </row>
    <row r="88" spans="1:4" ht="15" x14ac:dyDescent="0.25">
      <c r="A88" s="112" t="s">
        <v>49</v>
      </c>
      <c r="B88" s="102" t="s">
        <v>50</v>
      </c>
      <c r="C88" s="110">
        <v>1646500</v>
      </c>
      <c r="D88" s="110">
        <v>2882000</v>
      </c>
    </row>
    <row r="89" spans="1:4" ht="15" x14ac:dyDescent="0.25">
      <c r="A89" s="112"/>
      <c r="B89" s="102"/>
      <c r="C89" s="110"/>
      <c r="D89" s="110"/>
    </row>
    <row r="90" spans="1:4" ht="15" x14ac:dyDescent="0.25">
      <c r="A90" s="114">
        <v>104037</v>
      </c>
      <c r="B90" s="102" t="s">
        <v>112</v>
      </c>
      <c r="C90" s="107"/>
      <c r="D90" s="110">
        <v>179629</v>
      </c>
    </row>
    <row r="91" spans="1:4" ht="15" x14ac:dyDescent="0.25">
      <c r="A91" s="112"/>
      <c r="B91" s="102"/>
      <c r="C91" s="110"/>
      <c r="D91" s="110"/>
    </row>
    <row r="92" spans="1:4" ht="15" x14ac:dyDescent="0.25">
      <c r="A92" s="112" t="s">
        <v>130</v>
      </c>
      <c r="B92" s="102" t="s">
        <v>131</v>
      </c>
      <c r="C92" s="110"/>
      <c r="D92" s="110"/>
    </row>
    <row r="93" spans="1:4" x14ac:dyDescent="0.2">
      <c r="A93" s="112"/>
      <c r="B93" s="106" t="s">
        <v>132</v>
      </c>
      <c r="C93" s="107"/>
      <c r="D93" s="107">
        <v>281010</v>
      </c>
    </row>
    <row r="94" spans="1:4" x14ac:dyDescent="0.2">
      <c r="A94" s="112"/>
      <c r="B94" s="106" t="s">
        <v>133</v>
      </c>
      <c r="C94" s="107"/>
      <c r="D94" s="107">
        <v>66120</v>
      </c>
    </row>
    <row r="95" spans="1:4" x14ac:dyDescent="0.2">
      <c r="A95" s="112"/>
      <c r="B95" s="106" t="s">
        <v>162</v>
      </c>
      <c r="C95" s="107"/>
      <c r="D95" s="107">
        <v>298199</v>
      </c>
    </row>
    <row r="96" spans="1:4" x14ac:dyDescent="0.2">
      <c r="A96" s="112"/>
      <c r="B96" s="106" t="s">
        <v>163</v>
      </c>
      <c r="C96" s="107"/>
      <c r="D96" s="107">
        <v>203016</v>
      </c>
    </row>
    <row r="97" spans="1:4" x14ac:dyDescent="0.2">
      <c r="A97" s="112"/>
      <c r="B97" s="106" t="s">
        <v>164</v>
      </c>
      <c r="C97" s="107"/>
      <c r="D97" s="107">
        <v>78000</v>
      </c>
    </row>
    <row r="98" spans="1:4" x14ac:dyDescent="0.2">
      <c r="A98" s="112"/>
      <c r="B98" s="106" t="s">
        <v>165</v>
      </c>
      <c r="C98" s="107"/>
      <c r="D98" s="107">
        <v>17788</v>
      </c>
    </row>
    <row r="99" spans="1:4" x14ac:dyDescent="0.2">
      <c r="A99" s="112"/>
      <c r="B99" s="106" t="s">
        <v>166</v>
      </c>
      <c r="C99" s="107"/>
      <c r="D99" s="107">
        <v>366917</v>
      </c>
    </row>
    <row r="100" spans="1:4" ht="15" x14ac:dyDescent="0.25">
      <c r="A100" s="112"/>
      <c r="B100" s="102" t="s">
        <v>134</v>
      </c>
      <c r="C100" s="110"/>
      <c r="D100" s="110">
        <f>SUM(D93:D99)</f>
        <v>1311050</v>
      </c>
    </row>
    <row r="101" spans="1:4" ht="15" x14ac:dyDescent="0.25">
      <c r="A101" s="112"/>
      <c r="B101" s="102"/>
      <c r="C101" s="110"/>
      <c r="D101" s="110"/>
    </row>
    <row r="102" spans="1:4" ht="15.75" thickBot="1" x14ac:dyDescent="0.3">
      <c r="A102" s="116"/>
      <c r="B102" s="117" t="s">
        <v>51</v>
      </c>
      <c r="C102" s="118">
        <f>SUM(C20,C41,C45,C49,C54,C57,C62,C66,C73,C83,C86,C88,)</f>
        <v>42527197</v>
      </c>
      <c r="D102" s="118">
        <f>SUM(D20,D23:D24,D27,D41,D45,D49,D54,D57,D62,D66,D73,D83,D86,D88,D90,D100,D29)</f>
        <v>133603441</v>
      </c>
    </row>
    <row r="103" spans="1:4" x14ac:dyDescent="0.2">
      <c r="B103" s="96"/>
    </row>
    <row r="104" spans="1:4" x14ac:dyDescent="0.2">
      <c r="D104" s="109"/>
    </row>
    <row r="106" spans="1:4" x14ac:dyDescent="0.2">
      <c r="B106" s="120"/>
    </row>
    <row r="107" spans="1:4" x14ac:dyDescent="0.2">
      <c r="B107" s="120"/>
    </row>
    <row r="108" spans="1:4" x14ac:dyDescent="0.2">
      <c r="B108" s="120"/>
    </row>
    <row r="109" spans="1:4" x14ac:dyDescent="0.2">
      <c r="B109" s="120"/>
    </row>
    <row r="110" spans="1:4" x14ac:dyDescent="0.2">
      <c r="B110" s="120"/>
    </row>
    <row r="111" spans="1:4" x14ac:dyDescent="0.2">
      <c r="A111" s="121"/>
      <c r="B111" s="120"/>
    </row>
    <row r="112" spans="1:4" x14ac:dyDescent="0.2">
      <c r="A112" s="121"/>
      <c r="B112" s="120"/>
    </row>
    <row r="113" spans="2:2" x14ac:dyDescent="0.2">
      <c r="B113" s="120"/>
    </row>
    <row r="114" spans="2:2" x14ac:dyDescent="0.2">
      <c r="B114" s="120"/>
    </row>
  </sheetData>
  <mergeCells count="4">
    <mergeCell ref="A7:C7"/>
    <mergeCell ref="A1:D1"/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bevételek</vt:lpstr>
      <vt:lpstr>kiadások</vt:lpstr>
      <vt:lpstr>pénzforgalmi mérleg</vt:lpstr>
      <vt:lpstr>eredménykimutatás</vt:lpstr>
      <vt:lpstr>mérleg</vt:lpstr>
      <vt:lpstr>adókedvezmény</vt:lpstr>
      <vt:lpstr>létszám</vt:lpstr>
      <vt:lpstr>bevételi ei.</vt:lpstr>
      <vt:lpstr>kiadási ei.</vt:lpstr>
      <vt:lpstr>műk.felh.mérleg</vt:lpstr>
      <vt:lpstr>bevételek!Nyomtatási_terület</vt:lpstr>
      <vt:lpstr>'bevételi ei.'!Nyomtatási_terület</vt:lpstr>
      <vt:lpstr>eredménykimutatás!Nyomtatási_terület</vt:lpstr>
      <vt:lpstr>kiadások!Nyomtatási_terület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2018-05-16T06:56:41Z</dcterms:modified>
</cp:coreProperties>
</file>