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2" activeTab="3"/>
  </bookViews>
  <sheets>
    <sheet name="kiemelt ei" sheetId="1" r:id="rId1"/>
    <sheet name="költségvetés feladatonként" sheetId="2" state="hidden" r:id="rId2"/>
    <sheet name="kiadások" sheetId="3" r:id="rId3"/>
    <sheet name="bevételek" sheetId="4" r:id="rId4"/>
    <sheet name="Kiadás cofog szerint" sheetId="5" r:id="rId5"/>
    <sheet name="Bevétel cofog szerint" sheetId="6" r:id="rId6"/>
    <sheet name="létszám" sheetId="7" r:id="rId7"/>
    <sheet name="beruházások felújítások" sheetId="8" r:id="rId8"/>
    <sheet name="tartalékok" sheetId="9" r:id="rId9"/>
    <sheet name="stabilitási 1" sheetId="10" r:id="rId10"/>
    <sheet name="stabilitási 2" sheetId="11" r:id="rId11"/>
    <sheet name="EU projektek" sheetId="12" r:id="rId12"/>
    <sheet name="hitelek" sheetId="13" r:id="rId13"/>
    <sheet name="finanszírozás" sheetId="14" r:id="rId14"/>
    <sheet name="átadott" sheetId="15" r:id="rId15"/>
    <sheet name="átvett" sheetId="16" r:id="rId16"/>
    <sheet name="1" sheetId="17" state="hidden" r:id="rId17"/>
    <sheet name="szociális kiadások" sheetId="18" r:id="rId18"/>
    <sheet name="TÖBB ÉVES " sheetId="19" r:id="rId19"/>
    <sheet name="helyi adók" sheetId="20" r:id="rId20"/>
    <sheet name="EI FELHASZN TERV" sheetId="21" r:id="rId21"/>
    <sheet name="KÖZVETETT" sheetId="22" r:id="rId22"/>
    <sheet name="GÖRDÜLŐ" sheetId="23" r:id="rId23"/>
    <sheet name="Munka1" sheetId="24" r:id="rId24"/>
    <sheet name="Szoc és gyermekjólét B113" sheetId="25" r:id="rId25"/>
  </sheets>
  <definedNames>
    <definedName name="foot_4_place" localSheetId="10">'stabilitási 2'!$A$18</definedName>
    <definedName name="foot_5_place" localSheetId="10">'stabilitási 2'!#REF!</definedName>
    <definedName name="foot_53_place" localSheetId="10">'stabilitási 2'!$A$63</definedName>
    <definedName name="_xlnm.Print_Area" localSheetId="14">'átadott'!$A$1:$C$117</definedName>
    <definedName name="_xlnm.Print_Area" localSheetId="15">'átvett'!$A$1:$C$116</definedName>
    <definedName name="_xlnm.Print_Area" localSheetId="7">'beruházások felújítások'!$A$1:$C$48</definedName>
    <definedName name="_xlnm.Print_Area" localSheetId="3">'bevételek'!$A$1:$F$94</definedName>
    <definedName name="_xlnm.Print_Area" localSheetId="20">'EI FELHASZN TERV'!$A$1:$O$214</definedName>
    <definedName name="_xlnm.Print_Area" localSheetId="11">'EU projektek'!$A$1:$B$46</definedName>
    <definedName name="_xlnm.Print_Area" localSheetId="13">'finanszírozás'!$A$1:$D$9</definedName>
    <definedName name="_xlnm.Print_Area" localSheetId="22">'GÖRDÜLŐ'!$A$1:$J$53</definedName>
    <definedName name="_xlnm.Print_Area" localSheetId="12">'hitelek'!$A$1:$D$70</definedName>
    <definedName name="_xlnm.Print_Area" localSheetId="2">'kiadások'!$A$1:$F$123</definedName>
    <definedName name="_xlnm.Print_Area" localSheetId="0">'kiemelt ei'!$A$1:$B$25</definedName>
    <definedName name="_xlnm.Print_Area" localSheetId="21">'KÖZVETETT'!$A$1:$E$25</definedName>
    <definedName name="_xlnm.Print_Area" localSheetId="6">'létszám'!$A$1:$B$36</definedName>
    <definedName name="_xlnm.Print_Area" localSheetId="9">'stabilitási 1'!$A$1:$J$49</definedName>
    <definedName name="_xlnm.Print_Area" localSheetId="10">'stabilitási 2'!$A$1:$I$37</definedName>
    <definedName name="_xlnm.Print_Area" localSheetId="24">'Szoc és gyermekjólét B113'!$A$1:$D$9</definedName>
    <definedName name="_xlnm.Print_Area" localSheetId="17">'szociális kiadások'!$A$1:$C$39</definedName>
    <definedName name="_xlnm.Print_Area" localSheetId="8">'tartalékok'!$A$1:$C$16</definedName>
    <definedName name="_xlnm.Print_Area" localSheetId="18">'TÖBB ÉVES '!$A$1:$I$32</definedName>
    <definedName name="pr232" localSheetId="22">'GÖRDÜLŐ'!#REF!</definedName>
    <definedName name="pr232" localSheetId="21">'KÖZVETETT'!$A$7</definedName>
    <definedName name="pr232" localSheetId="18">'TÖBB ÉVES '!$A$17</definedName>
    <definedName name="pr233" localSheetId="22">'GÖRDÜLŐ'!#REF!</definedName>
    <definedName name="pr233" localSheetId="21">'KÖZVETETT'!$A$10</definedName>
    <definedName name="pr233" localSheetId="18">'TÖBB ÉVES '!$A$18</definedName>
    <definedName name="pr234" localSheetId="22">'GÖRDÜLŐ'!#REF!</definedName>
    <definedName name="pr234" localSheetId="21">'KÖZVETETT'!$A$18</definedName>
    <definedName name="pr234" localSheetId="18">'TÖBB ÉVES '!$A$19</definedName>
    <definedName name="pr235" localSheetId="22">'GÖRDÜLŐ'!#REF!</definedName>
    <definedName name="pr235" localSheetId="21">'KÖZVETETT'!$A$21</definedName>
    <definedName name="pr235" localSheetId="18">'TÖBB ÉVES '!$A$20</definedName>
    <definedName name="pr236" localSheetId="22">'GÖRDÜLŐ'!#REF!</definedName>
    <definedName name="pr236" localSheetId="21">'KÖZVETETT'!$A$24</definedName>
    <definedName name="pr236" localSheetId="18">'TÖBB ÉVES '!$A$21</definedName>
    <definedName name="pr312" localSheetId="22">'GÖRDÜLŐ'!#REF!</definedName>
    <definedName name="pr312" localSheetId="21">'KÖZVETETT'!#REF!</definedName>
    <definedName name="pr312" localSheetId="18">'TÖBB ÉVES '!$A$8</definedName>
    <definedName name="pr313" localSheetId="22">'GÖRDÜLŐ'!#REF!</definedName>
    <definedName name="pr313" localSheetId="21">'KÖZVETETT'!#REF!</definedName>
    <definedName name="pr313" localSheetId="18">'TÖBB ÉVES '!$A$3</definedName>
    <definedName name="pr314" localSheetId="22">'GÖRDÜLŐ'!#REF!</definedName>
    <definedName name="pr314" localSheetId="21">'KÖZVETETT'!$A$2</definedName>
    <definedName name="pr314" localSheetId="18">'TÖBB ÉVES '!$A$10</definedName>
    <definedName name="pr315" localSheetId="22">'GÖRDÜLŐ'!$A$3</definedName>
    <definedName name="pr315" localSheetId="21">'KÖZVETETT'!#REF!</definedName>
    <definedName name="pr315" localSheetId="18">'TÖBB ÉVES '!$A$11</definedName>
    <definedName name="pr347" localSheetId="22">'GÖRDÜLŐ'!$A$6</definedName>
    <definedName name="pr348" localSheetId="22">'GÖRDÜLŐ'!$A$7</definedName>
    <definedName name="pr349" localSheetId="22">'GÖRDÜLŐ'!$A$8</definedName>
  </definedNames>
  <calcPr fullCalcOnLoad="1"/>
</workbook>
</file>

<file path=xl/comments16.xml><?xml version="1.0" encoding="utf-8"?>
<comments xmlns="http://schemas.openxmlformats.org/spreadsheetml/2006/main">
  <authors>
    <author>Anita</author>
  </authors>
  <commentList>
    <comment ref="A1" authorId="0">
      <text>
        <r>
          <rPr>
            <b/>
            <sz val="9"/>
            <rFont val="Tahoma"/>
            <family val="2"/>
          </rPr>
          <t>Anita: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<sst xmlns="http://schemas.openxmlformats.org/spreadsheetml/2006/main" count="3201" uniqueCount="926">
  <si>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</si>
  <si>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</si>
  <si>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</si>
  <si>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</si>
  <si>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</si>
  <si>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</si>
  <si>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</si>
  <si>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</si>
  <si>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</si>
  <si>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</si>
  <si>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</si>
  <si>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</si>
  <si>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</si>
  <si>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</si>
  <si>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</si>
  <si>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</si>
  <si>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</si>
  <si>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</si>
  <si>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</si>
  <si>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</si>
  <si>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</si>
  <si>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</si>
  <si>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</si>
  <si>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</si>
  <si>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</si>
  <si>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</si>
  <si>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</si>
  <si>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</si>
  <si>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</si>
  <si>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</si>
  <si>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</si>
  <si>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</si>
  <si>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</si>
  <si>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</si>
  <si>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</si>
  <si>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</si>
  <si>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</si>
  <si>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</si>
  <si>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</si>
  <si>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</si>
  <si>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</si>
  <si>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</si>
  <si>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</si>
  <si>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</si>
  <si>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</si>
  <si>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</si>
  <si>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</si>
  <si>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</si>
  <si>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</si>
  <si>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</si>
  <si>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</si>
  <si>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</si>
  <si>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</si>
  <si>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</si>
  <si>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</si>
  <si>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</si>
  <si>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</si>
  <si>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</si>
  <si>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</si>
  <si>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</si>
  <si>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</si>
  <si>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</si>
  <si>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</si>
  <si>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</si>
  <si>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</si>
  <si>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</si>
  <si>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</si>
  <si>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</si>
  <si>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</si>
  <si>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</si>
  <si>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</si>
  <si>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</si>
  <si>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</si>
  <si>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</si>
  <si>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</si>
  <si>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</si>
  <si>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</si>
  <si>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</si>
  <si>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</si>
  <si>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</si>
  <si>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</si>
  <si>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</si>
  <si>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</si>
  <si>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</si>
  <si>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</si>
  <si>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</si>
  <si>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</si>
  <si>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</si>
  <si>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</si>
  <si>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</si>
  <si>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NEMLEGES</t>
  </si>
  <si>
    <t xml:space="preserve">KÖLTSÉGVETÉSI ENGEDÉLYEZETT LÉTSZÁMKERETBE NEM TARTOZÓ FOGLALKOZTATOTTAK LÉTSZÁMA AZ IDŐSZAK VÉGÉN ÖSSZESEN </t>
  </si>
  <si>
    <t>K9. Finanszírozási kiadások</t>
  </si>
  <si>
    <t>KIADÁSOK ÖSSZESEN</t>
  </si>
  <si>
    <t>nettósított</t>
  </si>
  <si>
    <t>dologi kiadásokból</t>
  </si>
  <si>
    <t>készlet,szolgáltatások,egyéb</t>
  </si>
  <si>
    <t>kiküldetések</t>
  </si>
  <si>
    <t>KIADÁSOK</t>
  </si>
  <si>
    <t>költségvetési támogatásból</t>
  </si>
  <si>
    <t>munkaszervezetre</t>
  </si>
  <si>
    <t>BEVÉTELEK</t>
  </si>
  <si>
    <r>
      <t xml:space="preserve">Személyi kiadások </t>
    </r>
    <r>
      <rPr>
        <b/>
        <sz val="10"/>
        <rFont val="Arial"/>
        <family val="2"/>
      </rPr>
      <t>(K1)</t>
    </r>
  </si>
  <si>
    <r>
      <t xml:space="preserve">Járulékok és SZOCHO </t>
    </r>
    <r>
      <rPr>
        <b/>
        <sz val="10"/>
        <rFont val="Arial"/>
        <family val="2"/>
      </rPr>
      <t>(K2)</t>
    </r>
  </si>
  <si>
    <r>
      <t xml:space="preserve">Dologi kiadások </t>
    </r>
    <r>
      <rPr>
        <b/>
        <sz val="10"/>
        <rFont val="Arial"/>
        <family val="2"/>
      </rPr>
      <t>(K3)</t>
    </r>
  </si>
  <si>
    <r>
      <t xml:space="preserve">Finanszírozás </t>
    </r>
    <r>
      <rPr>
        <b/>
        <sz val="10"/>
        <rFont val="Arial"/>
        <family val="2"/>
      </rPr>
      <t>(K915)</t>
    </r>
  </si>
  <si>
    <r>
      <t xml:space="preserve">Működési bevételek </t>
    </r>
    <r>
      <rPr>
        <b/>
        <sz val="10"/>
        <rFont val="Arial"/>
        <family val="2"/>
      </rPr>
      <t>(B4.)</t>
    </r>
  </si>
  <si>
    <r>
      <t xml:space="preserve">Támogatások önkormányzatoktól </t>
    </r>
    <r>
      <rPr>
        <b/>
        <sz val="10"/>
        <rFont val="Arial"/>
        <family val="2"/>
      </rPr>
      <t>(B1.)</t>
    </r>
  </si>
  <si>
    <r>
      <t xml:space="preserve">Finanszírozás </t>
    </r>
    <r>
      <rPr>
        <b/>
        <sz val="9"/>
        <rFont val="Arial"/>
        <family val="2"/>
      </rPr>
      <t>(B816.)</t>
    </r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</si>
  <si>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</si>
  <si>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</si>
  <si>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</si>
  <si>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</si>
  <si>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</si>
  <si>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</si>
  <si>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</si>
  <si>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</si>
  <si>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</si>
  <si>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</si>
  <si>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</si>
  <si>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</si>
  <si>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</si>
  <si>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</si>
  <si>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</si>
  <si>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</si>
  <si>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</si>
  <si>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</si>
  <si>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</si>
  <si>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</si>
  <si>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</si>
  <si>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</si>
  <si>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</si>
  <si>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</si>
  <si>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</si>
  <si>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</si>
  <si>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Társulás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</si>
  <si>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</si>
  <si>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</si>
  <si>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</si>
  <si>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</si>
  <si>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</si>
  <si>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</si>
  <si>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</si>
  <si>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</si>
  <si>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</si>
  <si>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</si>
  <si>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</si>
  <si>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</si>
  <si>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</si>
  <si>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</si>
  <si>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</si>
  <si>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</si>
  <si>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</si>
  <si>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</si>
  <si>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</si>
  <si>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</si>
  <si>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</si>
  <si>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</si>
  <si>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</si>
  <si>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</si>
  <si>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</si>
  <si>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</si>
  <si>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</si>
  <si>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</si>
  <si>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B1-7. Költségvetési bevételek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</si>
  <si>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</si>
  <si>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</si>
  <si>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</si>
  <si>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</si>
  <si>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</si>
  <si>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</si>
  <si>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</si>
  <si>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</si>
  <si>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</si>
  <si>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</si>
  <si>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</si>
  <si>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</si>
  <si>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</si>
  <si>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</si>
  <si>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</si>
  <si>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</si>
  <si>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</si>
  <si>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</si>
  <si>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</si>
  <si>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</si>
  <si>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</si>
  <si>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</si>
  <si>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</si>
  <si>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</si>
  <si>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</si>
  <si>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</si>
  <si>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</si>
  <si>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</si>
  <si>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</si>
  <si>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</si>
  <si>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</si>
  <si>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</si>
  <si>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</si>
  <si>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</si>
  <si>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</si>
  <si>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</si>
  <si>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</si>
  <si>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</si>
  <si>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</si>
  <si>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</si>
  <si>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</si>
  <si>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</si>
  <si>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</si>
  <si>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</si>
  <si>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</si>
  <si>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</si>
  <si>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</si>
  <si>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</si>
  <si>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</si>
  <si>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</si>
  <si>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</si>
  <si>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</si>
  <si>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</si>
  <si>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</si>
  <si>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</si>
  <si>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</si>
  <si>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</si>
  <si>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</si>
  <si>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</si>
  <si>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</si>
  <si>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</si>
  <si>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</si>
  <si>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</si>
  <si>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</si>
  <si>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</si>
  <si>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</si>
  <si>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</si>
  <si>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</si>
  <si>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</si>
  <si>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</si>
  <si>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</si>
  <si>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</si>
  <si>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</si>
  <si>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</si>
  <si>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</si>
  <si>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</si>
  <si>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</si>
  <si>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</si>
  <si>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</si>
  <si>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</si>
  <si>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</si>
  <si>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</si>
  <si>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</si>
  <si>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</si>
  <si>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</si>
  <si>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</si>
  <si>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</si>
  <si>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</si>
  <si>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</si>
  <si>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</si>
  <si>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</si>
  <si>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</si>
  <si>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</si>
  <si>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</si>
  <si>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</si>
  <si>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</si>
  <si>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</si>
  <si>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</si>
  <si>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</si>
  <si>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</si>
  <si>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</si>
  <si>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</si>
  <si>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</si>
  <si>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</si>
  <si>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</si>
  <si>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</si>
  <si>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</si>
  <si>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</si>
  <si>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</si>
  <si>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</si>
  <si>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</si>
  <si>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</si>
  <si>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</si>
  <si>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</si>
  <si>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</si>
  <si>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</si>
  <si>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</si>
  <si>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</si>
  <si>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</si>
  <si>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</si>
  <si>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</si>
  <si>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</si>
  <si>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</si>
  <si>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</si>
  <si>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</si>
  <si>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</si>
  <si>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</si>
  <si>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</si>
  <si>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</si>
  <si>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</si>
  <si>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</si>
  <si>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</si>
  <si>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</si>
  <si>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</si>
  <si>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</si>
  <si>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</si>
  <si>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</si>
  <si>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</si>
  <si>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</si>
  <si>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</si>
  <si>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</si>
  <si>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</si>
  <si>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</si>
  <si>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</si>
  <si>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</si>
  <si>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</si>
  <si>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</si>
  <si>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</si>
  <si>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</si>
  <si>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</si>
  <si>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</si>
  <si>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</si>
  <si>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</si>
  <si>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</si>
  <si>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</si>
  <si>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</si>
  <si>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</si>
  <si>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</si>
  <si>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</si>
  <si>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</si>
  <si>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</si>
  <si>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</si>
  <si>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</si>
  <si>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</si>
  <si>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</si>
  <si>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</si>
  <si>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</si>
  <si>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</si>
  <si>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</si>
  <si>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</si>
  <si>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</si>
  <si>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</si>
  <si>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</si>
  <si>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</si>
  <si>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</si>
  <si>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</si>
  <si>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</si>
  <si>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</si>
  <si>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</si>
  <si>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</si>
  <si>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</si>
  <si>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</si>
  <si>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</si>
  <si>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</si>
  <si>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</si>
  <si>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</si>
  <si>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</si>
  <si>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</si>
  <si>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</si>
  <si>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</si>
  <si>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</si>
  <si>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</si>
  <si>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</si>
  <si>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</si>
  <si>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</si>
  <si>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</si>
  <si>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</si>
  <si>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</si>
  <si>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</si>
  <si>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</si>
  <si>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</si>
  <si>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</si>
  <si>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</si>
  <si>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</si>
  <si>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</si>
  <si>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</si>
  <si>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</si>
  <si>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</si>
  <si>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</si>
  <si>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</si>
  <si>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</si>
  <si>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</si>
  <si>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</si>
  <si>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</si>
  <si>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</si>
  <si>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</si>
  <si>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</si>
  <si>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</si>
  <si>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</si>
  <si>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</si>
  <si>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</si>
  <si>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</si>
  <si>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</si>
  <si>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</si>
  <si>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</si>
  <si>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</si>
  <si>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</si>
  <si>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</si>
  <si>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</si>
  <si>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</si>
  <si>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</si>
  <si>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</si>
  <si>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</si>
  <si>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</si>
  <si>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</si>
  <si>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</si>
  <si>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</si>
  <si>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</si>
  <si>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</si>
  <si>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</si>
  <si>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</si>
  <si>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</si>
  <si>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</si>
  <si>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</si>
  <si>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</si>
  <si>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</si>
  <si>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</si>
  <si>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</si>
  <si>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</si>
  <si>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</si>
  <si>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</si>
  <si>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</si>
  <si>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</si>
  <si>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</si>
  <si>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</si>
  <si>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</si>
  <si>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</si>
  <si>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</si>
  <si>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</si>
  <si>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</si>
  <si>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</si>
  <si>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</si>
  <si>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</si>
  <si>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</si>
  <si>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</si>
  <si>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</si>
  <si>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</si>
  <si>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</si>
  <si>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</si>
  <si>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</si>
  <si>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</si>
  <si>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</si>
  <si>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</si>
  <si>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</si>
  <si>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</si>
  <si>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</si>
  <si>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</si>
  <si>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</si>
  <si>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</si>
  <si>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</si>
  <si>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</si>
  <si>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</si>
  <si>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</si>
  <si>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</si>
  <si>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</si>
  <si>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</si>
  <si>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</si>
  <si>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</si>
  <si>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</si>
  <si>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</si>
  <si>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</si>
  <si>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</si>
  <si>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</si>
  <si>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</si>
  <si>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</si>
  <si>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</si>
  <si>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</si>
  <si>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</si>
  <si>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</si>
  <si>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</si>
  <si>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</si>
  <si>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</si>
  <si>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</si>
  <si>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</si>
  <si>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</si>
  <si>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</si>
  <si>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</si>
  <si>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</si>
  <si>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</si>
  <si>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</si>
  <si>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</si>
  <si>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</si>
  <si>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</si>
  <si>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</si>
  <si>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</si>
  <si>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</si>
  <si>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</si>
  <si>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</si>
  <si>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</si>
  <si>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</si>
  <si>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</si>
  <si>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</si>
  <si>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</si>
  <si>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</si>
  <si>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</si>
  <si>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</si>
  <si>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</si>
  <si>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</si>
  <si>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</si>
  <si>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</si>
  <si>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</si>
  <si>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</si>
  <si>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</si>
  <si>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</si>
  <si>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</si>
  <si>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</si>
  <si>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</si>
  <si>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</si>
  <si>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</si>
  <si>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</si>
  <si>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</si>
  <si>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</si>
  <si>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</si>
  <si>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</si>
  <si>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</si>
  <si>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</si>
  <si>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</si>
  <si>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</si>
  <si>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</si>
  <si>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</si>
  <si>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</si>
  <si>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</si>
  <si>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</si>
  <si>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</si>
  <si>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</si>
  <si>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</si>
  <si>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</si>
  <si>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</si>
  <si>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</si>
  <si>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</si>
  <si>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</si>
  <si>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</si>
  <si>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</si>
  <si>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</si>
  <si>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</si>
  <si>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</si>
  <si>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</si>
  <si>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</si>
  <si>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</si>
  <si>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</si>
  <si>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</si>
  <si>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</si>
  <si>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</si>
  <si>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</si>
  <si>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</si>
  <si>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</si>
  <si>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</si>
  <si>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</si>
  <si>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</si>
  <si>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</si>
  <si>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</si>
  <si>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</si>
  <si>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</si>
  <si>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</si>
  <si>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</si>
  <si>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</si>
  <si>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</si>
  <si>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</si>
  <si>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</si>
  <si>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</si>
  <si>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</si>
  <si>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</si>
  <si>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</si>
  <si>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</si>
  <si>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</si>
  <si>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</si>
  <si>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</si>
  <si>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</si>
  <si>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</si>
  <si>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</si>
  <si>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</si>
  <si>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</si>
  <si>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</si>
  <si>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</si>
  <si>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</si>
  <si>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</si>
  <si>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</si>
  <si>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</si>
  <si>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</si>
  <si>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</si>
  <si>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</si>
  <si>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</si>
  <si>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</si>
  <si>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</si>
  <si>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</si>
  <si>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</si>
  <si>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</si>
  <si>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</si>
  <si>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</si>
  <si>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</si>
  <si>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</si>
  <si>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</si>
  <si>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</si>
  <si>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</si>
  <si>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</si>
  <si>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</si>
  <si>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</si>
  <si>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</si>
  <si>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</si>
  <si>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</si>
  <si>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</si>
  <si>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</si>
  <si>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</si>
  <si>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</si>
  <si>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</si>
  <si>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</si>
  <si>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</si>
  <si>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</si>
  <si>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2.számú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</si>
  <si>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</si>
  <si>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</si>
  <si>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</si>
  <si>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</si>
  <si>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</si>
  <si>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</si>
  <si>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</si>
  <si>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</si>
  <si>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</si>
  <si>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</si>
  <si>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</si>
  <si>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</si>
  <si>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Rovat
száma</t>
  </si>
  <si>
    <t>Kötelezettségek megnevezése</t>
  </si>
  <si>
    <t>Köt.vállalás éve</t>
  </si>
  <si>
    <t>Tárgyév előtti kifizetés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</si>
  <si>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</si>
  <si>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</si>
  <si>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</si>
  <si>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</si>
  <si>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</si>
  <si>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</si>
  <si>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</si>
  <si>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</si>
  <si>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</si>
  <si>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</si>
  <si>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</si>
  <si>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</si>
  <si>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</si>
  <si>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</si>
  <si>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</si>
  <si>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</si>
  <si>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</si>
  <si>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</si>
  <si>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</si>
  <si>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</si>
  <si>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 költségvetési évet követő három évre várható összegét.</t>
  </si>
  <si>
    <t>ÖNKORMÁNYZAT ÉS KÖLTSÉGVETÉSI SZERVEI ELŐIRÁNYZATA MINDÖSSZESEN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</si>
  <si>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</si>
  <si>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</si>
  <si>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</si>
  <si>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 xml:space="preserve">K9. Finanszírozási kiadások </t>
  </si>
  <si>
    <r>
      <t xml:space="preserve">Tartalék </t>
    </r>
    <r>
      <rPr>
        <b/>
        <sz val="9"/>
        <rFont val="Arial"/>
        <family val="2"/>
      </rPr>
      <t>(K5)</t>
    </r>
  </si>
  <si>
    <t>intézmény</t>
  </si>
  <si>
    <r>
      <t>Beruházások</t>
    </r>
    <r>
      <rPr>
        <b/>
        <sz val="9"/>
        <rFont val="Arial"/>
        <family val="2"/>
      </rPr>
      <t xml:space="preserve"> (K6)</t>
    </r>
  </si>
  <si>
    <r>
      <t xml:space="preserve">Maradvány </t>
    </r>
    <r>
      <rPr>
        <b/>
        <sz val="10"/>
        <rFont val="Arial"/>
        <family val="2"/>
      </rPr>
      <t>(B8131.)</t>
    </r>
  </si>
  <si>
    <t>intézmény finanszírozására (2015. év 19952 eFt)</t>
  </si>
  <si>
    <t>K513</t>
  </si>
  <si>
    <t>Tartalékok</t>
  </si>
  <si>
    <t>Óvoda</t>
  </si>
  <si>
    <r>
      <t xml:space="preserve">Támogatás </t>
    </r>
    <r>
      <rPr>
        <b/>
        <sz val="10"/>
        <rFont val="Arial"/>
        <family val="2"/>
      </rPr>
      <t>(K5)</t>
    </r>
  </si>
  <si>
    <t>pedagógus I</t>
  </si>
  <si>
    <t>pedagógus vezető</t>
  </si>
  <si>
    <t>saját bevételek 2019.</t>
  </si>
  <si>
    <t>Telekesi Óvoda Intézményfenntartó Társulás 2017. évi költségvetése</t>
  </si>
  <si>
    <t>saját bevételek 2020.</t>
  </si>
  <si>
    <t>adósságot keletkeztető ügyletekből és kezességvállalásokból fennálló kötelezettségek 2020.</t>
  </si>
  <si>
    <t>2020. évi kifizetés</t>
  </si>
  <si>
    <t>adatok Ft-ban</t>
  </si>
  <si>
    <t>Kiadások (Ft)</t>
  </si>
  <si>
    <t>Bevételek (Ft)</t>
  </si>
  <si>
    <t>Beruházások és felújítások (Ft)</t>
  </si>
  <si>
    <t>Általános- és céltartalékok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</si>
  <si>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</si>
  <si>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</si>
  <si>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</si>
  <si>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hiány külső finanszírozására vagy a költségvetési többlet felhasználására szolgáló finanszírozási bevételek és kiadások működési és felhalmozási cél szerinti tagolásban (Ft)</t>
  </si>
  <si>
    <t>Irányító szervi támogatások folyósítása (Ft)</t>
  </si>
  <si>
    <t>Támogatások, kölcsönök nyújtása és törlesztése (Ft)</t>
  </si>
  <si>
    <t>Támogatások, kölcsönök bevételei (Ft)</t>
  </si>
  <si>
    <t>A többéves kihatással járó döntések számszerűsítése évenkénti bontásban és összesítve (Ft)</t>
  </si>
  <si>
    <t>A közvetett támogatások (Ft)</t>
  </si>
  <si>
    <r>
      <t xml:space="preserve">B1. </t>
    </r>
    <r>
      <rPr>
        <sz val="8"/>
        <color indexed="8"/>
        <rFont val="Bookman Old Style"/>
        <family val="1"/>
      </rPr>
      <t>Működési célú támogatások államháztartáson belülről</t>
    </r>
  </si>
  <si>
    <t>saját bevételek 2021.</t>
  </si>
  <si>
    <t>saját bevételek 2022.</t>
  </si>
  <si>
    <t>2021. évi kifizetés</t>
  </si>
  <si>
    <t>adósságot keletkeztető ügyletekből és kezességvállalásokból fennálló kötelezettségek 2021.</t>
  </si>
  <si>
    <t>adósságot keletkeztető ügyletekből és kezességvállalásokból fennálló kötelezettségek 2022.</t>
  </si>
  <si>
    <t xml:space="preserve">Működési célú támogatások államháztartáson belülről </t>
  </si>
  <si>
    <t xml:space="preserve">Magánszemélyek jövedelemadói 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</si>
  <si>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</si>
  <si>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</si>
  <si>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</si>
  <si>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 xml:space="preserve">Bérhez és foglalkoztatáshoz kapcsolódó adók </t>
  </si>
  <si>
    <t>luxusadó</t>
  </si>
  <si>
    <t>cégautóadó</t>
  </si>
  <si>
    <t>közművezetékek adója</t>
  </si>
  <si>
    <t>öröklési és ajándékozási illeték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</si>
  <si>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</si>
  <si>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</si>
  <si>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</si>
  <si>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</si>
  <si>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</si>
  <si>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</si>
  <si>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</si>
  <si>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</si>
  <si>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</si>
  <si>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</si>
  <si>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</si>
  <si>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</si>
  <si>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</si>
  <si>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</si>
  <si>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</si>
  <si>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</si>
  <si>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</si>
  <si>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</si>
  <si>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</si>
  <si>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</si>
  <si>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</si>
  <si>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</si>
  <si>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cégnyílvántartás bevételei</t>
  </si>
  <si>
    <t>eljárási illetékek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</si>
  <si>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</si>
  <si>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</si>
  <si>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</si>
  <si>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</si>
  <si>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</si>
  <si>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</si>
  <si>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</si>
  <si>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</si>
  <si>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</si>
  <si>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</si>
  <si>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ebből: államháztartáson belül</t>
  </si>
  <si>
    <t xml:space="preserve">Tulajdonosi bevételek 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</si>
  <si>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</si>
  <si>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</si>
  <si>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</si>
  <si>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</si>
  <si>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</si>
  <si>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</si>
  <si>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 xml:space="preserve">Kamatbevételek </t>
  </si>
  <si>
    <t>ebből: befektetési jegyek kamatbevételei</t>
  </si>
  <si>
    <t>ebből: fedezeti ügyletek kamatbevételei</t>
  </si>
  <si>
    <t xml:space="preserve">Egyéb pénzügyi műveletek bevételei 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</si>
  <si>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</si>
  <si>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</si>
  <si>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</si>
  <si>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</si>
  <si>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 xml:space="preserve">Egyéb működési bevételek </t>
  </si>
  <si>
    <t>Működési bevételek</t>
  </si>
  <si>
    <t xml:space="preserve">Immateriális javak értékesítése </t>
  </si>
  <si>
    <t>ebből: kiotói egységek és kibocsátási egységek eladásából befolyt eladási ár</t>
  </si>
  <si>
    <t xml:space="preserve">Ingatlanok értékesítése </t>
  </si>
  <si>
    <t>ebből: termőföld-eladás bevételei</t>
  </si>
  <si>
    <t xml:space="preserve">Részesedések értékesítése </t>
  </si>
  <si>
    <t>ebből: privatizációból származó bevétel</t>
  </si>
  <si>
    <t>Kiadások kormányzati funkciónként (Ft)</t>
  </si>
  <si>
    <t>Foglalkoztatottak egyéb személyi juttatása</t>
  </si>
  <si>
    <t>ebből:biztosítási díjak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</si>
  <si>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</si>
  <si>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</si>
  <si>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</si>
  <si>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</si>
  <si>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</si>
  <si>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</si>
  <si>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</si>
  <si>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</si>
  <si>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</si>
  <si>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>Kommunikációs szolgáltatások</t>
  </si>
  <si>
    <t xml:space="preserve">Bérleti és lízing díjak </t>
  </si>
  <si>
    <t>ebből: a közszféra és a magánszféra együttműködésén (PPP) alapuló szerződéses konstrukció</t>
  </si>
  <si>
    <t xml:space="preserve">Közvetített szolgáltatások  </t>
  </si>
  <si>
    <t xml:space="preserve">Egyéb szolgáltatások </t>
  </si>
  <si>
    <t>ebből: biztosítási díjak</t>
  </si>
  <si>
    <t xml:space="preserve">Kamatkiadások   </t>
  </si>
  <si>
    <t>ebből: fedezeti ügyletek kamatkiadásai</t>
  </si>
  <si>
    <t xml:space="preserve">Egyéb pénzügyi műveletek kiadásai  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</si>
  <si>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</si>
  <si>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</si>
  <si>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</si>
  <si>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</si>
  <si>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</si>
  <si>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</si>
  <si>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</si>
  <si>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</si>
  <si>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</si>
  <si>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</si>
  <si>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</si>
  <si>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</si>
  <si>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</si>
  <si>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</si>
  <si>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</si>
  <si>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</si>
  <si>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</si>
  <si>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</si>
  <si>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</si>
  <si>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</si>
  <si>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</si>
  <si>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</si>
  <si>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</si>
  <si>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</si>
  <si>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</si>
  <si>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</si>
  <si>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</si>
  <si>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</si>
  <si>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</si>
  <si>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</si>
  <si>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</si>
  <si>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</si>
  <si>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</si>
  <si>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</si>
  <si>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</si>
  <si>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</si>
  <si>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</si>
  <si>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</si>
  <si>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</si>
  <si>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</si>
  <si>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</si>
  <si>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</si>
  <si>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</si>
  <si>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</si>
  <si>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</si>
  <si>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</si>
  <si>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</si>
  <si>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</si>
  <si>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</si>
  <si>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</si>
  <si>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</si>
  <si>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</si>
  <si>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</si>
  <si>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</si>
  <si>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</si>
  <si>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Nemzetközi kötelezettségek </t>
  </si>
  <si>
    <t>ebből: Európai Unió</t>
  </si>
  <si>
    <t xml:space="preserve">Működési célú garancia- és kezességvállalásból származó kifizetés államháztartáson kívülre </t>
  </si>
  <si>
    <t>ebből: állami vagy önkormányzati tulajdonban lévő gazdasági társaságok tartozásai miatti kifizetések</t>
  </si>
  <si>
    <t>ebből: termőföld-vásárlás kiadásai</t>
  </si>
  <si>
    <t xml:space="preserve">Felhalmozási célú garancia- és kezességvállalásból származó kifizetés államháztartáson kívülre </t>
  </si>
  <si>
    <t xml:space="preserve"> </t>
  </si>
  <si>
    <t>Egyéb felhalmozási célú támogatások államháztartáson kívülre</t>
  </si>
  <si>
    <t>Költségvetési kiadások</t>
  </si>
  <si>
    <t>Finanszírozási kiadások</t>
  </si>
  <si>
    <t>K89</t>
  </si>
  <si>
    <t>B411</t>
  </si>
  <si>
    <t>B74</t>
  </si>
  <si>
    <t>5. bírság-, pótlék- és díjbevétel, valamint (az adóbevételeken belül található)</t>
  </si>
  <si>
    <t>Lakosságnak juttatott támogatások, szociális, rászorultsági jellegű ellátások (Ft)</t>
  </si>
  <si>
    <t>ÖNKORMÁNYZATI ELŐIRÁNYZATOK</t>
  </si>
  <si>
    <t>települési támogatás [Szoctv. 47.§ (1) bek. c) pont]</t>
  </si>
  <si>
    <t>Helyi adó és egyéb közhatalmi bevételek (Ft)</t>
  </si>
  <si>
    <t>Tárgyévi kifizetés (2020. évi ei.)</t>
  </si>
  <si>
    <t>2022.    évi kifizetés</t>
  </si>
  <si>
    <t>2023. év utáni kifizetések</t>
  </si>
  <si>
    <t>késedelmi pótlék</t>
  </si>
  <si>
    <t>adósságot keletkeztető ügyletekből és kezességvállalásokból fennálló kötelezettségek 2023.</t>
  </si>
  <si>
    <t>saját bevételek 2023.</t>
  </si>
  <si>
    <t>011130</t>
  </si>
  <si>
    <t>013320</t>
  </si>
  <si>
    <t>045160</t>
  </si>
  <si>
    <t>013350</t>
  </si>
  <si>
    <t>900020 Adóbevételek</t>
  </si>
  <si>
    <t>018010</t>
  </si>
  <si>
    <t>041233</t>
  </si>
  <si>
    <t>064010</t>
  </si>
  <si>
    <t>066020</t>
  </si>
  <si>
    <t>072111</t>
  </si>
  <si>
    <t>107060</t>
  </si>
  <si>
    <t>082044</t>
  </si>
  <si>
    <t>Mikosszéplak Község Önkormányzata 2020. költségvetés</t>
  </si>
  <si>
    <t>Bevételek kormányzati funkciónként  Ft)</t>
  </si>
  <si>
    <t>Reklám és propagandakiadás</t>
  </si>
  <si>
    <t>018030</t>
  </si>
  <si>
    <t xml:space="preserve">Előző év költségvetési maradványának igénybevétele </t>
  </si>
  <si>
    <t>B75</t>
  </si>
  <si>
    <t>Egyéb működési célú támogatások bevételei államháztartáson belülről elkülönített állami pénzalapoktól</t>
  </si>
  <si>
    <t>B65</t>
  </si>
  <si>
    <t>104037</t>
  </si>
  <si>
    <t>094260</t>
  </si>
  <si>
    <t>107051</t>
  </si>
  <si>
    <t>Összeg</t>
  </si>
  <si>
    <t>ÖNKORMÁNYZAT ELŐIRÁNYZATAI</t>
  </si>
  <si>
    <t>1.sz. melléklet</t>
  </si>
  <si>
    <t>1.sz.melléklet</t>
  </si>
  <si>
    <t>2.sz.melléklet</t>
  </si>
  <si>
    <t>3.sz.melléklet</t>
  </si>
  <si>
    <t>4.sz.melléklet</t>
  </si>
  <si>
    <t>7.sz. melléklet</t>
  </si>
  <si>
    <t>9.sz.melléklet</t>
  </si>
  <si>
    <t>10.sz.melléklet</t>
  </si>
  <si>
    <t>8.sz.melléklet</t>
  </si>
  <si>
    <t>11.sz.melléklet</t>
  </si>
  <si>
    <t>5.sz.melléklet</t>
  </si>
  <si>
    <t>6.sz.melléklet</t>
  </si>
  <si>
    <t>12.sz.melléklet</t>
  </si>
  <si>
    <t>13.sz.melléklet</t>
  </si>
  <si>
    <t>16.sz.melléklet</t>
  </si>
  <si>
    <t>14.sz.melléklet</t>
  </si>
  <si>
    <t>15.sz.melléklet</t>
  </si>
  <si>
    <t>Rábahídvég Község Önkormányzata 2020. évi költségvetése</t>
  </si>
  <si>
    <t>Közös Hivatal/011130</t>
  </si>
  <si>
    <t>045150</t>
  </si>
  <si>
    <t>051020</t>
  </si>
  <si>
    <t>091140</t>
  </si>
  <si>
    <t>074031</t>
  </si>
  <si>
    <t>106010</t>
  </si>
  <si>
    <t>082091</t>
  </si>
  <si>
    <t>082042</t>
  </si>
  <si>
    <t>081041</t>
  </si>
  <si>
    <t>084031</t>
  </si>
  <si>
    <t>900020</t>
  </si>
  <si>
    <t>EFOP/082092/</t>
  </si>
  <si>
    <t>EFOP/082091</t>
  </si>
  <si>
    <t>096015</t>
  </si>
  <si>
    <t>KEHOP/013350</t>
  </si>
  <si>
    <t>KÖFOP/013370</t>
  </si>
  <si>
    <t>Biztosítási bevételek</t>
  </si>
  <si>
    <t>Rábahídvég Község Önkormányzata 2020. költségvetés</t>
  </si>
  <si>
    <t>Rábahídvég Község Önkormányzata</t>
  </si>
  <si>
    <t>középfokú végzettségű, a költségvetési szerveknél foglalkoztatott egyéb munkavállaló (nem vezető)</t>
  </si>
  <si>
    <t>B8 Finanszírozási bevételek- önkormányzat projekthez történő hozzájárulása (pénzmaradvány előző évről)</t>
  </si>
  <si>
    <t xml:space="preserve">KEHOP-2.1.3-15-2017-00061.sz. "Rábahídvég és Püspökmolnári település ivóvízminőség javító program" </t>
  </si>
  <si>
    <t>EFOP-1.5.3-16-2017-00084 sz. EFOP pály.</t>
  </si>
  <si>
    <t>Rábahídvég Község Önkorámyzata 2020. költségvetés</t>
  </si>
  <si>
    <t xml:space="preserve">Kiküldetések kiadásai </t>
  </si>
  <si>
    <t>Biztosítók által fizetett kártérítés teljesítése</t>
  </si>
  <si>
    <t>Kimutatás a B113 rovat 2020.évi bontásáról</t>
  </si>
  <si>
    <t>B1131</t>
  </si>
  <si>
    <t>B1132</t>
  </si>
  <si>
    <t>Települési önkormányzatok egyes szociális és gyermekjóléti feladatainak támogatása</t>
  </si>
  <si>
    <t>Települési önkormányzatok gyermekétkeztetési feladatainak támogatása</t>
  </si>
  <si>
    <t xml:space="preserve">Rábahídvég Község Önkormányzata 2020.évi költségvetése </t>
  </si>
  <si>
    <t>Rábahídvég Község Önkormányzata 2020.évi költségvetése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</si>
</sst>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_-;\-* #,##0_-;_-* &quot;-&quot;_-;_-@_-"/>
    <numFmt numFmtId="170" formatCode="_-* #,##0.00\ &quot;HUF&quot;_-;\-* #,##0.00\ &quot;HUF&quot;_-;_-* &quot;-&quot;??\ &quot;HUF&quot;_-;_-@_-"/>
    <numFmt numFmtId="171" formatCode="_-* #,##0.00_-;\-* #,##0.00_-;_-* &quot;-&quot;??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0.0%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8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1"/>
      <color indexed="8"/>
      <name val="Bookman Old Style"/>
      <family val="1"/>
    </font>
    <font>
      <b/>
      <sz val="8"/>
      <color indexed="8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b/>
      <i/>
      <sz val="12"/>
      <name val="Bookman Old Style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Bookman Old Style"/>
      <family val="1"/>
    </font>
    <font>
      <sz val="10"/>
      <color indexed="40"/>
      <name val="Bookman Old Style"/>
      <family val="1"/>
    </font>
    <font>
      <i/>
      <sz val="8"/>
      <color indexed="30"/>
      <name val="Bookman Old Style"/>
      <family val="1"/>
    </font>
    <font>
      <b/>
      <sz val="8"/>
      <name val="Bookman Old Style"/>
      <family val="1"/>
    </font>
    <font>
      <i/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Calibri"/>
      <family val="2"/>
    </font>
    <font>
      <b/>
      <sz val="10"/>
      <color theme="1"/>
      <name val="Bookman Old Style"/>
      <family val="1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Bookman Old Style"/>
      <family val="1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12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31" fillId="3" borderId="0" applyNumberFormat="0" applyBorder="0" applyAlignment="0" applyProtection="0"/>
    <xf numFmtId="0" fontId="80" fillId="30" borderId="1" applyNumberFormat="0" applyAlignment="0" applyProtection="0"/>
    <xf numFmtId="0" fontId="33" fillId="31" borderId="2" applyNumberFormat="0" applyAlignment="0" applyProtection="0"/>
    <xf numFmtId="0" fontId="24" fillId="32" borderId="3" applyNumberFormat="0" applyAlignment="0" applyProtection="0"/>
    <xf numFmtId="0" fontId="81" fillId="0" borderId="0" applyNumberFormat="0" applyFill="0" applyBorder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85" fillId="33" borderId="7" applyNumberFormat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1" applyNumberFormat="0" applyFill="0" applyAlignment="0" applyProtection="0"/>
    <xf numFmtId="0" fontId="19" fillId="9" borderId="2" applyNumberFormat="0" applyAlignment="0" applyProtection="0"/>
    <xf numFmtId="0" fontId="1" fillId="34" borderId="12" applyNumberFormat="0" applyFont="0" applyAlignment="0" applyProtection="0"/>
    <xf numFmtId="0" fontId="79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79" fillId="38" borderId="0" applyNumberFormat="0" applyBorder="0" applyAlignment="0" applyProtection="0"/>
    <xf numFmtId="0" fontId="79" fillId="39" borderId="0" applyNumberFormat="0" applyBorder="0" applyAlignment="0" applyProtection="0"/>
    <xf numFmtId="0" fontId="79" fillId="40" borderId="0" applyNumberFormat="0" applyBorder="0" applyAlignment="0" applyProtection="0"/>
    <xf numFmtId="0" fontId="89" fillId="41" borderId="0" applyNumberFormat="0" applyBorder="0" applyAlignment="0" applyProtection="0"/>
    <xf numFmtId="0" fontId="90" fillId="42" borderId="13" applyNumberFormat="0" applyAlignment="0" applyProtection="0"/>
    <xf numFmtId="0" fontId="91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92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" fillId="44" borderId="15" applyNumberFormat="0" applyFont="0" applyAlignment="0" applyProtection="0"/>
    <xf numFmtId="0" fontId="28" fillId="31" borderId="16" applyNumberFormat="0" applyAlignment="0" applyProtection="0"/>
    <xf numFmtId="0" fontId="93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4" fillId="45" borderId="0" applyNumberFormat="0" applyBorder="0" applyAlignment="0" applyProtection="0"/>
    <xf numFmtId="0" fontId="95" fillId="46" borderId="0" applyNumberFormat="0" applyBorder="0" applyAlignment="0" applyProtection="0"/>
    <xf numFmtId="0" fontId="96" fillId="42" borderId="1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25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47" borderId="19" xfId="0" applyFont="1" applyFill="1" applyBorder="1" applyAlignment="1">
      <alignment horizontal="left" vertical="center"/>
    </xf>
    <xf numFmtId="0" fontId="5" fillId="48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8" fillId="48" borderId="19" xfId="0" applyFont="1" applyFill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9" fillId="47" borderId="19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9" xfId="0" applyBorder="1" applyAlignment="1">
      <alignment/>
    </xf>
    <xf numFmtId="0" fontId="5" fillId="0" borderId="19" xfId="0" applyFont="1" applyBorder="1" applyAlignment="1">
      <alignment vertical="center"/>
    </xf>
    <xf numFmtId="173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73" fontId="4" fillId="0" borderId="19" xfId="0" applyNumberFormat="1" applyFont="1" applyBorder="1" applyAlignment="1">
      <alignment vertical="center"/>
    </xf>
    <xf numFmtId="172" fontId="5" fillId="0" borderId="19" xfId="0" applyNumberFormat="1" applyFont="1" applyBorder="1" applyAlignment="1">
      <alignment horizontal="left" vertical="center"/>
    </xf>
    <xf numFmtId="0" fontId="6" fillId="12" borderId="19" xfId="0" applyFont="1" applyFill="1" applyBorder="1" applyAlignment="1">
      <alignment horizontal="left" vertical="center"/>
    </xf>
    <xf numFmtId="173" fontId="6" fillId="12" borderId="19" xfId="0" applyNumberFormat="1" applyFont="1" applyFill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0" fontId="9" fillId="12" borderId="19" xfId="0" applyFont="1" applyFill="1" applyBorder="1" applyAlignment="1">
      <alignment horizontal="left" vertical="center"/>
    </xf>
    <xf numFmtId="0" fontId="6" fillId="12" borderId="19" xfId="0" applyFont="1" applyFill="1" applyBorder="1" applyAlignment="1">
      <alignment horizontal="left" vertical="center" wrapText="1"/>
    </xf>
    <xf numFmtId="0" fontId="16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6" fillId="18" borderId="19" xfId="0" applyFont="1" applyFill="1" applyBorder="1" applyAlignment="1">
      <alignment/>
    </xf>
    <xf numFmtId="0" fontId="12" fillId="18" borderId="19" xfId="0" applyFont="1" applyFill="1" applyBorder="1" applyAlignment="1">
      <alignment/>
    </xf>
    <xf numFmtId="0" fontId="10" fillId="47" borderId="19" xfId="0" applyFont="1" applyFill="1" applyBorder="1" applyAlignment="1">
      <alignment vertical="center"/>
    </xf>
    <xf numFmtId="0" fontId="11" fillId="47" borderId="19" xfId="0" applyFont="1" applyFill="1" applyBorder="1" applyAlignment="1">
      <alignment horizontal="left" vertical="center" wrapText="1"/>
    </xf>
    <xf numFmtId="0" fontId="9" fillId="12" borderId="19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 wrapText="1"/>
    </xf>
    <xf numFmtId="173" fontId="11" fillId="0" borderId="19" xfId="0" applyNumberFormat="1" applyFont="1" applyBorder="1" applyAlignment="1">
      <alignment vertical="center"/>
    </xf>
    <xf numFmtId="0" fontId="36" fillId="0" borderId="19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9" xfId="94" applyFont="1" applyBorder="1" applyAlignment="1">
      <alignment horizontal="left" vertical="center" wrapText="1"/>
      <protection/>
    </xf>
    <xf numFmtId="0" fontId="8" fillId="0" borderId="19" xfId="94" applyFont="1" applyBorder="1" applyAlignment="1">
      <alignment horizontal="left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38" fillId="49" borderId="19" xfId="0" applyFont="1" applyFill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/>
    </xf>
    <xf numFmtId="0" fontId="11" fillId="49" borderId="19" xfId="0" applyFont="1" applyFill="1" applyBorder="1" applyAlignment="1">
      <alignment horizontal="left" vertical="center"/>
    </xf>
    <xf numFmtId="0" fontId="39" fillId="0" borderId="19" xfId="0" applyFont="1" applyBorder="1" applyAlignment="1">
      <alignment/>
    </xf>
    <xf numFmtId="0" fontId="39" fillId="0" borderId="19" xfId="0" applyFont="1" applyBorder="1" applyAlignment="1">
      <alignment wrapText="1"/>
    </xf>
    <xf numFmtId="0" fontId="40" fillId="0" borderId="0" xfId="76" applyFont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18" borderId="19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9" xfId="0" applyFont="1" applyBorder="1" applyAlignment="1">
      <alignment wrapText="1"/>
    </xf>
    <xf numFmtId="0" fontId="15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18" borderId="19" xfId="0" applyFont="1" applyFill="1" applyBorder="1" applyAlignment="1">
      <alignment/>
    </xf>
    <xf numFmtId="0" fontId="9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0" fillId="47" borderId="19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46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8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8" fillId="0" borderId="19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3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35" fillId="0" borderId="1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right" vertical="center" wrapText="1"/>
    </xf>
    <xf numFmtId="0" fontId="11" fillId="18" borderId="19" xfId="0" applyFont="1" applyFill="1" applyBorder="1" applyAlignment="1">
      <alignment/>
    </xf>
    <xf numFmtId="0" fontId="6" fillId="0" borderId="19" xfId="0" applyFont="1" applyBorder="1" applyAlignment="1">
      <alignment horizontal="right" vertical="center" wrapText="1"/>
    </xf>
    <xf numFmtId="0" fontId="6" fillId="18" borderId="19" xfId="0" applyFont="1" applyFill="1" applyBorder="1" applyAlignment="1">
      <alignment horizontal="right"/>
    </xf>
    <xf numFmtId="0" fontId="2" fillId="0" borderId="0" xfId="93">
      <alignment/>
      <protection/>
    </xf>
    <xf numFmtId="0" fontId="3" fillId="0" borderId="20" xfId="93" applyFont="1" applyBorder="1" applyAlignment="1">
      <alignment horizontal="center"/>
      <protection/>
    </xf>
    <xf numFmtId="0" fontId="3" fillId="0" borderId="20" xfId="93" applyFont="1" applyBorder="1">
      <alignment/>
      <protection/>
    </xf>
    <xf numFmtId="0" fontId="51" fillId="0" borderId="21" xfId="93" applyFont="1" applyBorder="1" applyAlignment="1">
      <alignment horizontal="center"/>
      <protection/>
    </xf>
    <xf numFmtId="0" fontId="3" fillId="0" borderId="21" xfId="93" applyFont="1" applyBorder="1">
      <alignment/>
      <protection/>
    </xf>
    <xf numFmtId="0" fontId="2" fillId="0" borderId="22" xfId="93" applyBorder="1">
      <alignment/>
      <protection/>
    </xf>
    <xf numFmtId="0" fontId="2" fillId="0" borderId="23" xfId="93" applyBorder="1">
      <alignment/>
      <protection/>
    </xf>
    <xf numFmtId="0" fontId="2" fillId="0" borderId="24" xfId="93" applyBorder="1">
      <alignment/>
      <protection/>
    </xf>
    <xf numFmtId="0" fontId="2" fillId="0" borderId="25" xfId="93" applyBorder="1">
      <alignment/>
      <protection/>
    </xf>
    <xf numFmtId="0" fontId="2" fillId="0" borderId="26" xfId="93" applyBorder="1">
      <alignment/>
      <protection/>
    </xf>
    <xf numFmtId="3" fontId="2" fillId="0" borderId="27" xfId="93" applyNumberFormat="1" applyBorder="1">
      <alignment/>
      <protection/>
    </xf>
    <xf numFmtId="3" fontId="2" fillId="0" borderId="28" xfId="93" applyNumberFormat="1" applyBorder="1">
      <alignment/>
      <protection/>
    </xf>
    <xf numFmtId="3" fontId="2" fillId="0" borderId="29" xfId="93" applyNumberFormat="1" applyBorder="1">
      <alignment/>
      <protection/>
    </xf>
    <xf numFmtId="3" fontId="3" fillId="0" borderId="28" xfId="93" applyNumberFormat="1" applyFont="1" applyBorder="1">
      <alignment/>
      <protection/>
    </xf>
    <xf numFmtId="0" fontId="50" fillId="0" borderId="26" xfId="93" applyFont="1" applyBorder="1">
      <alignment/>
      <protection/>
    </xf>
    <xf numFmtId="3" fontId="50" fillId="0" borderId="27" xfId="93" applyNumberFormat="1" applyFont="1" applyBorder="1">
      <alignment/>
      <protection/>
    </xf>
    <xf numFmtId="3" fontId="50" fillId="0" borderId="28" xfId="93" applyNumberFormat="1" applyFont="1" applyBorder="1">
      <alignment/>
      <protection/>
    </xf>
    <xf numFmtId="3" fontId="50" fillId="0" borderId="29" xfId="93" applyNumberFormat="1" applyFont="1" applyBorder="1">
      <alignment/>
      <protection/>
    </xf>
    <xf numFmtId="0" fontId="2" fillId="0" borderId="26" xfId="93" applyFont="1" applyBorder="1">
      <alignment/>
      <protection/>
    </xf>
    <xf numFmtId="3" fontId="2" fillId="0" borderId="27" xfId="93" applyNumberFormat="1" applyFont="1" applyBorder="1">
      <alignment/>
      <protection/>
    </xf>
    <xf numFmtId="3" fontId="2" fillId="0" borderId="28" xfId="93" applyNumberFormat="1" applyFont="1" applyBorder="1">
      <alignment/>
      <protection/>
    </xf>
    <xf numFmtId="3" fontId="2" fillId="0" borderId="29" xfId="93" applyNumberFormat="1" applyFont="1" applyBorder="1">
      <alignment/>
      <protection/>
    </xf>
    <xf numFmtId="0" fontId="2" fillId="0" borderId="30" xfId="93" applyBorder="1">
      <alignment/>
      <protection/>
    </xf>
    <xf numFmtId="3" fontId="2" fillId="0" borderId="31" xfId="93" applyNumberFormat="1" applyBorder="1">
      <alignment/>
      <protection/>
    </xf>
    <xf numFmtId="3" fontId="2" fillId="0" borderId="32" xfId="93" applyNumberFormat="1" applyBorder="1">
      <alignment/>
      <protection/>
    </xf>
    <xf numFmtId="3" fontId="2" fillId="0" borderId="33" xfId="93" applyNumberFormat="1" applyBorder="1">
      <alignment/>
      <protection/>
    </xf>
    <xf numFmtId="3" fontId="3" fillId="0" borderId="32" xfId="93" applyNumberFormat="1" applyFont="1" applyBorder="1">
      <alignment/>
      <protection/>
    </xf>
    <xf numFmtId="0" fontId="3" fillId="0" borderId="34" xfId="93" applyFont="1" applyBorder="1">
      <alignment/>
      <protection/>
    </xf>
    <xf numFmtId="3" fontId="3" fillId="0" borderId="35" xfId="93" applyNumberFormat="1" applyFont="1" applyBorder="1">
      <alignment/>
      <protection/>
    </xf>
    <xf numFmtId="3" fontId="3" fillId="0" borderId="36" xfId="93" applyNumberFormat="1" applyFont="1" applyBorder="1">
      <alignment/>
      <protection/>
    </xf>
    <xf numFmtId="3" fontId="3" fillId="0" borderId="37" xfId="93" applyNumberFormat="1" applyFont="1" applyBorder="1">
      <alignment/>
      <protection/>
    </xf>
    <xf numFmtId="0" fontId="3" fillId="0" borderId="38" xfId="93" applyFont="1" applyBorder="1">
      <alignment/>
      <protection/>
    </xf>
    <xf numFmtId="3" fontId="2" fillId="0" borderId="23" xfId="93" applyNumberFormat="1" applyBorder="1">
      <alignment/>
      <protection/>
    </xf>
    <xf numFmtId="3" fontId="2" fillId="0" borderId="24" xfId="93" applyNumberFormat="1" applyBorder="1">
      <alignment/>
      <protection/>
    </xf>
    <xf numFmtId="3" fontId="2" fillId="0" borderId="25" xfId="93" applyNumberFormat="1" applyBorder="1">
      <alignment/>
      <protection/>
    </xf>
    <xf numFmtId="0" fontId="50" fillId="0" borderId="27" xfId="93" applyFont="1" applyBorder="1">
      <alignment/>
      <protection/>
    </xf>
    <xf numFmtId="0" fontId="2" fillId="0" borderId="28" xfId="93" applyBorder="1">
      <alignment/>
      <protection/>
    </xf>
    <xf numFmtId="0" fontId="2" fillId="0" borderId="29" xfId="93" applyBorder="1">
      <alignment/>
      <protection/>
    </xf>
    <xf numFmtId="0" fontId="3" fillId="0" borderId="28" xfId="93" applyFont="1" applyBorder="1">
      <alignment/>
      <protection/>
    </xf>
    <xf numFmtId="0" fontId="2" fillId="0" borderId="27" xfId="93" applyBorder="1">
      <alignment/>
      <protection/>
    </xf>
    <xf numFmtId="0" fontId="52" fillId="0" borderId="26" xfId="93" applyFont="1" applyBorder="1">
      <alignment/>
      <protection/>
    </xf>
    <xf numFmtId="0" fontId="2" fillId="0" borderId="31" xfId="93" applyBorder="1">
      <alignment/>
      <protection/>
    </xf>
    <xf numFmtId="0" fontId="2" fillId="0" borderId="32" xfId="93" applyBorder="1">
      <alignment/>
      <protection/>
    </xf>
    <xf numFmtId="0" fontId="2" fillId="0" borderId="33" xfId="93" applyBorder="1">
      <alignment/>
      <protection/>
    </xf>
    <xf numFmtId="0" fontId="3" fillId="0" borderId="35" xfId="93" applyFont="1" applyBorder="1">
      <alignment/>
      <protection/>
    </xf>
    <xf numFmtId="0" fontId="3" fillId="0" borderId="36" xfId="93" applyFont="1" applyBorder="1">
      <alignment/>
      <protection/>
    </xf>
    <xf numFmtId="0" fontId="44" fillId="0" borderId="0" xfId="0" applyFont="1" applyAlignment="1">
      <alignment/>
    </xf>
    <xf numFmtId="0" fontId="53" fillId="0" borderId="0" xfId="93" applyFont="1">
      <alignment/>
      <protection/>
    </xf>
    <xf numFmtId="0" fontId="44" fillId="0" borderId="0" xfId="0" applyFont="1" applyAlignment="1">
      <alignment horizontal="right"/>
    </xf>
    <xf numFmtId="0" fontId="55" fillId="0" borderId="19" xfId="0" applyFont="1" applyBorder="1" applyAlignment="1">
      <alignment/>
    </xf>
    <xf numFmtId="0" fontId="11" fillId="47" borderId="0" xfId="0" applyFont="1" applyFill="1" applyAlignment="1">
      <alignment/>
    </xf>
    <xf numFmtId="0" fontId="0" fillId="47" borderId="0" xfId="0" applyFill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4" fillId="31" borderId="19" xfId="0" applyFont="1" applyFill="1" applyBorder="1" applyAlignment="1">
      <alignment horizontal="center" vertical="center"/>
    </xf>
    <xf numFmtId="0" fontId="4" fillId="31" borderId="19" xfId="0" applyFont="1" applyFill="1" applyBorder="1" applyAlignment="1">
      <alignment horizontal="center" vertical="center" wrapText="1"/>
    </xf>
    <xf numFmtId="3" fontId="16" fillId="0" borderId="19" xfId="0" applyNumberFormat="1" applyFont="1" applyBorder="1" applyAlignment="1">
      <alignment/>
    </xf>
    <xf numFmtId="173" fontId="11" fillId="49" borderId="19" xfId="0" applyNumberFormat="1" applyFont="1" applyFill="1" applyBorder="1" applyAlignment="1">
      <alignment vertical="center"/>
    </xf>
    <xf numFmtId="0" fontId="6" fillId="18" borderId="19" xfId="0" applyFont="1" applyFill="1" applyBorder="1" applyAlignment="1">
      <alignment/>
    </xf>
    <xf numFmtId="0" fontId="12" fillId="18" borderId="19" xfId="0" applyFont="1" applyFill="1" applyBorder="1" applyAlignment="1">
      <alignment/>
    </xf>
    <xf numFmtId="0" fontId="6" fillId="5" borderId="19" xfId="0" applyFont="1" applyFill="1" applyBorder="1" applyAlignment="1">
      <alignment/>
    </xf>
    <xf numFmtId="179" fontId="16" fillId="31" borderId="19" xfId="0" applyNumberFormat="1" applyFont="1" applyFill="1" applyBorder="1" applyAlignment="1">
      <alignment/>
    </xf>
    <xf numFmtId="179" fontId="11" fillId="31" borderId="19" xfId="0" applyNumberFormat="1" applyFont="1" applyFill="1" applyBorder="1" applyAlignment="1">
      <alignment/>
    </xf>
    <xf numFmtId="0" fontId="56" fillId="0" borderId="19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8" fillId="0" borderId="19" xfId="0" applyFont="1" applyBorder="1" applyAlignment="1">
      <alignment wrapText="1"/>
    </xf>
    <xf numFmtId="0" fontId="8" fillId="0" borderId="19" xfId="0" applyFont="1" applyBorder="1" applyAlignment="1">
      <alignment/>
    </xf>
    <xf numFmtId="3" fontId="8" fillId="0" borderId="19" xfId="0" applyNumberFormat="1" applyFont="1" applyBorder="1" applyAlignment="1">
      <alignment/>
    </xf>
    <xf numFmtId="0" fontId="56" fillId="0" borderId="19" xfId="0" applyFont="1" applyBorder="1" applyAlignment="1">
      <alignment/>
    </xf>
    <xf numFmtId="3" fontId="56" fillId="0" borderId="19" xfId="0" applyNumberFormat="1" applyFont="1" applyBorder="1" applyAlignment="1">
      <alignment/>
    </xf>
    <xf numFmtId="0" fontId="59" fillId="0" borderId="19" xfId="0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/>
    </xf>
    <xf numFmtId="0" fontId="11" fillId="0" borderId="19" xfId="0" applyFont="1" applyBorder="1" applyAlignment="1">
      <alignment horizontal="justify"/>
    </xf>
    <xf numFmtId="0" fontId="54" fillId="0" borderId="19" xfId="0" applyFont="1" applyBorder="1" applyAlignment="1">
      <alignment horizontal="justify"/>
    </xf>
    <xf numFmtId="0" fontId="16" fillId="0" borderId="19" xfId="0" applyFont="1" applyBorder="1" applyAlignment="1">
      <alignment horizontal="left" vertical="center"/>
    </xf>
    <xf numFmtId="0" fontId="61" fillId="0" borderId="0" xfId="0" applyFont="1" applyAlignment="1">
      <alignment horizontal="justify"/>
    </xf>
    <xf numFmtId="0" fontId="62" fillId="0" borderId="0" xfId="0" applyFont="1" applyAlignment="1">
      <alignment horizontal="justify"/>
    </xf>
    <xf numFmtId="0" fontId="60" fillId="0" borderId="0" xfId="0" applyFont="1" applyAlignment="1">
      <alignment horizontal="justify"/>
    </xf>
    <xf numFmtId="0" fontId="30" fillId="0" borderId="0" xfId="0" applyFont="1" applyAlignment="1">
      <alignment horizontal="center"/>
    </xf>
    <xf numFmtId="0" fontId="5" fillId="0" borderId="19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3" fontId="52" fillId="0" borderId="28" xfId="93" applyNumberFormat="1" applyFont="1" applyBorder="1">
      <alignment/>
      <protection/>
    </xf>
    <xf numFmtId="0" fontId="93" fillId="0" borderId="19" xfId="0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97" fillId="0" borderId="19" xfId="0" applyFont="1" applyBorder="1" applyAlignment="1">
      <alignment/>
    </xf>
    <xf numFmtId="0" fontId="98" fillId="0" borderId="19" xfId="0" applyFont="1" applyBorder="1" applyAlignment="1">
      <alignment/>
    </xf>
    <xf numFmtId="3" fontId="99" fillId="0" borderId="28" xfId="93" applyNumberFormat="1" applyFont="1" applyBorder="1">
      <alignment/>
      <protection/>
    </xf>
    <xf numFmtId="3" fontId="100" fillId="0" borderId="27" xfId="93" applyNumberFormat="1" applyFont="1" applyBorder="1">
      <alignment/>
      <protection/>
    </xf>
    <xf numFmtId="0" fontId="97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3" fontId="43" fillId="0" borderId="19" xfId="0" applyNumberFormat="1" applyFont="1" applyBorder="1" applyAlignment="1">
      <alignment/>
    </xf>
    <xf numFmtId="3" fontId="55" fillId="0" borderId="19" xfId="0" applyNumberFormat="1" applyFont="1" applyBorder="1" applyAlignment="1">
      <alignment/>
    </xf>
    <xf numFmtId="3" fontId="55" fillId="49" borderId="19" xfId="0" applyNumberFormat="1" applyFont="1" applyFill="1" applyBorder="1" applyAlignment="1">
      <alignment/>
    </xf>
    <xf numFmtId="3" fontId="55" fillId="50" borderId="19" xfId="0" applyNumberFormat="1" applyFont="1" applyFill="1" applyBorder="1" applyAlignment="1">
      <alignment/>
    </xf>
    <xf numFmtId="3" fontId="55" fillId="18" borderId="19" xfId="0" applyNumberFormat="1" applyFont="1" applyFill="1" applyBorder="1" applyAlignment="1">
      <alignment/>
    </xf>
    <xf numFmtId="3" fontId="43" fillId="31" borderId="19" xfId="0" applyNumberFormat="1" applyFont="1" applyFill="1" applyBorder="1" applyAlignment="1">
      <alignment/>
    </xf>
    <xf numFmtId="3" fontId="63" fillId="0" borderId="19" xfId="0" applyNumberFormat="1" applyFont="1" applyBorder="1" applyAlignment="1">
      <alignment/>
    </xf>
    <xf numFmtId="3" fontId="55" fillId="21" borderId="19" xfId="0" applyNumberFormat="1" applyFont="1" applyFill="1" applyBorder="1" applyAlignment="1">
      <alignment/>
    </xf>
    <xf numFmtId="0" fontId="13" fillId="0" borderId="0" xfId="0" applyFont="1" applyAlignment="1">
      <alignment horizontal="center" wrapText="1"/>
    </xf>
    <xf numFmtId="0" fontId="103" fillId="0" borderId="0" xfId="0" applyFont="1" applyAlignment="1">
      <alignment/>
    </xf>
    <xf numFmtId="0" fontId="10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04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47" borderId="19" xfId="0" applyFont="1" applyFill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 wrapText="1"/>
    </xf>
    <xf numFmtId="0" fontId="36" fillId="48" borderId="19" xfId="0" applyFont="1" applyFill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/>
    </xf>
    <xf numFmtId="0" fontId="7" fillId="47" borderId="19" xfId="0" applyFont="1" applyFill="1" applyBorder="1" applyAlignment="1">
      <alignment horizontal="left" vertical="center" wrapText="1"/>
    </xf>
    <xf numFmtId="0" fontId="7" fillId="12" borderId="19" xfId="0" applyFont="1" applyFill="1" applyBorder="1" applyAlignment="1">
      <alignment horizontal="left" vertical="center" wrapText="1"/>
    </xf>
    <xf numFmtId="0" fontId="4" fillId="12" borderId="19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wrapText="1"/>
    </xf>
    <xf numFmtId="0" fontId="10" fillId="0" borderId="19" xfId="0" applyFont="1" applyBorder="1" applyAlignment="1">
      <alignment vertical="center" wrapText="1"/>
    </xf>
    <xf numFmtId="0" fontId="9" fillId="12" borderId="19" xfId="0" applyFont="1" applyFill="1" applyBorder="1" applyAlignment="1">
      <alignment vertical="center" wrapText="1"/>
    </xf>
    <xf numFmtId="0" fontId="6" fillId="18" borderId="19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55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/>
    </xf>
    <xf numFmtId="172" fontId="65" fillId="0" borderId="19" xfId="0" applyNumberFormat="1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/>
    </xf>
    <xf numFmtId="0" fontId="55" fillId="47" borderId="19" xfId="0" applyFont="1" applyFill="1" applyBorder="1" applyAlignment="1">
      <alignment horizontal="left" vertical="center" wrapText="1"/>
    </xf>
    <xf numFmtId="0" fontId="55" fillId="47" borderId="19" xfId="0" applyFont="1" applyFill="1" applyBorder="1" applyAlignment="1">
      <alignment horizontal="left" vertical="center"/>
    </xf>
    <xf numFmtId="172" fontId="43" fillId="0" borderId="19" xfId="0" applyNumberFormat="1" applyFont="1" applyBorder="1" applyAlignment="1">
      <alignment horizontal="left" vertical="center" wrapText="1"/>
    </xf>
    <xf numFmtId="0" fontId="43" fillId="48" borderId="19" xfId="0" applyFont="1" applyFill="1" applyBorder="1" applyAlignment="1">
      <alignment horizontal="left" vertical="center" wrapText="1"/>
    </xf>
    <xf numFmtId="0" fontId="66" fillId="0" borderId="19" xfId="0" applyFont="1" applyBorder="1" applyAlignment="1">
      <alignment vertical="center" wrapText="1"/>
    </xf>
    <xf numFmtId="0" fontId="63" fillId="0" borderId="19" xfId="0" applyFont="1" applyBorder="1" applyAlignment="1">
      <alignment vertical="center" wrapText="1"/>
    </xf>
    <xf numFmtId="0" fontId="63" fillId="0" borderId="19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/>
    </xf>
    <xf numFmtId="0" fontId="66" fillId="48" borderId="19" xfId="0" applyFont="1" applyFill="1" applyBorder="1" applyAlignment="1">
      <alignment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48" borderId="19" xfId="0" applyFont="1" applyFill="1" applyBorder="1" applyAlignment="1">
      <alignment horizontal="left" vertical="center" wrapText="1"/>
    </xf>
    <xf numFmtId="0" fontId="63" fillId="48" borderId="19" xfId="0" applyFont="1" applyFill="1" applyBorder="1" applyAlignment="1">
      <alignment horizontal="left" vertical="center" wrapText="1"/>
    </xf>
    <xf numFmtId="0" fontId="66" fillId="47" borderId="19" xfId="0" applyFont="1" applyFill="1" applyBorder="1" applyAlignment="1">
      <alignment vertical="center" wrapText="1"/>
    </xf>
    <xf numFmtId="0" fontId="65" fillId="0" borderId="19" xfId="0" applyFont="1" applyBorder="1" applyAlignment="1">
      <alignment vertical="center" wrapText="1"/>
    </xf>
    <xf numFmtId="0" fontId="65" fillId="0" borderId="19" xfId="0" applyFont="1" applyBorder="1" applyAlignment="1">
      <alignment horizontal="left" vertical="center" wrapText="1"/>
    </xf>
    <xf numFmtId="0" fontId="66" fillId="47" borderId="19" xfId="0" applyFont="1" applyFill="1" applyBorder="1" applyAlignment="1">
      <alignment horizontal="left" vertical="center" wrapText="1"/>
    </xf>
    <xf numFmtId="0" fontId="66" fillId="12" borderId="19" xfId="0" applyFont="1" applyFill="1" applyBorder="1" applyAlignment="1">
      <alignment horizontal="left" vertical="center" wrapText="1"/>
    </xf>
    <xf numFmtId="0" fontId="55" fillId="12" borderId="19" xfId="0" applyFont="1" applyFill="1" applyBorder="1" applyAlignment="1">
      <alignment horizontal="left" vertical="center" wrapText="1"/>
    </xf>
    <xf numFmtId="0" fontId="66" fillId="12" borderId="19" xfId="0" applyFont="1" applyFill="1" applyBorder="1" applyAlignment="1">
      <alignment vertical="center" wrapText="1"/>
    </xf>
    <xf numFmtId="0" fontId="55" fillId="18" borderId="19" xfId="0" applyFont="1" applyFill="1" applyBorder="1" applyAlignment="1">
      <alignment wrapText="1"/>
    </xf>
    <xf numFmtId="0" fontId="43" fillId="18" borderId="19" xfId="0" applyFont="1" applyFill="1" applyBorder="1" applyAlignment="1">
      <alignment/>
    </xf>
    <xf numFmtId="0" fontId="0" fillId="0" borderId="0" xfId="0" applyAlignment="1">
      <alignment wrapText="1"/>
    </xf>
    <xf numFmtId="0" fontId="67" fillId="0" borderId="0" xfId="0" applyFont="1" applyAlignment="1">
      <alignment horizontal="center" wrapText="1"/>
    </xf>
    <xf numFmtId="0" fontId="11" fillId="0" borderId="19" xfId="0" applyFont="1" applyBorder="1" applyAlignment="1">
      <alignment horizontal="center"/>
    </xf>
    <xf numFmtId="0" fontId="7" fillId="48" borderId="19" xfId="0" applyFont="1" applyFill="1" applyBorder="1" applyAlignment="1">
      <alignment horizontal="left" vertical="center" wrapText="1"/>
    </xf>
    <xf numFmtId="0" fontId="9" fillId="47" borderId="19" xfId="0" applyFont="1" applyFill="1" applyBorder="1" applyAlignment="1">
      <alignment vertical="center" wrapText="1"/>
    </xf>
    <xf numFmtId="0" fontId="105" fillId="0" borderId="0" xfId="0" applyFont="1" applyAlignment="1">
      <alignment/>
    </xf>
    <xf numFmtId="0" fontId="93" fillId="0" borderId="0" xfId="0" applyFont="1" applyAlignment="1">
      <alignment/>
    </xf>
    <xf numFmtId="0" fontId="0" fillId="0" borderId="39" xfId="0" applyBorder="1" applyAlignment="1">
      <alignment/>
    </xf>
    <xf numFmtId="0" fontId="16" fillId="0" borderId="0" xfId="0" applyFont="1" applyAlignment="1">
      <alignment wrapText="1"/>
    </xf>
    <xf numFmtId="0" fontId="4" fillId="0" borderId="0" xfId="0" applyFont="1" applyAlignment="1">
      <alignment/>
    </xf>
    <xf numFmtId="0" fontId="106" fillId="0" borderId="0" xfId="0" applyFont="1" applyAlignment="1">
      <alignment/>
    </xf>
    <xf numFmtId="49" fontId="55" fillId="0" borderId="19" xfId="0" applyNumberFormat="1" applyFont="1" applyFill="1" applyBorder="1" applyAlignment="1">
      <alignment wrapText="1"/>
    </xf>
    <xf numFmtId="3" fontId="43" fillId="0" borderId="19" xfId="0" applyNumberFormat="1" applyFont="1" applyFill="1" applyBorder="1" applyAlignment="1">
      <alignment/>
    </xf>
    <xf numFmtId="0" fontId="0" fillId="0" borderId="25" xfId="0" applyFill="1" applyBorder="1" applyAlignment="1">
      <alignment wrapText="1"/>
    </xf>
    <xf numFmtId="3" fontId="15" fillId="0" borderId="19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0" fillId="0" borderId="25" xfId="0" applyFill="1" applyBorder="1" applyAlignment="1">
      <alignment wrapText="1"/>
    </xf>
    <xf numFmtId="3" fontId="0" fillId="0" borderId="19" xfId="0" applyNumberFormat="1" applyFill="1" applyBorder="1" applyAlignment="1">
      <alignment/>
    </xf>
    <xf numFmtId="3" fontId="104" fillId="0" borderId="19" xfId="0" applyNumberFormat="1" applyFont="1" applyBorder="1" applyAlignment="1">
      <alignment/>
    </xf>
    <xf numFmtId="0" fontId="107" fillId="0" borderId="19" xfId="0" applyFont="1" applyBorder="1" applyAlignment="1">
      <alignment horizontal="left" vertical="center" wrapText="1"/>
    </xf>
    <xf numFmtId="0" fontId="107" fillId="0" borderId="19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3" fontId="16" fillId="0" borderId="19" xfId="0" applyNumberFormat="1" applyFont="1" applyBorder="1" applyAlignment="1">
      <alignment horizontal="right"/>
    </xf>
    <xf numFmtId="3" fontId="16" fillId="0" borderId="19" xfId="0" applyNumberFormat="1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wrapText="1"/>
    </xf>
    <xf numFmtId="3" fontId="0" fillId="0" borderId="19" xfId="0" applyNumberFormat="1" applyBorder="1" applyAlignment="1">
      <alignment/>
    </xf>
    <xf numFmtId="49" fontId="66" fillId="0" borderId="19" xfId="0" applyNumberFormat="1" applyFont="1" applyFill="1" applyBorder="1" applyAlignment="1">
      <alignment wrapText="1"/>
    </xf>
    <xf numFmtId="49" fontId="7" fillId="0" borderId="19" xfId="0" applyNumberFormat="1" applyFont="1" applyFill="1" applyBorder="1" applyAlignment="1">
      <alignment/>
    </xf>
    <xf numFmtId="3" fontId="63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3" fontId="4" fillId="0" borderId="19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97" fillId="0" borderId="19" xfId="0" applyNumberFormat="1" applyFont="1" applyBorder="1" applyAlignment="1">
      <alignment/>
    </xf>
    <xf numFmtId="3" fontId="98" fillId="0" borderId="19" xfId="0" applyNumberFormat="1" applyFont="1" applyBorder="1" applyAlignment="1">
      <alignment/>
    </xf>
    <xf numFmtId="2" fontId="35" fillId="0" borderId="19" xfId="0" applyNumberFormat="1" applyFont="1" applyBorder="1" applyAlignment="1">
      <alignment wrapText="1"/>
    </xf>
    <xf numFmtId="3" fontId="93" fillId="0" borderId="19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2" fillId="0" borderId="40" xfId="93" applyBorder="1" applyAlignment="1">
      <alignment horizontal="center"/>
      <protection/>
    </xf>
    <xf numFmtId="0" fontId="2" fillId="0" borderId="41" xfId="93" applyBorder="1" applyAlignment="1">
      <alignment horizontal="center"/>
      <protection/>
    </xf>
    <xf numFmtId="0" fontId="2" fillId="0" borderId="42" xfId="93" applyBorder="1" applyAlignment="1">
      <alignment horizontal="center"/>
      <protection/>
    </xf>
    <xf numFmtId="0" fontId="2" fillId="0" borderId="43" xfId="93" applyBorder="1" applyAlignment="1">
      <alignment horizontal="center"/>
      <protection/>
    </xf>
    <xf numFmtId="0" fontId="2" fillId="0" borderId="44" xfId="93" applyBorder="1" applyAlignment="1">
      <alignment horizontal="center"/>
      <protection/>
    </xf>
    <xf numFmtId="0" fontId="3" fillId="0" borderId="0" xfId="93" applyFont="1" applyAlignment="1">
      <alignment horizontal="center"/>
      <protection/>
    </xf>
    <xf numFmtId="0" fontId="50" fillId="0" borderId="0" xfId="93" applyFont="1" applyAlignment="1">
      <alignment horizontal="right"/>
      <protection/>
    </xf>
    <xf numFmtId="0" fontId="3" fillId="0" borderId="42" xfId="93" applyFont="1" applyBorder="1" applyAlignment="1">
      <alignment horizontal="center"/>
      <protection/>
    </xf>
    <xf numFmtId="0" fontId="3" fillId="0" borderId="44" xfId="93" applyFont="1" applyBorder="1" applyAlignment="1">
      <alignment horizontal="center"/>
      <protection/>
    </xf>
    <xf numFmtId="0" fontId="2" fillId="0" borderId="45" xfId="93" applyBorder="1" applyAlignment="1">
      <alignment horizontal="center"/>
      <protection/>
    </xf>
    <xf numFmtId="0" fontId="2" fillId="0" borderId="46" xfId="93" applyBorder="1" applyAlignment="1">
      <alignment horizontal="center"/>
      <protection/>
    </xf>
    <xf numFmtId="0" fontId="2" fillId="0" borderId="47" xfId="93" applyBorder="1" applyAlignment="1">
      <alignment horizontal="center"/>
      <protection/>
    </xf>
    <xf numFmtId="0" fontId="2" fillId="0" borderId="48" xfId="93" applyBorder="1" applyAlignment="1">
      <alignment horizontal="center"/>
      <protection/>
    </xf>
    <xf numFmtId="0" fontId="3" fillId="0" borderId="46" xfId="93" applyFont="1" applyBorder="1" applyAlignment="1">
      <alignment horizontal="center"/>
      <protection/>
    </xf>
    <xf numFmtId="0" fontId="3" fillId="0" borderId="48" xfId="93" applyFont="1" applyBorder="1" applyAlignment="1">
      <alignment horizontal="center"/>
      <protection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53" fillId="0" borderId="25" xfId="93" applyFont="1" applyBorder="1" applyAlignment="1">
      <alignment horizontal="right"/>
      <protection/>
    </xf>
    <xf numFmtId="0" fontId="44" fillId="0" borderId="25" xfId="0" applyFont="1" applyBorder="1" applyAlignment="1">
      <alignment horizontal="right"/>
    </xf>
    <xf numFmtId="0" fontId="0" fillId="0" borderId="25" xfId="0" applyFill="1" applyBorder="1" applyAlignment="1">
      <alignment wrapText="1"/>
    </xf>
    <xf numFmtId="0" fontId="0" fillId="0" borderId="25" xfId="0" applyBorder="1" applyAlignment="1">
      <alignment wrapText="1"/>
    </xf>
    <xf numFmtId="0" fontId="13" fillId="0" borderId="0" xfId="0" applyFont="1" applyAlignment="1">
      <alignment horizontal="center"/>
    </xf>
    <xf numFmtId="0" fontId="0" fillId="0" borderId="25" xfId="0" applyBorder="1" applyAlignment="1">
      <alignment/>
    </xf>
    <xf numFmtId="0" fontId="2" fillId="0" borderId="3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wrapText="1"/>
    </xf>
    <xf numFmtId="0" fontId="93" fillId="0" borderId="25" xfId="0" applyFont="1" applyBorder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4" fillId="0" borderId="25" xfId="0" applyFont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44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1" xfId="80"/>
    <cellStyle name="Jelölőszín 2" xfId="81"/>
    <cellStyle name="Jelölőszín 3" xfId="82"/>
    <cellStyle name="Jelölőszín 4" xfId="83"/>
    <cellStyle name="Jelölőszín 5" xfId="84"/>
    <cellStyle name="Jelölőszín 6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_koncepció összefoglaló táblázat" xfId="93"/>
    <cellStyle name="Normal_KTRSZJ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92.7109375" style="0" customWidth="1"/>
    <col min="2" max="2" width="39.140625" style="0" bestFit="1" customWidth="1"/>
  </cols>
  <sheetData>
    <row r="1" spans="1:2" ht="18">
      <c r="A1" s="301" t="s">
        <v>910</v>
      </c>
      <c r="B1" s="301"/>
    </row>
    <row r="2" spans="1:2" ht="50.25" customHeight="1">
      <c r="A2" s="300" t="s">
        <v>571</v>
      </c>
      <c r="B2" s="300"/>
    </row>
    <row r="3" ht="15">
      <c r="B3" t="s">
        <v>875</v>
      </c>
    </row>
    <row r="4" spans="2:6" ht="27.75" customHeight="1">
      <c r="B4" s="156" t="s">
        <v>911</v>
      </c>
      <c r="C4" s="4"/>
      <c r="D4" s="4"/>
      <c r="E4" s="4"/>
      <c r="F4" s="4"/>
    </row>
    <row r="5" spans="1:6" ht="15">
      <c r="A5" s="41" t="s">
        <v>156</v>
      </c>
      <c r="B5" s="269">
        <v>30497578</v>
      </c>
      <c r="C5" s="4"/>
      <c r="D5" s="4"/>
      <c r="E5" s="4"/>
      <c r="F5" s="4"/>
    </row>
    <row r="6" spans="1:6" ht="15">
      <c r="A6" s="41" t="s">
        <v>157</v>
      </c>
      <c r="B6" s="269">
        <v>6160489</v>
      </c>
      <c r="C6" s="4"/>
      <c r="D6" s="4"/>
      <c r="E6" s="4"/>
      <c r="F6" s="4"/>
    </row>
    <row r="7" spans="1:6" ht="15">
      <c r="A7" s="41" t="s">
        <v>158</v>
      </c>
      <c r="B7" s="269">
        <v>74607407</v>
      </c>
      <c r="C7" s="4"/>
      <c r="D7" s="4"/>
      <c r="E7" s="4"/>
      <c r="F7" s="4"/>
    </row>
    <row r="8" spans="1:6" ht="15">
      <c r="A8" s="41" t="s">
        <v>159</v>
      </c>
      <c r="B8" s="269">
        <v>1160000</v>
      </c>
      <c r="C8" s="4"/>
      <c r="D8" s="4"/>
      <c r="E8" s="4"/>
      <c r="F8" s="4"/>
    </row>
    <row r="9" spans="1:6" ht="15">
      <c r="A9" s="177" t="s">
        <v>160</v>
      </c>
      <c r="B9" s="269">
        <v>100371542</v>
      </c>
      <c r="C9" s="4"/>
      <c r="D9" s="4"/>
      <c r="E9" s="4"/>
      <c r="F9" s="4"/>
    </row>
    <row r="10" spans="1:6" ht="15">
      <c r="A10" s="41" t="s">
        <v>161</v>
      </c>
      <c r="B10" s="269">
        <v>133458720</v>
      </c>
      <c r="C10" s="4"/>
      <c r="D10" s="4"/>
      <c r="E10" s="4"/>
      <c r="F10" s="4"/>
    </row>
    <row r="11" spans="1:6" ht="15">
      <c r="A11" s="41" t="s">
        <v>162</v>
      </c>
      <c r="B11" s="269">
        <v>2134000</v>
      </c>
      <c r="C11" s="4"/>
      <c r="D11" s="4"/>
      <c r="E11" s="4"/>
      <c r="F11" s="4"/>
    </row>
    <row r="12" spans="1:6" ht="15">
      <c r="A12" s="41" t="s">
        <v>163</v>
      </c>
      <c r="B12" s="269">
        <v>0</v>
      </c>
      <c r="C12" s="4"/>
      <c r="D12" s="4"/>
      <c r="E12" s="4"/>
      <c r="F12" s="4"/>
    </row>
    <row r="13" spans="1:6" ht="15">
      <c r="A13" s="42" t="s">
        <v>155</v>
      </c>
      <c r="B13" s="269">
        <f>SUM(B5:B12)</f>
        <v>348389736</v>
      </c>
      <c r="C13" s="4"/>
      <c r="D13" s="4"/>
      <c r="E13" s="4"/>
      <c r="F13" s="4"/>
    </row>
    <row r="14" spans="1:6" ht="15">
      <c r="A14" s="92" t="s">
        <v>645</v>
      </c>
      <c r="B14" s="269">
        <v>1776716</v>
      </c>
      <c r="C14" s="4"/>
      <c r="D14" s="4"/>
      <c r="E14" s="4"/>
      <c r="F14" s="4"/>
    </row>
    <row r="15" spans="1:6" ht="15">
      <c r="A15" s="74" t="s">
        <v>569</v>
      </c>
      <c r="B15" s="270">
        <f>SUM(B13:B14)</f>
        <v>350166452</v>
      </c>
      <c r="C15" s="4"/>
      <c r="D15" s="4"/>
      <c r="E15" s="4"/>
      <c r="F15" s="4"/>
    </row>
    <row r="16" spans="1:6" ht="15">
      <c r="A16" s="177" t="s">
        <v>676</v>
      </c>
      <c r="B16" s="269">
        <v>50436455</v>
      </c>
      <c r="C16" s="4"/>
      <c r="D16" s="4"/>
      <c r="E16" s="4"/>
      <c r="F16" s="4"/>
    </row>
    <row r="17" spans="1:6" ht="15">
      <c r="A17" s="41" t="s">
        <v>165</v>
      </c>
      <c r="B17" s="269">
        <v>62631570</v>
      </c>
      <c r="C17" s="4"/>
      <c r="D17" s="4"/>
      <c r="E17" s="4"/>
      <c r="F17" s="4"/>
    </row>
    <row r="18" spans="1:6" ht="15">
      <c r="A18" s="41" t="s">
        <v>166</v>
      </c>
      <c r="B18" s="269">
        <v>36900000</v>
      </c>
      <c r="C18" s="4"/>
      <c r="D18" s="4"/>
      <c r="E18" s="4"/>
      <c r="F18" s="4"/>
    </row>
    <row r="19" spans="1:6" ht="15">
      <c r="A19" s="41" t="s">
        <v>167</v>
      </c>
      <c r="B19" s="269">
        <v>32161182</v>
      </c>
      <c r="C19" s="4"/>
      <c r="D19" s="4"/>
      <c r="E19" s="4"/>
      <c r="F19" s="4"/>
    </row>
    <row r="20" spans="1:6" ht="15">
      <c r="A20" s="41" t="s">
        <v>168</v>
      </c>
      <c r="B20" s="269">
        <v>0</v>
      </c>
      <c r="C20" s="4"/>
      <c r="D20" s="4"/>
      <c r="E20" s="4"/>
      <c r="F20" s="4"/>
    </row>
    <row r="21" spans="1:6" ht="15">
      <c r="A21" s="41" t="s">
        <v>169</v>
      </c>
      <c r="B21" s="269">
        <v>0</v>
      </c>
      <c r="C21" s="4"/>
      <c r="D21" s="4"/>
      <c r="E21" s="4"/>
      <c r="F21" s="4"/>
    </row>
    <row r="22" spans="1:6" ht="15">
      <c r="A22" s="41" t="s">
        <v>170</v>
      </c>
      <c r="B22" s="269">
        <v>0</v>
      </c>
      <c r="C22" s="4"/>
      <c r="D22" s="4"/>
      <c r="E22" s="4"/>
      <c r="F22" s="4"/>
    </row>
    <row r="23" spans="1:6" ht="15">
      <c r="A23" s="42" t="s">
        <v>164</v>
      </c>
      <c r="B23" s="269">
        <f>SUM(B16:B22)</f>
        <v>182129207</v>
      </c>
      <c r="C23" s="4"/>
      <c r="D23" s="4"/>
      <c r="E23" s="4"/>
      <c r="F23" s="4"/>
    </row>
    <row r="24" spans="1:6" ht="15">
      <c r="A24" s="42" t="s">
        <v>171</v>
      </c>
      <c r="B24" s="269">
        <v>168037245</v>
      </c>
      <c r="C24" s="4"/>
      <c r="D24" s="4"/>
      <c r="E24" s="4"/>
      <c r="F24" s="4"/>
    </row>
    <row r="25" spans="1:6" ht="15">
      <c r="A25" s="74" t="s">
        <v>570</v>
      </c>
      <c r="B25" s="270">
        <f>SUM(B23:B24)</f>
        <v>350166452</v>
      </c>
      <c r="C25" s="4"/>
      <c r="D25" s="4"/>
      <c r="E25" s="4"/>
      <c r="F25" s="4"/>
    </row>
    <row r="26" spans="1:6" ht="15">
      <c r="A26" s="156"/>
      <c r="B26" s="156"/>
      <c r="C26" s="4"/>
      <c r="D26" s="4"/>
      <c r="E26" s="4"/>
      <c r="F26" s="4"/>
    </row>
    <row r="27" spans="1:6" ht="15">
      <c r="A27" s="195"/>
      <c r="B27" s="156"/>
      <c r="C27" s="4"/>
      <c r="D27" s="4"/>
      <c r="E27" s="4"/>
      <c r="F27" s="4"/>
    </row>
    <row r="28" spans="1:6" ht="15">
      <c r="A28" s="196"/>
      <c r="B28" s="4"/>
      <c r="C28" s="4"/>
      <c r="D28" s="4"/>
      <c r="E28" s="4"/>
      <c r="F28" s="4"/>
    </row>
    <row r="29" spans="1:2" ht="15">
      <c r="A29" s="197"/>
      <c r="B29" s="23"/>
    </row>
    <row r="30" spans="1:2" ht="15">
      <c r="A30" s="156"/>
      <c r="B30" s="23"/>
    </row>
    <row r="31" spans="1:2" ht="15">
      <c r="A31" s="197"/>
      <c r="B31" s="197"/>
    </row>
    <row r="32" spans="1:2" ht="15">
      <c r="A32" s="197"/>
      <c r="B32" s="197"/>
    </row>
    <row r="33" spans="1:2" ht="15">
      <c r="A33" s="197"/>
      <c r="B33" s="197"/>
    </row>
    <row r="34" spans="1:2" ht="15">
      <c r="A34" s="198"/>
      <c r="B34" s="23"/>
    </row>
    <row r="35" spans="1:2" ht="15">
      <c r="A35" s="197"/>
      <c r="B35" s="23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0">
      <selection activeCell="C3" sqref="C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17" t="s">
        <v>910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46.5" customHeight="1">
      <c r="A2" s="320" t="s">
        <v>667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23.25">
      <c r="A3" s="72"/>
      <c r="B3" s="73"/>
      <c r="C3" s="73"/>
      <c r="D3" s="73"/>
      <c r="E3" s="73"/>
      <c r="F3" s="73"/>
      <c r="G3" s="73"/>
      <c r="H3" s="73"/>
      <c r="I3" s="73"/>
      <c r="J3" s="209" t="s">
        <v>90</v>
      </c>
    </row>
    <row r="4" spans="1:10" ht="15">
      <c r="A4" s="4"/>
      <c r="J4" s="149" t="s">
        <v>888</v>
      </c>
    </row>
    <row r="5" spans="1:10" ht="61.5" customHeight="1">
      <c r="A5" s="2" t="s">
        <v>172</v>
      </c>
      <c r="B5" s="3" t="s">
        <v>173</v>
      </c>
      <c r="C5" s="61" t="s">
        <v>82</v>
      </c>
      <c r="D5" s="61" t="s">
        <v>85</v>
      </c>
      <c r="E5" s="61" t="s">
        <v>86</v>
      </c>
      <c r="F5" s="61" t="s">
        <v>87</v>
      </c>
      <c r="G5" s="61" t="s">
        <v>111</v>
      </c>
      <c r="H5" s="61" t="s">
        <v>83</v>
      </c>
      <c r="I5" s="61" t="s">
        <v>84</v>
      </c>
      <c r="J5" s="61" t="s">
        <v>88</v>
      </c>
    </row>
    <row r="6" spans="1:10" ht="25.5">
      <c r="A6" s="41"/>
      <c r="B6" s="41"/>
      <c r="C6" s="41"/>
      <c r="D6" s="41"/>
      <c r="E6" s="41"/>
      <c r="F6" s="67" t="s">
        <v>112</v>
      </c>
      <c r="G6" s="66"/>
      <c r="H6" s="41"/>
      <c r="I6" s="41"/>
      <c r="J6" s="41"/>
    </row>
    <row r="7" spans="1:10" ht="1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8">
      <c r="A8" s="97"/>
      <c r="B8" s="41"/>
      <c r="C8" s="41"/>
      <c r="D8" s="41"/>
      <c r="E8" s="41"/>
      <c r="F8" s="41"/>
      <c r="G8" s="41"/>
      <c r="H8" s="41"/>
      <c r="I8" s="41"/>
      <c r="J8" s="41"/>
    </row>
    <row r="9" spans="1:10" ht="15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ht="15">
      <c r="A10" s="13" t="s">
        <v>275</v>
      </c>
      <c r="B10" s="6" t="s">
        <v>276</v>
      </c>
      <c r="C10" s="41"/>
      <c r="D10" s="41"/>
      <c r="E10" s="41"/>
      <c r="F10" s="41"/>
      <c r="G10" s="41"/>
      <c r="H10" s="41"/>
      <c r="I10" s="41"/>
      <c r="J10" s="41"/>
    </row>
    <row r="11" spans="1:10" ht="15">
      <c r="A11" s="13"/>
      <c r="B11" s="6"/>
      <c r="C11" s="41"/>
      <c r="D11" s="41"/>
      <c r="E11" s="41"/>
      <c r="F11" s="41"/>
      <c r="G11" s="41"/>
      <c r="H11" s="41"/>
      <c r="I11" s="41"/>
      <c r="J11" s="41"/>
    </row>
    <row r="12" spans="1:10" ht="15">
      <c r="A12" s="13"/>
      <c r="B12" s="6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13"/>
      <c r="B13" s="6"/>
      <c r="C13" s="41"/>
      <c r="D13" s="41"/>
      <c r="E13" s="41"/>
      <c r="F13" s="41"/>
      <c r="G13" s="41"/>
      <c r="H13" s="41"/>
      <c r="I13" s="41"/>
      <c r="J13" s="41"/>
    </row>
    <row r="14" spans="1:10" ht="15">
      <c r="A14" s="13"/>
      <c r="B14" s="6"/>
      <c r="C14" s="41"/>
      <c r="D14" s="41"/>
      <c r="E14" s="41"/>
      <c r="F14" s="41"/>
      <c r="G14" s="41"/>
      <c r="H14" s="41"/>
      <c r="I14" s="41"/>
      <c r="J14" s="41"/>
    </row>
    <row r="15" spans="1:10" ht="15">
      <c r="A15" s="13" t="s">
        <v>481</v>
      </c>
      <c r="B15" s="6" t="s">
        <v>277</v>
      </c>
      <c r="C15" s="41"/>
      <c r="D15" s="41"/>
      <c r="E15" s="41"/>
      <c r="F15" s="41"/>
      <c r="G15" s="41"/>
      <c r="H15" s="41"/>
      <c r="I15" s="41"/>
      <c r="J15" s="41"/>
    </row>
    <row r="16" spans="1:10" ht="15">
      <c r="A16" s="13"/>
      <c r="B16" s="6"/>
      <c r="C16" s="41"/>
      <c r="D16" s="41"/>
      <c r="E16" s="41"/>
      <c r="F16" s="41"/>
      <c r="G16" s="41"/>
      <c r="H16" s="41"/>
      <c r="I16" s="41"/>
      <c r="J16" s="41"/>
    </row>
    <row r="17" spans="1:10" ht="15">
      <c r="A17" s="13"/>
      <c r="B17" s="6"/>
      <c r="C17" s="41"/>
      <c r="D17" s="41"/>
      <c r="E17" s="41"/>
      <c r="F17" s="41"/>
      <c r="G17" s="41"/>
      <c r="H17" s="41"/>
      <c r="I17" s="41"/>
      <c r="J17" s="41"/>
    </row>
    <row r="18" spans="1:10" ht="15">
      <c r="A18" s="13"/>
      <c r="B18" s="6"/>
      <c r="C18" s="41"/>
      <c r="D18" s="41"/>
      <c r="E18" s="41"/>
      <c r="F18" s="41"/>
      <c r="G18" s="41"/>
      <c r="H18" s="41"/>
      <c r="I18" s="41"/>
      <c r="J18" s="41"/>
    </row>
    <row r="19" spans="1:10" ht="15">
      <c r="A19" s="13"/>
      <c r="B19" s="6"/>
      <c r="C19" s="41"/>
      <c r="D19" s="41"/>
      <c r="E19" s="41"/>
      <c r="F19" s="41"/>
      <c r="G19" s="41"/>
      <c r="H19" s="41"/>
      <c r="I19" s="41"/>
      <c r="J19" s="41"/>
    </row>
    <row r="20" spans="1:10" ht="15">
      <c r="A20" s="5" t="s">
        <v>278</v>
      </c>
      <c r="B20" s="6" t="s">
        <v>279</v>
      </c>
      <c r="C20" s="41"/>
      <c r="D20" s="41"/>
      <c r="E20" s="41"/>
      <c r="F20" s="41"/>
      <c r="G20" s="41"/>
      <c r="H20" s="41"/>
      <c r="I20" s="41"/>
      <c r="J20" s="41"/>
    </row>
    <row r="21" spans="1:10" ht="15">
      <c r="A21" s="5"/>
      <c r="B21" s="6"/>
      <c r="C21" s="41"/>
      <c r="D21" s="41"/>
      <c r="E21" s="41"/>
      <c r="F21" s="41"/>
      <c r="G21" s="41"/>
      <c r="H21" s="41"/>
      <c r="I21" s="41"/>
      <c r="J21" s="41"/>
    </row>
    <row r="22" spans="1:10" ht="15">
      <c r="A22" s="5"/>
      <c r="B22" s="6"/>
      <c r="C22" s="41"/>
      <c r="D22" s="41"/>
      <c r="E22" s="41"/>
      <c r="F22" s="41"/>
      <c r="G22" s="41"/>
      <c r="H22" s="41"/>
      <c r="I22" s="41"/>
      <c r="J22" s="41"/>
    </row>
    <row r="23" spans="1:10" ht="15">
      <c r="A23" s="13" t="s">
        <v>280</v>
      </c>
      <c r="B23" s="6" t="s">
        <v>281</v>
      </c>
      <c r="C23" s="41"/>
      <c r="D23" s="41"/>
      <c r="E23" s="41"/>
      <c r="F23" s="41"/>
      <c r="G23" s="41"/>
      <c r="H23" s="41"/>
      <c r="I23" s="41"/>
      <c r="J23" s="41"/>
    </row>
    <row r="24" spans="1:10" ht="15">
      <c r="A24" s="13"/>
      <c r="B24" s="6"/>
      <c r="C24" s="41"/>
      <c r="D24" s="41"/>
      <c r="E24" s="41"/>
      <c r="F24" s="41"/>
      <c r="G24" s="41"/>
      <c r="H24" s="41"/>
      <c r="I24" s="41"/>
      <c r="J24" s="41"/>
    </row>
    <row r="25" spans="1:10" ht="15">
      <c r="A25" s="13"/>
      <c r="B25" s="6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13" t="s">
        <v>282</v>
      </c>
      <c r="B26" s="6" t="s">
        <v>283</v>
      </c>
      <c r="C26" s="41"/>
      <c r="D26" s="41"/>
      <c r="E26" s="41"/>
      <c r="F26" s="41"/>
      <c r="G26" s="41"/>
      <c r="H26" s="41"/>
      <c r="I26" s="41"/>
      <c r="J26" s="41"/>
    </row>
    <row r="27" spans="1:10" ht="15">
      <c r="A27" s="13"/>
      <c r="B27" s="6"/>
      <c r="C27" s="41"/>
      <c r="D27" s="41"/>
      <c r="E27" s="41"/>
      <c r="F27" s="41"/>
      <c r="G27" s="41"/>
      <c r="H27" s="41"/>
      <c r="I27" s="41"/>
      <c r="J27" s="41"/>
    </row>
    <row r="28" spans="1:10" ht="15">
      <c r="A28" s="13"/>
      <c r="B28" s="6"/>
      <c r="C28" s="41"/>
      <c r="D28" s="41"/>
      <c r="E28" s="41"/>
      <c r="F28" s="41"/>
      <c r="G28" s="41"/>
      <c r="H28" s="41"/>
      <c r="I28" s="41"/>
      <c r="J28" s="41"/>
    </row>
    <row r="29" spans="1:10" ht="15">
      <c r="A29" s="5" t="s">
        <v>284</v>
      </c>
      <c r="B29" s="6" t="s">
        <v>285</v>
      </c>
      <c r="C29" s="41"/>
      <c r="D29" s="41"/>
      <c r="E29" s="41"/>
      <c r="F29" s="41"/>
      <c r="G29" s="41"/>
      <c r="H29" s="41"/>
      <c r="I29" s="41"/>
      <c r="J29" s="41"/>
    </row>
    <row r="30" spans="1:10" ht="15">
      <c r="A30" s="5" t="s">
        <v>286</v>
      </c>
      <c r="B30" s="6" t="s">
        <v>287</v>
      </c>
      <c r="C30" s="41"/>
      <c r="D30" s="41"/>
      <c r="E30" s="41"/>
      <c r="F30" s="41"/>
      <c r="G30" s="41"/>
      <c r="H30" s="41"/>
      <c r="I30" s="41"/>
      <c r="J30" s="41"/>
    </row>
    <row r="31" spans="1:10" ht="15.75">
      <c r="A31" s="18" t="s">
        <v>482</v>
      </c>
      <c r="B31" s="9" t="s">
        <v>288</v>
      </c>
      <c r="C31" s="41"/>
      <c r="D31" s="41"/>
      <c r="E31" s="41"/>
      <c r="F31" s="41"/>
      <c r="G31" s="41"/>
      <c r="H31" s="41"/>
      <c r="I31" s="41"/>
      <c r="J31" s="41"/>
    </row>
    <row r="32" spans="1:10" ht="15.75">
      <c r="A32" s="21"/>
      <c r="B32" s="8"/>
      <c r="C32" s="41"/>
      <c r="D32" s="41"/>
      <c r="E32" s="41"/>
      <c r="F32" s="41"/>
      <c r="G32" s="41"/>
      <c r="H32" s="41"/>
      <c r="I32" s="41"/>
      <c r="J32" s="41"/>
    </row>
    <row r="33" spans="1:10" ht="15.75">
      <c r="A33" s="21"/>
      <c r="B33" s="8"/>
      <c r="C33" s="41"/>
      <c r="D33" s="41"/>
      <c r="E33" s="41"/>
      <c r="F33" s="41"/>
      <c r="G33" s="41"/>
      <c r="H33" s="41"/>
      <c r="I33" s="41"/>
      <c r="J33" s="41"/>
    </row>
    <row r="34" spans="1:10" ht="15.75">
      <c r="A34" s="21"/>
      <c r="B34" s="8"/>
      <c r="C34" s="41"/>
      <c r="D34" s="41"/>
      <c r="E34" s="41"/>
      <c r="F34" s="41"/>
      <c r="G34" s="41"/>
      <c r="H34" s="41"/>
      <c r="I34" s="41"/>
      <c r="J34" s="41"/>
    </row>
    <row r="35" spans="1:10" ht="15.75">
      <c r="A35" s="21"/>
      <c r="B35" s="8"/>
      <c r="C35" s="41"/>
      <c r="D35" s="41"/>
      <c r="E35" s="41"/>
      <c r="F35" s="41"/>
      <c r="G35" s="41"/>
      <c r="H35" s="41"/>
      <c r="I35" s="41"/>
      <c r="J35" s="41"/>
    </row>
    <row r="36" spans="1:10" ht="15">
      <c r="A36" s="13" t="s">
        <v>289</v>
      </c>
      <c r="B36" s="6" t="s">
        <v>290</v>
      </c>
      <c r="C36" s="41"/>
      <c r="D36" s="41"/>
      <c r="E36" s="41"/>
      <c r="F36" s="41"/>
      <c r="G36" s="41"/>
      <c r="H36" s="41"/>
      <c r="I36" s="41"/>
      <c r="J36" s="41"/>
    </row>
    <row r="37" spans="1:10" ht="15">
      <c r="A37" s="13"/>
      <c r="B37" s="6"/>
      <c r="C37" s="41"/>
      <c r="D37" s="41"/>
      <c r="E37" s="41"/>
      <c r="F37" s="41"/>
      <c r="G37" s="41"/>
      <c r="H37" s="41"/>
      <c r="I37" s="41"/>
      <c r="J37" s="41"/>
    </row>
    <row r="38" spans="1:10" ht="15">
      <c r="A38" s="13"/>
      <c r="B38" s="6"/>
      <c r="C38" s="41"/>
      <c r="D38" s="41"/>
      <c r="E38" s="41"/>
      <c r="F38" s="41"/>
      <c r="G38" s="41"/>
      <c r="H38" s="41"/>
      <c r="I38" s="41"/>
      <c r="J38" s="41"/>
    </row>
    <row r="39" spans="1:10" ht="15">
      <c r="A39" s="13"/>
      <c r="B39" s="6"/>
      <c r="C39" s="41"/>
      <c r="D39" s="41"/>
      <c r="E39" s="41"/>
      <c r="F39" s="41"/>
      <c r="G39" s="41"/>
      <c r="H39" s="41"/>
      <c r="I39" s="41"/>
      <c r="J39" s="41"/>
    </row>
    <row r="40" spans="1:10" ht="15">
      <c r="A40" s="13"/>
      <c r="B40" s="6"/>
      <c r="C40" s="41"/>
      <c r="D40" s="41"/>
      <c r="E40" s="41"/>
      <c r="F40" s="41"/>
      <c r="G40" s="41"/>
      <c r="H40" s="41"/>
      <c r="I40" s="41"/>
      <c r="J40" s="41"/>
    </row>
    <row r="41" spans="1:10" ht="15">
      <c r="A41" s="13" t="s">
        <v>291</v>
      </c>
      <c r="B41" s="6" t="s">
        <v>292</v>
      </c>
      <c r="C41" s="41"/>
      <c r="D41" s="41"/>
      <c r="E41" s="41"/>
      <c r="F41" s="41"/>
      <c r="G41" s="41"/>
      <c r="H41" s="41"/>
      <c r="I41" s="41"/>
      <c r="J41" s="41"/>
    </row>
    <row r="42" spans="1:10" ht="15">
      <c r="A42" s="13"/>
      <c r="B42" s="6"/>
      <c r="C42" s="41"/>
      <c r="D42" s="41"/>
      <c r="E42" s="41"/>
      <c r="F42" s="41"/>
      <c r="G42" s="41"/>
      <c r="H42" s="41"/>
      <c r="I42" s="41"/>
      <c r="J42" s="41"/>
    </row>
    <row r="43" spans="1:10" ht="15">
      <c r="A43" s="13"/>
      <c r="B43" s="6"/>
      <c r="C43" s="41"/>
      <c r="D43" s="41"/>
      <c r="E43" s="41"/>
      <c r="F43" s="41"/>
      <c r="G43" s="41"/>
      <c r="H43" s="41"/>
      <c r="I43" s="41"/>
      <c r="J43" s="41"/>
    </row>
    <row r="44" spans="1:10" ht="15">
      <c r="A44" s="13"/>
      <c r="B44" s="6"/>
      <c r="C44" s="41"/>
      <c r="D44" s="41"/>
      <c r="E44" s="41"/>
      <c r="F44" s="41"/>
      <c r="G44" s="41"/>
      <c r="H44" s="41"/>
      <c r="I44" s="41"/>
      <c r="J44" s="41"/>
    </row>
    <row r="45" spans="1:10" ht="15">
      <c r="A45" s="13"/>
      <c r="B45" s="6"/>
      <c r="C45" s="41"/>
      <c r="D45" s="41"/>
      <c r="E45" s="41"/>
      <c r="F45" s="41"/>
      <c r="G45" s="41"/>
      <c r="H45" s="41"/>
      <c r="I45" s="41"/>
      <c r="J45" s="41"/>
    </row>
    <row r="46" spans="1:10" ht="15">
      <c r="A46" s="13" t="s">
        <v>293</v>
      </c>
      <c r="B46" s="6" t="s">
        <v>294</v>
      </c>
      <c r="C46" s="41"/>
      <c r="D46" s="41"/>
      <c r="E46" s="41"/>
      <c r="F46" s="41"/>
      <c r="G46" s="41"/>
      <c r="H46" s="41"/>
      <c r="I46" s="41"/>
      <c r="J46" s="41"/>
    </row>
    <row r="47" spans="1:10" ht="15">
      <c r="A47" s="13" t="s">
        <v>295</v>
      </c>
      <c r="B47" s="6" t="s">
        <v>296</v>
      </c>
      <c r="C47" s="41"/>
      <c r="D47" s="41"/>
      <c r="E47" s="41"/>
      <c r="F47" s="41"/>
      <c r="G47" s="41"/>
      <c r="H47" s="41"/>
      <c r="I47" s="41"/>
      <c r="J47" s="41"/>
    </row>
    <row r="48" spans="1:10" ht="15.75">
      <c r="A48" s="18" t="s">
        <v>483</v>
      </c>
      <c r="B48" s="9" t="s">
        <v>297</v>
      </c>
      <c r="C48" s="41"/>
      <c r="D48" s="41"/>
      <c r="E48" s="41"/>
      <c r="F48" s="41"/>
      <c r="G48" s="41"/>
      <c r="H48" s="41"/>
      <c r="I48" s="41"/>
      <c r="J48" s="41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60" zoomScalePageLayoutView="0" workbookViewId="0" topLeftCell="A1">
      <selection activeCell="C33" sqref="C33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17" t="s">
        <v>910</v>
      </c>
      <c r="B1" s="318"/>
      <c r="C1" s="318"/>
      <c r="D1" s="318"/>
      <c r="E1" s="318"/>
      <c r="F1" s="318"/>
      <c r="G1" s="318"/>
      <c r="H1" s="318"/>
    </row>
    <row r="2" spans="1:8" ht="82.5" customHeight="1">
      <c r="A2" s="320" t="s">
        <v>668</v>
      </c>
      <c r="B2" s="300"/>
      <c r="C2" s="300"/>
      <c r="D2" s="300"/>
      <c r="E2" s="300"/>
      <c r="F2" s="300"/>
      <c r="G2" s="300"/>
      <c r="H2" s="300"/>
    </row>
    <row r="3" spans="1:8" ht="20.25" customHeight="1">
      <c r="A3" s="70"/>
      <c r="B3" s="71"/>
      <c r="C3" s="71"/>
      <c r="D3" s="71"/>
      <c r="E3" s="71"/>
      <c r="F3" s="71"/>
      <c r="G3" s="210"/>
      <c r="H3" s="71"/>
    </row>
    <row r="4" spans="1:9" ht="15">
      <c r="A4" s="98"/>
      <c r="H4" s="322" t="s">
        <v>888</v>
      </c>
      <c r="I4" s="322"/>
    </row>
    <row r="5" spans="1:9" ht="86.25" customHeight="1">
      <c r="A5" s="2" t="s">
        <v>172</v>
      </c>
      <c r="B5" s="3" t="s">
        <v>173</v>
      </c>
      <c r="C5" s="61" t="s">
        <v>83</v>
      </c>
      <c r="D5" s="61" t="s">
        <v>84</v>
      </c>
      <c r="E5" s="61" t="s">
        <v>89</v>
      </c>
      <c r="F5" s="189" t="s">
        <v>657</v>
      </c>
      <c r="G5" s="189" t="s">
        <v>659</v>
      </c>
      <c r="H5" s="189" t="s">
        <v>677</v>
      </c>
      <c r="I5" s="189" t="s">
        <v>678</v>
      </c>
    </row>
    <row r="6" spans="1:9" ht="15">
      <c r="A6" s="19" t="s">
        <v>563</v>
      </c>
      <c r="B6" s="5" t="s">
        <v>429</v>
      </c>
      <c r="C6" s="41"/>
      <c r="D6" s="41"/>
      <c r="E6" s="66"/>
      <c r="F6" s="41"/>
      <c r="G6" s="41"/>
      <c r="H6" s="41"/>
      <c r="I6" s="41"/>
    </row>
    <row r="7" spans="1:9" ht="15">
      <c r="A7" s="53" t="s">
        <v>311</v>
      </c>
      <c r="B7" s="53" t="s">
        <v>429</v>
      </c>
      <c r="C7" s="41"/>
      <c r="D7" s="41"/>
      <c r="E7" s="41"/>
      <c r="F7" s="41"/>
      <c r="G7" s="41"/>
      <c r="H7" s="41"/>
      <c r="I7" s="41"/>
    </row>
    <row r="8" spans="1:9" ht="30">
      <c r="A8" s="12" t="s">
        <v>430</v>
      </c>
      <c r="B8" s="5" t="s">
        <v>431</v>
      </c>
      <c r="C8" s="41"/>
      <c r="D8" s="41"/>
      <c r="E8" s="41"/>
      <c r="F8" s="41"/>
      <c r="G8" s="41"/>
      <c r="H8" s="41"/>
      <c r="I8" s="41"/>
    </row>
    <row r="9" spans="1:9" ht="15">
      <c r="A9" s="19" t="s">
        <v>597</v>
      </c>
      <c r="B9" s="5" t="s">
        <v>432</v>
      </c>
      <c r="C9" s="41"/>
      <c r="D9" s="41"/>
      <c r="E9" s="41"/>
      <c r="F9" s="41"/>
      <c r="G9" s="41"/>
      <c r="H9" s="41"/>
      <c r="I9" s="41"/>
    </row>
    <row r="10" spans="1:9" ht="15">
      <c r="A10" s="53" t="s">
        <v>311</v>
      </c>
      <c r="B10" s="53" t="s">
        <v>432</v>
      </c>
      <c r="C10" s="41"/>
      <c r="D10" s="41"/>
      <c r="E10" s="41"/>
      <c r="F10" s="41"/>
      <c r="G10" s="41"/>
      <c r="H10" s="41"/>
      <c r="I10" s="41"/>
    </row>
    <row r="11" spans="1:9" ht="15">
      <c r="A11" s="11" t="s">
        <v>583</v>
      </c>
      <c r="B11" s="7" t="s">
        <v>433</v>
      </c>
      <c r="C11" s="41"/>
      <c r="D11" s="41"/>
      <c r="E11" s="41"/>
      <c r="F11" s="41"/>
      <c r="G11" s="41"/>
      <c r="H11" s="41"/>
      <c r="I11" s="41"/>
    </row>
    <row r="12" spans="1:9" ht="15">
      <c r="A12" s="12" t="s">
        <v>598</v>
      </c>
      <c r="B12" s="5" t="s">
        <v>434</v>
      </c>
      <c r="C12" s="41"/>
      <c r="D12" s="41"/>
      <c r="E12" s="41"/>
      <c r="F12" s="41"/>
      <c r="G12" s="41"/>
      <c r="H12" s="41"/>
      <c r="I12" s="41"/>
    </row>
    <row r="13" spans="1:9" ht="15">
      <c r="A13" s="53" t="s">
        <v>319</v>
      </c>
      <c r="B13" s="53" t="s">
        <v>434</v>
      </c>
      <c r="C13" s="41"/>
      <c r="D13" s="41"/>
      <c r="E13" s="41"/>
      <c r="F13" s="41"/>
      <c r="G13" s="41"/>
      <c r="H13" s="41"/>
      <c r="I13" s="41"/>
    </row>
    <row r="14" spans="1:9" ht="15">
      <c r="A14" s="19" t="s">
        <v>435</v>
      </c>
      <c r="B14" s="5" t="s">
        <v>436</v>
      </c>
      <c r="C14" s="41"/>
      <c r="D14" s="41"/>
      <c r="E14" s="41"/>
      <c r="F14" s="41"/>
      <c r="G14" s="41"/>
      <c r="H14" s="41"/>
      <c r="I14" s="41"/>
    </row>
    <row r="15" spans="1:9" ht="15">
      <c r="A15" s="13" t="s">
        <v>599</v>
      </c>
      <c r="B15" s="5" t="s">
        <v>437</v>
      </c>
      <c r="C15" s="27"/>
      <c r="D15" s="27"/>
      <c r="E15" s="27"/>
      <c r="F15" s="27"/>
      <c r="G15" s="27"/>
      <c r="H15" s="27"/>
      <c r="I15" s="27"/>
    </row>
    <row r="16" spans="1:9" ht="15">
      <c r="A16" s="53" t="s">
        <v>320</v>
      </c>
      <c r="B16" s="53" t="s">
        <v>437</v>
      </c>
      <c r="C16" s="27"/>
      <c r="D16" s="27"/>
      <c r="E16" s="27"/>
      <c r="F16" s="27"/>
      <c r="G16" s="27"/>
      <c r="H16" s="27"/>
      <c r="I16" s="27"/>
    </row>
    <row r="17" spans="1:9" ht="15">
      <c r="A17" s="19" t="s">
        <v>438</v>
      </c>
      <c r="B17" s="5" t="s">
        <v>439</v>
      </c>
      <c r="C17" s="27"/>
      <c r="D17" s="27"/>
      <c r="E17" s="27"/>
      <c r="F17" s="27"/>
      <c r="G17" s="27"/>
      <c r="H17" s="27"/>
      <c r="I17" s="27"/>
    </row>
    <row r="18" spans="1:9" ht="15">
      <c r="A18" s="20" t="s">
        <v>584</v>
      </c>
      <c r="B18" s="7" t="s">
        <v>440</v>
      </c>
      <c r="C18" s="27"/>
      <c r="D18" s="27"/>
      <c r="E18" s="27"/>
      <c r="F18" s="27"/>
      <c r="G18" s="27"/>
      <c r="H18" s="27"/>
      <c r="I18" s="27"/>
    </row>
    <row r="19" spans="1:9" ht="15">
      <c r="A19" s="12" t="s">
        <v>455</v>
      </c>
      <c r="B19" s="5" t="s">
        <v>456</v>
      </c>
      <c r="C19" s="27"/>
      <c r="D19" s="27"/>
      <c r="E19" s="27"/>
      <c r="F19" s="27"/>
      <c r="G19" s="27"/>
      <c r="H19" s="27"/>
      <c r="I19" s="27"/>
    </row>
    <row r="20" spans="1:9" ht="15">
      <c r="A20" s="13" t="s">
        <v>457</v>
      </c>
      <c r="B20" s="5" t="s">
        <v>458</v>
      </c>
      <c r="C20" s="27"/>
      <c r="D20" s="27"/>
      <c r="E20" s="27"/>
      <c r="F20" s="27"/>
      <c r="G20" s="27"/>
      <c r="H20" s="27"/>
      <c r="I20" s="27"/>
    </row>
    <row r="21" spans="1:9" ht="15">
      <c r="A21" s="19" t="s">
        <v>459</v>
      </c>
      <c r="B21" s="5" t="s">
        <v>460</v>
      </c>
      <c r="C21" s="27"/>
      <c r="D21" s="27"/>
      <c r="E21" s="27"/>
      <c r="F21" s="27"/>
      <c r="G21" s="27"/>
      <c r="H21" s="27"/>
      <c r="I21" s="27"/>
    </row>
    <row r="22" spans="1:9" ht="15">
      <c r="A22" s="19" t="s">
        <v>568</v>
      </c>
      <c r="B22" s="5" t="s">
        <v>461</v>
      </c>
      <c r="C22" s="27"/>
      <c r="D22" s="27"/>
      <c r="E22" s="27"/>
      <c r="F22" s="27"/>
      <c r="G22" s="27"/>
      <c r="H22" s="27"/>
      <c r="I22" s="27"/>
    </row>
    <row r="23" spans="1:9" ht="15">
      <c r="A23" s="53" t="s">
        <v>345</v>
      </c>
      <c r="B23" s="53" t="s">
        <v>461</v>
      </c>
      <c r="C23" s="27"/>
      <c r="D23" s="27"/>
      <c r="E23" s="27"/>
      <c r="F23" s="27"/>
      <c r="G23" s="27"/>
      <c r="H23" s="27"/>
      <c r="I23" s="27"/>
    </row>
    <row r="24" spans="1:9" ht="15">
      <c r="A24" s="53" t="s">
        <v>346</v>
      </c>
      <c r="B24" s="53" t="s">
        <v>461</v>
      </c>
      <c r="C24" s="27"/>
      <c r="D24" s="27"/>
      <c r="E24" s="27"/>
      <c r="F24" s="27"/>
      <c r="G24" s="27"/>
      <c r="H24" s="27"/>
      <c r="I24" s="27"/>
    </row>
    <row r="25" spans="1:9" ht="15">
      <c r="A25" s="54" t="s">
        <v>347</v>
      </c>
      <c r="B25" s="54" t="s">
        <v>461</v>
      </c>
      <c r="C25" s="27"/>
      <c r="D25" s="27"/>
      <c r="E25" s="27"/>
      <c r="F25" s="27"/>
      <c r="G25" s="27"/>
      <c r="H25" s="27"/>
      <c r="I25" s="27"/>
    </row>
    <row r="26" spans="1:9" ht="15">
      <c r="A26" s="55" t="s">
        <v>587</v>
      </c>
      <c r="B26" s="38" t="s">
        <v>462</v>
      </c>
      <c r="C26" s="27"/>
      <c r="D26" s="27"/>
      <c r="E26" s="27"/>
      <c r="F26" s="27"/>
      <c r="G26" s="27"/>
      <c r="H26" s="27"/>
      <c r="I26" s="27"/>
    </row>
    <row r="27" spans="1:2" ht="15">
      <c r="A27" s="87"/>
      <c r="B27" s="88"/>
    </row>
    <row r="28" spans="1:5" ht="24.75" customHeight="1">
      <c r="A28" s="2" t="s">
        <v>172</v>
      </c>
      <c r="B28" s="3" t="s">
        <v>873</v>
      </c>
      <c r="C28" s="27"/>
      <c r="D28" s="27"/>
      <c r="E28" s="27"/>
    </row>
    <row r="29" spans="1:5" ht="26.25">
      <c r="A29" s="90" t="s">
        <v>154</v>
      </c>
      <c r="B29" s="38"/>
      <c r="C29" s="27"/>
      <c r="D29" s="27"/>
      <c r="E29" s="27"/>
    </row>
    <row r="30" spans="1:5" ht="15.75">
      <c r="A30" s="89" t="s">
        <v>148</v>
      </c>
      <c r="B30" s="291">
        <v>33000000</v>
      </c>
      <c r="C30" s="27"/>
      <c r="D30" s="27"/>
      <c r="E30" s="27"/>
    </row>
    <row r="31" spans="1:5" ht="31.5">
      <c r="A31" s="89" t="s">
        <v>149</v>
      </c>
      <c r="B31" s="291">
        <v>19250000</v>
      </c>
      <c r="C31" s="27"/>
      <c r="D31" s="27"/>
      <c r="E31" s="27"/>
    </row>
    <row r="32" spans="1:5" ht="15.75">
      <c r="A32" s="89" t="s">
        <v>150</v>
      </c>
      <c r="B32" s="291">
        <v>0</v>
      </c>
      <c r="C32" s="27"/>
      <c r="D32" s="27"/>
      <c r="E32" s="27"/>
    </row>
    <row r="33" spans="1:5" ht="31.5">
      <c r="A33" s="89" t="s">
        <v>151</v>
      </c>
      <c r="B33" s="291">
        <v>0</v>
      </c>
      <c r="C33" s="27"/>
      <c r="D33" s="27"/>
      <c r="E33" s="27"/>
    </row>
    <row r="34" spans="1:5" ht="31.5">
      <c r="A34" s="89" t="s">
        <v>839</v>
      </c>
      <c r="B34" s="291">
        <v>0</v>
      </c>
      <c r="C34" s="27"/>
      <c r="D34" s="27"/>
      <c r="E34" s="27"/>
    </row>
    <row r="35" spans="1:5" ht="15.75">
      <c r="A35" s="89" t="s">
        <v>153</v>
      </c>
      <c r="B35" s="291"/>
      <c r="C35" s="27"/>
      <c r="D35" s="27"/>
      <c r="E35" s="27"/>
    </row>
    <row r="36" spans="1:5" ht="15">
      <c r="A36" s="55" t="s">
        <v>139</v>
      </c>
      <c r="B36" s="291">
        <f>SUM(B30:B33)</f>
        <v>52250000</v>
      </c>
      <c r="C36" s="27"/>
      <c r="D36" s="27"/>
      <c r="E36" s="27"/>
    </row>
    <row r="37" spans="1:2" ht="15">
      <c r="A37" s="87"/>
      <c r="B37" s="292"/>
    </row>
    <row r="38" spans="1:2" ht="15">
      <c r="A38" s="87"/>
      <c r="B38" s="88"/>
    </row>
    <row r="39" spans="1:2" ht="15">
      <c r="A39" s="87"/>
      <c r="B39" s="88"/>
    </row>
    <row r="40" spans="1:2" ht="15">
      <c r="A40" s="87"/>
      <c r="B40" s="88"/>
    </row>
    <row r="41" spans="1:2" ht="15">
      <c r="A41" s="87"/>
      <c r="B41" s="88"/>
    </row>
    <row r="42" spans="1:2" ht="15">
      <c r="A42" s="87"/>
      <c r="B42" s="88"/>
    </row>
    <row r="43" spans="1:2" ht="15">
      <c r="A43" s="87"/>
      <c r="B43" s="88"/>
    </row>
    <row r="44" spans="1:2" ht="15">
      <c r="A44" s="87"/>
      <c r="B44" s="88"/>
    </row>
    <row r="45" spans="1:2" ht="15">
      <c r="A45" s="87"/>
      <c r="B45" s="88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8" t="s">
        <v>109</v>
      </c>
      <c r="B48" s="4"/>
      <c r="C48" s="4"/>
      <c r="D48" s="4"/>
      <c r="E48" s="4"/>
      <c r="F48" s="4"/>
      <c r="G48" s="4"/>
    </row>
    <row r="49" spans="1:7" ht="15.75">
      <c r="A49" s="69" t="s">
        <v>113</v>
      </c>
      <c r="B49" s="4"/>
      <c r="C49" s="4"/>
      <c r="D49" s="4"/>
      <c r="E49" s="4"/>
      <c r="F49" s="4"/>
      <c r="G49" s="4"/>
    </row>
    <row r="50" spans="1:7" ht="15.75">
      <c r="A50" s="69" t="s">
        <v>114</v>
      </c>
      <c r="B50" s="4"/>
      <c r="C50" s="4"/>
      <c r="D50" s="4"/>
      <c r="E50" s="4"/>
      <c r="F50" s="4"/>
      <c r="G50" s="4"/>
    </row>
    <row r="51" spans="1:7" ht="15.75">
      <c r="A51" s="69" t="s">
        <v>115</v>
      </c>
      <c r="B51" s="4"/>
      <c r="C51" s="4"/>
      <c r="D51" s="4"/>
      <c r="E51" s="4"/>
      <c r="F51" s="4"/>
      <c r="G51" s="4"/>
    </row>
    <row r="52" spans="1:7" ht="15.75">
      <c r="A52" s="69" t="s">
        <v>116</v>
      </c>
      <c r="B52" s="4"/>
      <c r="C52" s="4"/>
      <c r="D52" s="4"/>
      <c r="E52" s="4"/>
      <c r="F52" s="4"/>
      <c r="G52" s="4"/>
    </row>
    <row r="53" spans="1:7" ht="15.75">
      <c r="A53" s="69" t="s">
        <v>117</v>
      </c>
      <c r="B53" s="4"/>
      <c r="C53" s="4"/>
      <c r="D53" s="4"/>
      <c r="E53" s="4"/>
      <c r="F53" s="4"/>
      <c r="G53" s="4"/>
    </row>
    <row r="54" spans="1:7" ht="15">
      <c r="A54" s="68" t="s">
        <v>110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331" t="s">
        <v>118</v>
      </c>
      <c r="B56" s="332"/>
      <c r="C56" s="332"/>
      <c r="D56" s="332"/>
      <c r="E56" s="332"/>
      <c r="F56" s="332"/>
      <c r="G56" s="332"/>
      <c r="H56" s="332"/>
    </row>
    <row r="59" ht="15.75">
      <c r="A59" s="56" t="s">
        <v>120</v>
      </c>
    </row>
    <row r="60" ht="15.75">
      <c r="A60" s="69" t="s">
        <v>121</v>
      </c>
    </row>
    <row r="61" ht="15.75">
      <c r="A61" s="69" t="s">
        <v>122</v>
      </c>
    </row>
    <row r="62" ht="15.75">
      <c r="A62" s="69" t="s">
        <v>123</v>
      </c>
    </row>
    <row r="63" ht="15">
      <c r="A63" s="68" t="s">
        <v>119</v>
      </c>
    </row>
    <row r="64" ht="15.75">
      <c r="A64" s="69" t="s">
        <v>124</v>
      </c>
    </row>
    <row r="66" ht="15.75">
      <c r="A66" s="85" t="s">
        <v>146</v>
      </c>
    </row>
    <row r="67" ht="15.75">
      <c r="A67" s="85" t="s">
        <v>147</v>
      </c>
    </row>
    <row r="68" ht="15.75">
      <c r="A68" s="86" t="s">
        <v>148</v>
      </c>
    </row>
    <row r="69" ht="15.75">
      <c r="A69" s="86" t="s">
        <v>149</v>
      </c>
    </row>
    <row r="70" ht="15.75">
      <c r="A70" s="86" t="s">
        <v>150</v>
      </c>
    </row>
    <row r="71" ht="15.75">
      <c r="A71" s="86" t="s">
        <v>151</v>
      </c>
    </row>
    <row r="72" ht="15.75">
      <c r="A72" s="86" t="s">
        <v>152</v>
      </c>
    </row>
    <row r="73" ht="15.75">
      <c r="A73" s="86" t="s">
        <v>153</v>
      </c>
    </row>
  </sheetData>
  <sheetProtection/>
  <mergeCells count="4">
    <mergeCell ref="A2:H2"/>
    <mergeCell ref="A56:H56"/>
    <mergeCell ref="A1:H1"/>
    <mergeCell ref="H4:I4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view="pageBreakPreview" zoomScale="60" zoomScalePageLayoutView="0" workbookViewId="0" topLeftCell="A1">
      <selection activeCell="A50" sqref="A50"/>
    </sheetView>
  </sheetViews>
  <sheetFormatPr defaultColWidth="9.140625" defaultRowHeight="15"/>
  <cols>
    <col min="1" max="1" width="83.28125" style="0" customWidth="1"/>
    <col min="2" max="2" width="24.421875" style="0" customWidth="1"/>
  </cols>
  <sheetData>
    <row r="1" spans="1:2" ht="63" customHeight="1">
      <c r="A1" s="317" t="s">
        <v>910</v>
      </c>
      <c r="B1" s="318"/>
    </row>
    <row r="2" spans="1:7" ht="71.25" customHeight="1">
      <c r="A2" s="320" t="s">
        <v>669</v>
      </c>
      <c r="B2" s="300"/>
      <c r="C2" s="75"/>
      <c r="D2" s="75"/>
      <c r="E2" s="75"/>
      <c r="F2" s="75"/>
      <c r="G2" s="75"/>
    </row>
    <row r="3" spans="1:7" ht="43.5" customHeight="1">
      <c r="A3" s="207"/>
      <c r="B3" s="207" t="s">
        <v>886</v>
      </c>
      <c r="C3" s="75"/>
      <c r="D3" s="75"/>
      <c r="E3" s="75"/>
      <c r="F3" s="75"/>
      <c r="G3" s="75"/>
    </row>
    <row r="4" spans="1:2" ht="22.5" customHeight="1">
      <c r="A4" s="333"/>
      <c r="B4" s="333"/>
    </row>
    <row r="5" spans="1:2" ht="68.25" customHeight="1">
      <c r="A5" s="295" t="s">
        <v>914</v>
      </c>
      <c r="B5" s="82" t="s">
        <v>132</v>
      </c>
    </row>
    <row r="6" spans="1:2" ht="15">
      <c r="A6" s="41" t="s">
        <v>156</v>
      </c>
      <c r="B6" s="41">
        <v>0</v>
      </c>
    </row>
    <row r="7" spans="1:2" ht="15">
      <c r="A7" s="76" t="s">
        <v>157</v>
      </c>
      <c r="B7" s="41">
        <v>0</v>
      </c>
    </row>
    <row r="8" spans="1:2" ht="15">
      <c r="A8" s="41" t="s">
        <v>158</v>
      </c>
      <c r="B8" s="41">
        <v>0</v>
      </c>
    </row>
    <row r="9" spans="1:2" ht="15">
      <c r="A9" s="41" t="s">
        <v>159</v>
      </c>
      <c r="B9" s="41">
        <v>0</v>
      </c>
    </row>
    <row r="10" spans="1:2" ht="15">
      <c r="A10" s="41" t="s">
        <v>160</v>
      </c>
      <c r="B10" s="41">
        <v>0</v>
      </c>
    </row>
    <row r="11" spans="1:2" ht="15">
      <c r="A11" s="41" t="s">
        <v>161</v>
      </c>
      <c r="B11" s="41">
        <v>122079720</v>
      </c>
    </row>
    <row r="12" spans="1:2" ht="15">
      <c r="A12" s="41" t="s">
        <v>162</v>
      </c>
      <c r="B12" s="41">
        <v>0</v>
      </c>
    </row>
    <row r="13" spans="1:2" ht="15">
      <c r="A13" s="41" t="s">
        <v>163</v>
      </c>
      <c r="B13" s="41">
        <v>0</v>
      </c>
    </row>
    <row r="14" spans="1:2" ht="15">
      <c r="A14" s="74" t="s">
        <v>134</v>
      </c>
      <c r="B14" s="79">
        <f>SUM(B6:B13)</f>
        <v>122079720</v>
      </c>
    </row>
    <row r="15" spans="1:2" ht="15">
      <c r="A15" s="74" t="s">
        <v>92</v>
      </c>
      <c r="B15" s="79">
        <v>0</v>
      </c>
    </row>
    <row r="16" spans="1:2" ht="15">
      <c r="A16" s="74" t="s">
        <v>93</v>
      </c>
      <c r="B16" s="100">
        <f>SUM(B14:B15)</f>
        <v>122079720</v>
      </c>
    </row>
    <row r="17" spans="1:2" ht="30">
      <c r="A17" s="77" t="s">
        <v>127</v>
      </c>
      <c r="B17" s="41">
        <v>0</v>
      </c>
    </row>
    <row r="18" spans="1:2" ht="30">
      <c r="A18" s="77" t="s">
        <v>128</v>
      </c>
      <c r="B18" s="41">
        <v>62631570</v>
      </c>
    </row>
    <row r="19" spans="1:2" ht="15">
      <c r="A19" s="78" t="s">
        <v>129</v>
      </c>
      <c r="B19" s="41">
        <v>0</v>
      </c>
    </row>
    <row r="20" spans="1:2" ht="15">
      <c r="A20" s="78" t="s">
        <v>130</v>
      </c>
      <c r="B20" s="41">
        <v>0</v>
      </c>
    </row>
    <row r="21" spans="1:2" ht="15">
      <c r="A21" s="41" t="s">
        <v>133</v>
      </c>
      <c r="B21" s="41">
        <v>0</v>
      </c>
    </row>
    <row r="22" spans="1:2" ht="15">
      <c r="A22" s="49" t="s">
        <v>131</v>
      </c>
      <c r="B22" s="92">
        <f>SUM(B17:B21)</f>
        <v>62631570</v>
      </c>
    </row>
    <row r="23" spans="1:2" ht="31.5">
      <c r="A23" s="80" t="s">
        <v>913</v>
      </c>
      <c r="B23" s="101">
        <v>59448150</v>
      </c>
    </row>
    <row r="24" spans="1:2" ht="15.75">
      <c r="A24" s="43" t="s">
        <v>600</v>
      </c>
      <c r="B24" s="102">
        <f>SUM(B22:B23)</f>
        <v>122079720</v>
      </c>
    </row>
    <row r="27" spans="1:2" ht="18">
      <c r="A27" s="295" t="s">
        <v>915</v>
      </c>
      <c r="B27" s="82" t="s">
        <v>132</v>
      </c>
    </row>
    <row r="28" spans="1:2" ht="15">
      <c r="A28" s="41" t="s">
        <v>156</v>
      </c>
      <c r="B28" s="41">
        <v>2527628</v>
      </c>
    </row>
    <row r="29" spans="1:2" ht="15">
      <c r="A29" s="76" t="s">
        <v>157</v>
      </c>
      <c r="B29" s="41">
        <v>771764</v>
      </c>
    </row>
    <row r="30" spans="1:2" ht="15">
      <c r="A30" s="41" t="s">
        <v>158</v>
      </c>
      <c r="B30" s="41">
        <v>18004967</v>
      </c>
    </row>
    <row r="31" spans="1:2" ht="15">
      <c r="A31" s="41" t="s">
        <v>159</v>
      </c>
      <c r="B31" s="41">
        <v>0</v>
      </c>
    </row>
    <row r="32" spans="1:2" ht="15">
      <c r="A32" s="41" t="s">
        <v>160</v>
      </c>
      <c r="B32" s="41">
        <v>0</v>
      </c>
    </row>
    <row r="33" spans="1:2" ht="15">
      <c r="A33" s="41" t="s">
        <v>161</v>
      </c>
      <c r="B33" s="41">
        <v>0</v>
      </c>
    </row>
    <row r="34" spans="1:2" ht="15">
      <c r="A34" s="41" t="s">
        <v>162</v>
      </c>
      <c r="B34" s="41">
        <v>1270000</v>
      </c>
    </row>
    <row r="35" spans="1:2" ht="15">
      <c r="A35" s="41" t="s">
        <v>163</v>
      </c>
      <c r="B35" s="41">
        <v>0</v>
      </c>
    </row>
    <row r="36" spans="1:2" ht="15">
      <c r="A36" s="74" t="s">
        <v>134</v>
      </c>
      <c r="B36" s="79">
        <f>SUM(B28:B35)</f>
        <v>22574359</v>
      </c>
    </row>
    <row r="37" spans="1:2" ht="15">
      <c r="A37" s="74" t="s">
        <v>92</v>
      </c>
      <c r="B37" s="79">
        <v>0</v>
      </c>
    </row>
    <row r="38" spans="1:2" ht="15">
      <c r="A38" s="74" t="s">
        <v>93</v>
      </c>
      <c r="B38" s="100">
        <f>SUM(B36:B37)</f>
        <v>22574359</v>
      </c>
    </row>
    <row r="39" spans="1:2" ht="30">
      <c r="A39" s="77" t="s">
        <v>127</v>
      </c>
      <c r="B39" s="41">
        <v>0</v>
      </c>
    </row>
    <row r="40" spans="1:2" ht="30">
      <c r="A40" s="77" t="s">
        <v>128</v>
      </c>
      <c r="B40" s="41">
        <v>0</v>
      </c>
    </row>
    <row r="41" spans="1:2" ht="15">
      <c r="A41" s="78" t="s">
        <v>129</v>
      </c>
      <c r="B41" s="41">
        <v>0</v>
      </c>
    </row>
    <row r="42" spans="1:2" ht="15">
      <c r="A42" s="78" t="s">
        <v>130</v>
      </c>
      <c r="B42" s="41">
        <v>0</v>
      </c>
    </row>
    <row r="43" spans="1:2" ht="15">
      <c r="A43" s="41" t="s">
        <v>133</v>
      </c>
      <c r="B43" s="41">
        <v>0</v>
      </c>
    </row>
    <row r="44" spans="1:2" ht="15">
      <c r="A44" s="49" t="s">
        <v>131</v>
      </c>
      <c r="B44" s="92">
        <f>SUM(B39:B43)</f>
        <v>0</v>
      </c>
    </row>
    <row r="45" spans="1:2" ht="31.5">
      <c r="A45" s="80" t="s">
        <v>913</v>
      </c>
      <c r="B45" s="101">
        <v>22574359</v>
      </c>
    </row>
    <row r="46" spans="1:2" ht="15.75">
      <c r="A46" s="43" t="s">
        <v>600</v>
      </c>
      <c r="B46" s="102">
        <f>SUM(B44:B45)</f>
        <v>22574359</v>
      </c>
    </row>
  </sheetData>
  <sheetProtection/>
  <mergeCells count="3">
    <mergeCell ref="A2:B2"/>
    <mergeCell ref="A1:B1"/>
    <mergeCell ref="A4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="60" zoomScalePageLayoutView="0" workbookViewId="0" topLeftCell="A7">
      <selection activeCell="C25" sqref="C2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17" t="s">
        <v>910</v>
      </c>
      <c r="B1" s="318"/>
      <c r="C1" s="318"/>
      <c r="D1" s="318"/>
    </row>
    <row r="2" spans="1:4" ht="48.75" customHeight="1">
      <c r="A2" s="320" t="s">
        <v>670</v>
      </c>
      <c r="B2" s="318"/>
      <c r="C2" s="318"/>
      <c r="D2" s="319"/>
    </row>
    <row r="3" spans="1:3" ht="21" customHeight="1">
      <c r="A3" s="72"/>
      <c r="B3" s="73"/>
      <c r="C3" s="209"/>
    </row>
    <row r="4" spans="1:4" ht="15">
      <c r="A4" s="4"/>
      <c r="D4" s="151" t="s">
        <v>880</v>
      </c>
    </row>
    <row r="5" spans="1:4" ht="25.5">
      <c r="A5" s="42" t="s">
        <v>81</v>
      </c>
      <c r="B5" s="3" t="s">
        <v>173</v>
      </c>
      <c r="C5" s="82" t="s">
        <v>141</v>
      </c>
      <c r="D5" s="82" t="s">
        <v>143</v>
      </c>
    </row>
    <row r="6" spans="1:4" ht="15">
      <c r="A6" s="12" t="s">
        <v>491</v>
      </c>
      <c r="B6" s="5" t="s">
        <v>310</v>
      </c>
      <c r="C6" s="96"/>
      <c r="D6" s="27"/>
    </row>
    <row r="7" spans="1:4" ht="15">
      <c r="A7" s="17" t="s">
        <v>311</v>
      </c>
      <c r="B7" s="17" t="s">
        <v>310</v>
      </c>
      <c r="C7" s="96"/>
      <c r="D7" s="27"/>
    </row>
    <row r="8" spans="1:4" ht="15">
      <c r="A8" s="17" t="s">
        <v>312</v>
      </c>
      <c r="B8" s="17" t="s">
        <v>310</v>
      </c>
      <c r="C8" s="27"/>
      <c r="D8" s="27"/>
    </row>
    <row r="9" spans="1:4" ht="30">
      <c r="A9" s="12" t="s">
        <v>313</v>
      </c>
      <c r="B9" s="5" t="s">
        <v>314</v>
      </c>
      <c r="C9" s="27"/>
      <c r="D9" s="27"/>
    </row>
    <row r="10" spans="1:4" ht="15">
      <c r="A10" s="12" t="s">
        <v>490</v>
      </c>
      <c r="B10" s="5" t="s">
        <v>315</v>
      </c>
      <c r="C10" s="95"/>
      <c r="D10" s="27"/>
    </row>
    <row r="11" spans="1:4" ht="15">
      <c r="A11" s="17" t="s">
        <v>311</v>
      </c>
      <c r="B11" s="17" t="s">
        <v>315</v>
      </c>
      <c r="C11" s="27"/>
      <c r="D11" s="27"/>
    </row>
    <row r="12" spans="1:4" ht="15">
      <c r="A12" s="17" t="s">
        <v>312</v>
      </c>
      <c r="B12" s="17" t="s">
        <v>316</v>
      </c>
      <c r="C12" s="27"/>
      <c r="D12" s="27"/>
    </row>
    <row r="13" spans="1:4" ht="15">
      <c r="A13" s="11" t="s">
        <v>489</v>
      </c>
      <c r="B13" s="7" t="s">
        <v>317</v>
      </c>
      <c r="C13" s="95"/>
      <c r="D13" s="27"/>
    </row>
    <row r="14" spans="1:4" ht="15">
      <c r="A14" s="19" t="s">
        <v>494</v>
      </c>
      <c r="B14" s="5" t="s">
        <v>318</v>
      </c>
      <c r="C14" s="27"/>
      <c r="D14" s="27"/>
    </row>
    <row r="15" spans="1:4" ht="15">
      <c r="A15" s="17" t="s">
        <v>319</v>
      </c>
      <c r="B15" s="17" t="s">
        <v>318</v>
      </c>
      <c r="C15" s="27"/>
      <c r="D15" s="27"/>
    </row>
    <row r="16" spans="1:4" ht="15">
      <c r="A16" s="17" t="s">
        <v>320</v>
      </c>
      <c r="B16" s="17" t="s">
        <v>318</v>
      </c>
      <c r="C16" s="27"/>
      <c r="D16" s="27"/>
    </row>
    <row r="17" spans="1:4" ht="15">
      <c r="A17" s="19" t="s">
        <v>495</v>
      </c>
      <c r="B17" s="5" t="s">
        <v>321</v>
      </c>
      <c r="C17" s="27"/>
      <c r="D17" s="27"/>
    </row>
    <row r="18" spans="1:4" ht="15">
      <c r="A18" s="17" t="s">
        <v>312</v>
      </c>
      <c r="B18" s="17" t="s">
        <v>321</v>
      </c>
      <c r="C18" s="27"/>
      <c r="D18" s="27"/>
    </row>
    <row r="19" spans="1:4" ht="15">
      <c r="A19" s="13" t="s">
        <v>322</v>
      </c>
      <c r="B19" s="5" t="s">
        <v>323</v>
      </c>
      <c r="C19" s="27"/>
      <c r="D19" s="27"/>
    </row>
    <row r="20" spans="1:4" ht="15">
      <c r="A20" s="13" t="s">
        <v>496</v>
      </c>
      <c r="B20" s="5" t="s">
        <v>324</v>
      </c>
      <c r="C20" s="27"/>
      <c r="D20" s="27"/>
    </row>
    <row r="21" spans="1:4" ht="15">
      <c r="A21" s="17" t="s">
        <v>320</v>
      </c>
      <c r="B21" s="17" t="s">
        <v>324</v>
      </c>
      <c r="C21" s="27"/>
      <c r="D21" s="27"/>
    </row>
    <row r="22" spans="1:4" ht="15">
      <c r="A22" s="17" t="s">
        <v>312</v>
      </c>
      <c r="B22" s="17" t="s">
        <v>324</v>
      </c>
      <c r="C22" s="27"/>
      <c r="D22" s="27"/>
    </row>
    <row r="23" spans="1:4" ht="15">
      <c r="A23" s="20" t="s">
        <v>492</v>
      </c>
      <c r="B23" s="7" t="s">
        <v>325</v>
      </c>
      <c r="C23" s="27"/>
      <c r="D23" s="27"/>
    </row>
    <row r="24" spans="1:4" ht="15">
      <c r="A24" s="19" t="s">
        <v>326</v>
      </c>
      <c r="B24" s="5" t="s">
        <v>327</v>
      </c>
      <c r="C24" s="27"/>
      <c r="D24" s="27"/>
    </row>
    <row r="25" spans="1:4" ht="15">
      <c r="A25" s="19" t="s">
        <v>328</v>
      </c>
      <c r="B25" s="5" t="s">
        <v>329</v>
      </c>
      <c r="C25" s="27">
        <v>1776716</v>
      </c>
      <c r="D25" s="27"/>
    </row>
    <row r="26" spans="1:4" ht="15">
      <c r="A26" s="19" t="s">
        <v>332</v>
      </c>
      <c r="B26" s="5" t="s">
        <v>333</v>
      </c>
      <c r="C26" s="27"/>
      <c r="D26" s="27"/>
    </row>
    <row r="27" spans="1:4" ht="15">
      <c r="A27" s="19" t="s">
        <v>334</v>
      </c>
      <c r="B27" s="5" t="s">
        <v>335</v>
      </c>
      <c r="C27" s="27"/>
      <c r="D27" s="27"/>
    </row>
    <row r="28" spans="1:4" ht="15">
      <c r="A28" s="19" t="s">
        <v>336</v>
      </c>
      <c r="B28" s="5" t="s">
        <v>337</v>
      </c>
      <c r="C28" s="27"/>
      <c r="D28" s="27"/>
    </row>
    <row r="29" spans="1:4" ht="15">
      <c r="A29" s="45" t="s">
        <v>493</v>
      </c>
      <c r="B29" s="46" t="s">
        <v>338</v>
      </c>
      <c r="C29" s="95">
        <f>SUM(C25)</f>
        <v>1776716</v>
      </c>
      <c r="D29" s="27"/>
    </row>
    <row r="30" spans="1:4" ht="15">
      <c r="A30" s="19" t="s">
        <v>339</v>
      </c>
      <c r="B30" s="5" t="s">
        <v>340</v>
      </c>
      <c r="C30" s="27"/>
      <c r="D30" s="27"/>
    </row>
    <row r="31" spans="1:4" ht="15">
      <c r="A31" s="12" t="s">
        <v>341</v>
      </c>
      <c r="B31" s="5" t="s">
        <v>342</v>
      </c>
      <c r="C31" s="27"/>
      <c r="D31" s="27"/>
    </row>
    <row r="32" spans="1:4" ht="15">
      <c r="A32" s="19" t="s">
        <v>497</v>
      </c>
      <c r="B32" s="5" t="s">
        <v>343</v>
      </c>
      <c r="C32" s="27"/>
      <c r="D32" s="27"/>
    </row>
    <row r="33" spans="1:4" ht="15">
      <c r="A33" s="17" t="s">
        <v>312</v>
      </c>
      <c r="B33" s="17" t="s">
        <v>343</v>
      </c>
      <c r="C33" s="27"/>
      <c r="D33" s="27"/>
    </row>
    <row r="34" spans="1:4" ht="15">
      <c r="A34" s="19" t="s">
        <v>498</v>
      </c>
      <c r="B34" s="5" t="s">
        <v>344</v>
      </c>
      <c r="C34" s="27"/>
      <c r="D34" s="27"/>
    </row>
    <row r="35" spans="1:4" ht="15">
      <c r="A35" s="17" t="s">
        <v>345</v>
      </c>
      <c r="B35" s="17" t="s">
        <v>344</v>
      </c>
      <c r="C35" s="27"/>
      <c r="D35" s="27"/>
    </row>
    <row r="36" spans="1:4" ht="15">
      <c r="A36" s="17" t="s">
        <v>346</v>
      </c>
      <c r="B36" s="17" t="s">
        <v>344</v>
      </c>
      <c r="C36" s="27"/>
      <c r="D36" s="27"/>
    </row>
    <row r="37" spans="1:4" ht="15">
      <c r="A37" s="17" t="s">
        <v>347</v>
      </c>
      <c r="B37" s="17" t="s">
        <v>344</v>
      </c>
      <c r="C37" s="27"/>
      <c r="D37" s="27"/>
    </row>
    <row r="38" spans="1:4" ht="15">
      <c r="A38" s="17" t="s">
        <v>312</v>
      </c>
      <c r="B38" s="17" t="s">
        <v>344</v>
      </c>
      <c r="C38" s="27"/>
      <c r="D38" s="27"/>
    </row>
    <row r="39" spans="1:4" ht="15">
      <c r="A39" s="45" t="s">
        <v>499</v>
      </c>
      <c r="B39" s="46" t="s">
        <v>348</v>
      </c>
      <c r="C39" s="27">
        <v>0</v>
      </c>
      <c r="D39" s="27"/>
    </row>
    <row r="42" spans="1:4" ht="25.5">
      <c r="A42" s="42" t="s">
        <v>81</v>
      </c>
      <c r="B42" s="3" t="s">
        <v>173</v>
      </c>
      <c r="C42" s="82" t="s">
        <v>141</v>
      </c>
      <c r="D42" s="82" t="s">
        <v>142</v>
      </c>
    </row>
    <row r="43" spans="1:4" ht="15">
      <c r="A43" s="19" t="s">
        <v>563</v>
      </c>
      <c r="B43" s="5" t="s">
        <v>429</v>
      </c>
      <c r="C43" s="27"/>
      <c r="D43" s="27"/>
    </row>
    <row r="44" spans="1:4" ht="15">
      <c r="A44" s="53" t="s">
        <v>311</v>
      </c>
      <c r="B44" s="53" t="s">
        <v>429</v>
      </c>
      <c r="C44" s="27"/>
      <c r="D44" s="27"/>
    </row>
    <row r="45" spans="1:4" ht="30">
      <c r="A45" s="12" t="s">
        <v>430</v>
      </c>
      <c r="B45" s="5" t="s">
        <v>431</v>
      </c>
      <c r="C45" s="27"/>
      <c r="D45" s="27"/>
    </row>
    <row r="46" spans="1:4" ht="15">
      <c r="A46" s="19" t="s">
        <v>597</v>
      </c>
      <c r="B46" s="5" t="s">
        <v>432</v>
      </c>
      <c r="C46" s="27"/>
      <c r="D46" s="27"/>
    </row>
    <row r="47" spans="1:4" ht="15">
      <c r="A47" s="53" t="s">
        <v>311</v>
      </c>
      <c r="B47" s="53" t="s">
        <v>432</v>
      </c>
      <c r="C47" s="27"/>
      <c r="D47" s="27"/>
    </row>
    <row r="48" spans="1:4" ht="15">
      <c r="A48" s="11" t="s">
        <v>583</v>
      </c>
      <c r="B48" s="7" t="s">
        <v>433</v>
      </c>
      <c r="C48" s="27"/>
      <c r="D48" s="27"/>
    </row>
    <row r="49" spans="1:4" ht="15">
      <c r="A49" s="12" t="s">
        <v>598</v>
      </c>
      <c r="B49" s="5" t="s">
        <v>434</v>
      </c>
      <c r="C49" s="27"/>
      <c r="D49" s="27"/>
    </row>
    <row r="50" spans="1:4" ht="15">
      <c r="A50" s="53" t="s">
        <v>319</v>
      </c>
      <c r="B50" s="53" t="s">
        <v>434</v>
      </c>
      <c r="C50" s="27"/>
      <c r="D50" s="27"/>
    </row>
    <row r="51" spans="1:4" ht="15">
      <c r="A51" s="19" t="s">
        <v>435</v>
      </c>
      <c r="B51" s="5" t="s">
        <v>436</v>
      </c>
      <c r="C51" s="27"/>
      <c r="D51" s="27"/>
    </row>
    <row r="52" spans="1:4" ht="15">
      <c r="A52" s="13" t="s">
        <v>599</v>
      </c>
      <c r="B52" s="5" t="s">
        <v>437</v>
      </c>
      <c r="C52" s="27"/>
      <c r="D52" s="27"/>
    </row>
    <row r="53" spans="1:4" ht="15">
      <c r="A53" s="53" t="s">
        <v>320</v>
      </c>
      <c r="B53" s="53" t="s">
        <v>437</v>
      </c>
      <c r="C53" s="27"/>
      <c r="D53" s="27"/>
    </row>
    <row r="54" spans="1:4" ht="15">
      <c r="A54" s="19" t="s">
        <v>438</v>
      </c>
      <c r="B54" s="5" t="s">
        <v>439</v>
      </c>
      <c r="C54" s="27"/>
      <c r="D54" s="27"/>
    </row>
    <row r="55" spans="1:4" ht="15">
      <c r="A55" s="20" t="s">
        <v>584</v>
      </c>
      <c r="B55" s="7" t="s">
        <v>440</v>
      </c>
      <c r="C55" s="27"/>
      <c r="D55" s="27"/>
    </row>
    <row r="56" spans="1:4" ht="15">
      <c r="A56" s="20" t="s">
        <v>444</v>
      </c>
      <c r="B56" s="7" t="s">
        <v>445</v>
      </c>
      <c r="C56" s="27"/>
      <c r="D56" s="27"/>
    </row>
    <row r="57" spans="1:4" ht="15">
      <c r="A57" s="20" t="s">
        <v>446</v>
      </c>
      <c r="B57" s="7" t="s">
        <v>447</v>
      </c>
      <c r="C57" s="27"/>
      <c r="D57" s="27"/>
    </row>
    <row r="58" spans="1:4" ht="15">
      <c r="A58" s="20" t="s">
        <v>450</v>
      </c>
      <c r="B58" s="7" t="s">
        <v>451</v>
      </c>
      <c r="C58" s="27"/>
      <c r="D58" s="27"/>
    </row>
    <row r="59" spans="1:4" ht="15">
      <c r="A59" s="11" t="s">
        <v>125</v>
      </c>
      <c r="B59" s="7" t="s">
        <v>452</v>
      </c>
      <c r="C59" s="27"/>
      <c r="D59" s="27"/>
    </row>
    <row r="60" spans="1:4" ht="15">
      <c r="A60" s="15" t="s">
        <v>453</v>
      </c>
      <c r="B60" s="7" t="s">
        <v>452</v>
      </c>
      <c r="C60" s="27"/>
      <c r="D60" s="27"/>
    </row>
    <row r="61" spans="1:4" ht="15">
      <c r="A61" s="84" t="s">
        <v>586</v>
      </c>
      <c r="B61" s="46" t="s">
        <v>454</v>
      </c>
      <c r="C61" s="27"/>
      <c r="D61" s="27"/>
    </row>
    <row r="62" spans="1:4" ht="15">
      <c r="A62" s="12" t="s">
        <v>455</v>
      </c>
      <c r="B62" s="5" t="s">
        <v>456</v>
      </c>
      <c r="C62" s="27"/>
      <c r="D62" s="27"/>
    </row>
    <row r="63" spans="1:4" ht="15">
      <c r="A63" s="13" t="s">
        <v>457</v>
      </c>
      <c r="B63" s="5" t="s">
        <v>458</v>
      </c>
      <c r="C63" s="27"/>
      <c r="D63" s="27"/>
    </row>
    <row r="64" spans="1:4" ht="15">
      <c r="A64" s="19" t="s">
        <v>459</v>
      </c>
      <c r="B64" s="5" t="s">
        <v>460</v>
      </c>
      <c r="C64" s="27"/>
      <c r="D64" s="27"/>
    </row>
    <row r="65" spans="1:4" ht="15">
      <c r="A65" s="19" t="s">
        <v>568</v>
      </c>
      <c r="B65" s="5" t="s">
        <v>461</v>
      </c>
      <c r="C65" s="27"/>
      <c r="D65" s="27"/>
    </row>
    <row r="66" spans="1:4" ht="15">
      <c r="A66" s="53" t="s">
        <v>345</v>
      </c>
      <c r="B66" s="53" t="s">
        <v>461</v>
      </c>
      <c r="C66" s="27"/>
      <c r="D66" s="27"/>
    </row>
    <row r="67" spans="1:4" ht="15">
      <c r="A67" s="53" t="s">
        <v>346</v>
      </c>
      <c r="B67" s="53" t="s">
        <v>461</v>
      </c>
      <c r="C67" s="27"/>
      <c r="D67" s="27"/>
    </row>
    <row r="68" spans="1:4" ht="15">
      <c r="A68" s="54" t="s">
        <v>347</v>
      </c>
      <c r="B68" s="54" t="s">
        <v>461</v>
      </c>
      <c r="C68" s="27"/>
      <c r="D68" s="27"/>
    </row>
    <row r="69" spans="1:4" ht="15">
      <c r="A69" s="45" t="s">
        <v>587</v>
      </c>
      <c r="B69" s="46" t="s">
        <v>462</v>
      </c>
      <c r="C69" s="27"/>
      <c r="D69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BreakPreview" zoomScale="60" zoomScalePageLayoutView="0" workbookViewId="0" topLeftCell="A1">
      <selection activeCell="B14" sqref="B14"/>
    </sheetView>
  </sheetViews>
  <sheetFormatPr defaultColWidth="9.140625" defaultRowHeight="15"/>
  <cols>
    <col min="1" max="1" width="73.421875" style="0" customWidth="1"/>
    <col min="2" max="2" width="12.421875" style="0" customWidth="1"/>
    <col min="3" max="3" width="37.8515625" style="0" customWidth="1"/>
    <col min="4" max="4" width="19.57421875" style="0" customWidth="1"/>
  </cols>
  <sheetData>
    <row r="1" spans="1:4" ht="23.25" customHeight="1">
      <c r="A1" s="317" t="s">
        <v>910</v>
      </c>
      <c r="B1" s="318"/>
      <c r="C1" s="318"/>
      <c r="D1" s="318"/>
    </row>
    <row r="2" spans="1:4" ht="25.5" customHeight="1">
      <c r="A2" s="334" t="s">
        <v>671</v>
      </c>
      <c r="B2" s="318"/>
      <c r="C2" s="318"/>
      <c r="D2" s="318"/>
    </row>
    <row r="3" spans="1:4" ht="21.75" customHeight="1">
      <c r="A3" s="83" t="s">
        <v>90</v>
      </c>
      <c r="B3" s="73"/>
      <c r="C3" s="73"/>
      <c r="D3" s="73"/>
    </row>
    <row r="4" spans="1:4" ht="20.25" customHeight="1">
      <c r="A4" s="4"/>
      <c r="C4" s="326" t="s">
        <v>889</v>
      </c>
      <c r="D4" s="326"/>
    </row>
    <row r="5" spans="1:4" ht="29.25" customHeight="1">
      <c r="A5" s="42" t="s">
        <v>81</v>
      </c>
      <c r="B5" s="3" t="s">
        <v>173</v>
      </c>
      <c r="C5" s="152" t="s">
        <v>911</v>
      </c>
      <c r="D5" s="42" t="s">
        <v>138</v>
      </c>
    </row>
    <row r="6" spans="1:4" ht="26.25" customHeight="1">
      <c r="A6" s="81" t="s">
        <v>136</v>
      </c>
      <c r="B6" s="5" t="s">
        <v>331</v>
      </c>
      <c r="C6" s="27">
        <v>0</v>
      </c>
      <c r="D6" s="27">
        <f>SUM(C6)</f>
        <v>0</v>
      </c>
    </row>
    <row r="7" spans="1:4" ht="26.25" customHeight="1">
      <c r="A7" s="81" t="s">
        <v>137</v>
      </c>
      <c r="B7" s="5" t="s">
        <v>331</v>
      </c>
      <c r="C7" s="27"/>
      <c r="D7" s="27"/>
    </row>
    <row r="8" spans="1:4" ht="22.5" customHeight="1">
      <c r="A8" s="42" t="s">
        <v>139</v>
      </c>
      <c r="B8" s="42"/>
      <c r="C8" s="27">
        <f>SUM(C6:C7)</f>
        <v>0</v>
      </c>
      <c r="D8" s="95">
        <f>SUM(D6:D7)</f>
        <v>0</v>
      </c>
    </row>
  </sheetData>
  <sheetProtection/>
  <mergeCells count="3">
    <mergeCell ref="A1:D1"/>
    <mergeCell ref="A2:D2"/>
    <mergeCell ref="C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view="pageBreakPreview" zoomScale="60" zoomScalePageLayoutView="0" workbookViewId="0" topLeftCell="A109">
      <selection activeCell="C96" sqref="C9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7.28125" style="0" customWidth="1"/>
  </cols>
  <sheetData>
    <row r="1" spans="1:3" ht="27" customHeight="1">
      <c r="A1" s="317" t="s">
        <v>916</v>
      </c>
      <c r="B1" s="318"/>
      <c r="C1" s="318"/>
    </row>
    <row r="2" spans="1:3" ht="27" customHeight="1">
      <c r="A2" s="320" t="s">
        <v>672</v>
      </c>
      <c r="B2" s="318"/>
      <c r="C2" s="318"/>
    </row>
    <row r="3" spans="1:3" ht="19.5" customHeight="1">
      <c r="A3" s="72"/>
      <c r="B3" s="73"/>
      <c r="C3" s="209"/>
    </row>
    <row r="4" spans="1:3" ht="15">
      <c r="A4" s="4"/>
      <c r="B4" s="335" t="s">
        <v>881</v>
      </c>
      <c r="C4" s="335"/>
    </row>
    <row r="5" spans="1:3" ht="25.5">
      <c r="A5" s="42" t="s">
        <v>81</v>
      </c>
      <c r="B5" s="3" t="s">
        <v>173</v>
      </c>
      <c r="C5" s="82" t="s">
        <v>140</v>
      </c>
    </row>
    <row r="6" spans="1:3" ht="15">
      <c r="A6" s="13" t="s">
        <v>31</v>
      </c>
      <c r="B6" s="6" t="s">
        <v>263</v>
      </c>
      <c r="C6" s="27"/>
    </row>
    <row r="7" spans="1:3" ht="15">
      <c r="A7" s="13" t="s">
        <v>32</v>
      </c>
      <c r="B7" s="6" t="s">
        <v>263</v>
      </c>
      <c r="C7" s="27"/>
    </row>
    <row r="8" spans="1:3" ht="15">
      <c r="A8" s="13" t="s">
        <v>33</v>
      </c>
      <c r="B8" s="6" t="s">
        <v>263</v>
      </c>
      <c r="C8" s="27"/>
    </row>
    <row r="9" spans="1:3" ht="15">
      <c r="A9" s="13" t="s">
        <v>34</v>
      </c>
      <c r="B9" s="6" t="s">
        <v>263</v>
      </c>
      <c r="C9" s="27"/>
    </row>
    <row r="10" spans="1:3" ht="15">
      <c r="A10" s="13" t="s">
        <v>35</v>
      </c>
      <c r="B10" s="6" t="s">
        <v>263</v>
      </c>
      <c r="C10" s="27"/>
    </row>
    <row r="11" spans="1:3" ht="15">
      <c r="A11" s="13" t="s">
        <v>36</v>
      </c>
      <c r="B11" s="6" t="s">
        <v>263</v>
      </c>
      <c r="C11" s="27"/>
    </row>
    <row r="12" spans="1:3" ht="15">
      <c r="A12" s="13" t="s">
        <v>37</v>
      </c>
      <c r="B12" s="6" t="s">
        <v>263</v>
      </c>
      <c r="C12" s="27"/>
    </row>
    <row r="13" spans="1:3" ht="15">
      <c r="A13" s="13" t="s">
        <v>38</v>
      </c>
      <c r="B13" s="6" t="s">
        <v>263</v>
      </c>
      <c r="C13" s="27"/>
    </row>
    <row r="14" spans="1:3" ht="15">
      <c r="A14" s="13" t="s">
        <v>39</v>
      </c>
      <c r="B14" s="6" t="s">
        <v>263</v>
      </c>
      <c r="C14" s="27"/>
    </row>
    <row r="15" spans="1:3" ht="15">
      <c r="A15" s="13" t="s">
        <v>40</v>
      </c>
      <c r="B15" s="6" t="s">
        <v>263</v>
      </c>
      <c r="C15" s="27"/>
    </row>
    <row r="16" spans="1:3" ht="25.5">
      <c r="A16" s="11" t="s">
        <v>475</v>
      </c>
      <c r="B16" s="8" t="s">
        <v>263</v>
      </c>
      <c r="C16" s="27">
        <v>0</v>
      </c>
    </row>
    <row r="17" spans="1:3" ht="15">
      <c r="A17" s="13" t="s">
        <v>31</v>
      </c>
      <c r="B17" s="6" t="s">
        <v>264</v>
      </c>
      <c r="C17" s="27"/>
    </row>
    <row r="18" spans="1:3" ht="15">
      <c r="A18" s="13" t="s">
        <v>32</v>
      </c>
      <c r="B18" s="6" t="s">
        <v>264</v>
      </c>
      <c r="C18" s="27"/>
    </row>
    <row r="19" spans="1:3" ht="15">
      <c r="A19" s="13" t="s">
        <v>33</v>
      </c>
      <c r="B19" s="6" t="s">
        <v>264</v>
      </c>
      <c r="C19" s="27"/>
    </row>
    <row r="20" spans="1:3" ht="15">
      <c r="A20" s="13" t="s">
        <v>34</v>
      </c>
      <c r="B20" s="6" t="s">
        <v>264</v>
      </c>
      <c r="C20" s="27"/>
    </row>
    <row r="21" spans="1:3" ht="15">
      <c r="A21" s="13" t="s">
        <v>35</v>
      </c>
      <c r="B21" s="6" t="s">
        <v>264</v>
      </c>
      <c r="C21" s="27"/>
    </row>
    <row r="22" spans="1:3" ht="15">
      <c r="A22" s="13" t="s">
        <v>36</v>
      </c>
      <c r="B22" s="6" t="s">
        <v>264</v>
      </c>
      <c r="C22" s="27"/>
    </row>
    <row r="23" spans="1:3" ht="15">
      <c r="A23" s="13" t="s">
        <v>37</v>
      </c>
      <c r="B23" s="6" t="s">
        <v>264</v>
      </c>
      <c r="C23" s="27"/>
    </row>
    <row r="24" spans="1:3" ht="15">
      <c r="A24" s="13" t="s">
        <v>38</v>
      </c>
      <c r="B24" s="6" t="s">
        <v>264</v>
      </c>
      <c r="C24" s="27"/>
    </row>
    <row r="25" spans="1:3" ht="15">
      <c r="A25" s="13" t="s">
        <v>39</v>
      </c>
      <c r="B25" s="6" t="s">
        <v>264</v>
      </c>
      <c r="C25" s="27"/>
    </row>
    <row r="26" spans="1:3" ht="15">
      <c r="A26" s="13" t="s">
        <v>40</v>
      </c>
      <c r="B26" s="6" t="s">
        <v>264</v>
      </c>
      <c r="C26" s="27"/>
    </row>
    <row r="27" spans="1:3" ht="25.5">
      <c r="A27" s="11" t="s">
        <v>476</v>
      </c>
      <c r="B27" s="8" t="s">
        <v>264</v>
      </c>
      <c r="C27" s="27">
        <v>0</v>
      </c>
    </row>
    <row r="28" spans="1:3" ht="15">
      <c r="A28" s="13" t="s">
        <v>31</v>
      </c>
      <c r="B28" s="6" t="s">
        <v>265</v>
      </c>
      <c r="C28" s="27">
        <v>500000</v>
      </c>
    </row>
    <row r="29" spans="1:3" ht="15">
      <c r="A29" s="13" t="s">
        <v>32</v>
      </c>
      <c r="B29" s="6" t="s">
        <v>265</v>
      </c>
      <c r="C29" s="27"/>
    </row>
    <row r="30" spans="1:3" ht="15">
      <c r="A30" s="13" t="s">
        <v>33</v>
      </c>
      <c r="B30" s="6" t="s">
        <v>265</v>
      </c>
      <c r="C30" s="27"/>
    </row>
    <row r="31" spans="1:3" ht="15">
      <c r="A31" s="13" t="s">
        <v>34</v>
      </c>
      <c r="B31" s="6" t="s">
        <v>265</v>
      </c>
      <c r="C31" s="27"/>
    </row>
    <row r="32" spans="1:3" ht="15">
      <c r="A32" s="13" t="s">
        <v>35</v>
      </c>
      <c r="B32" s="6" t="s">
        <v>265</v>
      </c>
      <c r="C32" s="27"/>
    </row>
    <row r="33" spans="1:3" ht="15">
      <c r="A33" s="13" t="s">
        <v>36</v>
      </c>
      <c r="B33" s="6" t="s">
        <v>265</v>
      </c>
      <c r="C33" s="27"/>
    </row>
    <row r="34" spans="1:3" ht="15">
      <c r="A34" s="13" t="s">
        <v>37</v>
      </c>
      <c r="B34" s="6" t="s">
        <v>265</v>
      </c>
      <c r="C34" s="27">
        <v>41210065</v>
      </c>
    </row>
    <row r="35" spans="1:3" ht="15">
      <c r="A35" s="13" t="s">
        <v>38</v>
      </c>
      <c r="B35" s="6" t="s">
        <v>265</v>
      </c>
      <c r="C35" s="27">
        <v>3074000</v>
      </c>
    </row>
    <row r="36" spans="1:3" ht="15">
      <c r="A36" s="13" t="s">
        <v>39</v>
      </c>
      <c r="B36" s="6" t="s">
        <v>265</v>
      </c>
      <c r="C36" s="27"/>
    </row>
    <row r="37" spans="1:3" ht="15">
      <c r="A37" s="13" t="s">
        <v>40</v>
      </c>
      <c r="B37" s="6" t="s">
        <v>265</v>
      </c>
      <c r="C37" s="27"/>
    </row>
    <row r="38" spans="1:3" ht="15">
      <c r="A38" s="11" t="s">
        <v>477</v>
      </c>
      <c r="B38" s="8" t="s">
        <v>265</v>
      </c>
      <c r="C38" s="188">
        <f>SUM(C28:C37)</f>
        <v>44784065</v>
      </c>
    </row>
    <row r="39" spans="1:3" ht="15">
      <c r="A39" s="13" t="s">
        <v>41</v>
      </c>
      <c r="B39" s="5" t="s">
        <v>267</v>
      </c>
      <c r="C39" s="27"/>
    </row>
    <row r="40" spans="1:3" ht="15">
      <c r="A40" s="13" t="s">
        <v>42</v>
      </c>
      <c r="B40" s="5" t="s">
        <v>267</v>
      </c>
      <c r="C40" s="27"/>
    </row>
    <row r="41" spans="1:3" ht="15">
      <c r="A41" s="13" t="s">
        <v>43</v>
      </c>
      <c r="B41" s="5" t="s">
        <v>267</v>
      </c>
      <c r="C41" s="27"/>
    </row>
    <row r="42" spans="1:3" ht="15">
      <c r="A42" s="5" t="s">
        <v>44</v>
      </c>
      <c r="B42" s="5" t="s">
        <v>267</v>
      </c>
      <c r="C42" s="27"/>
    </row>
    <row r="43" spans="1:3" ht="15">
      <c r="A43" s="5" t="s">
        <v>45</v>
      </c>
      <c r="B43" s="5" t="s">
        <v>267</v>
      </c>
      <c r="C43" s="27"/>
    </row>
    <row r="44" spans="1:3" ht="15">
      <c r="A44" s="5" t="s">
        <v>46</v>
      </c>
      <c r="B44" s="5" t="s">
        <v>267</v>
      </c>
      <c r="C44" s="27"/>
    </row>
    <row r="45" spans="1:3" ht="15">
      <c r="A45" s="13" t="s">
        <v>47</v>
      </c>
      <c r="B45" s="5" t="s">
        <v>267</v>
      </c>
      <c r="C45" s="27"/>
    </row>
    <row r="46" spans="1:3" ht="15">
      <c r="A46" s="13" t="s">
        <v>48</v>
      </c>
      <c r="B46" s="5" t="s">
        <v>267</v>
      </c>
      <c r="C46" s="27"/>
    </row>
    <row r="47" spans="1:3" ht="15">
      <c r="A47" s="13" t="s">
        <v>49</v>
      </c>
      <c r="B47" s="5" t="s">
        <v>267</v>
      </c>
      <c r="C47" s="27"/>
    </row>
    <row r="48" spans="1:3" ht="15">
      <c r="A48" s="13" t="s">
        <v>50</v>
      </c>
      <c r="B48" s="5" t="s">
        <v>267</v>
      </c>
      <c r="C48" s="27"/>
    </row>
    <row r="49" spans="1:3" ht="25.5">
      <c r="A49" s="11" t="s">
        <v>478</v>
      </c>
      <c r="B49" s="8" t="s">
        <v>267</v>
      </c>
      <c r="C49" s="27">
        <v>0</v>
      </c>
    </row>
    <row r="50" spans="1:3" ht="15">
      <c r="A50" s="13" t="s">
        <v>41</v>
      </c>
      <c r="B50" s="5" t="s">
        <v>273</v>
      </c>
      <c r="C50" s="27"/>
    </row>
    <row r="51" spans="1:3" ht="15">
      <c r="A51" s="13" t="s">
        <v>42</v>
      </c>
      <c r="B51" s="5" t="s">
        <v>273</v>
      </c>
      <c r="C51" s="27">
        <v>960000</v>
      </c>
    </row>
    <row r="52" spans="1:3" ht="15">
      <c r="A52" s="13" t="s">
        <v>43</v>
      </c>
      <c r="B52" s="5" t="s">
        <v>273</v>
      </c>
      <c r="C52" s="27"/>
    </row>
    <row r="53" spans="1:3" ht="15">
      <c r="A53" s="5" t="s">
        <v>44</v>
      </c>
      <c r="B53" s="5" t="s">
        <v>273</v>
      </c>
      <c r="C53" s="27"/>
    </row>
    <row r="54" spans="1:3" ht="15">
      <c r="A54" s="5" t="s">
        <v>45</v>
      </c>
      <c r="B54" s="5" t="s">
        <v>273</v>
      </c>
      <c r="C54" s="27"/>
    </row>
    <row r="55" spans="1:3" ht="15">
      <c r="A55" s="5" t="s">
        <v>46</v>
      </c>
      <c r="B55" s="5" t="s">
        <v>273</v>
      </c>
      <c r="C55" s="27"/>
    </row>
    <row r="56" spans="1:3" ht="15">
      <c r="A56" s="13" t="s">
        <v>47</v>
      </c>
      <c r="B56" s="5" t="s">
        <v>273</v>
      </c>
      <c r="C56" s="27"/>
    </row>
    <row r="57" spans="1:3" ht="15">
      <c r="A57" s="13" t="s">
        <v>51</v>
      </c>
      <c r="B57" s="5" t="s">
        <v>273</v>
      </c>
      <c r="C57" s="27"/>
    </row>
    <row r="58" spans="1:3" ht="15">
      <c r="A58" s="13" t="s">
        <v>49</v>
      </c>
      <c r="B58" s="5" t="s">
        <v>273</v>
      </c>
      <c r="C58" s="27"/>
    </row>
    <row r="59" spans="1:3" ht="15">
      <c r="A59" s="13" t="s">
        <v>50</v>
      </c>
      <c r="B59" s="5" t="s">
        <v>273</v>
      </c>
      <c r="C59" s="27"/>
    </row>
    <row r="60" spans="1:3" ht="15">
      <c r="A60" s="15" t="s">
        <v>479</v>
      </c>
      <c r="B60" s="8" t="s">
        <v>273</v>
      </c>
      <c r="C60" s="27">
        <v>0</v>
      </c>
    </row>
    <row r="61" spans="1:3" ht="15">
      <c r="A61" s="13" t="s">
        <v>31</v>
      </c>
      <c r="B61" s="6" t="s">
        <v>300</v>
      </c>
      <c r="C61" s="27"/>
    </row>
    <row r="62" spans="1:3" ht="15">
      <c r="A62" s="13" t="s">
        <v>32</v>
      </c>
      <c r="B62" s="6" t="s">
        <v>300</v>
      </c>
      <c r="C62" s="27"/>
    </row>
    <row r="63" spans="1:3" ht="15">
      <c r="A63" s="13" t="s">
        <v>33</v>
      </c>
      <c r="B63" s="6" t="s">
        <v>300</v>
      </c>
      <c r="C63" s="27"/>
    </row>
    <row r="64" spans="1:3" ht="15">
      <c r="A64" s="13" t="s">
        <v>34</v>
      </c>
      <c r="B64" s="6" t="s">
        <v>300</v>
      </c>
      <c r="C64" s="27"/>
    </row>
    <row r="65" spans="1:3" ht="15">
      <c r="A65" s="13" t="s">
        <v>35</v>
      </c>
      <c r="B65" s="6" t="s">
        <v>300</v>
      </c>
      <c r="C65" s="27"/>
    </row>
    <row r="66" spans="1:3" ht="15">
      <c r="A66" s="13" t="s">
        <v>36</v>
      </c>
      <c r="B66" s="6" t="s">
        <v>300</v>
      </c>
      <c r="C66" s="27"/>
    </row>
    <row r="67" spans="1:3" ht="15">
      <c r="A67" s="13" t="s">
        <v>37</v>
      </c>
      <c r="B67" s="6" t="s">
        <v>300</v>
      </c>
      <c r="C67" s="27"/>
    </row>
    <row r="68" spans="1:3" ht="15">
      <c r="A68" s="13" t="s">
        <v>38</v>
      </c>
      <c r="B68" s="6" t="s">
        <v>300</v>
      </c>
      <c r="C68" s="27"/>
    </row>
    <row r="69" spans="1:3" ht="15">
      <c r="A69" s="13" t="s">
        <v>39</v>
      </c>
      <c r="B69" s="6" t="s">
        <v>300</v>
      </c>
      <c r="C69" s="27"/>
    </row>
    <row r="70" spans="1:3" ht="15">
      <c r="A70" s="13" t="s">
        <v>40</v>
      </c>
      <c r="B70" s="6" t="s">
        <v>300</v>
      </c>
      <c r="C70" s="27"/>
    </row>
    <row r="71" spans="1:3" ht="25.5">
      <c r="A71" s="11" t="s">
        <v>488</v>
      </c>
      <c r="B71" s="8" t="s">
        <v>300</v>
      </c>
      <c r="C71" s="27">
        <v>0</v>
      </c>
    </row>
    <row r="72" spans="1:3" ht="15">
      <c r="A72" s="13" t="s">
        <v>31</v>
      </c>
      <c r="B72" s="6" t="s">
        <v>301</v>
      </c>
      <c r="C72" s="27"/>
    </row>
    <row r="73" spans="1:3" ht="15">
      <c r="A73" s="13" t="s">
        <v>32</v>
      </c>
      <c r="B73" s="6" t="s">
        <v>301</v>
      </c>
      <c r="C73" s="27"/>
    </row>
    <row r="74" spans="1:3" ht="15">
      <c r="A74" s="13" t="s">
        <v>33</v>
      </c>
      <c r="B74" s="6" t="s">
        <v>301</v>
      </c>
      <c r="C74" s="27"/>
    </row>
    <row r="75" spans="1:3" ht="15">
      <c r="A75" s="13" t="s">
        <v>34</v>
      </c>
      <c r="B75" s="6" t="s">
        <v>301</v>
      </c>
      <c r="C75" s="27"/>
    </row>
    <row r="76" spans="1:3" ht="15">
      <c r="A76" s="13" t="s">
        <v>35</v>
      </c>
      <c r="B76" s="6" t="s">
        <v>301</v>
      </c>
      <c r="C76" s="27"/>
    </row>
    <row r="77" spans="1:3" ht="15">
      <c r="A77" s="13" t="s">
        <v>36</v>
      </c>
      <c r="B77" s="6" t="s">
        <v>301</v>
      </c>
      <c r="C77" s="27"/>
    </row>
    <row r="78" spans="1:3" ht="15">
      <c r="A78" s="13" t="s">
        <v>37</v>
      </c>
      <c r="B78" s="6" t="s">
        <v>301</v>
      </c>
      <c r="C78" s="27"/>
    </row>
    <row r="79" spans="1:3" ht="15">
      <c r="A79" s="13" t="s">
        <v>38</v>
      </c>
      <c r="B79" s="6" t="s">
        <v>301</v>
      </c>
      <c r="C79" s="27"/>
    </row>
    <row r="80" spans="1:3" ht="15">
      <c r="A80" s="13" t="s">
        <v>39</v>
      </c>
      <c r="B80" s="6" t="s">
        <v>301</v>
      </c>
      <c r="C80" s="27"/>
    </row>
    <row r="81" spans="1:3" ht="15">
      <c r="A81" s="13" t="s">
        <v>40</v>
      </c>
      <c r="B81" s="6" t="s">
        <v>301</v>
      </c>
      <c r="C81" s="27"/>
    </row>
    <row r="82" spans="1:3" ht="25.5">
      <c r="A82" s="11" t="s">
        <v>487</v>
      </c>
      <c r="B82" s="8" t="s">
        <v>301</v>
      </c>
      <c r="C82" s="27">
        <v>0</v>
      </c>
    </row>
    <row r="83" spans="1:3" ht="15">
      <c r="A83" s="13" t="s">
        <v>31</v>
      </c>
      <c r="B83" s="6" t="s">
        <v>302</v>
      </c>
      <c r="C83" s="27"/>
    </row>
    <row r="84" spans="1:3" ht="15">
      <c r="A84" s="13" t="s">
        <v>32</v>
      </c>
      <c r="B84" s="6" t="s">
        <v>302</v>
      </c>
      <c r="C84" s="27"/>
    </row>
    <row r="85" spans="1:3" ht="15">
      <c r="A85" s="13" t="s">
        <v>33</v>
      </c>
      <c r="B85" s="6" t="s">
        <v>302</v>
      </c>
      <c r="C85" s="27"/>
    </row>
    <row r="86" spans="1:3" ht="15">
      <c r="A86" s="13" t="s">
        <v>34</v>
      </c>
      <c r="B86" s="6" t="s">
        <v>302</v>
      </c>
      <c r="C86" s="27"/>
    </row>
    <row r="87" spans="1:3" ht="15">
      <c r="A87" s="13" t="s">
        <v>35</v>
      </c>
      <c r="B87" s="6" t="s">
        <v>302</v>
      </c>
      <c r="C87" s="27"/>
    </row>
    <row r="88" spans="1:3" ht="15">
      <c r="A88" s="13" t="s">
        <v>36</v>
      </c>
      <c r="B88" s="6" t="s">
        <v>302</v>
      </c>
      <c r="C88" s="27"/>
    </row>
    <row r="89" spans="1:3" ht="15">
      <c r="A89" s="13" t="s">
        <v>37</v>
      </c>
      <c r="B89" s="6" t="s">
        <v>302</v>
      </c>
      <c r="C89" s="27">
        <v>0</v>
      </c>
    </row>
    <row r="90" spans="1:3" ht="15">
      <c r="A90" s="13" t="s">
        <v>38</v>
      </c>
      <c r="B90" s="6" t="s">
        <v>302</v>
      </c>
      <c r="C90" s="27"/>
    </row>
    <row r="91" spans="1:3" ht="15">
      <c r="A91" s="13" t="s">
        <v>39</v>
      </c>
      <c r="B91" s="6" t="s">
        <v>302</v>
      </c>
      <c r="C91" s="27"/>
    </row>
    <row r="92" spans="1:3" ht="15">
      <c r="A92" s="13" t="s">
        <v>40</v>
      </c>
      <c r="B92" s="6" t="s">
        <v>302</v>
      </c>
      <c r="C92" s="27"/>
    </row>
    <row r="93" spans="1:3" ht="15">
      <c r="A93" s="11" t="s">
        <v>486</v>
      </c>
      <c r="B93" s="8" t="s">
        <v>302</v>
      </c>
      <c r="C93" s="27">
        <v>0</v>
      </c>
    </row>
    <row r="94" spans="1:3" ht="15">
      <c r="A94" s="13" t="s">
        <v>41</v>
      </c>
      <c r="B94" s="5" t="s">
        <v>836</v>
      </c>
      <c r="C94" s="27"/>
    </row>
    <row r="95" spans="1:3" ht="15">
      <c r="A95" s="13" t="s">
        <v>42</v>
      </c>
      <c r="B95" s="6" t="s">
        <v>836</v>
      </c>
      <c r="C95" s="27"/>
    </row>
    <row r="96" spans="1:3" ht="15">
      <c r="A96" s="13" t="s">
        <v>43</v>
      </c>
      <c r="B96" s="5" t="s">
        <v>836</v>
      </c>
      <c r="C96" s="27">
        <v>0</v>
      </c>
    </row>
    <row r="97" spans="1:3" ht="15">
      <c r="A97" s="5" t="s">
        <v>44</v>
      </c>
      <c r="B97" s="6" t="s">
        <v>836</v>
      </c>
      <c r="C97" s="27"/>
    </row>
    <row r="98" spans="1:3" ht="15">
      <c r="A98" s="5" t="s">
        <v>45</v>
      </c>
      <c r="B98" s="5" t="s">
        <v>836</v>
      </c>
      <c r="C98" s="27"/>
    </row>
    <row r="99" spans="1:3" ht="15">
      <c r="A99" s="5" t="s">
        <v>46</v>
      </c>
      <c r="B99" s="6" t="s">
        <v>836</v>
      </c>
      <c r="C99" s="27"/>
    </row>
    <row r="100" spans="1:3" ht="15">
      <c r="A100" s="13" t="s">
        <v>47</v>
      </c>
      <c r="B100" s="5" t="s">
        <v>836</v>
      </c>
      <c r="C100" s="27"/>
    </row>
    <row r="101" spans="1:3" ht="15">
      <c r="A101" s="13" t="s">
        <v>51</v>
      </c>
      <c r="B101" s="6" t="s">
        <v>836</v>
      </c>
      <c r="C101" s="27"/>
    </row>
    <row r="102" spans="1:3" ht="15">
      <c r="A102" s="13" t="s">
        <v>49</v>
      </c>
      <c r="B102" s="5" t="s">
        <v>836</v>
      </c>
      <c r="C102" s="27"/>
    </row>
    <row r="103" spans="1:3" ht="15">
      <c r="A103" s="13" t="s">
        <v>50</v>
      </c>
      <c r="B103" s="6" t="s">
        <v>836</v>
      </c>
      <c r="C103" s="27"/>
    </row>
    <row r="104" spans="1:3" ht="25.5">
      <c r="A104" s="11" t="s">
        <v>485</v>
      </c>
      <c r="B104" s="8" t="s">
        <v>836</v>
      </c>
      <c r="C104" s="27">
        <f>SUM(C94:C103)</f>
        <v>0</v>
      </c>
    </row>
    <row r="105" spans="1:3" ht="15">
      <c r="A105" s="13" t="s">
        <v>41</v>
      </c>
      <c r="B105" s="5" t="s">
        <v>307</v>
      </c>
      <c r="C105" s="27"/>
    </row>
    <row r="106" spans="1:3" ht="15">
      <c r="A106" s="13" t="s">
        <v>42</v>
      </c>
      <c r="B106" s="5" t="s">
        <v>307</v>
      </c>
      <c r="C106" s="27"/>
    </row>
    <row r="107" spans="1:3" ht="15">
      <c r="A107" s="13" t="s">
        <v>43</v>
      </c>
      <c r="B107" s="5" t="s">
        <v>307</v>
      </c>
      <c r="C107" s="27"/>
    </row>
    <row r="108" spans="1:3" ht="15">
      <c r="A108" s="5" t="s">
        <v>44</v>
      </c>
      <c r="B108" s="5" t="s">
        <v>307</v>
      </c>
      <c r="C108" s="27"/>
    </row>
    <row r="109" spans="1:3" ht="15">
      <c r="A109" s="5" t="s">
        <v>45</v>
      </c>
      <c r="B109" s="5" t="s">
        <v>307</v>
      </c>
      <c r="C109" s="27"/>
    </row>
    <row r="110" spans="1:3" ht="15">
      <c r="A110" s="5" t="s">
        <v>46</v>
      </c>
      <c r="B110" s="5" t="s">
        <v>307</v>
      </c>
      <c r="C110" s="27"/>
    </row>
    <row r="111" spans="1:3" ht="15">
      <c r="A111" s="13" t="s">
        <v>47</v>
      </c>
      <c r="B111" s="5" t="s">
        <v>307</v>
      </c>
      <c r="C111" s="27"/>
    </row>
    <row r="112" spans="1:3" ht="15">
      <c r="A112" s="13" t="s">
        <v>51</v>
      </c>
      <c r="B112" s="5" t="s">
        <v>307</v>
      </c>
      <c r="C112" s="27"/>
    </row>
    <row r="113" spans="1:3" ht="15">
      <c r="A113" s="13" t="s">
        <v>49</v>
      </c>
      <c r="B113" s="5" t="s">
        <v>307</v>
      </c>
      <c r="C113" s="27"/>
    </row>
    <row r="114" spans="1:3" ht="15">
      <c r="A114" s="13" t="s">
        <v>50</v>
      </c>
      <c r="B114" s="5" t="s">
        <v>307</v>
      </c>
      <c r="C114" s="27"/>
    </row>
    <row r="115" spans="1:3" ht="15">
      <c r="A115" s="15" t="s">
        <v>524</v>
      </c>
      <c r="B115" s="8" t="s">
        <v>307</v>
      </c>
      <c r="C115" s="27"/>
    </row>
  </sheetData>
  <sheetProtection/>
  <mergeCells count="3">
    <mergeCell ref="A1:C1"/>
    <mergeCell ref="A2:C2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view="pageBreakPreview" zoomScale="60" zoomScalePageLayoutView="0" workbookViewId="0" topLeftCell="A88">
      <selection activeCell="G106" sqref="G106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317" t="s">
        <v>910</v>
      </c>
      <c r="B1" s="318"/>
      <c r="C1" s="318"/>
    </row>
    <row r="2" spans="1:3" ht="25.5" customHeight="1">
      <c r="A2" s="320" t="s">
        <v>673</v>
      </c>
      <c r="B2" s="318"/>
      <c r="C2" s="318"/>
    </row>
    <row r="3" spans="1:3" ht="15.75" customHeight="1">
      <c r="A3" s="72"/>
      <c r="B3" s="73"/>
      <c r="C3" s="73"/>
    </row>
    <row r="4" spans="1:3" ht="21" customHeight="1">
      <c r="A4" s="4"/>
      <c r="B4" s="335" t="s">
        <v>882</v>
      </c>
      <c r="C4" s="335"/>
    </row>
    <row r="5" spans="1:3" ht="25.5">
      <c r="A5" s="42" t="s">
        <v>81</v>
      </c>
      <c r="B5" s="3" t="s">
        <v>173</v>
      </c>
      <c r="C5" s="82" t="s">
        <v>140</v>
      </c>
    </row>
    <row r="6" spans="1:3" ht="15">
      <c r="A6" s="13" t="s">
        <v>52</v>
      </c>
      <c r="B6" s="6" t="s">
        <v>369</v>
      </c>
      <c r="C6" s="27"/>
    </row>
    <row r="7" spans="1:3" ht="15">
      <c r="A7" s="13" t="s">
        <v>61</v>
      </c>
      <c r="B7" s="6" t="s">
        <v>369</v>
      </c>
      <c r="C7" s="27"/>
    </row>
    <row r="8" spans="1:3" ht="30">
      <c r="A8" s="13" t="s">
        <v>62</v>
      </c>
      <c r="B8" s="6" t="s">
        <v>369</v>
      </c>
      <c r="C8" s="27"/>
    </row>
    <row r="9" spans="1:3" ht="15">
      <c r="A9" s="13" t="s">
        <v>60</v>
      </c>
      <c r="B9" s="6" t="s">
        <v>369</v>
      </c>
      <c r="C9" s="27"/>
    </row>
    <row r="10" spans="1:3" ht="15">
      <c r="A10" s="13" t="s">
        <v>59</v>
      </c>
      <c r="B10" s="6" t="s">
        <v>369</v>
      </c>
      <c r="C10" s="27"/>
    </row>
    <row r="11" spans="1:3" ht="15">
      <c r="A11" s="13" t="s">
        <v>58</v>
      </c>
      <c r="B11" s="6" t="s">
        <v>369</v>
      </c>
      <c r="C11" s="27"/>
    </row>
    <row r="12" spans="1:3" ht="15">
      <c r="A12" s="13" t="s">
        <v>53</v>
      </c>
      <c r="B12" s="6" t="s">
        <v>369</v>
      </c>
      <c r="C12" s="27"/>
    </row>
    <row r="13" spans="1:3" ht="15">
      <c r="A13" s="13" t="s">
        <v>54</v>
      </c>
      <c r="B13" s="6" t="s">
        <v>369</v>
      </c>
      <c r="C13" s="27"/>
    </row>
    <row r="14" spans="1:3" ht="15">
      <c r="A14" s="13" t="s">
        <v>55</v>
      </c>
      <c r="B14" s="6" t="s">
        <v>369</v>
      </c>
      <c r="C14" s="27"/>
    </row>
    <row r="15" spans="1:3" ht="15">
      <c r="A15" s="13" t="s">
        <v>56</v>
      </c>
      <c r="B15" s="6" t="s">
        <v>369</v>
      </c>
      <c r="C15" s="27"/>
    </row>
    <row r="16" spans="1:3" ht="25.5">
      <c r="A16" s="7" t="s">
        <v>534</v>
      </c>
      <c r="B16" s="8" t="s">
        <v>369</v>
      </c>
      <c r="C16" s="27">
        <v>0</v>
      </c>
    </row>
    <row r="17" spans="1:3" ht="15">
      <c r="A17" s="13" t="s">
        <v>52</v>
      </c>
      <c r="B17" s="6" t="s">
        <v>370</v>
      </c>
      <c r="C17" s="27"/>
    </row>
    <row r="18" spans="1:3" ht="15">
      <c r="A18" s="13" t="s">
        <v>61</v>
      </c>
      <c r="B18" s="6" t="s">
        <v>370</v>
      </c>
      <c r="C18" s="27"/>
    </row>
    <row r="19" spans="1:3" ht="30">
      <c r="A19" s="13" t="s">
        <v>62</v>
      </c>
      <c r="B19" s="6" t="s">
        <v>370</v>
      </c>
      <c r="C19" s="27"/>
    </row>
    <row r="20" spans="1:3" ht="15">
      <c r="A20" s="13" t="s">
        <v>60</v>
      </c>
      <c r="B20" s="6" t="s">
        <v>370</v>
      </c>
      <c r="C20" s="27"/>
    </row>
    <row r="21" spans="1:3" ht="15">
      <c r="A21" s="13" t="s">
        <v>59</v>
      </c>
      <c r="B21" s="6" t="s">
        <v>370</v>
      </c>
      <c r="C21" s="27"/>
    </row>
    <row r="22" spans="1:3" ht="15">
      <c r="A22" s="13" t="s">
        <v>58</v>
      </c>
      <c r="B22" s="6" t="s">
        <v>370</v>
      </c>
      <c r="C22" s="27"/>
    </row>
    <row r="23" spans="1:3" ht="15">
      <c r="A23" s="13" t="s">
        <v>53</v>
      </c>
      <c r="B23" s="6" t="s">
        <v>370</v>
      </c>
      <c r="C23" s="27"/>
    </row>
    <row r="24" spans="1:3" ht="15">
      <c r="A24" s="13" t="s">
        <v>54</v>
      </c>
      <c r="B24" s="6" t="s">
        <v>370</v>
      </c>
      <c r="C24" s="27"/>
    </row>
    <row r="25" spans="1:3" ht="15">
      <c r="A25" s="13" t="s">
        <v>55</v>
      </c>
      <c r="B25" s="6" t="s">
        <v>370</v>
      </c>
      <c r="C25" s="27"/>
    </row>
    <row r="26" spans="1:3" ht="15">
      <c r="A26" s="13" t="s">
        <v>56</v>
      </c>
      <c r="B26" s="6" t="s">
        <v>370</v>
      </c>
      <c r="C26" s="27"/>
    </row>
    <row r="27" spans="1:3" ht="25.5">
      <c r="A27" s="7" t="s">
        <v>591</v>
      </c>
      <c r="B27" s="8" t="s">
        <v>370</v>
      </c>
      <c r="C27" s="27">
        <v>0</v>
      </c>
    </row>
    <row r="28" spans="1:3" ht="15">
      <c r="A28" s="13" t="s">
        <v>52</v>
      </c>
      <c r="B28" s="6" t="s">
        <v>371</v>
      </c>
      <c r="C28" s="27"/>
    </row>
    <row r="29" spans="1:3" ht="15">
      <c r="A29" s="13" t="s">
        <v>61</v>
      </c>
      <c r="B29" s="6" t="s">
        <v>371</v>
      </c>
      <c r="C29" s="27"/>
    </row>
    <row r="30" spans="1:3" ht="30">
      <c r="A30" s="13" t="s">
        <v>62</v>
      </c>
      <c r="B30" s="6" t="s">
        <v>371</v>
      </c>
      <c r="C30" s="27"/>
    </row>
    <row r="31" spans="1:3" ht="15">
      <c r="A31" s="13" t="s">
        <v>60</v>
      </c>
      <c r="B31" s="6" t="s">
        <v>371</v>
      </c>
      <c r="C31" s="27">
        <v>0</v>
      </c>
    </row>
    <row r="32" spans="1:3" ht="15">
      <c r="A32" s="13" t="s">
        <v>59</v>
      </c>
      <c r="B32" s="6" t="s">
        <v>371</v>
      </c>
      <c r="C32" s="27">
        <v>5136000</v>
      </c>
    </row>
    <row r="33" spans="1:3" ht="15">
      <c r="A33" s="13" t="s">
        <v>58</v>
      </c>
      <c r="B33" s="6" t="s">
        <v>371</v>
      </c>
      <c r="C33" s="27">
        <v>882580</v>
      </c>
    </row>
    <row r="34" spans="1:3" ht="15.75">
      <c r="A34" s="13" t="s">
        <v>53</v>
      </c>
      <c r="B34" s="6" t="s">
        <v>371</v>
      </c>
      <c r="C34" s="190"/>
    </row>
    <row r="35" spans="1:3" ht="15.75">
      <c r="A35" s="13" t="s">
        <v>54</v>
      </c>
      <c r="B35" s="6" t="s">
        <v>371</v>
      </c>
      <c r="C35" s="190"/>
    </row>
    <row r="36" spans="1:3" ht="15.75">
      <c r="A36" s="13" t="s">
        <v>55</v>
      </c>
      <c r="B36" s="6" t="s">
        <v>371</v>
      </c>
      <c r="C36" s="190"/>
    </row>
    <row r="37" spans="1:3" ht="15.75">
      <c r="A37" s="13" t="s">
        <v>56</v>
      </c>
      <c r="B37" s="6" t="s">
        <v>371</v>
      </c>
      <c r="C37" s="190"/>
    </row>
    <row r="38" spans="1:3" ht="15.75">
      <c r="A38" s="7" t="s">
        <v>590</v>
      </c>
      <c r="B38" s="8" t="s">
        <v>371</v>
      </c>
      <c r="C38" s="191">
        <f>SUM(C28:C37)</f>
        <v>6018580</v>
      </c>
    </row>
    <row r="39" spans="1:3" ht="15">
      <c r="A39" s="13" t="s">
        <v>52</v>
      </c>
      <c r="B39" s="6" t="s">
        <v>377</v>
      </c>
      <c r="C39" s="27"/>
    </row>
    <row r="40" spans="1:3" ht="15">
      <c r="A40" s="13" t="s">
        <v>61</v>
      </c>
      <c r="B40" s="6" t="s">
        <v>377</v>
      </c>
      <c r="C40" s="27"/>
    </row>
    <row r="41" spans="1:3" ht="30">
      <c r="A41" s="13" t="s">
        <v>62</v>
      </c>
      <c r="B41" s="6" t="s">
        <v>377</v>
      </c>
      <c r="C41" s="27"/>
    </row>
    <row r="42" spans="1:3" ht="15">
      <c r="A42" s="13" t="s">
        <v>60</v>
      </c>
      <c r="B42" s="6" t="s">
        <v>377</v>
      </c>
      <c r="C42" s="27"/>
    </row>
    <row r="43" spans="1:3" ht="15">
      <c r="A43" s="13" t="s">
        <v>59</v>
      </c>
      <c r="B43" s="6" t="s">
        <v>377</v>
      </c>
      <c r="C43" s="27"/>
    </row>
    <row r="44" spans="1:3" ht="15">
      <c r="A44" s="13" t="s">
        <v>58</v>
      </c>
      <c r="B44" s="6" t="s">
        <v>377</v>
      </c>
      <c r="C44" s="27"/>
    </row>
    <row r="45" spans="1:3" ht="15">
      <c r="A45" s="13" t="s">
        <v>53</v>
      </c>
      <c r="B45" s="6" t="s">
        <v>377</v>
      </c>
      <c r="C45" s="27"/>
    </row>
    <row r="46" spans="1:3" ht="15">
      <c r="A46" s="13" t="s">
        <v>54</v>
      </c>
      <c r="B46" s="6" t="s">
        <v>377</v>
      </c>
      <c r="C46" s="27"/>
    </row>
    <row r="47" spans="1:3" ht="15">
      <c r="A47" s="13" t="s">
        <v>55</v>
      </c>
      <c r="B47" s="6" t="s">
        <v>377</v>
      </c>
      <c r="C47" s="27"/>
    </row>
    <row r="48" spans="1:3" ht="15">
      <c r="A48" s="13" t="s">
        <v>56</v>
      </c>
      <c r="B48" s="6" t="s">
        <v>377</v>
      </c>
      <c r="C48" s="27"/>
    </row>
    <row r="49" spans="1:3" ht="25.5">
      <c r="A49" s="7" t="s">
        <v>589</v>
      </c>
      <c r="B49" s="8" t="s">
        <v>377</v>
      </c>
      <c r="C49" s="27">
        <v>0</v>
      </c>
    </row>
    <row r="50" spans="1:3" ht="15">
      <c r="A50" s="13" t="s">
        <v>57</v>
      </c>
      <c r="B50" s="6" t="s">
        <v>378</v>
      </c>
      <c r="C50" s="27"/>
    </row>
    <row r="51" spans="1:3" ht="15">
      <c r="A51" s="13" t="s">
        <v>61</v>
      </c>
      <c r="B51" s="6" t="s">
        <v>378</v>
      </c>
      <c r="C51" s="27"/>
    </row>
    <row r="52" spans="1:3" ht="30">
      <c r="A52" s="13" t="s">
        <v>62</v>
      </c>
      <c r="B52" s="6" t="s">
        <v>378</v>
      </c>
      <c r="C52" s="27"/>
    </row>
    <row r="53" spans="1:3" ht="15">
      <c r="A53" s="13" t="s">
        <v>60</v>
      </c>
      <c r="B53" s="6" t="s">
        <v>378</v>
      </c>
      <c r="C53" s="27"/>
    </row>
    <row r="54" spans="1:3" ht="15">
      <c r="A54" s="13" t="s">
        <v>59</v>
      </c>
      <c r="B54" s="6" t="s">
        <v>378</v>
      </c>
      <c r="C54" s="27"/>
    </row>
    <row r="55" spans="1:3" ht="15">
      <c r="A55" s="13" t="s">
        <v>58</v>
      </c>
      <c r="B55" s="6" t="s">
        <v>378</v>
      </c>
      <c r="C55" s="27"/>
    </row>
    <row r="56" spans="1:3" ht="15">
      <c r="A56" s="13" t="s">
        <v>53</v>
      </c>
      <c r="B56" s="6" t="s">
        <v>378</v>
      </c>
      <c r="C56" s="27"/>
    </row>
    <row r="57" spans="1:3" ht="15">
      <c r="A57" s="13" t="s">
        <v>54</v>
      </c>
      <c r="B57" s="6" t="s">
        <v>378</v>
      </c>
      <c r="C57" s="27"/>
    </row>
    <row r="58" spans="1:3" ht="15">
      <c r="A58" s="13" t="s">
        <v>55</v>
      </c>
      <c r="B58" s="6" t="s">
        <v>378</v>
      </c>
      <c r="C58" s="27"/>
    </row>
    <row r="59" spans="1:3" ht="15">
      <c r="A59" s="13" t="s">
        <v>56</v>
      </c>
      <c r="B59" s="6" t="s">
        <v>378</v>
      </c>
      <c r="C59" s="27"/>
    </row>
    <row r="60" spans="1:3" ht="25.5">
      <c r="A60" s="7" t="s">
        <v>592</v>
      </c>
      <c r="B60" s="8" t="s">
        <v>378</v>
      </c>
      <c r="C60" s="27">
        <v>0</v>
      </c>
    </row>
    <row r="61" spans="1:3" ht="15">
      <c r="A61" s="13" t="s">
        <v>52</v>
      </c>
      <c r="B61" s="6" t="s">
        <v>379</v>
      </c>
      <c r="C61" s="27"/>
    </row>
    <row r="62" spans="1:3" ht="15">
      <c r="A62" s="13" t="s">
        <v>61</v>
      </c>
      <c r="B62" s="6" t="s">
        <v>379</v>
      </c>
      <c r="C62" s="27"/>
    </row>
    <row r="63" spans="1:3" ht="30">
      <c r="A63" s="13" t="s">
        <v>62</v>
      </c>
      <c r="B63" s="6" t="s">
        <v>379</v>
      </c>
      <c r="C63" s="27">
        <v>62631570</v>
      </c>
    </row>
    <row r="64" spans="1:3" ht="15">
      <c r="A64" s="13" t="s">
        <v>60</v>
      </c>
      <c r="B64" s="6" t="s">
        <v>379</v>
      </c>
      <c r="C64" s="27"/>
    </row>
    <row r="65" spans="1:3" ht="15">
      <c r="A65" s="13" t="s">
        <v>59</v>
      </c>
      <c r="B65" s="6" t="s">
        <v>379</v>
      </c>
      <c r="C65" s="27"/>
    </row>
    <row r="66" spans="1:3" ht="15">
      <c r="A66" s="13" t="s">
        <v>58</v>
      </c>
      <c r="B66" s="6" t="s">
        <v>379</v>
      </c>
      <c r="C66" s="27"/>
    </row>
    <row r="67" spans="1:3" ht="15">
      <c r="A67" s="13" t="s">
        <v>53</v>
      </c>
      <c r="B67" s="6" t="s">
        <v>379</v>
      </c>
      <c r="C67" s="27"/>
    </row>
    <row r="68" spans="1:3" ht="15">
      <c r="A68" s="13" t="s">
        <v>54</v>
      </c>
      <c r="B68" s="6" t="s">
        <v>379</v>
      </c>
      <c r="C68" s="27"/>
    </row>
    <row r="69" spans="1:3" ht="15">
      <c r="A69" s="13" t="s">
        <v>55</v>
      </c>
      <c r="B69" s="6" t="s">
        <v>379</v>
      </c>
      <c r="C69" s="27"/>
    </row>
    <row r="70" spans="1:3" ht="15">
      <c r="A70" s="13" t="s">
        <v>56</v>
      </c>
      <c r="B70" s="6" t="s">
        <v>379</v>
      </c>
      <c r="C70" s="27"/>
    </row>
    <row r="71" spans="1:3" ht="15">
      <c r="A71" s="7" t="s">
        <v>539</v>
      </c>
      <c r="B71" s="8" t="s">
        <v>379</v>
      </c>
      <c r="C71" s="188">
        <v>62631570</v>
      </c>
    </row>
    <row r="72" spans="1:3" ht="15">
      <c r="A72" s="13" t="s">
        <v>63</v>
      </c>
      <c r="B72" s="5" t="s">
        <v>421</v>
      </c>
      <c r="C72" s="27"/>
    </row>
    <row r="73" spans="1:3" ht="15">
      <c r="A73" s="13" t="s">
        <v>64</v>
      </c>
      <c r="B73" s="5" t="s">
        <v>421</v>
      </c>
      <c r="C73" s="27"/>
    </row>
    <row r="74" spans="1:3" ht="15">
      <c r="A74" s="13" t="s">
        <v>72</v>
      </c>
      <c r="B74" s="5" t="s">
        <v>421</v>
      </c>
      <c r="C74" s="27"/>
    </row>
    <row r="75" spans="1:3" ht="15">
      <c r="A75" s="5" t="s">
        <v>71</v>
      </c>
      <c r="B75" s="5" t="s">
        <v>421</v>
      </c>
      <c r="C75" s="27"/>
    </row>
    <row r="76" spans="1:3" ht="15">
      <c r="A76" s="5" t="s">
        <v>70</v>
      </c>
      <c r="B76" s="5" t="s">
        <v>421</v>
      </c>
      <c r="C76" s="27"/>
    </row>
    <row r="77" spans="1:3" ht="15">
      <c r="A77" s="5" t="s">
        <v>69</v>
      </c>
      <c r="B77" s="5" t="s">
        <v>421</v>
      </c>
      <c r="C77" s="27"/>
    </row>
    <row r="78" spans="1:3" ht="15">
      <c r="A78" s="13" t="s">
        <v>68</v>
      </c>
      <c r="B78" s="5" t="s">
        <v>421</v>
      </c>
      <c r="C78" s="27"/>
    </row>
    <row r="79" spans="1:3" ht="15">
      <c r="A79" s="13" t="s">
        <v>73</v>
      </c>
      <c r="B79" s="5" t="s">
        <v>421</v>
      </c>
      <c r="C79" s="27"/>
    </row>
    <row r="80" spans="1:3" ht="15">
      <c r="A80" s="13" t="s">
        <v>65</v>
      </c>
      <c r="B80" s="5" t="s">
        <v>421</v>
      </c>
      <c r="C80" s="27"/>
    </row>
    <row r="81" spans="1:3" ht="15">
      <c r="A81" s="13" t="s">
        <v>66</v>
      </c>
      <c r="B81" s="5" t="s">
        <v>421</v>
      </c>
      <c r="C81" s="27"/>
    </row>
    <row r="82" spans="1:3" ht="25.5">
      <c r="A82" s="7" t="s">
        <v>593</v>
      </c>
      <c r="B82" s="8" t="s">
        <v>421</v>
      </c>
      <c r="C82" s="27">
        <v>0</v>
      </c>
    </row>
    <row r="83" spans="1:3" ht="15">
      <c r="A83" s="13" t="s">
        <v>63</v>
      </c>
      <c r="B83" s="5" t="s">
        <v>869</v>
      </c>
      <c r="C83" s="27"/>
    </row>
    <row r="84" spans="1:3" ht="15">
      <c r="A84" s="13" t="s">
        <v>64</v>
      </c>
      <c r="B84" s="5" t="s">
        <v>869</v>
      </c>
      <c r="C84" s="27"/>
    </row>
    <row r="85" spans="1:3" ht="15">
      <c r="A85" s="13" t="s">
        <v>72</v>
      </c>
      <c r="B85" s="5" t="s">
        <v>869</v>
      </c>
      <c r="C85" s="27">
        <v>0</v>
      </c>
    </row>
    <row r="86" spans="1:3" ht="15">
      <c r="A86" s="5" t="s">
        <v>71</v>
      </c>
      <c r="B86" s="5" t="s">
        <v>869</v>
      </c>
      <c r="C86" s="27"/>
    </row>
    <row r="87" spans="1:3" ht="15">
      <c r="A87" s="5" t="s">
        <v>70</v>
      </c>
      <c r="B87" s="5" t="s">
        <v>869</v>
      </c>
      <c r="C87" s="27"/>
    </row>
    <row r="88" spans="1:3" ht="15">
      <c r="A88" s="5" t="s">
        <v>69</v>
      </c>
      <c r="B88" s="5" t="s">
        <v>869</v>
      </c>
      <c r="C88" s="27"/>
    </row>
    <row r="89" spans="1:3" ht="15">
      <c r="A89" s="13" t="s">
        <v>68</v>
      </c>
      <c r="B89" s="5" t="s">
        <v>869</v>
      </c>
      <c r="C89" s="27"/>
    </row>
    <row r="90" spans="1:3" ht="15">
      <c r="A90" s="13" t="s">
        <v>67</v>
      </c>
      <c r="B90" s="5" t="s">
        <v>869</v>
      </c>
      <c r="C90" s="27"/>
    </row>
    <row r="91" spans="1:3" ht="15">
      <c r="A91" s="13" t="s">
        <v>65</v>
      </c>
      <c r="B91" s="5" t="s">
        <v>869</v>
      </c>
      <c r="C91" s="27"/>
    </row>
    <row r="92" spans="1:3" ht="15">
      <c r="A92" s="13" t="s">
        <v>66</v>
      </c>
      <c r="B92" s="5" t="s">
        <v>869</v>
      </c>
      <c r="C92" s="27"/>
    </row>
    <row r="93" spans="1:3" ht="15">
      <c r="A93" s="15" t="s">
        <v>594</v>
      </c>
      <c r="B93" s="7" t="s">
        <v>869</v>
      </c>
      <c r="C93" s="27">
        <v>0</v>
      </c>
    </row>
    <row r="94" spans="1:3" ht="15">
      <c r="A94" s="13" t="s">
        <v>63</v>
      </c>
      <c r="B94" s="5" t="s">
        <v>838</v>
      </c>
      <c r="C94" s="27"/>
    </row>
    <row r="95" spans="1:3" ht="15">
      <c r="A95" s="13" t="s">
        <v>64</v>
      </c>
      <c r="B95" s="5" t="s">
        <v>838</v>
      </c>
      <c r="C95" s="27"/>
    </row>
    <row r="96" spans="1:3" ht="15">
      <c r="A96" s="13" t="s">
        <v>72</v>
      </c>
      <c r="B96" s="5" t="s">
        <v>838</v>
      </c>
      <c r="C96" s="27">
        <v>0</v>
      </c>
    </row>
    <row r="97" spans="1:3" ht="15">
      <c r="A97" s="5" t="s">
        <v>71</v>
      </c>
      <c r="B97" s="5" t="s">
        <v>838</v>
      </c>
      <c r="C97" s="27"/>
    </row>
    <row r="98" spans="1:3" ht="15">
      <c r="A98" s="5" t="s">
        <v>70</v>
      </c>
      <c r="B98" s="5" t="s">
        <v>838</v>
      </c>
      <c r="C98" s="27"/>
    </row>
    <row r="99" spans="1:3" ht="15">
      <c r="A99" s="5" t="s">
        <v>69</v>
      </c>
      <c r="B99" s="5" t="s">
        <v>838</v>
      </c>
      <c r="C99" s="27"/>
    </row>
    <row r="100" spans="1:3" ht="15">
      <c r="A100" s="13" t="s">
        <v>68</v>
      </c>
      <c r="B100" s="5" t="s">
        <v>838</v>
      </c>
      <c r="C100" s="27"/>
    </row>
    <row r="101" spans="1:3" ht="15">
      <c r="A101" s="13" t="s">
        <v>73</v>
      </c>
      <c r="B101" s="5" t="s">
        <v>838</v>
      </c>
      <c r="C101" s="27"/>
    </row>
    <row r="102" spans="1:3" ht="15">
      <c r="A102" s="13" t="s">
        <v>65</v>
      </c>
      <c r="B102" s="5" t="s">
        <v>838</v>
      </c>
      <c r="C102" s="27"/>
    </row>
    <row r="103" spans="1:3" ht="15">
      <c r="A103" s="13" t="s">
        <v>66</v>
      </c>
      <c r="B103" s="5" t="s">
        <v>838</v>
      </c>
      <c r="C103" s="27"/>
    </row>
    <row r="104" spans="1:3" ht="25.5">
      <c r="A104" s="7" t="s">
        <v>595</v>
      </c>
      <c r="B104" s="8" t="s">
        <v>838</v>
      </c>
      <c r="C104" s="27">
        <f>SUM(C94:C103)</f>
        <v>0</v>
      </c>
    </row>
    <row r="105" spans="1:3" ht="15">
      <c r="A105" s="13" t="s">
        <v>63</v>
      </c>
      <c r="B105" s="5" t="s">
        <v>867</v>
      </c>
      <c r="C105" s="27"/>
    </row>
    <row r="106" spans="1:3" ht="15">
      <c r="A106" s="13" t="s">
        <v>64</v>
      </c>
      <c r="B106" s="5" t="s">
        <v>867</v>
      </c>
      <c r="C106" s="27"/>
    </row>
    <row r="107" spans="1:3" ht="15">
      <c r="A107" s="13" t="s">
        <v>72</v>
      </c>
      <c r="B107" s="5" t="s">
        <v>867</v>
      </c>
      <c r="C107" s="27">
        <v>0</v>
      </c>
    </row>
    <row r="108" spans="1:3" ht="15">
      <c r="A108" s="5" t="s">
        <v>71</v>
      </c>
      <c r="B108" s="5" t="s">
        <v>867</v>
      </c>
      <c r="C108" s="27"/>
    </row>
    <row r="109" spans="1:3" ht="15">
      <c r="A109" s="5" t="s">
        <v>70</v>
      </c>
      <c r="B109" s="5" t="s">
        <v>867</v>
      </c>
      <c r="C109" s="27"/>
    </row>
    <row r="110" spans="1:3" ht="15">
      <c r="A110" s="5" t="s">
        <v>69</v>
      </c>
      <c r="B110" s="5" t="s">
        <v>867</v>
      </c>
      <c r="C110" s="27"/>
    </row>
    <row r="111" spans="1:3" ht="15">
      <c r="A111" s="13" t="s">
        <v>68</v>
      </c>
      <c r="B111" s="5" t="s">
        <v>867</v>
      </c>
      <c r="C111" s="27"/>
    </row>
    <row r="112" spans="1:3" ht="15">
      <c r="A112" s="13" t="s">
        <v>67</v>
      </c>
      <c r="B112" s="5" t="s">
        <v>867</v>
      </c>
      <c r="C112" s="27"/>
    </row>
    <row r="113" spans="1:3" ht="15">
      <c r="A113" s="13" t="s">
        <v>65</v>
      </c>
      <c r="B113" s="5" t="s">
        <v>867</v>
      </c>
      <c r="C113" s="27"/>
    </row>
    <row r="114" spans="1:3" ht="15">
      <c r="A114" s="13" t="s">
        <v>66</v>
      </c>
      <c r="B114" s="5" t="s">
        <v>867</v>
      </c>
      <c r="C114" s="27"/>
    </row>
    <row r="115" spans="1:3" ht="15">
      <c r="A115" s="15" t="s">
        <v>596</v>
      </c>
      <c r="B115" s="7" t="s">
        <v>867</v>
      </c>
      <c r="C115" s="27">
        <f>SUM(C105:C114)</f>
        <v>0</v>
      </c>
    </row>
  </sheetData>
  <sheetProtection/>
  <mergeCells count="3">
    <mergeCell ref="A1:C1"/>
    <mergeCell ref="A2:C2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K32" sqref="K32"/>
    </sheetView>
  </sheetViews>
  <sheetFormatPr defaultColWidth="9.140625" defaultRowHeight="15"/>
  <sheetData/>
  <sheetProtection/>
  <printOptions/>
  <pageMargins left="0.7" right="0.7" top="0.75" bottom="0.75" header="0.3" footer="0.3"/>
  <pageSetup fitToHeight="1" fitToWidth="1" horizontalDpi="600" verticalDpi="600" orientation="portrait" paperSize="9" scale="2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view="pageBreakPreview" zoomScale="60" workbookViewId="0" topLeftCell="A1">
      <selection activeCell="C41" sqref="C41"/>
    </sheetView>
  </sheetViews>
  <sheetFormatPr defaultColWidth="9.140625" defaultRowHeight="15"/>
  <cols>
    <col min="1" max="1" width="100.00390625" style="155" customWidth="1"/>
    <col min="2" max="2" width="9.140625" style="155" customWidth="1"/>
    <col min="3" max="3" width="12.57421875" style="155" bestFit="1" customWidth="1"/>
    <col min="4" max="16384" width="9.140625" style="155" customWidth="1"/>
  </cols>
  <sheetData>
    <row r="1" spans="1:3" ht="28.5" customHeight="1">
      <c r="A1" s="317" t="s">
        <v>910</v>
      </c>
      <c r="B1" s="318"/>
      <c r="C1" s="318"/>
    </row>
    <row r="2" spans="1:3" ht="26.25" customHeight="1">
      <c r="A2" s="320" t="s">
        <v>840</v>
      </c>
      <c r="B2" s="320"/>
      <c r="C2" s="320"/>
    </row>
    <row r="3" spans="1:3" ht="18.75" customHeight="1">
      <c r="A3" s="83"/>
      <c r="B3" s="256"/>
      <c r="C3" s="256"/>
    </row>
    <row r="4" spans="1:3" ht="23.25" customHeight="1">
      <c r="A4" s="156" t="s">
        <v>841</v>
      </c>
      <c r="B4" s="326" t="s">
        <v>883</v>
      </c>
      <c r="C4" s="326"/>
    </row>
    <row r="5" spans="1:3" ht="25.5">
      <c r="A5" s="92" t="s">
        <v>81</v>
      </c>
      <c r="B5" s="3" t="s">
        <v>173</v>
      </c>
      <c r="C5" s="257" t="s">
        <v>140</v>
      </c>
    </row>
    <row r="6" spans="1:3" ht="15">
      <c r="A6" s="12" t="s">
        <v>794</v>
      </c>
      <c r="B6" s="6" t="s">
        <v>252</v>
      </c>
      <c r="C6" s="285"/>
    </row>
    <row r="7" spans="1:3" ht="15">
      <c r="A7" s="12" t="s">
        <v>795</v>
      </c>
      <c r="B7" s="6" t="s">
        <v>252</v>
      </c>
      <c r="C7" s="285"/>
    </row>
    <row r="8" spans="1:3" ht="15">
      <c r="A8" s="12" t="s">
        <v>796</v>
      </c>
      <c r="B8" s="6" t="s">
        <v>252</v>
      </c>
      <c r="C8" s="285"/>
    </row>
    <row r="9" spans="1:3" ht="15">
      <c r="A9" s="12" t="s">
        <v>797</v>
      </c>
      <c r="B9" s="6" t="s">
        <v>252</v>
      </c>
      <c r="C9" s="285"/>
    </row>
    <row r="10" spans="1:3" ht="15">
      <c r="A10" s="13" t="s">
        <v>798</v>
      </c>
      <c r="B10" s="6" t="s">
        <v>252</v>
      </c>
      <c r="C10" s="285"/>
    </row>
    <row r="11" spans="1:3" ht="15">
      <c r="A11" s="13" t="s">
        <v>799</v>
      </c>
      <c r="B11" s="6" t="s">
        <v>252</v>
      </c>
      <c r="C11" s="285"/>
    </row>
    <row r="12" spans="1:3" ht="15">
      <c r="A12" s="15" t="s">
        <v>800</v>
      </c>
      <c r="B12" s="14" t="s">
        <v>252</v>
      </c>
      <c r="C12" s="285">
        <f>SUM(C6:C11)</f>
        <v>0</v>
      </c>
    </row>
    <row r="13" spans="1:3" ht="15">
      <c r="A13" s="12" t="s">
        <v>801</v>
      </c>
      <c r="B13" s="6" t="s">
        <v>253</v>
      </c>
      <c r="C13" s="285"/>
    </row>
    <row r="14" spans="1:3" ht="15">
      <c r="A14" s="258" t="s">
        <v>802</v>
      </c>
      <c r="B14" s="14" t="s">
        <v>253</v>
      </c>
      <c r="C14" s="285">
        <f>SUM(C13)</f>
        <v>0</v>
      </c>
    </row>
    <row r="15" spans="1:3" ht="15">
      <c r="A15" s="12" t="s">
        <v>803</v>
      </c>
      <c r="B15" s="6" t="s">
        <v>254</v>
      </c>
      <c r="C15" s="285"/>
    </row>
    <row r="16" spans="1:3" ht="15">
      <c r="A16" s="12" t="s">
        <v>804</v>
      </c>
      <c r="B16" s="6" t="s">
        <v>254</v>
      </c>
      <c r="C16" s="285"/>
    </row>
    <row r="17" spans="1:3" ht="15">
      <c r="A17" s="13" t="s">
        <v>805</v>
      </c>
      <c r="B17" s="6" t="s">
        <v>254</v>
      </c>
      <c r="C17" s="285"/>
    </row>
    <row r="18" spans="1:3" ht="15">
      <c r="A18" s="13" t="s">
        <v>806</v>
      </c>
      <c r="B18" s="6" t="s">
        <v>254</v>
      </c>
      <c r="C18" s="285"/>
    </row>
    <row r="19" spans="1:3" ht="15">
      <c r="A19" s="13" t="s">
        <v>807</v>
      </c>
      <c r="B19" s="6" t="s">
        <v>254</v>
      </c>
      <c r="C19" s="285"/>
    </row>
    <row r="20" spans="1:3" ht="30">
      <c r="A20" s="16" t="s">
        <v>808</v>
      </c>
      <c r="B20" s="6" t="s">
        <v>254</v>
      </c>
      <c r="C20" s="285"/>
    </row>
    <row r="21" spans="1:3" ht="15">
      <c r="A21" s="11" t="s">
        <v>809</v>
      </c>
      <c r="B21" s="14" t="s">
        <v>254</v>
      </c>
      <c r="C21" s="285">
        <f>SUM(C15:C20)</f>
        <v>0</v>
      </c>
    </row>
    <row r="22" spans="1:3" ht="15">
      <c r="A22" s="12" t="s">
        <v>810</v>
      </c>
      <c r="B22" s="6" t="s">
        <v>255</v>
      </c>
      <c r="C22" s="285"/>
    </row>
    <row r="23" spans="1:3" ht="15">
      <c r="A23" s="12" t="s">
        <v>811</v>
      </c>
      <c r="B23" s="6" t="s">
        <v>255</v>
      </c>
      <c r="C23" s="285"/>
    </row>
    <row r="24" spans="1:3" ht="15">
      <c r="A24" s="11" t="s">
        <v>812</v>
      </c>
      <c r="B24" s="8" t="s">
        <v>255</v>
      </c>
      <c r="C24" s="285">
        <f>SUM(C22:C23)</f>
        <v>0</v>
      </c>
    </row>
    <row r="25" spans="1:3" ht="15">
      <c r="A25" s="12" t="s">
        <v>813</v>
      </c>
      <c r="B25" s="6" t="s">
        <v>256</v>
      </c>
      <c r="C25" s="285"/>
    </row>
    <row r="26" spans="1:3" ht="15">
      <c r="A26" s="12" t="s">
        <v>814</v>
      </c>
      <c r="B26" s="6" t="s">
        <v>256</v>
      </c>
      <c r="C26" s="285"/>
    </row>
    <row r="27" spans="1:3" ht="15">
      <c r="A27" s="13" t="s">
        <v>815</v>
      </c>
      <c r="B27" s="6" t="s">
        <v>256</v>
      </c>
      <c r="C27" s="285"/>
    </row>
    <row r="28" spans="1:3" ht="15">
      <c r="A28" s="13" t="s">
        <v>816</v>
      </c>
      <c r="B28" s="6" t="s">
        <v>256</v>
      </c>
      <c r="C28" s="285">
        <v>0</v>
      </c>
    </row>
    <row r="29" spans="1:3" ht="15">
      <c r="A29" s="13" t="s">
        <v>817</v>
      </c>
      <c r="B29" s="6" t="s">
        <v>256</v>
      </c>
      <c r="C29" s="285"/>
    </row>
    <row r="30" spans="1:3" ht="15">
      <c r="A30" s="13" t="s">
        <v>818</v>
      </c>
      <c r="B30" s="6" t="s">
        <v>256</v>
      </c>
      <c r="C30" s="285"/>
    </row>
    <row r="31" spans="1:3" ht="15">
      <c r="A31" s="13" t="s">
        <v>842</v>
      </c>
      <c r="B31" s="6" t="s">
        <v>256</v>
      </c>
      <c r="C31" s="285">
        <v>1160000</v>
      </c>
    </row>
    <row r="32" spans="1:3" ht="15">
      <c r="A32" s="13" t="s">
        <v>820</v>
      </c>
      <c r="B32" s="6" t="s">
        <v>256</v>
      </c>
      <c r="C32" s="285"/>
    </row>
    <row r="33" spans="1:3" ht="15">
      <c r="A33" s="13" t="s">
        <v>821</v>
      </c>
      <c r="B33" s="6" t="s">
        <v>256</v>
      </c>
      <c r="C33" s="285"/>
    </row>
    <row r="34" spans="1:3" ht="15">
      <c r="A34" s="13" t="s">
        <v>822</v>
      </c>
      <c r="B34" s="6" t="s">
        <v>256</v>
      </c>
      <c r="C34" s="285"/>
    </row>
    <row r="35" spans="1:3" ht="30">
      <c r="A35" s="13" t="s">
        <v>823</v>
      </c>
      <c r="B35" s="6" t="s">
        <v>256</v>
      </c>
      <c r="C35" s="285"/>
    </row>
    <row r="36" spans="1:3" ht="30">
      <c r="A36" s="13" t="s">
        <v>824</v>
      </c>
      <c r="B36" s="6" t="s">
        <v>256</v>
      </c>
      <c r="C36" s="285"/>
    </row>
    <row r="37" spans="1:3" ht="15">
      <c r="A37" s="11" t="s">
        <v>825</v>
      </c>
      <c r="B37" s="14" t="s">
        <v>256</v>
      </c>
      <c r="C37" s="285">
        <f>SUM(C25:C36)</f>
        <v>1160000</v>
      </c>
    </row>
    <row r="38" spans="1:3" ht="15.75">
      <c r="A38" s="259" t="s">
        <v>474</v>
      </c>
      <c r="B38" s="9" t="s">
        <v>257</v>
      </c>
      <c r="C38" s="296">
        <f>SUM(C37,C24,C21,C14,C12)</f>
        <v>1160000</v>
      </c>
    </row>
  </sheetData>
  <sheetProtection/>
  <mergeCells count="3">
    <mergeCell ref="A1:C1"/>
    <mergeCell ref="A2:C2"/>
    <mergeCell ref="B4:C4"/>
  </mergeCells>
  <printOptions/>
  <pageMargins left="0.7086614173228346" right="0.7086614173228346" top="0.7480314960629921" bottom="0.7480314960629921" header="0.31496062992125984" footer="0.31496062992125984"/>
  <pageSetup fitToHeight="1" fitToWidth="1" horizontalDpi="300" verticalDpi="3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BreakPreview" zoomScale="60" workbookViewId="0" topLeftCell="A1">
      <selection activeCell="A32" sqref="A32"/>
    </sheetView>
  </sheetViews>
  <sheetFormatPr defaultColWidth="9.140625" defaultRowHeight="15"/>
  <cols>
    <col min="1" max="1" width="46.7109375" style="155" customWidth="1"/>
    <col min="2" max="2" width="14.00390625" style="155" customWidth="1"/>
    <col min="3" max="3" width="10.8515625" style="155" customWidth="1"/>
    <col min="4" max="4" width="14.140625" style="155" customWidth="1"/>
    <col min="5" max="6" width="9.140625" style="155" customWidth="1"/>
    <col min="7" max="7" width="10.00390625" style="155" customWidth="1"/>
    <col min="8" max="8" width="11.421875" style="155" customWidth="1"/>
    <col min="9" max="9" width="13.8515625" style="155" customWidth="1"/>
    <col min="10" max="16384" width="9.140625" style="155" customWidth="1"/>
  </cols>
  <sheetData>
    <row r="1" ht="15">
      <c r="A1" s="196"/>
    </row>
    <row r="2" spans="1:9" ht="30.75" customHeight="1">
      <c r="A2" s="317" t="s">
        <v>910</v>
      </c>
      <c r="B2" s="318"/>
      <c r="C2" s="318"/>
      <c r="D2" s="318"/>
      <c r="E2" s="318"/>
      <c r="F2" s="318"/>
      <c r="G2" s="318"/>
      <c r="H2" s="318"/>
      <c r="I2" s="318"/>
    </row>
    <row r="3" spans="1:9" ht="23.25" customHeight="1">
      <c r="A3" s="320" t="s">
        <v>674</v>
      </c>
      <c r="B3" s="318"/>
      <c r="C3" s="318"/>
      <c r="D3" s="318"/>
      <c r="E3" s="318"/>
      <c r="F3" s="318"/>
      <c r="G3" s="318"/>
      <c r="H3" s="318"/>
      <c r="I3" s="318"/>
    </row>
    <row r="4" ht="23.25">
      <c r="D4" s="260" t="s">
        <v>90</v>
      </c>
    </row>
    <row r="5" spans="1:9" ht="15">
      <c r="A5" s="156" t="s">
        <v>841</v>
      </c>
      <c r="G5" s="326" t="s">
        <v>888</v>
      </c>
      <c r="H5" s="326"/>
      <c r="I5" s="326"/>
    </row>
    <row r="6" spans="1:9" ht="36.75">
      <c r="A6" s="166" t="s">
        <v>617</v>
      </c>
      <c r="B6" s="167" t="s">
        <v>618</v>
      </c>
      <c r="C6" s="167" t="s">
        <v>619</v>
      </c>
      <c r="D6" s="167" t="s">
        <v>844</v>
      </c>
      <c r="E6" s="167" t="s">
        <v>661</v>
      </c>
      <c r="F6" s="167" t="s">
        <v>679</v>
      </c>
      <c r="G6" s="167" t="s">
        <v>845</v>
      </c>
      <c r="H6" s="167" t="s">
        <v>846</v>
      </c>
      <c r="I6" s="168" t="s">
        <v>145</v>
      </c>
    </row>
    <row r="7" ht="15" hidden="1"/>
    <row r="8" ht="15" hidden="1"/>
    <row r="9" ht="15" hidden="1"/>
    <row r="10" ht="15" hidden="1"/>
    <row r="11" spans="1:9" ht="15">
      <c r="A11" s="171" t="s">
        <v>620</v>
      </c>
      <c r="B11" s="171">
        <v>2020</v>
      </c>
      <c r="C11" s="172"/>
      <c r="D11" s="172"/>
      <c r="E11" s="172"/>
      <c r="F11" s="172"/>
      <c r="G11" s="172"/>
      <c r="H11" s="172"/>
      <c r="I11" s="172"/>
    </row>
    <row r="12" spans="1:9" ht="15.75" hidden="1">
      <c r="A12" s="169"/>
      <c r="B12" s="169"/>
      <c r="C12" s="170"/>
      <c r="D12" s="170"/>
      <c r="E12" s="170"/>
      <c r="F12" s="170"/>
      <c r="G12" s="170"/>
      <c r="H12" s="170"/>
      <c r="I12" s="170"/>
    </row>
    <row r="13" spans="1:9" ht="15.75" hidden="1">
      <c r="A13" s="169"/>
      <c r="B13" s="169"/>
      <c r="C13" s="170"/>
      <c r="D13" s="170"/>
      <c r="E13" s="170"/>
      <c r="F13" s="170"/>
      <c r="G13" s="170"/>
      <c r="H13" s="170"/>
      <c r="I13" s="170"/>
    </row>
    <row r="14" spans="1:9" ht="15.75" hidden="1">
      <c r="A14" s="169"/>
      <c r="B14" s="169"/>
      <c r="C14" s="170"/>
      <c r="D14" s="170"/>
      <c r="E14" s="170"/>
      <c r="F14" s="170"/>
      <c r="G14" s="170"/>
      <c r="H14" s="170"/>
      <c r="I14" s="170"/>
    </row>
    <row r="15" spans="1:9" ht="15.75" hidden="1">
      <c r="A15" s="169"/>
      <c r="B15" s="169"/>
      <c r="C15" s="170"/>
      <c r="D15" s="170"/>
      <c r="E15" s="170"/>
      <c r="F15" s="170"/>
      <c r="G15" s="170"/>
      <c r="H15" s="170"/>
      <c r="I15" s="170"/>
    </row>
    <row r="16" spans="1:9" ht="15">
      <c r="A16" s="171" t="s">
        <v>621</v>
      </c>
      <c r="B16" s="171">
        <v>2020</v>
      </c>
      <c r="C16" s="172"/>
      <c r="D16" s="172"/>
      <c r="E16" s="172"/>
      <c r="F16" s="172"/>
      <c r="G16" s="172"/>
      <c r="H16" s="172"/>
      <c r="I16" s="172"/>
    </row>
    <row r="17" spans="1:9" ht="15.75" hidden="1">
      <c r="A17" s="169"/>
      <c r="B17" s="169"/>
      <c r="C17" s="170"/>
      <c r="D17" s="170"/>
      <c r="E17" s="170"/>
      <c r="F17" s="170"/>
      <c r="G17" s="170"/>
      <c r="H17" s="170"/>
      <c r="I17" s="170"/>
    </row>
    <row r="18" spans="1:9" ht="15.75" hidden="1">
      <c r="A18" s="169"/>
      <c r="B18" s="169"/>
      <c r="C18" s="170"/>
      <c r="D18" s="170"/>
      <c r="E18" s="170"/>
      <c r="F18" s="170"/>
      <c r="G18" s="170"/>
      <c r="H18" s="170"/>
      <c r="I18" s="170"/>
    </row>
    <row r="19" spans="1:9" ht="15.75" hidden="1">
      <c r="A19" s="169"/>
      <c r="B19" s="169"/>
      <c r="C19" s="170"/>
      <c r="D19" s="170"/>
      <c r="E19" s="170"/>
      <c r="F19" s="170"/>
      <c r="G19" s="170"/>
      <c r="H19" s="170"/>
      <c r="I19" s="170"/>
    </row>
    <row r="20" spans="1:9" ht="15.75" hidden="1">
      <c r="A20" s="169"/>
      <c r="B20" s="169"/>
      <c r="C20" s="170"/>
      <c r="D20" s="170"/>
      <c r="E20" s="170"/>
      <c r="F20" s="170"/>
      <c r="G20" s="170"/>
      <c r="H20" s="170"/>
      <c r="I20" s="170"/>
    </row>
    <row r="21" spans="1:9" ht="15">
      <c r="A21" s="171" t="s">
        <v>622</v>
      </c>
      <c r="B21" s="171">
        <v>2020</v>
      </c>
      <c r="C21" s="172"/>
      <c r="D21" s="172"/>
      <c r="E21" s="172"/>
      <c r="F21" s="172"/>
      <c r="G21" s="172"/>
      <c r="H21" s="172"/>
      <c r="I21" s="172"/>
    </row>
    <row r="22" spans="1:9" ht="15.75" hidden="1">
      <c r="A22" s="169"/>
      <c r="B22" s="169"/>
      <c r="C22" s="170"/>
      <c r="D22" s="170"/>
      <c r="E22" s="170"/>
      <c r="F22" s="170"/>
      <c r="G22" s="170"/>
      <c r="H22" s="170"/>
      <c r="I22" s="170"/>
    </row>
    <row r="23" spans="1:9" ht="15.75" hidden="1">
      <c r="A23" s="169"/>
      <c r="B23" s="169"/>
      <c r="C23" s="170"/>
      <c r="D23" s="170"/>
      <c r="E23" s="170"/>
      <c r="F23" s="170"/>
      <c r="G23" s="170"/>
      <c r="H23" s="170"/>
      <c r="I23" s="170"/>
    </row>
    <row r="24" spans="1:9" ht="15.75" hidden="1">
      <c r="A24" s="169"/>
      <c r="B24" s="169"/>
      <c r="C24" s="170"/>
      <c r="D24" s="170"/>
      <c r="E24" s="170"/>
      <c r="F24" s="170"/>
      <c r="G24" s="170"/>
      <c r="H24" s="170"/>
      <c r="I24" s="170"/>
    </row>
    <row r="25" spans="1:9" ht="15.75" hidden="1">
      <c r="A25" s="169"/>
      <c r="B25" s="169"/>
      <c r="C25" s="170"/>
      <c r="D25" s="170"/>
      <c r="E25" s="170"/>
      <c r="F25" s="170"/>
      <c r="G25" s="170"/>
      <c r="H25" s="170"/>
      <c r="I25" s="170"/>
    </row>
    <row r="26" spans="1:9" ht="15">
      <c r="A26" s="171" t="s">
        <v>623</v>
      </c>
      <c r="B26" s="171">
        <v>2020</v>
      </c>
      <c r="C26" s="172"/>
      <c r="D26" s="172"/>
      <c r="E26" s="172"/>
      <c r="F26" s="172"/>
      <c r="G26" s="172"/>
      <c r="H26" s="172"/>
      <c r="I26" s="172"/>
    </row>
    <row r="27" spans="1:9" ht="15" hidden="1">
      <c r="A27" s="171"/>
      <c r="B27" s="171"/>
      <c r="C27" s="172"/>
      <c r="D27" s="172"/>
      <c r="E27" s="172"/>
      <c r="F27" s="172"/>
      <c r="G27" s="172"/>
      <c r="H27" s="172"/>
      <c r="I27" s="172"/>
    </row>
    <row r="28" spans="1:9" ht="15" hidden="1">
      <c r="A28" s="171"/>
      <c r="B28" s="171"/>
      <c r="C28" s="172"/>
      <c r="D28" s="172"/>
      <c r="E28" s="172"/>
      <c r="F28" s="172"/>
      <c r="G28" s="172"/>
      <c r="H28" s="172"/>
      <c r="I28" s="172"/>
    </row>
    <row r="29" spans="1:9" ht="15" hidden="1">
      <c r="A29" s="171"/>
      <c r="B29" s="171"/>
      <c r="C29" s="172"/>
      <c r="D29" s="172"/>
      <c r="E29" s="172"/>
      <c r="F29" s="172"/>
      <c r="G29" s="172"/>
      <c r="H29" s="172"/>
      <c r="I29" s="172"/>
    </row>
    <row r="30" spans="1:9" ht="15" hidden="1">
      <c r="A30" s="171"/>
      <c r="B30" s="171"/>
      <c r="C30" s="172"/>
      <c r="D30" s="172"/>
      <c r="E30" s="172"/>
      <c r="F30" s="172"/>
      <c r="G30" s="172"/>
      <c r="H30" s="172"/>
      <c r="I30" s="172"/>
    </row>
    <row r="31" spans="1:9" ht="16.5">
      <c r="A31" s="173" t="s">
        <v>624</v>
      </c>
      <c r="B31" s="169"/>
      <c r="C31" s="169">
        <f aca="true" t="shared" si="0" ref="C31:I31">SUM(C11,C16,C21,C26)</f>
        <v>0</v>
      </c>
      <c r="D31" s="169">
        <f t="shared" si="0"/>
        <v>0</v>
      </c>
      <c r="E31" s="169">
        <f t="shared" si="0"/>
        <v>0</v>
      </c>
      <c r="F31" s="169">
        <f t="shared" si="0"/>
        <v>0</v>
      </c>
      <c r="G31" s="169">
        <f t="shared" si="0"/>
        <v>0</v>
      </c>
      <c r="H31" s="169">
        <f t="shared" si="0"/>
        <v>0</v>
      </c>
      <c r="I31" s="169">
        <f t="shared" si="0"/>
        <v>0</v>
      </c>
    </row>
  </sheetData>
  <sheetProtection/>
  <mergeCells count="3">
    <mergeCell ref="A2:I2"/>
    <mergeCell ref="A3:I3"/>
    <mergeCell ref="G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6" r:id="rId1"/>
  <headerFooter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I2" sqref="I2:J2"/>
    </sheetView>
  </sheetViews>
  <sheetFormatPr defaultColWidth="9.140625" defaultRowHeight="15"/>
  <cols>
    <col min="1" max="1" width="9.140625" style="103" customWidth="1"/>
    <col min="2" max="2" width="41.00390625" style="103" customWidth="1"/>
    <col min="3" max="3" width="12.8515625" style="103" customWidth="1"/>
    <col min="4" max="5" width="9.140625" style="103" customWidth="1"/>
    <col min="6" max="6" width="10.57421875" style="103" customWidth="1"/>
    <col min="7" max="8" width="9.140625" style="103" customWidth="1"/>
    <col min="9" max="9" width="9.8515625" style="103" customWidth="1"/>
    <col min="10" max="10" width="11.28125" style="103" customWidth="1"/>
    <col min="11" max="16384" width="9.140625" style="103" customWidth="1"/>
  </cols>
  <sheetData>
    <row r="1" spans="2:10" ht="12.75">
      <c r="B1" s="307" t="s">
        <v>658</v>
      </c>
      <c r="C1" s="307"/>
      <c r="D1" s="307"/>
      <c r="E1" s="307"/>
      <c r="F1" s="307"/>
      <c r="G1" s="307"/>
      <c r="H1" s="307"/>
      <c r="I1" s="307"/>
      <c r="J1" s="307"/>
    </row>
    <row r="2" spans="7:10" ht="13.5" thickBot="1">
      <c r="G2" s="150" t="s">
        <v>603</v>
      </c>
      <c r="I2" s="308" t="s">
        <v>662</v>
      </c>
      <c r="J2" s="308"/>
    </row>
    <row r="3" spans="2:10" ht="12.75">
      <c r="B3" s="311"/>
      <c r="C3" s="312"/>
      <c r="D3" s="309" t="s">
        <v>135</v>
      </c>
      <c r="E3" s="315"/>
      <c r="F3" s="104" t="s">
        <v>653</v>
      </c>
      <c r="G3" s="315"/>
      <c r="H3" s="309" t="s">
        <v>145</v>
      </c>
      <c r="I3" s="105" t="s">
        <v>145</v>
      </c>
      <c r="J3" s="302"/>
    </row>
    <row r="4" spans="2:10" ht="13.5" thickBot="1">
      <c r="B4" s="313"/>
      <c r="C4" s="314"/>
      <c r="D4" s="310"/>
      <c r="E4" s="316"/>
      <c r="F4" s="106" t="s">
        <v>647</v>
      </c>
      <c r="G4" s="316"/>
      <c r="H4" s="310"/>
      <c r="I4" s="107" t="s">
        <v>94</v>
      </c>
      <c r="J4" s="303"/>
    </row>
    <row r="5" spans="2:10" ht="12.75">
      <c r="B5" s="108"/>
      <c r="C5" s="109"/>
      <c r="D5" s="110"/>
      <c r="E5" s="111"/>
      <c r="F5" s="110"/>
      <c r="G5" s="111"/>
      <c r="H5" s="110"/>
      <c r="I5" s="110"/>
      <c r="J5" s="304"/>
    </row>
    <row r="6" spans="2:10" ht="12.75">
      <c r="B6" s="112" t="s">
        <v>102</v>
      </c>
      <c r="C6" s="113"/>
      <c r="D6" s="114"/>
      <c r="E6" s="115"/>
      <c r="F6" s="114"/>
      <c r="G6" s="115"/>
      <c r="H6" s="114">
        <f>SUM(D6:G6)</f>
        <v>0</v>
      </c>
      <c r="I6" s="116">
        <f>SUM(H6)</f>
        <v>0</v>
      </c>
      <c r="J6" s="305"/>
    </row>
    <row r="7" spans="2:10" ht="12.75">
      <c r="B7" s="112"/>
      <c r="C7" s="113"/>
      <c r="D7" s="114"/>
      <c r="E7" s="115"/>
      <c r="F7" s="114"/>
      <c r="G7" s="115"/>
      <c r="H7" s="114"/>
      <c r="I7" s="116"/>
      <c r="J7" s="305"/>
    </row>
    <row r="8" spans="2:10" ht="12.75">
      <c r="B8" s="112" t="s">
        <v>103</v>
      </c>
      <c r="C8" s="113"/>
      <c r="D8" s="114"/>
      <c r="E8" s="115"/>
      <c r="F8" s="114"/>
      <c r="G8" s="115"/>
      <c r="H8" s="114">
        <f>SUM(D8:G8)</f>
        <v>0</v>
      </c>
      <c r="I8" s="116">
        <f>SUM(H8)</f>
        <v>0</v>
      </c>
      <c r="J8" s="305"/>
    </row>
    <row r="9" spans="2:10" ht="12.75">
      <c r="B9" s="112"/>
      <c r="C9" s="113"/>
      <c r="D9" s="114"/>
      <c r="E9" s="115"/>
      <c r="F9" s="114"/>
      <c r="G9" s="115"/>
      <c r="H9" s="114"/>
      <c r="I9" s="116"/>
      <c r="J9" s="305"/>
    </row>
    <row r="10" spans="2:10" ht="12.75">
      <c r="B10" s="112" t="s">
        <v>104</v>
      </c>
      <c r="C10" s="113"/>
      <c r="D10" s="114"/>
      <c r="E10" s="115"/>
      <c r="F10" s="114"/>
      <c r="G10" s="115"/>
      <c r="H10" s="114">
        <f>SUM(D10:G10)</f>
        <v>0</v>
      </c>
      <c r="I10" s="116">
        <f>SUM(H10)</f>
        <v>0</v>
      </c>
      <c r="J10" s="305"/>
    </row>
    <row r="11" spans="2:10" ht="12.75">
      <c r="B11" s="117" t="s">
        <v>95</v>
      </c>
      <c r="C11" s="118"/>
      <c r="D11" s="119"/>
      <c r="E11" s="120"/>
      <c r="F11" s="119"/>
      <c r="G11" s="120"/>
      <c r="H11" s="119"/>
      <c r="I11" s="116"/>
      <c r="J11" s="305"/>
    </row>
    <row r="12" spans="2:10" ht="12.75">
      <c r="B12" s="117" t="s">
        <v>96</v>
      </c>
      <c r="C12" s="118"/>
      <c r="D12" s="119"/>
      <c r="E12" s="120"/>
      <c r="F12" s="119"/>
      <c r="G12" s="120"/>
      <c r="H12" s="119"/>
      <c r="I12" s="116"/>
      <c r="J12" s="305"/>
    </row>
    <row r="13" spans="2:10" ht="12.75">
      <c r="B13" s="117" t="s">
        <v>97</v>
      </c>
      <c r="C13" s="118"/>
      <c r="D13" s="119"/>
      <c r="E13" s="120"/>
      <c r="F13" s="119"/>
      <c r="G13" s="120"/>
      <c r="H13" s="119"/>
      <c r="I13" s="116"/>
      <c r="J13" s="305"/>
    </row>
    <row r="14" spans="2:10" ht="12.75">
      <c r="B14" s="117"/>
      <c r="C14" s="118"/>
      <c r="D14" s="119"/>
      <c r="E14" s="120"/>
      <c r="F14" s="119"/>
      <c r="G14" s="120"/>
      <c r="H14" s="119"/>
      <c r="I14" s="116"/>
      <c r="J14" s="305"/>
    </row>
    <row r="15" spans="2:10" ht="12.75">
      <c r="B15" s="117"/>
      <c r="C15" s="113"/>
      <c r="D15" s="119"/>
      <c r="E15" s="115"/>
      <c r="F15" s="114"/>
      <c r="G15" s="115"/>
      <c r="H15" s="114"/>
      <c r="I15" s="116"/>
      <c r="J15" s="305"/>
    </row>
    <row r="16" spans="2:10" ht="12.75">
      <c r="B16" s="121" t="s">
        <v>654</v>
      </c>
      <c r="C16" s="122"/>
      <c r="D16" s="123"/>
      <c r="E16" s="124"/>
      <c r="F16" s="123"/>
      <c r="G16" s="124"/>
      <c r="H16" s="123">
        <f>SUM(D16:G16)</f>
        <v>0</v>
      </c>
      <c r="I16" s="116">
        <f>SUM(H16)</f>
        <v>0</v>
      </c>
      <c r="J16" s="305"/>
    </row>
    <row r="17" spans="2:10" ht="12.75">
      <c r="B17" s="121"/>
      <c r="C17" s="122"/>
      <c r="D17" s="123"/>
      <c r="E17" s="124"/>
      <c r="F17" s="123"/>
      <c r="G17" s="124"/>
      <c r="H17" s="123"/>
      <c r="I17" s="116"/>
      <c r="J17" s="305"/>
    </row>
    <row r="18" spans="2:10" ht="12.75">
      <c r="B18" s="143" t="s">
        <v>646</v>
      </c>
      <c r="C18" s="122"/>
      <c r="D18" s="192"/>
      <c r="E18" s="124"/>
      <c r="F18" s="123"/>
      <c r="G18" s="124"/>
      <c r="H18" s="123">
        <f>SUM(D18:G18)</f>
        <v>0</v>
      </c>
      <c r="I18" s="116">
        <f>SUM(H18)</f>
        <v>0</v>
      </c>
      <c r="J18" s="305"/>
    </row>
    <row r="19" spans="2:10" ht="12.75">
      <c r="B19" s="143"/>
      <c r="C19" s="122"/>
      <c r="D19" s="187"/>
      <c r="E19" s="124"/>
      <c r="F19" s="123"/>
      <c r="G19" s="124"/>
      <c r="H19" s="123"/>
      <c r="I19" s="116"/>
      <c r="J19" s="305"/>
    </row>
    <row r="20" spans="2:10" ht="12.75">
      <c r="B20" s="143" t="s">
        <v>648</v>
      </c>
      <c r="C20" s="113"/>
      <c r="D20" s="119"/>
      <c r="E20" s="115"/>
      <c r="F20" s="114"/>
      <c r="G20" s="115"/>
      <c r="H20" s="114">
        <f>SUM(D20:G20)</f>
        <v>0</v>
      </c>
      <c r="I20" s="116">
        <f>SUM(H20)</f>
        <v>0</v>
      </c>
      <c r="J20" s="305"/>
    </row>
    <row r="21" spans="2:10" ht="12.75">
      <c r="B21" s="112"/>
      <c r="C21" s="113"/>
      <c r="D21" s="114"/>
      <c r="E21" s="115"/>
      <c r="F21" s="114"/>
      <c r="G21" s="115"/>
      <c r="H21" s="114"/>
      <c r="I21" s="116"/>
      <c r="J21" s="305"/>
    </row>
    <row r="22" spans="2:10" ht="12.75">
      <c r="B22" s="112" t="s">
        <v>105</v>
      </c>
      <c r="C22" s="113"/>
      <c r="D22" s="123"/>
      <c r="E22" s="115"/>
      <c r="F22" s="114">
        <v>0</v>
      </c>
      <c r="G22" s="115"/>
      <c r="H22" s="114">
        <f>SUM(D22:G22)</f>
        <v>0</v>
      </c>
      <c r="I22" s="116">
        <v>0</v>
      </c>
      <c r="J22" s="305"/>
    </row>
    <row r="23" spans="2:10" ht="13.5" thickBot="1">
      <c r="B23" s="125"/>
      <c r="C23" s="126"/>
      <c r="D23" s="127"/>
      <c r="E23" s="128"/>
      <c r="F23" s="127"/>
      <c r="G23" s="128"/>
      <c r="H23" s="127"/>
      <c r="I23" s="129"/>
      <c r="J23" s="306"/>
    </row>
    <row r="24" spans="2:10" ht="13.5" thickBot="1">
      <c r="B24" s="130" t="s">
        <v>98</v>
      </c>
      <c r="C24" s="131"/>
      <c r="D24" s="132">
        <f>SUM(D5:D23)</f>
        <v>0</v>
      </c>
      <c r="E24" s="133"/>
      <c r="F24" s="132">
        <f>SUM(F6:F23)</f>
        <v>0</v>
      </c>
      <c r="G24" s="133"/>
      <c r="H24" s="132">
        <f>SUM(D24:G24)</f>
        <v>0</v>
      </c>
      <c r="I24" s="132">
        <f>SUM(I6:I23)</f>
        <v>0</v>
      </c>
      <c r="J24" s="134" t="s">
        <v>98</v>
      </c>
    </row>
    <row r="25" spans="2:10" ht="12.75">
      <c r="B25" s="108"/>
      <c r="C25" s="135"/>
      <c r="D25" s="136"/>
      <c r="E25" s="137"/>
      <c r="F25" s="136"/>
      <c r="G25" s="137"/>
      <c r="H25" s="136"/>
      <c r="I25" s="136"/>
      <c r="J25" s="304"/>
    </row>
    <row r="26" spans="2:10" ht="12.75">
      <c r="B26" s="112" t="s">
        <v>106</v>
      </c>
      <c r="C26" s="113"/>
      <c r="D26" s="114"/>
      <c r="E26" s="115"/>
      <c r="F26" s="114"/>
      <c r="G26" s="115"/>
      <c r="H26" s="114">
        <f>SUM(D26:G26)</f>
        <v>0</v>
      </c>
      <c r="I26" s="116">
        <f>SUM(H26)</f>
        <v>0</v>
      </c>
      <c r="J26" s="305"/>
    </row>
    <row r="27" spans="2:10" ht="12.75">
      <c r="B27" s="112"/>
      <c r="C27" s="113"/>
      <c r="D27" s="114"/>
      <c r="E27" s="115"/>
      <c r="F27" s="114"/>
      <c r="G27" s="115"/>
      <c r="H27" s="114"/>
      <c r="I27" s="116"/>
      <c r="J27" s="305"/>
    </row>
    <row r="28" spans="2:10" ht="12.75">
      <c r="B28" s="112" t="s">
        <v>107</v>
      </c>
      <c r="C28" s="113"/>
      <c r="D28" s="114"/>
      <c r="E28" s="115"/>
      <c r="F28" s="114">
        <v>0</v>
      </c>
      <c r="G28" s="115"/>
      <c r="H28" s="114">
        <f>SUM(D28:G28)</f>
        <v>0</v>
      </c>
      <c r="I28" s="116">
        <f>SUM(H28)</f>
        <v>0</v>
      </c>
      <c r="J28" s="305"/>
    </row>
    <row r="29" spans="2:10" ht="12.75">
      <c r="B29" s="117" t="s">
        <v>99</v>
      </c>
      <c r="C29" s="118"/>
      <c r="D29" s="114"/>
      <c r="E29" s="115"/>
      <c r="F29" s="114"/>
      <c r="G29" s="115"/>
      <c r="H29" s="114"/>
      <c r="I29" s="114"/>
      <c r="J29" s="305"/>
    </row>
    <row r="30" spans="2:10" ht="12.75">
      <c r="B30" s="117" t="s">
        <v>650</v>
      </c>
      <c r="C30" s="193"/>
      <c r="D30" s="114"/>
      <c r="E30" s="115"/>
      <c r="F30" s="114"/>
      <c r="G30" s="115"/>
      <c r="H30" s="114"/>
      <c r="I30" s="114"/>
      <c r="J30" s="305"/>
    </row>
    <row r="31" spans="2:10" ht="12.75">
      <c r="B31" s="117"/>
      <c r="C31" s="118"/>
      <c r="D31" s="114"/>
      <c r="E31" s="115"/>
      <c r="F31" s="114"/>
      <c r="G31" s="115"/>
      <c r="H31" s="114"/>
      <c r="I31" s="114"/>
      <c r="J31" s="305"/>
    </row>
    <row r="32" spans="2:10" ht="12.75">
      <c r="B32" s="117" t="s">
        <v>100</v>
      </c>
      <c r="C32" s="118"/>
      <c r="D32" s="114"/>
      <c r="E32" s="115"/>
      <c r="F32" s="114"/>
      <c r="G32" s="115"/>
      <c r="H32" s="114"/>
      <c r="I32" s="114"/>
      <c r="J32" s="305"/>
    </row>
    <row r="33" spans="2:10" ht="12.75">
      <c r="B33" s="117"/>
      <c r="C33" s="138"/>
      <c r="D33" s="139"/>
      <c r="E33" s="140"/>
      <c r="F33" s="139"/>
      <c r="G33" s="140"/>
      <c r="H33" s="139"/>
      <c r="I33" s="139"/>
      <c r="J33" s="305"/>
    </row>
    <row r="34" spans="2:10" ht="12.75">
      <c r="B34" s="121" t="s">
        <v>649</v>
      </c>
      <c r="C34" s="142"/>
      <c r="D34" s="123"/>
      <c r="E34" s="115"/>
      <c r="F34" s="114"/>
      <c r="G34" s="115"/>
      <c r="H34" s="114">
        <f>SUM(D34:G34)</f>
        <v>0</v>
      </c>
      <c r="I34" s="116">
        <f>SUM(H34)</f>
        <v>0</v>
      </c>
      <c r="J34" s="305"/>
    </row>
    <row r="35" spans="2:10" ht="12.75">
      <c r="B35" s="112"/>
      <c r="C35" s="142"/>
      <c r="D35" s="139"/>
      <c r="E35" s="140"/>
      <c r="F35" s="139"/>
      <c r="G35" s="140"/>
      <c r="H35" s="139"/>
      <c r="I35" s="141"/>
      <c r="J35" s="305"/>
    </row>
    <row r="36" spans="2:10" ht="12.75">
      <c r="B36" s="143" t="s">
        <v>108</v>
      </c>
      <c r="C36" s="142"/>
      <c r="D36" s="114"/>
      <c r="E36" s="115"/>
      <c r="F36" s="114"/>
      <c r="G36" s="115"/>
      <c r="H36" s="114">
        <f>SUM(D36:G36)</f>
        <v>0</v>
      </c>
      <c r="I36" s="116">
        <v>0</v>
      </c>
      <c r="J36" s="305"/>
    </row>
    <row r="37" spans="2:10" ht="13.5" thickBot="1">
      <c r="B37" s="125"/>
      <c r="C37" s="144"/>
      <c r="D37" s="145"/>
      <c r="E37" s="146"/>
      <c r="F37" s="145"/>
      <c r="G37" s="146"/>
      <c r="H37" s="145"/>
      <c r="I37" s="145"/>
      <c r="J37" s="306"/>
    </row>
    <row r="38" spans="2:10" ht="13.5" thickBot="1">
      <c r="B38" s="130" t="s">
        <v>101</v>
      </c>
      <c r="C38" s="147"/>
      <c r="D38" s="132">
        <f>SUM(D26:D34)</f>
        <v>0</v>
      </c>
      <c r="E38" s="133"/>
      <c r="F38" s="132">
        <f>SUM(F26:F37)</f>
        <v>0</v>
      </c>
      <c r="G38" s="133"/>
      <c r="H38" s="132">
        <f>SUM(D38:G38)</f>
        <v>0</v>
      </c>
      <c r="I38" s="132">
        <f>SUM(I26:I37)</f>
        <v>0</v>
      </c>
      <c r="J38" s="148" t="s">
        <v>101</v>
      </c>
    </row>
  </sheetData>
  <sheetProtection/>
  <mergeCells count="10">
    <mergeCell ref="J3:J4"/>
    <mergeCell ref="J5:J23"/>
    <mergeCell ref="J25:J37"/>
    <mergeCell ref="B1:J1"/>
    <mergeCell ref="I2:J2"/>
    <mergeCell ref="D3:D4"/>
    <mergeCell ref="H3:H4"/>
    <mergeCell ref="B3:C4"/>
    <mergeCell ref="E3:E4"/>
    <mergeCell ref="G3:G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60" workbookViewId="0" topLeftCell="A4">
      <selection activeCell="D8" sqref="D8"/>
    </sheetView>
  </sheetViews>
  <sheetFormatPr defaultColWidth="9.140625" defaultRowHeight="15"/>
  <cols>
    <col min="1" max="1" width="57.8515625" style="155" customWidth="1"/>
    <col min="2" max="2" width="9.140625" style="155" customWidth="1"/>
    <col min="3" max="3" width="14.421875" style="155" customWidth="1"/>
    <col min="4" max="16384" width="9.140625" style="155" customWidth="1"/>
  </cols>
  <sheetData>
    <row r="1" spans="1:3" ht="42" customHeight="1">
      <c r="A1" s="317" t="s">
        <v>862</v>
      </c>
      <c r="B1" s="318"/>
      <c r="C1" s="318"/>
    </row>
    <row r="2" spans="1:3" ht="26.25" customHeight="1">
      <c r="A2" s="320" t="s">
        <v>843</v>
      </c>
      <c r="B2" s="318"/>
      <c r="C2" s="318"/>
    </row>
    <row r="3" spans="2:3" ht="15">
      <c r="B3" s="326" t="s">
        <v>884</v>
      </c>
      <c r="C3" s="326"/>
    </row>
    <row r="4" spans="1:3" ht="25.5">
      <c r="A4" s="92" t="s">
        <v>81</v>
      </c>
      <c r="B4" s="3" t="s">
        <v>173</v>
      </c>
      <c r="C4" s="257" t="s">
        <v>140</v>
      </c>
    </row>
    <row r="5" spans="1:3" ht="15">
      <c r="A5" s="5" t="s">
        <v>630</v>
      </c>
      <c r="B5" s="5" t="s">
        <v>386</v>
      </c>
      <c r="C5" s="285"/>
    </row>
    <row r="6" spans="1:3" ht="15">
      <c r="A6" s="5" t="s">
        <v>631</v>
      </c>
      <c r="B6" s="5" t="s">
        <v>386</v>
      </c>
      <c r="C6" s="285"/>
    </row>
    <row r="7" spans="1:3" ht="15">
      <c r="A7" s="5" t="s">
        <v>632</v>
      </c>
      <c r="B7" s="5" t="s">
        <v>386</v>
      </c>
      <c r="C7" s="285">
        <v>1600000</v>
      </c>
    </row>
    <row r="8" spans="1:3" ht="15">
      <c r="A8" s="5" t="s">
        <v>633</v>
      </c>
      <c r="B8" s="5" t="s">
        <v>386</v>
      </c>
      <c r="C8" s="285"/>
    </row>
    <row r="9" spans="1:3" ht="15">
      <c r="A9" s="7" t="s">
        <v>544</v>
      </c>
      <c r="B9" s="8" t="s">
        <v>386</v>
      </c>
      <c r="C9" s="285">
        <f>SUM(C5:C8)</f>
        <v>1600000</v>
      </c>
    </row>
    <row r="10" spans="1:3" ht="15">
      <c r="A10" s="5" t="s">
        <v>545</v>
      </c>
      <c r="B10" s="6" t="s">
        <v>387</v>
      </c>
      <c r="C10" s="285">
        <v>33000000</v>
      </c>
    </row>
    <row r="11" spans="1:3" ht="27">
      <c r="A11" s="53" t="s">
        <v>692</v>
      </c>
      <c r="B11" s="53" t="s">
        <v>387</v>
      </c>
      <c r="C11" s="285">
        <v>33000000</v>
      </c>
    </row>
    <row r="12" spans="1:3" ht="27">
      <c r="A12" s="53" t="s">
        <v>693</v>
      </c>
      <c r="B12" s="53" t="s">
        <v>387</v>
      </c>
      <c r="C12" s="285">
        <v>0</v>
      </c>
    </row>
    <row r="13" spans="1:3" ht="15">
      <c r="A13" s="5" t="s">
        <v>547</v>
      </c>
      <c r="B13" s="6" t="s">
        <v>391</v>
      </c>
      <c r="C13" s="285">
        <v>2300000</v>
      </c>
    </row>
    <row r="14" spans="1:3" ht="27">
      <c r="A14" s="53" t="s">
        <v>694</v>
      </c>
      <c r="B14" s="53" t="s">
        <v>391</v>
      </c>
      <c r="C14" s="285">
        <v>0</v>
      </c>
    </row>
    <row r="15" spans="1:3" ht="27">
      <c r="A15" s="53" t="s">
        <v>695</v>
      </c>
      <c r="B15" s="53" t="s">
        <v>391</v>
      </c>
      <c r="C15" s="285">
        <v>2300000</v>
      </c>
    </row>
    <row r="16" spans="1:3" ht="15">
      <c r="A16" s="53" t="s">
        <v>696</v>
      </c>
      <c r="B16" s="53" t="s">
        <v>391</v>
      </c>
      <c r="C16" s="285"/>
    </row>
    <row r="17" spans="1:3" ht="15">
      <c r="A17" s="53" t="s">
        <v>697</v>
      </c>
      <c r="B17" s="53" t="s">
        <v>391</v>
      </c>
      <c r="C17" s="285"/>
    </row>
    <row r="18" spans="1:3" ht="15">
      <c r="A18" s="5" t="s">
        <v>698</v>
      </c>
      <c r="B18" s="6" t="s">
        <v>392</v>
      </c>
      <c r="C18" s="285">
        <v>0</v>
      </c>
    </row>
    <row r="19" spans="1:3" ht="15">
      <c r="A19" s="53" t="s">
        <v>706</v>
      </c>
      <c r="B19" s="53" t="s">
        <v>392</v>
      </c>
      <c r="C19" s="285"/>
    </row>
    <row r="20" spans="1:3" ht="15">
      <c r="A20" s="53" t="s">
        <v>707</v>
      </c>
      <c r="B20" s="53" t="s">
        <v>392</v>
      </c>
      <c r="C20" s="285"/>
    </row>
    <row r="21" spans="1:3" ht="15">
      <c r="A21" s="7" t="s">
        <v>576</v>
      </c>
      <c r="B21" s="8" t="s">
        <v>393</v>
      </c>
      <c r="C21" s="285">
        <v>35300000</v>
      </c>
    </row>
    <row r="22" spans="1:3" ht="15">
      <c r="A22" s="5" t="s">
        <v>715</v>
      </c>
      <c r="B22" s="5" t="s">
        <v>394</v>
      </c>
      <c r="C22" s="285">
        <v>0</v>
      </c>
    </row>
    <row r="23" spans="1:3" ht="15">
      <c r="A23" s="5" t="s">
        <v>716</v>
      </c>
      <c r="B23" s="5" t="s">
        <v>394</v>
      </c>
      <c r="C23" s="285"/>
    </row>
    <row r="24" spans="1:3" ht="15">
      <c r="A24" s="5" t="s">
        <v>717</v>
      </c>
      <c r="B24" s="5" t="s">
        <v>394</v>
      </c>
      <c r="C24" s="285"/>
    </row>
    <row r="25" spans="1:3" ht="15">
      <c r="A25" s="5" t="s">
        <v>718</v>
      </c>
      <c r="B25" s="5" t="s">
        <v>394</v>
      </c>
      <c r="C25" s="285"/>
    </row>
    <row r="26" spans="1:3" ht="15">
      <c r="A26" s="5" t="s">
        <v>720</v>
      </c>
      <c r="B26" s="5" t="s">
        <v>394</v>
      </c>
      <c r="C26" s="285"/>
    </row>
    <row r="27" spans="1:3" ht="15">
      <c r="A27" s="5" t="s">
        <v>721</v>
      </c>
      <c r="B27" s="5" t="s">
        <v>394</v>
      </c>
      <c r="C27" s="285"/>
    </row>
    <row r="28" spans="1:3" ht="15">
      <c r="A28" s="5" t="s">
        <v>722</v>
      </c>
      <c r="B28" s="5" t="s">
        <v>394</v>
      </c>
      <c r="C28" s="285"/>
    </row>
    <row r="29" spans="1:3" ht="15">
      <c r="A29" s="5" t="s">
        <v>847</v>
      </c>
      <c r="B29" s="5" t="s">
        <v>394</v>
      </c>
      <c r="C29" s="285">
        <v>0</v>
      </c>
    </row>
    <row r="30" spans="1:3" ht="45">
      <c r="A30" s="5" t="s">
        <v>724</v>
      </c>
      <c r="B30" s="5" t="s">
        <v>394</v>
      </c>
      <c r="C30" s="285"/>
    </row>
    <row r="31" spans="1:3" ht="15">
      <c r="A31" s="5" t="s">
        <v>549</v>
      </c>
      <c r="B31" s="5" t="s">
        <v>394</v>
      </c>
      <c r="C31" s="285">
        <v>0</v>
      </c>
    </row>
    <row r="32" spans="1:3" ht="15">
      <c r="A32" s="5" t="s">
        <v>725</v>
      </c>
      <c r="B32" s="5" t="s">
        <v>394</v>
      </c>
      <c r="C32" s="285">
        <v>0</v>
      </c>
    </row>
    <row r="33" spans="1:3" ht="15">
      <c r="A33" s="7" t="s">
        <v>549</v>
      </c>
      <c r="B33" s="8" t="s">
        <v>394</v>
      </c>
      <c r="C33" s="285">
        <f>SUM(C22:C32)</f>
        <v>0</v>
      </c>
    </row>
  </sheetData>
  <sheetProtection/>
  <mergeCells count="3">
    <mergeCell ref="A1:C1"/>
    <mergeCell ref="A2:C2"/>
    <mergeCell ref="B3:C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&amp;C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Q226"/>
  <sheetViews>
    <sheetView view="pageBreakPreview" zoomScale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83" sqref="O183"/>
    </sheetView>
  </sheetViews>
  <sheetFormatPr defaultColWidth="9.140625" defaultRowHeight="15"/>
  <cols>
    <col min="1" max="1" width="91.140625" style="0" customWidth="1"/>
    <col min="3" max="3" width="13.00390625" style="0" customWidth="1"/>
    <col min="4" max="5" width="12.57421875" style="0" customWidth="1"/>
    <col min="6" max="6" width="12.140625" style="0" customWidth="1"/>
    <col min="7" max="9" width="12.71093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15" ht="28.5" customHeight="1">
      <c r="A1" s="317" t="s">
        <v>910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spans="14:15" ht="15">
      <c r="N2" s="336" t="s">
        <v>887</v>
      </c>
      <c r="O2" s="336"/>
    </row>
    <row r="3" spans="1:14" ht="15">
      <c r="A3" s="156" t="s">
        <v>874</v>
      </c>
      <c r="N3" s="149"/>
    </row>
    <row r="4" spans="1:17" ht="25.5">
      <c r="A4" s="157" t="s">
        <v>172</v>
      </c>
      <c r="B4" s="158" t="s">
        <v>173</v>
      </c>
      <c r="C4" s="164" t="s">
        <v>604</v>
      </c>
      <c r="D4" s="164" t="s">
        <v>605</v>
      </c>
      <c r="E4" s="164" t="s">
        <v>606</v>
      </c>
      <c r="F4" s="164" t="s">
        <v>607</v>
      </c>
      <c r="G4" s="164" t="s">
        <v>608</v>
      </c>
      <c r="H4" s="164" t="s">
        <v>609</v>
      </c>
      <c r="I4" s="164" t="s">
        <v>610</v>
      </c>
      <c r="J4" s="164" t="s">
        <v>611</v>
      </c>
      <c r="K4" s="164" t="s">
        <v>612</v>
      </c>
      <c r="L4" s="164" t="s">
        <v>613</v>
      </c>
      <c r="M4" s="164" t="s">
        <v>614</v>
      </c>
      <c r="N4" s="164" t="s">
        <v>615</v>
      </c>
      <c r="O4" s="165" t="s">
        <v>126</v>
      </c>
      <c r="P4" s="156"/>
      <c r="Q4" s="156"/>
    </row>
    <row r="5" spans="1:17" ht="15">
      <c r="A5" s="28" t="s">
        <v>174</v>
      </c>
      <c r="B5" s="28" t="s">
        <v>175</v>
      </c>
      <c r="C5" s="199">
        <f>SUM(O5/12)</f>
        <v>1488464.8333333333</v>
      </c>
      <c r="D5" s="199">
        <f>SUM(O5/12)</f>
        <v>1488464.8333333333</v>
      </c>
      <c r="E5" s="199">
        <f>SUM(O5/12)</f>
        <v>1488464.8333333333</v>
      </c>
      <c r="F5" s="199">
        <f>SUM(O5/12)</f>
        <v>1488464.8333333333</v>
      </c>
      <c r="G5" s="199">
        <f>SUM(O5/12)</f>
        <v>1488464.8333333333</v>
      </c>
      <c r="H5" s="199">
        <f>SUM(O5/12)</f>
        <v>1488464.8333333333</v>
      </c>
      <c r="I5" s="199">
        <f>SUM(O5/12)</f>
        <v>1488464.8333333333</v>
      </c>
      <c r="J5" s="199">
        <f>SUM(O5/12)</f>
        <v>1488464.8333333333</v>
      </c>
      <c r="K5" s="199">
        <f>SUM(O5/12)</f>
        <v>1488464.8333333333</v>
      </c>
      <c r="L5" s="199">
        <f>SUM(O5/12)</f>
        <v>1488464.8333333333</v>
      </c>
      <c r="M5" s="199">
        <f>SUM(O5/12)</f>
        <v>1488464.8333333333</v>
      </c>
      <c r="N5" s="199">
        <f>SUM(O5/12)</f>
        <v>1488464.8333333333</v>
      </c>
      <c r="O5" s="199">
        <v>17861578</v>
      </c>
      <c r="P5" s="156"/>
      <c r="Q5" s="156"/>
    </row>
    <row r="6" spans="1:17" ht="15" hidden="1">
      <c r="A6" s="28" t="s">
        <v>176</v>
      </c>
      <c r="B6" s="29" t="s">
        <v>177</v>
      </c>
      <c r="C6" s="199">
        <f aca="true" t="shared" si="0" ref="C6:C18">SUM(O6/12)</f>
        <v>0</v>
      </c>
      <c r="D6" s="199">
        <f aca="true" t="shared" si="1" ref="D6:D18">SUM(O6/12)</f>
        <v>0</v>
      </c>
      <c r="E6" s="199">
        <f aca="true" t="shared" si="2" ref="E6:E18">SUM(O6/12)</f>
        <v>0</v>
      </c>
      <c r="F6" s="199">
        <f aca="true" t="shared" si="3" ref="F6:F18">SUM(O6/12)</f>
        <v>0</v>
      </c>
      <c r="G6" s="199">
        <f aca="true" t="shared" si="4" ref="G6:G18">SUM(O6/12)</f>
        <v>0</v>
      </c>
      <c r="H6" s="199">
        <f aca="true" t="shared" si="5" ref="H6:H18">SUM(O6/12)</f>
        <v>0</v>
      </c>
      <c r="I6" s="199">
        <f aca="true" t="shared" si="6" ref="I6:I18">SUM(O6/12)</f>
        <v>0</v>
      </c>
      <c r="J6" s="199">
        <f aca="true" t="shared" si="7" ref="J6:J18">SUM(O6/12)</f>
        <v>0</v>
      </c>
      <c r="K6" s="199">
        <f aca="true" t="shared" si="8" ref="K6:K18">SUM(O6/12)</f>
        <v>0</v>
      </c>
      <c r="L6" s="199">
        <f aca="true" t="shared" si="9" ref="L6:L18">SUM(O6/12)</f>
        <v>0</v>
      </c>
      <c r="M6" s="199">
        <f aca="true" t="shared" si="10" ref="M6:M18">SUM(O6/12)</f>
        <v>0</v>
      </c>
      <c r="N6" s="199">
        <f aca="true" t="shared" si="11" ref="N6:N69">SUM(O6/12)</f>
        <v>0</v>
      </c>
      <c r="O6" s="199"/>
      <c r="P6" s="156"/>
      <c r="Q6" s="156"/>
    </row>
    <row r="7" spans="1:17" ht="15" hidden="1">
      <c r="A7" s="28" t="s">
        <v>178</v>
      </c>
      <c r="B7" s="29" t="s">
        <v>179</v>
      </c>
      <c r="C7" s="199">
        <f t="shared" si="0"/>
        <v>0</v>
      </c>
      <c r="D7" s="199">
        <f t="shared" si="1"/>
        <v>0</v>
      </c>
      <c r="E7" s="199">
        <f t="shared" si="2"/>
        <v>0</v>
      </c>
      <c r="F7" s="199">
        <f t="shared" si="3"/>
        <v>0</v>
      </c>
      <c r="G7" s="199">
        <f t="shared" si="4"/>
        <v>0</v>
      </c>
      <c r="H7" s="199">
        <f t="shared" si="5"/>
        <v>0</v>
      </c>
      <c r="I7" s="199">
        <f t="shared" si="6"/>
        <v>0</v>
      </c>
      <c r="J7" s="199">
        <f t="shared" si="7"/>
        <v>0</v>
      </c>
      <c r="K7" s="199">
        <f t="shared" si="8"/>
        <v>0</v>
      </c>
      <c r="L7" s="199">
        <f t="shared" si="9"/>
        <v>0</v>
      </c>
      <c r="M7" s="199">
        <f t="shared" si="10"/>
        <v>0</v>
      </c>
      <c r="N7" s="199">
        <f t="shared" si="11"/>
        <v>0</v>
      </c>
      <c r="O7" s="199"/>
      <c r="P7" s="156"/>
      <c r="Q7" s="156"/>
    </row>
    <row r="8" spans="1:17" ht="15" hidden="1">
      <c r="A8" s="30" t="s">
        <v>180</v>
      </c>
      <c r="B8" s="29" t="s">
        <v>181</v>
      </c>
      <c r="C8" s="199">
        <f t="shared" si="0"/>
        <v>0</v>
      </c>
      <c r="D8" s="199">
        <f t="shared" si="1"/>
        <v>0</v>
      </c>
      <c r="E8" s="199">
        <f t="shared" si="2"/>
        <v>0</v>
      </c>
      <c r="F8" s="199">
        <f t="shared" si="3"/>
        <v>0</v>
      </c>
      <c r="G8" s="199">
        <f t="shared" si="4"/>
        <v>0</v>
      </c>
      <c r="H8" s="199">
        <f t="shared" si="5"/>
        <v>0</v>
      </c>
      <c r="I8" s="199">
        <f t="shared" si="6"/>
        <v>0</v>
      </c>
      <c r="J8" s="199">
        <f t="shared" si="7"/>
        <v>0</v>
      </c>
      <c r="K8" s="199">
        <f t="shared" si="8"/>
        <v>0</v>
      </c>
      <c r="L8" s="199">
        <f t="shared" si="9"/>
        <v>0</v>
      </c>
      <c r="M8" s="199">
        <f t="shared" si="10"/>
        <v>0</v>
      </c>
      <c r="N8" s="199">
        <f t="shared" si="11"/>
        <v>0</v>
      </c>
      <c r="O8" s="199"/>
      <c r="P8" s="156"/>
      <c r="Q8" s="156"/>
    </row>
    <row r="9" spans="1:17" ht="15" hidden="1">
      <c r="A9" s="30" t="s">
        <v>182</v>
      </c>
      <c r="B9" s="29" t="s">
        <v>183</v>
      </c>
      <c r="C9" s="199">
        <f t="shared" si="0"/>
        <v>0</v>
      </c>
      <c r="D9" s="199">
        <f t="shared" si="1"/>
        <v>0</v>
      </c>
      <c r="E9" s="199">
        <f t="shared" si="2"/>
        <v>0</v>
      </c>
      <c r="F9" s="199">
        <f t="shared" si="3"/>
        <v>0</v>
      </c>
      <c r="G9" s="199">
        <f t="shared" si="4"/>
        <v>0</v>
      </c>
      <c r="H9" s="199">
        <f t="shared" si="5"/>
        <v>0</v>
      </c>
      <c r="I9" s="199">
        <f t="shared" si="6"/>
        <v>0</v>
      </c>
      <c r="J9" s="199">
        <f t="shared" si="7"/>
        <v>0</v>
      </c>
      <c r="K9" s="199">
        <f t="shared" si="8"/>
        <v>0</v>
      </c>
      <c r="L9" s="199">
        <f t="shared" si="9"/>
        <v>0</v>
      </c>
      <c r="M9" s="199">
        <f t="shared" si="10"/>
        <v>0</v>
      </c>
      <c r="N9" s="199">
        <f t="shared" si="11"/>
        <v>0</v>
      </c>
      <c r="O9" s="199"/>
      <c r="P9" s="156"/>
      <c r="Q9" s="156"/>
    </row>
    <row r="10" spans="1:17" ht="15" hidden="1">
      <c r="A10" s="30" t="s">
        <v>184</v>
      </c>
      <c r="B10" s="29" t="s">
        <v>185</v>
      </c>
      <c r="C10" s="199">
        <f t="shared" si="0"/>
        <v>0</v>
      </c>
      <c r="D10" s="199">
        <f t="shared" si="1"/>
        <v>0</v>
      </c>
      <c r="E10" s="199">
        <f t="shared" si="2"/>
        <v>0</v>
      </c>
      <c r="F10" s="199">
        <f t="shared" si="3"/>
        <v>0</v>
      </c>
      <c r="G10" s="199">
        <f t="shared" si="4"/>
        <v>0</v>
      </c>
      <c r="H10" s="199">
        <f t="shared" si="5"/>
        <v>0</v>
      </c>
      <c r="I10" s="199">
        <f t="shared" si="6"/>
        <v>0</v>
      </c>
      <c r="J10" s="199">
        <f t="shared" si="7"/>
        <v>0</v>
      </c>
      <c r="K10" s="199">
        <f t="shared" si="8"/>
        <v>0</v>
      </c>
      <c r="L10" s="199">
        <f t="shared" si="9"/>
        <v>0</v>
      </c>
      <c r="M10" s="199">
        <f t="shared" si="10"/>
        <v>0</v>
      </c>
      <c r="N10" s="199">
        <f t="shared" si="11"/>
        <v>0</v>
      </c>
      <c r="O10" s="199"/>
      <c r="P10" s="156"/>
      <c r="Q10" s="156"/>
    </row>
    <row r="11" spans="1:17" ht="15">
      <c r="A11" s="30" t="s">
        <v>186</v>
      </c>
      <c r="B11" s="29" t="s">
        <v>187</v>
      </c>
      <c r="C11" s="199">
        <f t="shared" si="0"/>
        <v>0</v>
      </c>
      <c r="D11" s="199">
        <f t="shared" si="1"/>
        <v>0</v>
      </c>
      <c r="E11" s="199">
        <f t="shared" si="2"/>
        <v>0</v>
      </c>
      <c r="F11" s="199">
        <f t="shared" si="3"/>
        <v>0</v>
      </c>
      <c r="G11" s="199">
        <f t="shared" si="4"/>
        <v>0</v>
      </c>
      <c r="H11" s="199">
        <f t="shared" si="5"/>
        <v>0</v>
      </c>
      <c r="I11" s="199">
        <f t="shared" si="6"/>
        <v>0</v>
      </c>
      <c r="J11" s="199">
        <f t="shared" si="7"/>
        <v>0</v>
      </c>
      <c r="K11" s="199">
        <f t="shared" si="8"/>
        <v>0</v>
      </c>
      <c r="L11" s="199">
        <f t="shared" si="9"/>
        <v>0</v>
      </c>
      <c r="M11" s="199">
        <f t="shared" si="10"/>
        <v>0</v>
      </c>
      <c r="N11" s="199">
        <f t="shared" si="11"/>
        <v>0</v>
      </c>
      <c r="O11" s="199">
        <v>0</v>
      </c>
      <c r="P11" s="156"/>
      <c r="Q11" s="156"/>
    </row>
    <row r="12" spans="1:17" ht="15">
      <c r="A12" s="30" t="s">
        <v>188</v>
      </c>
      <c r="B12" s="29" t="s">
        <v>189</v>
      </c>
      <c r="C12" s="199">
        <f t="shared" si="0"/>
        <v>0</v>
      </c>
      <c r="D12" s="199">
        <f t="shared" si="1"/>
        <v>0</v>
      </c>
      <c r="E12" s="199">
        <f t="shared" si="2"/>
        <v>0</v>
      </c>
      <c r="F12" s="199">
        <f t="shared" si="3"/>
        <v>0</v>
      </c>
      <c r="G12" s="199">
        <f t="shared" si="4"/>
        <v>0</v>
      </c>
      <c r="H12" s="199">
        <f t="shared" si="5"/>
        <v>0</v>
      </c>
      <c r="I12" s="199">
        <f t="shared" si="6"/>
        <v>0</v>
      </c>
      <c r="J12" s="199">
        <f t="shared" si="7"/>
        <v>0</v>
      </c>
      <c r="K12" s="199">
        <f t="shared" si="8"/>
        <v>0</v>
      </c>
      <c r="L12" s="199">
        <f t="shared" si="9"/>
        <v>0</v>
      </c>
      <c r="M12" s="199">
        <f t="shared" si="10"/>
        <v>0</v>
      </c>
      <c r="N12" s="199">
        <f t="shared" si="11"/>
        <v>0</v>
      </c>
      <c r="O12" s="199"/>
      <c r="P12" s="156"/>
      <c r="Q12" s="156"/>
    </row>
    <row r="13" spans="1:17" ht="15">
      <c r="A13" s="5" t="s">
        <v>190</v>
      </c>
      <c r="B13" s="29" t="s">
        <v>191</v>
      </c>
      <c r="C13" s="199">
        <f t="shared" si="0"/>
        <v>13333.333333333334</v>
      </c>
      <c r="D13" s="199">
        <f t="shared" si="1"/>
        <v>13333.333333333334</v>
      </c>
      <c r="E13" s="199">
        <f t="shared" si="2"/>
        <v>13333.333333333334</v>
      </c>
      <c r="F13" s="199">
        <f t="shared" si="3"/>
        <v>13333.333333333334</v>
      </c>
      <c r="G13" s="199">
        <f t="shared" si="4"/>
        <v>13333.333333333334</v>
      </c>
      <c r="H13" s="199">
        <f t="shared" si="5"/>
        <v>13333.333333333334</v>
      </c>
      <c r="I13" s="199">
        <f t="shared" si="6"/>
        <v>13333.333333333334</v>
      </c>
      <c r="J13" s="199">
        <f t="shared" si="7"/>
        <v>13333.333333333334</v>
      </c>
      <c r="K13" s="199">
        <f t="shared" si="8"/>
        <v>13333.333333333334</v>
      </c>
      <c r="L13" s="199">
        <f t="shared" si="9"/>
        <v>13333.333333333334</v>
      </c>
      <c r="M13" s="199">
        <f t="shared" si="10"/>
        <v>13333.333333333334</v>
      </c>
      <c r="N13" s="199">
        <f t="shared" si="11"/>
        <v>13333.333333333334</v>
      </c>
      <c r="O13" s="199">
        <v>160000</v>
      </c>
      <c r="P13" s="156"/>
      <c r="Q13" s="156"/>
    </row>
    <row r="14" spans="1:17" ht="15">
      <c r="A14" s="5" t="s">
        <v>192</v>
      </c>
      <c r="B14" s="29" t="s">
        <v>193</v>
      </c>
      <c r="C14" s="199">
        <f t="shared" si="0"/>
        <v>3333.3333333333335</v>
      </c>
      <c r="D14" s="199">
        <f t="shared" si="1"/>
        <v>3333.3333333333335</v>
      </c>
      <c r="E14" s="199">
        <f t="shared" si="2"/>
        <v>3333.3333333333335</v>
      </c>
      <c r="F14" s="199">
        <f t="shared" si="3"/>
        <v>3333.3333333333335</v>
      </c>
      <c r="G14" s="199">
        <f t="shared" si="4"/>
        <v>3333.3333333333335</v>
      </c>
      <c r="H14" s="199">
        <f t="shared" si="5"/>
        <v>3333.3333333333335</v>
      </c>
      <c r="I14" s="199">
        <f t="shared" si="6"/>
        <v>3333.3333333333335</v>
      </c>
      <c r="J14" s="199">
        <f t="shared" si="7"/>
        <v>3333.3333333333335</v>
      </c>
      <c r="K14" s="199">
        <f t="shared" si="8"/>
        <v>3333.3333333333335</v>
      </c>
      <c r="L14" s="199">
        <f t="shared" si="9"/>
        <v>3333.3333333333335</v>
      </c>
      <c r="M14" s="199">
        <f t="shared" si="10"/>
        <v>3333.3333333333335</v>
      </c>
      <c r="N14" s="199">
        <f t="shared" si="11"/>
        <v>3333.3333333333335</v>
      </c>
      <c r="O14" s="199">
        <v>40000</v>
      </c>
      <c r="P14" s="156"/>
      <c r="Q14" s="156"/>
    </row>
    <row r="15" spans="1:17" ht="15">
      <c r="A15" s="5" t="s">
        <v>194</v>
      </c>
      <c r="B15" s="29" t="s">
        <v>195</v>
      </c>
      <c r="C15" s="199">
        <f t="shared" si="0"/>
        <v>0</v>
      </c>
      <c r="D15" s="199">
        <f t="shared" si="1"/>
        <v>0</v>
      </c>
      <c r="E15" s="199">
        <f t="shared" si="2"/>
        <v>0</v>
      </c>
      <c r="F15" s="199">
        <f t="shared" si="3"/>
        <v>0</v>
      </c>
      <c r="G15" s="199">
        <f t="shared" si="4"/>
        <v>0</v>
      </c>
      <c r="H15" s="199">
        <f t="shared" si="5"/>
        <v>0</v>
      </c>
      <c r="I15" s="199">
        <f t="shared" si="6"/>
        <v>0</v>
      </c>
      <c r="J15" s="199">
        <f t="shared" si="7"/>
        <v>0</v>
      </c>
      <c r="K15" s="199">
        <f t="shared" si="8"/>
        <v>0</v>
      </c>
      <c r="L15" s="199">
        <f t="shared" si="9"/>
        <v>0</v>
      </c>
      <c r="M15" s="199">
        <f t="shared" si="10"/>
        <v>0</v>
      </c>
      <c r="N15" s="199">
        <f t="shared" si="11"/>
        <v>0</v>
      </c>
      <c r="O15" s="199"/>
      <c r="P15" s="156"/>
      <c r="Q15" s="156"/>
    </row>
    <row r="16" spans="1:17" ht="15">
      <c r="A16" s="5" t="s">
        <v>196</v>
      </c>
      <c r="B16" s="29" t="s">
        <v>197</v>
      </c>
      <c r="C16" s="199">
        <f t="shared" si="0"/>
        <v>0</v>
      </c>
      <c r="D16" s="199">
        <f t="shared" si="1"/>
        <v>0</v>
      </c>
      <c r="E16" s="199">
        <f t="shared" si="2"/>
        <v>0</v>
      </c>
      <c r="F16" s="199">
        <f t="shared" si="3"/>
        <v>0</v>
      </c>
      <c r="G16" s="199">
        <f t="shared" si="4"/>
        <v>0</v>
      </c>
      <c r="H16" s="199">
        <f t="shared" si="5"/>
        <v>0</v>
      </c>
      <c r="I16" s="199">
        <f t="shared" si="6"/>
        <v>0</v>
      </c>
      <c r="J16" s="199">
        <f t="shared" si="7"/>
        <v>0</v>
      </c>
      <c r="K16" s="199">
        <f t="shared" si="8"/>
        <v>0</v>
      </c>
      <c r="L16" s="199">
        <f t="shared" si="9"/>
        <v>0</v>
      </c>
      <c r="M16" s="199">
        <f t="shared" si="10"/>
        <v>0</v>
      </c>
      <c r="N16" s="199">
        <f t="shared" si="11"/>
        <v>0</v>
      </c>
      <c r="O16" s="199"/>
      <c r="P16" s="156"/>
      <c r="Q16" s="156"/>
    </row>
    <row r="17" spans="1:17" ht="15">
      <c r="A17" s="5" t="s">
        <v>500</v>
      </c>
      <c r="B17" s="29" t="s">
        <v>198</v>
      </c>
      <c r="C17" s="199">
        <f t="shared" si="0"/>
        <v>4166.666666666667</v>
      </c>
      <c r="D17" s="199">
        <f t="shared" si="1"/>
        <v>4166.666666666667</v>
      </c>
      <c r="E17" s="199">
        <f t="shared" si="2"/>
        <v>4166.666666666667</v>
      </c>
      <c r="F17" s="199">
        <f t="shared" si="3"/>
        <v>4166.666666666667</v>
      </c>
      <c r="G17" s="199">
        <f t="shared" si="4"/>
        <v>4166.666666666667</v>
      </c>
      <c r="H17" s="199">
        <f t="shared" si="5"/>
        <v>4166.666666666667</v>
      </c>
      <c r="I17" s="199">
        <f t="shared" si="6"/>
        <v>4166.666666666667</v>
      </c>
      <c r="J17" s="199">
        <f t="shared" si="7"/>
        <v>4166.666666666667</v>
      </c>
      <c r="K17" s="199">
        <f t="shared" si="8"/>
        <v>4166.666666666667</v>
      </c>
      <c r="L17" s="199">
        <f t="shared" si="9"/>
        <v>4166.666666666667</v>
      </c>
      <c r="M17" s="199">
        <f t="shared" si="10"/>
        <v>4166.666666666667</v>
      </c>
      <c r="N17" s="199">
        <f t="shared" si="11"/>
        <v>4166.666666666667</v>
      </c>
      <c r="O17" s="199">
        <v>50000</v>
      </c>
      <c r="P17" s="156"/>
      <c r="Q17" s="156"/>
    </row>
    <row r="18" spans="1:17" ht="15">
      <c r="A18" s="31" t="s">
        <v>466</v>
      </c>
      <c r="B18" s="32" t="s">
        <v>199</v>
      </c>
      <c r="C18" s="199">
        <f t="shared" si="0"/>
        <v>1509298.1666666667</v>
      </c>
      <c r="D18" s="199">
        <f t="shared" si="1"/>
        <v>1509298.1666666667</v>
      </c>
      <c r="E18" s="199">
        <f t="shared" si="2"/>
        <v>1509298.1666666667</v>
      </c>
      <c r="F18" s="199">
        <f t="shared" si="3"/>
        <v>1509298.1666666667</v>
      </c>
      <c r="G18" s="199">
        <f t="shared" si="4"/>
        <v>1509298.1666666667</v>
      </c>
      <c r="H18" s="199">
        <f t="shared" si="5"/>
        <v>1509298.1666666667</v>
      </c>
      <c r="I18" s="199">
        <f t="shared" si="6"/>
        <v>1509298.1666666667</v>
      </c>
      <c r="J18" s="199">
        <f t="shared" si="7"/>
        <v>1509298.1666666667</v>
      </c>
      <c r="K18" s="199">
        <f t="shared" si="8"/>
        <v>1509298.1666666667</v>
      </c>
      <c r="L18" s="199">
        <f t="shared" si="9"/>
        <v>1509298.1666666667</v>
      </c>
      <c r="M18" s="199">
        <f t="shared" si="10"/>
        <v>1509298.1666666667</v>
      </c>
      <c r="N18" s="199">
        <f t="shared" si="11"/>
        <v>1509298.1666666667</v>
      </c>
      <c r="O18" s="200">
        <f>SUM(O5:O17)</f>
        <v>18111578</v>
      </c>
      <c r="P18" s="156"/>
      <c r="Q18" s="156"/>
    </row>
    <row r="19" spans="1:17" ht="15">
      <c r="A19" s="5" t="s">
        <v>200</v>
      </c>
      <c r="B19" s="29" t="s">
        <v>201</v>
      </c>
      <c r="C19" s="199">
        <f aca="true" t="shared" si="12" ref="C19:C82">SUM(O19/12)</f>
        <v>506000</v>
      </c>
      <c r="D19" s="199">
        <f aca="true" t="shared" si="13" ref="D19:D82">SUM(O19/12)</f>
        <v>506000</v>
      </c>
      <c r="E19" s="199">
        <f aca="true" t="shared" si="14" ref="E19:E82">SUM(O19/12)</f>
        <v>506000</v>
      </c>
      <c r="F19" s="199">
        <f aca="true" t="shared" si="15" ref="F19:F82">SUM(O19/12)</f>
        <v>506000</v>
      </c>
      <c r="G19" s="199">
        <f aca="true" t="shared" si="16" ref="G19:G82">SUM(O19/12)</f>
        <v>506000</v>
      </c>
      <c r="H19" s="199">
        <f aca="true" t="shared" si="17" ref="H19:H82">SUM(O19/12)</f>
        <v>506000</v>
      </c>
      <c r="I19" s="199">
        <f aca="true" t="shared" si="18" ref="I19:I82">SUM(O19/12)</f>
        <v>506000</v>
      </c>
      <c r="J19" s="199">
        <f aca="true" t="shared" si="19" ref="J19:J82">SUM(O19/12)</f>
        <v>506000</v>
      </c>
      <c r="K19" s="199">
        <f aca="true" t="shared" si="20" ref="K19:K82">SUM(O19/12)</f>
        <v>506000</v>
      </c>
      <c r="L19" s="199">
        <f aca="true" t="shared" si="21" ref="L19:L82">SUM(O19/12)</f>
        <v>506000</v>
      </c>
      <c r="M19" s="199">
        <f aca="true" t="shared" si="22" ref="M19:M82">SUM(O19/12)</f>
        <v>506000</v>
      </c>
      <c r="N19" s="199">
        <f t="shared" si="11"/>
        <v>506000</v>
      </c>
      <c r="O19" s="199">
        <v>6072000</v>
      </c>
      <c r="P19" s="156"/>
      <c r="Q19" s="156"/>
    </row>
    <row r="20" spans="1:17" ht="15">
      <c r="A20" s="5" t="s">
        <v>202</v>
      </c>
      <c r="B20" s="29" t="s">
        <v>203</v>
      </c>
      <c r="C20" s="199">
        <f t="shared" si="12"/>
        <v>206166.66666666666</v>
      </c>
      <c r="D20" s="199">
        <f t="shared" si="13"/>
        <v>206166.66666666666</v>
      </c>
      <c r="E20" s="199">
        <f t="shared" si="14"/>
        <v>206166.66666666666</v>
      </c>
      <c r="F20" s="199">
        <f t="shared" si="15"/>
        <v>206166.66666666666</v>
      </c>
      <c r="G20" s="199">
        <f t="shared" si="16"/>
        <v>206166.66666666666</v>
      </c>
      <c r="H20" s="199">
        <f t="shared" si="17"/>
        <v>206166.66666666666</v>
      </c>
      <c r="I20" s="199">
        <f t="shared" si="18"/>
        <v>206166.66666666666</v>
      </c>
      <c r="J20" s="199">
        <f t="shared" si="19"/>
        <v>206166.66666666666</v>
      </c>
      <c r="K20" s="199">
        <f t="shared" si="20"/>
        <v>206166.66666666666</v>
      </c>
      <c r="L20" s="199">
        <f t="shared" si="21"/>
        <v>206166.66666666666</v>
      </c>
      <c r="M20" s="199">
        <f t="shared" si="22"/>
        <v>206166.66666666666</v>
      </c>
      <c r="N20" s="199">
        <f t="shared" si="11"/>
        <v>206166.66666666666</v>
      </c>
      <c r="O20" s="199">
        <v>2474000</v>
      </c>
      <c r="P20" s="156"/>
      <c r="Q20" s="156"/>
    </row>
    <row r="21" spans="1:17" ht="15">
      <c r="A21" s="6" t="s">
        <v>204</v>
      </c>
      <c r="B21" s="29" t="s">
        <v>205</v>
      </c>
      <c r="C21" s="199">
        <f t="shared" si="12"/>
        <v>320000</v>
      </c>
      <c r="D21" s="199">
        <f t="shared" si="13"/>
        <v>320000</v>
      </c>
      <c r="E21" s="199">
        <f t="shared" si="14"/>
        <v>320000</v>
      </c>
      <c r="F21" s="199">
        <f t="shared" si="15"/>
        <v>320000</v>
      </c>
      <c r="G21" s="199">
        <f t="shared" si="16"/>
        <v>320000</v>
      </c>
      <c r="H21" s="199">
        <f t="shared" si="17"/>
        <v>320000</v>
      </c>
      <c r="I21" s="199">
        <f t="shared" si="18"/>
        <v>320000</v>
      </c>
      <c r="J21" s="199">
        <f t="shared" si="19"/>
        <v>320000</v>
      </c>
      <c r="K21" s="199">
        <f t="shared" si="20"/>
        <v>320000</v>
      </c>
      <c r="L21" s="199">
        <f t="shared" si="21"/>
        <v>320000</v>
      </c>
      <c r="M21" s="199">
        <f t="shared" si="22"/>
        <v>320000</v>
      </c>
      <c r="N21" s="199">
        <f t="shared" si="11"/>
        <v>320000</v>
      </c>
      <c r="O21" s="199">
        <v>3840000</v>
      </c>
      <c r="P21" s="156"/>
      <c r="Q21" s="156"/>
    </row>
    <row r="22" spans="1:17" ht="15">
      <c r="A22" s="7" t="s">
        <v>467</v>
      </c>
      <c r="B22" s="32" t="s">
        <v>206</v>
      </c>
      <c r="C22" s="199">
        <f t="shared" si="12"/>
        <v>1032166.6666666666</v>
      </c>
      <c r="D22" s="199">
        <f t="shared" si="13"/>
        <v>1032166.6666666666</v>
      </c>
      <c r="E22" s="199">
        <f t="shared" si="14"/>
        <v>1032166.6666666666</v>
      </c>
      <c r="F22" s="199">
        <f t="shared" si="15"/>
        <v>1032166.6666666666</v>
      </c>
      <c r="G22" s="199">
        <f t="shared" si="16"/>
        <v>1032166.6666666666</v>
      </c>
      <c r="H22" s="199">
        <f t="shared" si="17"/>
        <v>1032166.6666666666</v>
      </c>
      <c r="I22" s="199">
        <f t="shared" si="18"/>
        <v>1032166.6666666666</v>
      </c>
      <c r="J22" s="199">
        <f t="shared" si="19"/>
        <v>1032166.6666666666</v>
      </c>
      <c r="K22" s="199">
        <f t="shared" si="20"/>
        <v>1032166.6666666666</v>
      </c>
      <c r="L22" s="199">
        <f t="shared" si="21"/>
        <v>1032166.6666666666</v>
      </c>
      <c r="M22" s="199">
        <f t="shared" si="22"/>
        <v>1032166.6666666666</v>
      </c>
      <c r="N22" s="199">
        <f t="shared" si="11"/>
        <v>1032166.6666666666</v>
      </c>
      <c r="O22" s="200">
        <f>SUM(O19:O21)</f>
        <v>12386000</v>
      </c>
      <c r="P22" s="156"/>
      <c r="Q22" s="156"/>
    </row>
    <row r="23" spans="1:17" ht="15">
      <c r="A23" s="51" t="s">
        <v>530</v>
      </c>
      <c r="B23" s="52" t="s">
        <v>207</v>
      </c>
      <c r="C23" s="199">
        <f t="shared" si="12"/>
        <v>2541464.8333333335</v>
      </c>
      <c r="D23" s="199">
        <f t="shared" si="13"/>
        <v>2541464.8333333335</v>
      </c>
      <c r="E23" s="199">
        <f t="shared" si="14"/>
        <v>2541464.8333333335</v>
      </c>
      <c r="F23" s="199">
        <f t="shared" si="15"/>
        <v>2541464.8333333335</v>
      </c>
      <c r="G23" s="199">
        <f t="shared" si="16"/>
        <v>2541464.8333333335</v>
      </c>
      <c r="H23" s="199">
        <f t="shared" si="17"/>
        <v>2541464.8333333335</v>
      </c>
      <c r="I23" s="199">
        <f t="shared" si="18"/>
        <v>2541464.8333333335</v>
      </c>
      <c r="J23" s="199">
        <f t="shared" si="19"/>
        <v>2541464.8333333335</v>
      </c>
      <c r="K23" s="199">
        <f t="shared" si="20"/>
        <v>2541464.8333333335</v>
      </c>
      <c r="L23" s="199">
        <f t="shared" si="21"/>
        <v>2541464.8333333335</v>
      </c>
      <c r="M23" s="199">
        <f t="shared" si="22"/>
        <v>2541464.8333333335</v>
      </c>
      <c r="N23" s="199">
        <f t="shared" si="11"/>
        <v>2541464.8333333335</v>
      </c>
      <c r="O23" s="200">
        <f>SUM(O22,O18)</f>
        <v>30497578</v>
      </c>
      <c r="P23" s="156"/>
      <c r="Q23" s="156"/>
    </row>
    <row r="24" spans="1:17" ht="15">
      <c r="A24" s="38" t="s">
        <v>501</v>
      </c>
      <c r="B24" s="52" t="s">
        <v>208</v>
      </c>
      <c r="C24" s="199">
        <f t="shared" si="12"/>
        <v>513374.0833333333</v>
      </c>
      <c r="D24" s="199">
        <f t="shared" si="13"/>
        <v>513374.0833333333</v>
      </c>
      <c r="E24" s="199">
        <f t="shared" si="14"/>
        <v>513374.0833333333</v>
      </c>
      <c r="F24" s="199">
        <f t="shared" si="15"/>
        <v>513374.0833333333</v>
      </c>
      <c r="G24" s="199">
        <f t="shared" si="16"/>
        <v>513374.0833333333</v>
      </c>
      <c r="H24" s="199">
        <f t="shared" si="17"/>
        <v>513374.0833333333</v>
      </c>
      <c r="I24" s="199">
        <f t="shared" si="18"/>
        <v>513374.0833333333</v>
      </c>
      <c r="J24" s="199">
        <f t="shared" si="19"/>
        <v>513374.0833333333</v>
      </c>
      <c r="K24" s="199">
        <f t="shared" si="20"/>
        <v>513374.0833333333</v>
      </c>
      <c r="L24" s="199">
        <f t="shared" si="21"/>
        <v>513374.0833333333</v>
      </c>
      <c r="M24" s="199">
        <f t="shared" si="22"/>
        <v>513374.0833333333</v>
      </c>
      <c r="N24" s="199">
        <f t="shared" si="11"/>
        <v>513374.0833333333</v>
      </c>
      <c r="O24" s="200">
        <v>6160489</v>
      </c>
      <c r="P24" s="156"/>
      <c r="Q24" s="156"/>
    </row>
    <row r="25" spans="1:17" ht="15">
      <c r="A25" s="5" t="s">
        <v>209</v>
      </c>
      <c r="B25" s="29" t="s">
        <v>210</v>
      </c>
      <c r="C25" s="199">
        <f t="shared" si="12"/>
        <v>72166.66666666667</v>
      </c>
      <c r="D25" s="199">
        <f t="shared" si="13"/>
        <v>72166.66666666667</v>
      </c>
      <c r="E25" s="199">
        <f t="shared" si="14"/>
        <v>72166.66666666667</v>
      </c>
      <c r="F25" s="199">
        <f t="shared" si="15"/>
        <v>72166.66666666667</v>
      </c>
      <c r="G25" s="199">
        <f t="shared" si="16"/>
        <v>72166.66666666667</v>
      </c>
      <c r="H25" s="199">
        <f t="shared" si="17"/>
        <v>72166.66666666667</v>
      </c>
      <c r="I25" s="199">
        <f t="shared" si="18"/>
        <v>72166.66666666667</v>
      </c>
      <c r="J25" s="199">
        <f t="shared" si="19"/>
        <v>72166.66666666667</v>
      </c>
      <c r="K25" s="199">
        <f t="shared" si="20"/>
        <v>72166.66666666667</v>
      </c>
      <c r="L25" s="199">
        <f t="shared" si="21"/>
        <v>72166.66666666667</v>
      </c>
      <c r="M25" s="199">
        <f t="shared" si="22"/>
        <v>72166.66666666667</v>
      </c>
      <c r="N25" s="199">
        <f t="shared" si="11"/>
        <v>72166.66666666667</v>
      </c>
      <c r="O25" s="199">
        <v>866000</v>
      </c>
      <c r="P25" s="156"/>
      <c r="Q25" s="156"/>
    </row>
    <row r="26" spans="1:17" ht="15">
      <c r="A26" s="5" t="s">
        <v>211</v>
      </c>
      <c r="B26" s="29" t="s">
        <v>212</v>
      </c>
      <c r="C26" s="199">
        <f t="shared" si="12"/>
        <v>425000</v>
      </c>
      <c r="D26" s="199">
        <f t="shared" si="13"/>
        <v>425000</v>
      </c>
      <c r="E26" s="199">
        <f t="shared" si="14"/>
        <v>425000</v>
      </c>
      <c r="F26" s="199">
        <f t="shared" si="15"/>
        <v>425000</v>
      </c>
      <c r="G26" s="199">
        <f t="shared" si="16"/>
        <v>425000</v>
      </c>
      <c r="H26" s="199">
        <f t="shared" si="17"/>
        <v>425000</v>
      </c>
      <c r="I26" s="199">
        <f t="shared" si="18"/>
        <v>425000</v>
      </c>
      <c r="J26" s="199">
        <f t="shared" si="19"/>
        <v>425000</v>
      </c>
      <c r="K26" s="199">
        <f t="shared" si="20"/>
        <v>425000</v>
      </c>
      <c r="L26" s="199">
        <f t="shared" si="21"/>
        <v>425000</v>
      </c>
      <c r="M26" s="199">
        <f t="shared" si="22"/>
        <v>425000</v>
      </c>
      <c r="N26" s="199">
        <f t="shared" si="11"/>
        <v>425000</v>
      </c>
      <c r="O26" s="199">
        <v>5100000</v>
      </c>
      <c r="P26" s="156"/>
      <c r="Q26" s="156"/>
    </row>
    <row r="27" spans="1:17" ht="15" hidden="1">
      <c r="A27" s="5" t="s">
        <v>213</v>
      </c>
      <c r="B27" s="29" t="s">
        <v>214</v>
      </c>
      <c r="C27" s="199">
        <f t="shared" si="12"/>
        <v>0</v>
      </c>
      <c r="D27" s="199">
        <f t="shared" si="13"/>
        <v>0</v>
      </c>
      <c r="E27" s="199">
        <f t="shared" si="14"/>
        <v>0</v>
      </c>
      <c r="F27" s="199">
        <f t="shared" si="15"/>
        <v>0</v>
      </c>
      <c r="G27" s="199">
        <f t="shared" si="16"/>
        <v>0</v>
      </c>
      <c r="H27" s="199">
        <f t="shared" si="17"/>
        <v>0</v>
      </c>
      <c r="I27" s="199">
        <f t="shared" si="18"/>
        <v>0</v>
      </c>
      <c r="J27" s="199">
        <f t="shared" si="19"/>
        <v>0</v>
      </c>
      <c r="K27" s="199">
        <f t="shared" si="20"/>
        <v>0</v>
      </c>
      <c r="L27" s="199">
        <f t="shared" si="21"/>
        <v>0</v>
      </c>
      <c r="M27" s="199">
        <f t="shared" si="22"/>
        <v>0</v>
      </c>
      <c r="N27" s="199">
        <f t="shared" si="11"/>
        <v>0</v>
      </c>
      <c r="O27" s="199"/>
      <c r="P27" s="156"/>
      <c r="Q27" s="156"/>
    </row>
    <row r="28" spans="1:17" ht="15">
      <c r="A28" s="7" t="s">
        <v>468</v>
      </c>
      <c r="B28" s="32" t="s">
        <v>215</v>
      </c>
      <c r="C28" s="199">
        <f t="shared" si="12"/>
        <v>497166.6666666667</v>
      </c>
      <c r="D28" s="199">
        <f t="shared" si="13"/>
        <v>497166.6666666667</v>
      </c>
      <c r="E28" s="199">
        <f t="shared" si="14"/>
        <v>497166.6666666667</v>
      </c>
      <c r="F28" s="199">
        <f t="shared" si="15"/>
        <v>497166.6666666667</v>
      </c>
      <c r="G28" s="199">
        <f t="shared" si="16"/>
        <v>497166.6666666667</v>
      </c>
      <c r="H28" s="199">
        <f t="shared" si="17"/>
        <v>497166.6666666667</v>
      </c>
      <c r="I28" s="199">
        <f t="shared" si="18"/>
        <v>497166.6666666667</v>
      </c>
      <c r="J28" s="199">
        <f t="shared" si="19"/>
        <v>497166.6666666667</v>
      </c>
      <c r="K28" s="199">
        <f t="shared" si="20"/>
        <v>497166.6666666667</v>
      </c>
      <c r="L28" s="199">
        <f t="shared" si="21"/>
        <v>497166.6666666667</v>
      </c>
      <c r="M28" s="199">
        <f t="shared" si="22"/>
        <v>497166.6666666667</v>
      </c>
      <c r="N28" s="199">
        <f t="shared" si="11"/>
        <v>497166.6666666667</v>
      </c>
      <c r="O28" s="200">
        <f>SUM(O25:O26)</f>
        <v>5966000</v>
      </c>
      <c r="P28" s="156"/>
      <c r="Q28" s="156"/>
    </row>
    <row r="29" spans="1:17" ht="15">
      <c r="A29" s="5" t="s">
        <v>216</v>
      </c>
      <c r="B29" s="29" t="s">
        <v>217</v>
      </c>
      <c r="C29" s="199">
        <f t="shared" si="12"/>
        <v>78750</v>
      </c>
      <c r="D29" s="199">
        <f t="shared" si="13"/>
        <v>78750</v>
      </c>
      <c r="E29" s="199">
        <f t="shared" si="14"/>
        <v>78750</v>
      </c>
      <c r="F29" s="199">
        <f t="shared" si="15"/>
        <v>78750</v>
      </c>
      <c r="G29" s="199">
        <f t="shared" si="16"/>
        <v>78750</v>
      </c>
      <c r="H29" s="199">
        <f t="shared" si="17"/>
        <v>78750</v>
      </c>
      <c r="I29" s="199">
        <f t="shared" si="18"/>
        <v>78750</v>
      </c>
      <c r="J29" s="199">
        <f t="shared" si="19"/>
        <v>78750</v>
      </c>
      <c r="K29" s="199">
        <f t="shared" si="20"/>
        <v>78750</v>
      </c>
      <c r="L29" s="199">
        <f t="shared" si="21"/>
        <v>78750</v>
      </c>
      <c r="M29" s="199">
        <f t="shared" si="22"/>
        <v>78750</v>
      </c>
      <c r="N29" s="199">
        <f t="shared" si="11"/>
        <v>78750</v>
      </c>
      <c r="O29" s="199">
        <v>945000</v>
      </c>
      <c r="P29" s="156"/>
      <c r="Q29" s="156"/>
    </row>
    <row r="30" spans="1:17" ht="15">
      <c r="A30" s="5" t="s">
        <v>218</v>
      </c>
      <c r="B30" s="29" t="s">
        <v>219</v>
      </c>
      <c r="C30" s="199">
        <f t="shared" si="12"/>
        <v>34166.666666666664</v>
      </c>
      <c r="D30" s="199">
        <f t="shared" si="13"/>
        <v>34166.666666666664</v>
      </c>
      <c r="E30" s="199">
        <f t="shared" si="14"/>
        <v>34166.666666666664</v>
      </c>
      <c r="F30" s="199">
        <f t="shared" si="15"/>
        <v>34166.666666666664</v>
      </c>
      <c r="G30" s="199">
        <f t="shared" si="16"/>
        <v>34166.666666666664</v>
      </c>
      <c r="H30" s="199">
        <f t="shared" si="17"/>
        <v>34166.666666666664</v>
      </c>
      <c r="I30" s="199">
        <f t="shared" si="18"/>
        <v>34166.666666666664</v>
      </c>
      <c r="J30" s="199">
        <f t="shared" si="19"/>
        <v>34166.666666666664</v>
      </c>
      <c r="K30" s="199">
        <f t="shared" si="20"/>
        <v>34166.666666666664</v>
      </c>
      <c r="L30" s="199">
        <f t="shared" si="21"/>
        <v>34166.666666666664</v>
      </c>
      <c r="M30" s="199">
        <f t="shared" si="22"/>
        <v>34166.666666666664</v>
      </c>
      <c r="N30" s="199">
        <f t="shared" si="11"/>
        <v>34166.666666666664</v>
      </c>
      <c r="O30" s="199">
        <v>410000</v>
      </c>
      <c r="P30" s="156"/>
      <c r="Q30" s="156"/>
    </row>
    <row r="31" spans="1:17" ht="15">
      <c r="A31" s="7" t="s">
        <v>531</v>
      </c>
      <c r="B31" s="32" t="s">
        <v>220</v>
      </c>
      <c r="C31" s="199">
        <f t="shared" si="12"/>
        <v>112916.66666666667</v>
      </c>
      <c r="D31" s="199">
        <f t="shared" si="13"/>
        <v>112916.66666666667</v>
      </c>
      <c r="E31" s="199">
        <f t="shared" si="14"/>
        <v>112916.66666666667</v>
      </c>
      <c r="F31" s="199">
        <f t="shared" si="15"/>
        <v>112916.66666666667</v>
      </c>
      <c r="G31" s="199">
        <f t="shared" si="16"/>
        <v>112916.66666666667</v>
      </c>
      <c r="H31" s="199">
        <f t="shared" si="17"/>
        <v>112916.66666666667</v>
      </c>
      <c r="I31" s="199">
        <f t="shared" si="18"/>
        <v>112916.66666666667</v>
      </c>
      <c r="J31" s="199">
        <f t="shared" si="19"/>
        <v>112916.66666666667</v>
      </c>
      <c r="K31" s="199">
        <f t="shared" si="20"/>
        <v>112916.66666666667</v>
      </c>
      <c r="L31" s="199">
        <f t="shared" si="21"/>
        <v>112916.66666666667</v>
      </c>
      <c r="M31" s="199">
        <f t="shared" si="22"/>
        <v>112916.66666666667</v>
      </c>
      <c r="N31" s="199">
        <f t="shared" si="11"/>
        <v>112916.66666666667</v>
      </c>
      <c r="O31" s="200">
        <f>SUM(O29:O30)</f>
        <v>1355000</v>
      </c>
      <c r="P31" s="156"/>
      <c r="Q31" s="156"/>
    </row>
    <row r="32" spans="1:17" ht="15">
      <c r="A32" s="5" t="s">
        <v>221</v>
      </c>
      <c r="B32" s="29" t="s">
        <v>222</v>
      </c>
      <c r="C32" s="199">
        <f t="shared" si="12"/>
        <v>677583.3333333334</v>
      </c>
      <c r="D32" s="199">
        <f t="shared" si="13"/>
        <v>677583.3333333334</v>
      </c>
      <c r="E32" s="199">
        <f t="shared" si="14"/>
        <v>677583.3333333334</v>
      </c>
      <c r="F32" s="199">
        <f t="shared" si="15"/>
        <v>677583.3333333334</v>
      </c>
      <c r="G32" s="199">
        <f t="shared" si="16"/>
        <v>677583.3333333334</v>
      </c>
      <c r="H32" s="199">
        <f t="shared" si="17"/>
        <v>677583.3333333334</v>
      </c>
      <c r="I32" s="199">
        <f t="shared" si="18"/>
        <v>677583.3333333334</v>
      </c>
      <c r="J32" s="199">
        <f t="shared" si="19"/>
        <v>677583.3333333334</v>
      </c>
      <c r="K32" s="199">
        <f t="shared" si="20"/>
        <v>677583.3333333334</v>
      </c>
      <c r="L32" s="199">
        <f t="shared" si="21"/>
        <v>677583.3333333334</v>
      </c>
      <c r="M32" s="199">
        <f t="shared" si="22"/>
        <v>677583.3333333334</v>
      </c>
      <c r="N32" s="199">
        <f t="shared" si="11"/>
        <v>677583.3333333334</v>
      </c>
      <c r="O32" s="199">
        <v>8131000</v>
      </c>
      <c r="P32" s="156"/>
      <c r="Q32" s="156"/>
    </row>
    <row r="33" spans="1:17" ht="15">
      <c r="A33" s="5" t="s">
        <v>223</v>
      </c>
      <c r="B33" s="29" t="s">
        <v>224</v>
      </c>
      <c r="C33" s="199">
        <f t="shared" si="12"/>
        <v>535568.9166666666</v>
      </c>
      <c r="D33" s="199">
        <f t="shared" si="13"/>
        <v>535568.9166666666</v>
      </c>
      <c r="E33" s="199">
        <f t="shared" si="14"/>
        <v>535568.9166666666</v>
      </c>
      <c r="F33" s="199">
        <f t="shared" si="15"/>
        <v>535568.9166666666</v>
      </c>
      <c r="G33" s="199">
        <f t="shared" si="16"/>
        <v>535568.9166666666</v>
      </c>
      <c r="H33" s="199">
        <f t="shared" si="17"/>
        <v>535568.9166666666</v>
      </c>
      <c r="I33" s="199">
        <f t="shared" si="18"/>
        <v>535568.9166666666</v>
      </c>
      <c r="J33" s="199">
        <f t="shared" si="19"/>
        <v>535568.9166666666</v>
      </c>
      <c r="K33" s="199">
        <f t="shared" si="20"/>
        <v>535568.9166666666</v>
      </c>
      <c r="L33" s="199">
        <f t="shared" si="21"/>
        <v>535568.9166666666</v>
      </c>
      <c r="M33" s="199">
        <f t="shared" si="22"/>
        <v>535568.9166666666</v>
      </c>
      <c r="N33" s="199">
        <f t="shared" si="11"/>
        <v>535568.9166666666</v>
      </c>
      <c r="O33" s="199">
        <v>6426827</v>
      </c>
      <c r="P33" s="156"/>
      <c r="Q33" s="156"/>
    </row>
    <row r="34" spans="1:17" ht="15">
      <c r="A34" s="5" t="s">
        <v>502</v>
      </c>
      <c r="B34" s="29" t="s">
        <v>225</v>
      </c>
      <c r="C34" s="199">
        <f t="shared" si="12"/>
        <v>29166.666666666668</v>
      </c>
      <c r="D34" s="199">
        <f t="shared" si="13"/>
        <v>29166.666666666668</v>
      </c>
      <c r="E34" s="199">
        <f t="shared" si="14"/>
        <v>29166.666666666668</v>
      </c>
      <c r="F34" s="199">
        <f t="shared" si="15"/>
        <v>29166.666666666668</v>
      </c>
      <c r="G34" s="199">
        <f t="shared" si="16"/>
        <v>29166.666666666668</v>
      </c>
      <c r="H34" s="199">
        <f t="shared" si="17"/>
        <v>29166.666666666668</v>
      </c>
      <c r="I34" s="199">
        <f t="shared" si="18"/>
        <v>29166.666666666668</v>
      </c>
      <c r="J34" s="199">
        <f t="shared" si="19"/>
        <v>29166.666666666668</v>
      </c>
      <c r="K34" s="199">
        <f t="shared" si="20"/>
        <v>29166.666666666668</v>
      </c>
      <c r="L34" s="199">
        <f t="shared" si="21"/>
        <v>29166.666666666668</v>
      </c>
      <c r="M34" s="199">
        <f t="shared" si="22"/>
        <v>29166.666666666668</v>
      </c>
      <c r="N34" s="199">
        <f t="shared" si="11"/>
        <v>29166.666666666668</v>
      </c>
      <c r="O34" s="199">
        <v>350000</v>
      </c>
      <c r="P34" s="156"/>
      <c r="Q34" s="156"/>
    </row>
    <row r="35" spans="1:17" ht="15">
      <c r="A35" s="5" t="s">
        <v>226</v>
      </c>
      <c r="B35" s="29" t="s">
        <v>227</v>
      </c>
      <c r="C35" s="199">
        <f t="shared" si="12"/>
        <v>305000</v>
      </c>
      <c r="D35" s="199">
        <f t="shared" si="13"/>
        <v>305000</v>
      </c>
      <c r="E35" s="199">
        <f t="shared" si="14"/>
        <v>305000</v>
      </c>
      <c r="F35" s="199">
        <f t="shared" si="15"/>
        <v>305000</v>
      </c>
      <c r="G35" s="199">
        <f t="shared" si="16"/>
        <v>305000</v>
      </c>
      <c r="H35" s="199">
        <f t="shared" si="17"/>
        <v>305000</v>
      </c>
      <c r="I35" s="199">
        <f t="shared" si="18"/>
        <v>305000</v>
      </c>
      <c r="J35" s="199">
        <f t="shared" si="19"/>
        <v>305000</v>
      </c>
      <c r="K35" s="199">
        <f t="shared" si="20"/>
        <v>305000</v>
      </c>
      <c r="L35" s="199">
        <f t="shared" si="21"/>
        <v>305000</v>
      </c>
      <c r="M35" s="199">
        <f t="shared" si="22"/>
        <v>305000</v>
      </c>
      <c r="N35" s="199">
        <f t="shared" si="11"/>
        <v>305000</v>
      </c>
      <c r="O35" s="199">
        <v>3660000</v>
      </c>
      <c r="P35" s="156"/>
      <c r="Q35" s="156"/>
    </row>
    <row r="36" spans="1:17" ht="15">
      <c r="A36" s="10" t="s">
        <v>503</v>
      </c>
      <c r="B36" s="29" t="s">
        <v>228</v>
      </c>
      <c r="C36" s="199">
        <f t="shared" si="12"/>
        <v>136166.66666666666</v>
      </c>
      <c r="D36" s="199">
        <f t="shared" si="13"/>
        <v>136166.66666666666</v>
      </c>
      <c r="E36" s="199">
        <f t="shared" si="14"/>
        <v>136166.66666666666</v>
      </c>
      <c r="F36" s="199">
        <f t="shared" si="15"/>
        <v>136166.66666666666</v>
      </c>
      <c r="G36" s="199">
        <f t="shared" si="16"/>
        <v>136166.66666666666</v>
      </c>
      <c r="H36" s="199">
        <f t="shared" si="17"/>
        <v>136166.66666666666</v>
      </c>
      <c r="I36" s="199">
        <f t="shared" si="18"/>
        <v>136166.66666666666</v>
      </c>
      <c r="J36" s="199">
        <f t="shared" si="19"/>
        <v>136166.66666666666</v>
      </c>
      <c r="K36" s="199">
        <f t="shared" si="20"/>
        <v>136166.66666666666</v>
      </c>
      <c r="L36" s="199">
        <f t="shared" si="21"/>
        <v>136166.66666666666</v>
      </c>
      <c r="M36" s="199">
        <f t="shared" si="22"/>
        <v>136166.66666666666</v>
      </c>
      <c r="N36" s="199">
        <f t="shared" si="11"/>
        <v>136166.66666666666</v>
      </c>
      <c r="O36" s="199">
        <v>1634000</v>
      </c>
      <c r="P36" s="156"/>
      <c r="Q36" s="156"/>
    </row>
    <row r="37" spans="1:17" ht="15">
      <c r="A37" s="6" t="s">
        <v>229</v>
      </c>
      <c r="B37" s="29" t="s">
        <v>230</v>
      </c>
      <c r="C37" s="199">
        <f t="shared" si="12"/>
        <v>126833.33333333333</v>
      </c>
      <c r="D37" s="199">
        <f t="shared" si="13"/>
        <v>126833.33333333333</v>
      </c>
      <c r="E37" s="199">
        <f t="shared" si="14"/>
        <v>126833.33333333333</v>
      </c>
      <c r="F37" s="199">
        <f t="shared" si="15"/>
        <v>126833.33333333333</v>
      </c>
      <c r="G37" s="199">
        <f t="shared" si="16"/>
        <v>126833.33333333333</v>
      </c>
      <c r="H37" s="199">
        <f t="shared" si="17"/>
        <v>126833.33333333333</v>
      </c>
      <c r="I37" s="199">
        <f t="shared" si="18"/>
        <v>126833.33333333333</v>
      </c>
      <c r="J37" s="199">
        <f t="shared" si="19"/>
        <v>126833.33333333333</v>
      </c>
      <c r="K37" s="199">
        <f t="shared" si="20"/>
        <v>126833.33333333333</v>
      </c>
      <c r="L37" s="199">
        <f t="shared" si="21"/>
        <v>126833.33333333333</v>
      </c>
      <c r="M37" s="199">
        <f t="shared" si="22"/>
        <v>126833.33333333333</v>
      </c>
      <c r="N37" s="199">
        <f t="shared" si="11"/>
        <v>126833.33333333333</v>
      </c>
      <c r="O37" s="199">
        <v>1522000</v>
      </c>
      <c r="P37" s="156"/>
      <c r="Q37" s="156"/>
    </row>
    <row r="38" spans="1:17" ht="15">
      <c r="A38" s="5" t="s">
        <v>504</v>
      </c>
      <c r="B38" s="29" t="s">
        <v>231</v>
      </c>
      <c r="C38" s="199">
        <f t="shared" si="12"/>
        <v>2056511.5833333333</v>
      </c>
      <c r="D38" s="199">
        <f t="shared" si="13"/>
        <v>2056511.5833333333</v>
      </c>
      <c r="E38" s="199">
        <f t="shared" si="14"/>
        <v>2056511.5833333333</v>
      </c>
      <c r="F38" s="199">
        <f t="shared" si="15"/>
        <v>2056511.5833333333</v>
      </c>
      <c r="G38" s="199">
        <f t="shared" si="16"/>
        <v>2056511.5833333333</v>
      </c>
      <c r="H38" s="199">
        <f t="shared" si="17"/>
        <v>2056511.5833333333</v>
      </c>
      <c r="I38" s="199">
        <f t="shared" si="18"/>
        <v>2056511.5833333333</v>
      </c>
      <c r="J38" s="199">
        <f t="shared" si="19"/>
        <v>2056511.5833333333</v>
      </c>
      <c r="K38" s="199">
        <f t="shared" si="20"/>
        <v>2056511.5833333333</v>
      </c>
      <c r="L38" s="199">
        <f t="shared" si="21"/>
        <v>2056511.5833333333</v>
      </c>
      <c r="M38" s="199">
        <f t="shared" si="22"/>
        <v>2056511.5833333333</v>
      </c>
      <c r="N38" s="199">
        <f t="shared" si="11"/>
        <v>2056511.5833333333</v>
      </c>
      <c r="O38" s="199">
        <v>24678139</v>
      </c>
      <c r="P38" s="156"/>
      <c r="Q38" s="156"/>
    </row>
    <row r="39" spans="1:17" ht="15">
      <c r="A39" s="7" t="s">
        <v>469</v>
      </c>
      <c r="B39" s="32" t="s">
        <v>232</v>
      </c>
      <c r="C39" s="199">
        <f t="shared" si="12"/>
        <v>3866830.5</v>
      </c>
      <c r="D39" s="199">
        <f t="shared" si="13"/>
        <v>3866830.5</v>
      </c>
      <c r="E39" s="199">
        <f t="shared" si="14"/>
        <v>3866830.5</v>
      </c>
      <c r="F39" s="199">
        <f t="shared" si="15"/>
        <v>3866830.5</v>
      </c>
      <c r="G39" s="199">
        <f t="shared" si="16"/>
        <v>3866830.5</v>
      </c>
      <c r="H39" s="199">
        <f t="shared" si="17"/>
        <v>3866830.5</v>
      </c>
      <c r="I39" s="199">
        <f t="shared" si="18"/>
        <v>3866830.5</v>
      </c>
      <c r="J39" s="199">
        <f t="shared" si="19"/>
        <v>3866830.5</v>
      </c>
      <c r="K39" s="199">
        <f t="shared" si="20"/>
        <v>3866830.5</v>
      </c>
      <c r="L39" s="199">
        <f t="shared" si="21"/>
        <v>3866830.5</v>
      </c>
      <c r="M39" s="199">
        <f t="shared" si="22"/>
        <v>3866830.5</v>
      </c>
      <c r="N39" s="199">
        <f t="shared" si="11"/>
        <v>3866830.5</v>
      </c>
      <c r="O39" s="200">
        <f>SUM(O32:O38)</f>
        <v>46401966</v>
      </c>
      <c r="P39" s="156"/>
      <c r="Q39" s="156"/>
    </row>
    <row r="40" spans="1:17" ht="15">
      <c r="A40" s="5" t="s">
        <v>917</v>
      </c>
      <c r="B40" s="29" t="s">
        <v>234</v>
      </c>
      <c r="C40" s="199">
        <f t="shared" si="12"/>
        <v>3333.3333333333335</v>
      </c>
      <c r="D40" s="199">
        <f t="shared" si="13"/>
        <v>3333.3333333333335</v>
      </c>
      <c r="E40" s="199">
        <f t="shared" si="14"/>
        <v>3333.3333333333335</v>
      </c>
      <c r="F40" s="199">
        <f t="shared" si="15"/>
        <v>3333.3333333333335</v>
      </c>
      <c r="G40" s="199">
        <f t="shared" si="16"/>
        <v>3333.3333333333335</v>
      </c>
      <c r="H40" s="199">
        <f t="shared" si="17"/>
        <v>3333.3333333333335</v>
      </c>
      <c r="I40" s="199">
        <f t="shared" si="18"/>
        <v>3333.3333333333335</v>
      </c>
      <c r="J40" s="199">
        <f t="shared" si="19"/>
        <v>3333.3333333333335</v>
      </c>
      <c r="K40" s="199">
        <f t="shared" si="20"/>
        <v>3333.3333333333335</v>
      </c>
      <c r="L40" s="199">
        <f t="shared" si="21"/>
        <v>3333.3333333333335</v>
      </c>
      <c r="M40" s="199">
        <f t="shared" si="22"/>
        <v>3333.3333333333335</v>
      </c>
      <c r="N40" s="199">
        <f t="shared" si="11"/>
        <v>3333.3333333333335</v>
      </c>
      <c r="O40" s="199">
        <v>40000</v>
      </c>
      <c r="P40" s="156"/>
      <c r="Q40" s="156"/>
    </row>
    <row r="41" spans="1:17" ht="15">
      <c r="A41" s="5" t="s">
        <v>235</v>
      </c>
      <c r="B41" s="29" t="s">
        <v>236</v>
      </c>
      <c r="C41" s="199">
        <f t="shared" si="12"/>
        <v>0</v>
      </c>
      <c r="D41" s="199">
        <f t="shared" si="13"/>
        <v>0</v>
      </c>
      <c r="E41" s="199">
        <f t="shared" si="14"/>
        <v>0</v>
      </c>
      <c r="F41" s="199">
        <f t="shared" si="15"/>
        <v>0</v>
      </c>
      <c r="G41" s="199">
        <f t="shared" si="16"/>
        <v>0</v>
      </c>
      <c r="H41" s="199">
        <f t="shared" si="17"/>
        <v>0</v>
      </c>
      <c r="I41" s="199">
        <f t="shared" si="18"/>
        <v>0</v>
      </c>
      <c r="J41" s="199">
        <f t="shared" si="19"/>
        <v>0</v>
      </c>
      <c r="K41" s="199">
        <f t="shared" si="20"/>
        <v>0</v>
      </c>
      <c r="L41" s="199">
        <f t="shared" si="21"/>
        <v>0</v>
      </c>
      <c r="M41" s="199">
        <f t="shared" si="22"/>
        <v>0</v>
      </c>
      <c r="N41" s="199">
        <f t="shared" si="11"/>
        <v>0</v>
      </c>
      <c r="O41" s="199">
        <v>0</v>
      </c>
      <c r="P41" s="156"/>
      <c r="Q41" s="156"/>
    </row>
    <row r="42" spans="1:17" ht="15">
      <c r="A42" s="7" t="s">
        <v>470</v>
      </c>
      <c r="B42" s="32" t="s">
        <v>237</v>
      </c>
      <c r="C42" s="199">
        <f t="shared" si="12"/>
        <v>3333.3333333333335</v>
      </c>
      <c r="D42" s="199">
        <f t="shared" si="13"/>
        <v>3333.3333333333335</v>
      </c>
      <c r="E42" s="199">
        <f t="shared" si="14"/>
        <v>3333.3333333333335</v>
      </c>
      <c r="F42" s="199">
        <f t="shared" si="15"/>
        <v>3333.3333333333335</v>
      </c>
      <c r="G42" s="199">
        <f t="shared" si="16"/>
        <v>3333.3333333333335</v>
      </c>
      <c r="H42" s="199">
        <f t="shared" si="17"/>
        <v>3333.3333333333335</v>
      </c>
      <c r="I42" s="199">
        <f t="shared" si="18"/>
        <v>3333.3333333333335</v>
      </c>
      <c r="J42" s="199">
        <f t="shared" si="19"/>
        <v>3333.3333333333335</v>
      </c>
      <c r="K42" s="199">
        <f t="shared" si="20"/>
        <v>3333.3333333333335</v>
      </c>
      <c r="L42" s="199">
        <f t="shared" si="21"/>
        <v>3333.3333333333335</v>
      </c>
      <c r="M42" s="199">
        <f t="shared" si="22"/>
        <v>3333.3333333333335</v>
      </c>
      <c r="N42" s="199">
        <f t="shared" si="11"/>
        <v>3333.3333333333335</v>
      </c>
      <c r="O42" s="200">
        <v>40000</v>
      </c>
      <c r="P42" s="156"/>
      <c r="Q42" s="156"/>
    </row>
    <row r="43" spans="1:17" ht="15">
      <c r="A43" s="5" t="s">
        <v>238</v>
      </c>
      <c r="B43" s="29" t="s">
        <v>239</v>
      </c>
      <c r="C43" s="199">
        <f t="shared" si="12"/>
        <v>1196370.0833333333</v>
      </c>
      <c r="D43" s="199">
        <f t="shared" si="13"/>
        <v>1196370.0833333333</v>
      </c>
      <c r="E43" s="199">
        <f t="shared" si="14"/>
        <v>1196370.0833333333</v>
      </c>
      <c r="F43" s="199">
        <f t="shared" si="15"/>
        <v>1196370.0833333333</v>
      </c>
      <c r="G43" s="199">
        <f t="shared" si="16"/>
        <v>1196370.0833333333</v>
      </c>
      <c r="H43" s="199">
        <f t="shared" si="17"/>
        <v>1196370.0833333333</v>
      </c>
      <c r="I43" s="199">
        <f t="shared" si="18"/>
        <v>1196370.0833333333</v>
      </c>
      <c r="J43" s="199">
        <f t="shared" si="19"/>
        <v>1196370.0833333333</v>
      </c>
      <c r="K43" s="199">
        <f t="shared" si="20"/>
        <v>1196370.0833333333</v>
      </c>
      <c r="L43" s="199">
        <f t="shared" si="21"/>
        <v>1196370.0833333333</v>
      </c>
      <c r="M43" s="199">
        <f t="shared" si="22"/>
        <v>1196370.0833333333</v>
      </c>
      <c r="N43" s="199">
        <f t="shared" si="11"/>
        <v>1196370.0833333333</v>
      </c>
      <c r="O43" s="199">
        <v>14356441</v>
      </c>
      <c r="P43" s="156"/>
      <c r="Q43" s="156"/>
    </row>
    <row r="44" spans="1:17" ht="15">
      <c r="A44" s="5" t="s">
        <v>240</v>
      </c>
      <c r="B44" s="29" t="s">
        <v>241</v>
      </c>
      <c r="C44" s="199">
        <f t="shared" si="12"/>
        <v>529833.3333333334</v>
      </c>
      <c r="D44" s="199">
        <f t="shared" si="13"/>
        <v>529833.3333333334</v>
      </c>
      <c r="E44" s="199">
        <f t="shared" si="14"/>
        <v>529833.3333333334</v>
      </c>
      <c r="F44" s="199">
        <f t="shared" si="15"/>
        <v>529833.3333333334</v>
      </c>
      <c r="G44" s="199">
        <f t="shared" si="16"/>
        <v>529833.3333333334</v>
      </c>
      <c r="H44" s="199">
        <f t="shared" si="17"/>
        <v>529833.3333333334</v>
      </c>
      <c r="I44" s="199">
        <f t="shared" si="18"/>
        <v>529833.3333333334</v>
      </c>
      <c r="J44" s="199">
        <f t="shared" si="19"/>
        <v>529833.3333333334</v>
      </c>
      <c r="K44" s="199">
        <f t="shared" si="20"/>
        <v>529833.3333333334</v>
      </c>
      <c r="L44" s="199">
        <f t="shared" si="21"/>
        <v>529833.3333333334</v>
      </c>
      <c r="M44" s="199">
        <f t="shared" si="22"/>
        <v>529833.3333333334</v>
      </c>
      <c r="N44" s="199">
        <f t="shared" si="11"/>
        <v>529833.3333333334</v>
      </c>
      <c r="O44" s="199">
        <v>6358000</v>
      </c>
      <c r="P44" s="156"/>
      <c r="Q44" s="156"/>
    </row>
    <row r="45" spans="1:17" ht="15">
      <c r="A45" s="5" t="s">
        <v>505</v>
      </c>
      <c r="B45" s="29" t="s">
        <v>242</v>
      </c>
      <c r="C45" s="199">
        <f t="shared" si="12"/>
        <v>0</v>
      </c>
      <c r="D45" s="199">
        <f t="shared" si="13"/>
        <v>0</v>
      </c>
      <c r="E45" s="199">
        <f t="shared" si="14"/>
        <v>0</v>
      </c>
      <c r="F45" s="199">
        <f t="shared" si="15"/>
        <v>0</v>
      </c>
      <c r="G45" s="199">
        <f t="shared" si="16"/>
        <v>0</v>
      </c>
      <c r="H45" s="199">
        <f t="shared" si="17"/>
        <v>0</v>
      </c>
      <c r="I45" s="199">
        <f t="shared" si="18"/>
        <v>0</v>
      </c>
      <c r="J45" s="199">
        <f t="shared" si="19"/>
        <v>0</v>
      </c>
      <c r="K45" s="199">
        <f t="shared" si="20"/>
        <v>0</v>
      </c>
      <c r="L45" s="199">
        <f t="shared" si="21"/>
        <v>0</v>
      </c>
      <c r="M45" s="199">
        <f t="shared" si="22"/>
        <v>0</v>
      </c>
      <c r="N45" s="199">
        <f t="shared" si="11"/>
        <v>0</v>
      </c>
      <c r="O45" s="199"/>
      <c r="P45" s="156"/>
      <c r="Q45" s="156"/>
    </row>
    <row r="46" spans="1:17" ht="15">
      <c r="A46" s="5" t="s">
        <v>506</v>
      </c>
      <c r="B46" s="29" t="s">
        <v>243</v>
      </c>
      <c r="C46" s="199">
        <f t="shared" si="12"/>
        <v>0</v>
      </c>
      <c r="D46" s="199">
        <f t="shared" si="13"/>
        <v>0</v>
      </c>
      <c r="E46" s="199">
        <f t="shared" si="14"/>
        <v>0</v>
      </c>
      <c r="F46" s="199">
        <f t="shared" si="15"/>
        <v>0</v>
      </c>
      <c r="G46" s="199">
        <f t="shared" si="16"/>
        <v>0</v>
      </c>
      <c r="H46" s="199">
        <f t="shared" si="17"/>
        <v>0</v>
      </c>
      <c r="I46" s="199">
        <f t="shared" si="18"/>
        <v>0</v>
      </c>
      <c r="J46" s="199">
        <f t="shared" si="19"/>
        <v>0</v>
      </c>
      <c r="K46" s="199">
        <f t="shared" si="20"/>
        <v>0</v>
      </c>
      <c r="L46" s="199">
        <f t="shared" si="21"/>
        <v>0</v>
      </c>
      <c r="M46" s="199">
        <f t="shared" si="22"/>
        <v>0</v>
      </c>
      <c r="N46" s="199">
        <f t="shared" si="11"/>
        <v>0</v>
      </c>
      <c r="O46" s="199"/>
      <c r="P46" s="156"/>
      <c r="Q46" s="156"/>
    </row>
    <row r="47" spans="1:17" ht="15">
      <c r="A47" s="5" t="s">
        <v>244</v>
      </c>
      <c r="B47" s="29" t="s">
        <v>245</v>
      </c>
      <c r="C47" s="199">
        <f t="shared" si="12"/>
        <v>10833.333333333334</v>
      </c>
      <c r="D47" s="199">
        <f t="shared" si="13"/>
        <v>10833.333333333334</v>
      </c>
      <c r="E47" s="199">
        <f t="shared" si="14"/>
        <v>10833.333333333334</v>
      </c>
      <c r="F47" s="199">
        <f t="shared" si="15"/>
        <v>10833.333333333334</v>
      </c>
      <c r="G47" s="199">
        <f t="shared" si="16"/>
        <v>10833.333333333334</v>
      </c>
      <c r="H47" s="199">
        <f t="shared" si="17"/>
        <v>10833.333333333334</v>
      </c>
      <c r="I47" s="199">
        <f t="shared" si="18"/>
        <v>10833.333333333334</v>
      </c>
      <c r="J47" s="199">
        <f t="shared" si="19"/>
        <v>10833.333333333334</v>
      </c>
      <c r="K47" s="199">
        <f t="shared" si="20"/>
        <v>10833.333333333334</v>
      </c>
      <c r="L47" s="199">
        <f t="shared" si="21"/>
        <v>10833.333333333334</v>
      </c>
      <c r="M47" s="199">
        <f t="shared" si="22"/>
        <v>10833.333333333334</v>
      </c>
      <c r="N47" s="199">
        <f t="shared" si="11"/>
        <v>10833.333333333334</v>
      </c>
      <c r="O47" s="199">
        <v>130000</v>
      </c>
      <c r="P47" s="156"/>
      <c r="Q47" s="156"/>
    </row>
    <row r="48" spans="1:17" ht="15">
      <c r="A48" s="7" t="s">
        <v>471</v>
      </c>
      <c r="B48" s="32" t="s">
        <v>246</v>
      </c>
      <c r="C48" s="199">
        <f t="shared" si="12"/>
        <v>1737036.75</v>
      </c>
      <c r="D48" s="199">
        <f t="shared" si="13"/>
        <v>1737036.75</v>
      </c>
      <c r="E48" s="199">
        <f t="shared" si="14"/>
        <v>1737036.75</v>
      </c>
      <c r="F48" s="199">
        <f t="shared" si="15"/>
        <v>1737036.75</v>
      </c>
      <c r="G48" s="199">
        <f t="shared" si="16"/>
        <v>1737036.75</v>
      </c>
      <c r="H48" s="199">
        <f t="shared" si="17"/>
        <v>1737036.75</v>
      </c>
      <c r="I48" s="199">
        <f t="shared" si="18"/>
        <v>1737036.75</v>
      </c>
      <c r="J48" s="199">
        <f t="shared" si="19"/>
        <v>1737036.75</v>
      </c>
      <c r="K48" s="199">
        <f t="shared" si="20"/>
        <v>1737036.75</v>
      </c>
      <c r="L48" s="199">
        <f t="shared" si="21"/>
        <v>1737036.75</v>
      </c>
      <c r="M48" s="199">
        <f t="shared" si="22"/>
        <v>1737036.75</v>
      </c>
      <c r="N48" s="199">
        <f t="shared" si="11"/>
        <v>1737036.75</v>
      </c>
      <c r="O48" s="200">
        <v>20844441</v>
      </c>
      <c r="P48" s="156"/>
      <c r="Q48" s="156"/>
    </row>
    <row r="49" spans="1:17" ht="15">
      <c r="A49" s="38" t="s">
        <v>472</v>
      </c>
      <c r="B49" s="52" t="s">
        <v>247</v>
      </c>
      <c r="C49" s="199">
        <f t="shared" si="12"/>
        <v>6217283.916666667</v>
      </c>
      <c r="D49" s="199">
        <f t="shared" si="13"/>
        <v>6217283.916666667</v>
      </c>
      <c r="E49" s="199">
        <f t="shared" si="14"/>
        <v>6217283.916666667</v>
      </c>
      <c r="F49" s="199">
        <f t="shared" si="15"/>
        <v>6217283.916666667</v>
      </c>
      <c r="G49" s="199">
        <f t="shared" si="16"/>
        <v>6217283.916666667</v>
      </c>
      <c r="H49" s="199">
        <f t="shared" si="17"/>
        <v>6217283.916666667</v>
      </c>
      <c r="I49" s="199">
        <f t="shared" si="18"/>
        <v>6217283.916666667</v>
      </c>
      <c r="J49" s="199">
        <f t="shared" si="19"/>
        <v>6217283.916666667</v>
      </c>
      <c r="K49" s="199">
        <f t="shared" si="20"/>
        <v>6217283.916666667</v>
      </c>
      <c r="L49" s="199">
        <f t="shared" si="21"/>
        <v>6217283.916666667</v>
      </c>
      <c r="M49" s="199">
        <f t="shared" si="22"/>
        <v>6217283.916666667</v>
      </c>
      <c r="N49" s="199">
        <f t="shared" si="11"/>
        <v>6217283.916666667</v>
      </c>
      <c r="O49" s="200">
        <f>SUM(O28+O31+O39+O42+O48)</f>
        <v>74607407</v>
      </c>
      <c r="P49" s="156"/>
      <c r="Q49" s="156"/>
    </row>
    <row r="50" spans="1:17" ht="15">
      <c r="A50" s="13" t="s">
        <v>248</v>
      </c>
      <c r="B50" s="29" t="s">
        <v>249</v>
      </c>
      <c r="C50" s="199">
        <f t="shared" si="12"/>
        <v>0</v>
      </c>
      <c r="D50" s="199">
        <f t="shared" si="13"/>
        <v>0</v>
      </c>
      <c r="E50" s="199">
        <f t="shared" si="14"/>
        <v>0</v>
      </c>
      <c r="F50" s="199">
        <f t="shared" si="15"/>
        <v>0</v>
      </c>
      <c r="G50" s="199">
        <f t="shared" si="16"/>
        <v>0</v>
      </c>
      <c r="H50" s="199">
        <f t="shared" si="17"/>
        <v>0</v>
      </c>
      <c r="I50" s="199">
        <f t="shared" si="18"/>
        <v>0</v>
      </c>
      <c r="J50" s="199">
        <f t="shared" si="19"/>
        <v>0</v>
      </c>
      <c r="K50" s="199">
        <f t="shared" si="20"/>
        <v>0</v>
      </c>
      <c r="L50" s="199">
        <f t="shared" si="21"/>
        <v>0</v>
      </c>
      <c r="M50" s="199">
        <f t="shared" si="22"/>
        <v>0</v>
      </c>
      <c r="N50" s="199">
        <f t="shared" si="11"/>
        <v>0</v>
      </c>
      <c r="O50" s="199"/>
      <c r="P50" s="156"/>
      <c r="Q50" s="156"/>
    </row>
    <row r="51" spans="1:17" ht="15">
      <c r="A51" s="13" t="s">
        <v>473</v>
      </c>
      <c r="B51" s="29" t="s">
        <v>250</v>
      </c>
      <c r="C51" s="199">
        <f t="shared" si="12"/>
        <v>0</v>
      </c>
      <c r="D51" s="199">
        <f t="shared" si="13"/>
        <v>0</v>
      </c>
      <c r="E51" s="199">
        <f t="shared" si="14"/>
        <v>0</v>
      </c>
      <c r="F51" s="199">
        <f t="shared" si="15"/>
        <v>0</v>
      </c>
      <c r="G51" s="199">
        <f t="shared" si="16"/>
        <v>0</v>
      </c>
      <c r="H51" s="199">
        <f t="shared" si="17"/>
        <v>0</v>
      </c>
      <c r="I51" s="199">
        <f t="shared" si="18"/>
        <v>0</v>
      </c>
      <c r="J51" s="199">
        <f t="shared" si="19"/>
        <v>0</v>
      </c>
      <c r="K51" s="199">
        <f t="shared" si="20"/>
        <v>0</v>
      </c>
      <c r="L51" s="199">
        <f t="shared" si="21"/>
        <v>0</v>
      </c>
      <c r="M51" s="199">
        <f t="shared" si="22"/>
        <v>0</v>
      </c>
      <c r="N51" s="199">
        <f t="shared" si="11"/>
        <v>0</v>
      </c>
      <c r="O51" s="199"/>
      <c r="P51" s="156"/>
      <c r="Q51" s="156"/>
    </row>
    <row r="52" spans="1:17" ht="15">
      <c r="A52" s="16" t="s">
        <v>507</v>
      </c>
      <c r="B52" s="29" t="s">
        <v>251</v>
      </c>
      <c r="C52" s="199">
        <f t="shared" si="12"/>
        <v>0</v>
      </c>
      <c r="D52" s="199">
        <f t="shared" si="13"/>
        <v>0</v>
      </c>
      <c r="E52" s="199">
        <f t="shared" si="14"/>
        <v>0</v>
      </c>
      <c r="F52" s="199">
        <f t="shared" si="15"/>
        <v>0</v>
      </c>
      <c r="G52" s="199">
        <f t="shared" si="16"/>
        <v>0</v>
      </c>
      <c r="H52" s="199">
        <f t="shared" si="17"/>
        <v>0</v>
      </c>
      <c r="I52" s="199">
        <f t="shared" si="18"/>
        <v>0</v>
      </c>
      <c r="J52" s="199">
        <f t="shared" si="19"/>
        <v>0</v>
      </c>
      <c r="K52" s="199">
        <f t="shared" si="20"/>
        <v>0</v>
      </c>
      <c r="L52" s="199">
        <f t="shared" si="21"/>
        <v>0</v>
      </c>
      <c r="M52" s="199">
        <f t="shared" si="22"/>
        <v>0</v>
      </c>
      <c r="N52" s="199">
        <f t="shared" si="11"/>
        <v>0</v>
      </c>
      <c r="O52" s="199"/>
      <c r="P52" s="156"/>
      <c r="Q52" s="156"/>
    </row>
    <row r="53" spans="1:17" ht="15">
      <c r="A53" s="16" t="s">
        <v>508</v>
      </c>
      <c r="B53" s="29" t="s">
        <v>252</v>
      </c>
      <c r="C53" s="199">
        <f t="shared" si="12"/>
        <v>0</v>
      </c>
      <c r="D53" s="199">
        <f t="shared" si="13"/>
        <v>0</v>
      </c>
      <c r="E53" s="199">
        <f t="shared" si="14"/>
        <v>0</v>
      </c>
      <c r="F53" s="199">
        <f t="shared" si="15"/>
        <v>0</v>
      </c>
      <c r="G53" s="199">
        <f t="shared" si="16"/>
        <v>0</v>
      </c>
      <c r="H53" s="199">
        <f t="shared" si="17"/>
        <v>0</v>
      </c>
      <c r="I53" s="199">
        <f t="shared" si="18"/>
        <v>0</v>
      </c>
      <c r="J53" s="199">
        <f t="shared" si="19"/>
        <v>0</v>
      </c>
      <c r="K53" s="199">
        <f t="shared" si="20"/>
        <v>0</v>
      </c>
      <c r="L53" s="199">
        <f t="shared" si="21"/>
        <v>0</v>
      </c>
      <c r="M53" s="199">
        <f t="shared" si="22"/>
        <v>0</v>
      </c>
      <c r="N53" s="199">
        <f t="shared" si="11"/>
        <v>0</v>
      </c>
      <c r="O53" s="199"/>
      <c r="P53" s="156"/>
      <c r="Q53" s="156"/>
    </row>
    <row r="54" spans="1:17" ht="15">
      <c r="A54" s="16" t="s">
        <v>509</v>
      </c>
      <c r="B54" s="29" t="s">
        <v>253</v>
      </c>
      <c r="C54" s="199">
        <f t="shared" si="12"/>
        <v>0</v>
      </c>
      <c r="D54" s="199">
        <f t="shared" si="13"/>
        <v>0</v>
      </c>
      <c r="E54" s="199">
        <f t="shared" si="14"/>
        <v>0</v>
      </c>
      <c r="F54" s="199">
        <f t="shared" si="15"/>
        <v>0</v>
      </c>
      <c r="G54" s="199">
        <f t="shared" si="16"/>
        <v>0</v>
      </c>
      <c r="H54" s="199">
        <f t="shared" si="17"/>
        <v>0</v>
      </c>
      <c r="I54" s="199">
        <f t="shared" si="18"/>
        <v>0</v>
      </c>
      <c r="J54" s="199">
        <f t="shared" si="19"/>
        <v>0</v>
      </c>
      <c r="K54" s="199">
        <f t="shared" si="20"/>
        <v>0</v>
      </c>
      <c r="L54" s="199">
        <f t="shared" si="21"/>
        <v>0</v>
      </c>
      <c r="M54" s="199">
        <f t="shared" si="22"/>
        <v>0</v>
      </c>
      <c r="N54" s="199">
        <f t="shared" si="11"/>
        <v>0</v>
      </c>
      <c r="O54" s="199"/>
      <c r="P54" s="156"/>
      <c r="Q54" s="156"/>
    </row>
    <row r="55" spans="1:17" ht="15">
      <c r="A55" s="13" t="s">
        <v>510</v>
      </c>
      <c r="B55" s="29" t="s">
        <v>254</v>
      </c>
      <c r="C55" s="199">
        <f t="shared" si="12"/>
        <v>0</v>
      </c>
      <c r="D55" s="199">
        <f t="shared" si="13"/>
        <v>0</v>
      </c>
      <c r="E55" s="199">
        <f t="shared" si="14"/>
        <v>0</v>
      </c>
      <c r="F55" s="199">
        <f t="shared" si="15"/>
        <v>0</v>
      </c>
      <c r="G55" s="199">
        <f t="shared" si="16"/>
        <v>0</v>
      </c>
      <c r="H55" s="199">
        <f t="shared" si="17"/>
        <v>0</v>
      </c>
      <c r="I55" s="199">
        <f t="shared" si="18"/>
        <v>0</v>
      </c>
      <c r="J55" s="199">
        <f t="shared" si="19"/>
        <v>0</v>
      </c>
      <c r="K55" s="199">
        <f t="shared" si="20"/>
        <v>0</v>
      </c>
      <c r="L55" s="199">
        <f t="shared" si="21"/>
        <v>0</v>
      </c>
      <c r="M55" s="199">
        <f t="shared" si="22"/>
        <v>0</v>
      </c>
      <c r="N55" s="199">
        <f t="shared" si="11"/>
        <v>0</v>
      </c>
      <c r="O55" s="199"/>
      <c r="P55" s="156"/>
      <c r="Q55" s="156"/>
    </row>
    <row r="56" spans="1:17" ht="15">
      <c r="A56" s="13" t="s">
        <v>511</v>
      </c>
      <c r="B56" s="29" t="s">
        <v>255</v>
      </c>
      <c r="C56" s="199">
        <f t="shared" si="12"/>
        <v>0</v>
      </c>
      <c r="D56" s="199">
        <f t="shared" si="13"/>
        <v>0</v>
      </c>
      <c r="E56" s="199">
        <f t="shared" si="14"/>
        <v>0</v>
      </c>
      <c r="F56" s="199">
        <f t="shared" si="15"/>
        <v>0</v>
      </c>
      <c r="G56" s="199">
        <f t="shared" si="16"/>
        <v>0</v>
      </c>
      <c r="H56" s="199">
        <f t="shared" si="17"/>
        <v>0</v>
      </c>
      <c r="I56" s="199">
        <f t="shared" si="18"/>
        <v>0</v>
      </c>
      <c r="J56" s="199">
        <f t="shared" si="19"/>
        <v>0</v>
      </c>
      <c r="K56" s="199">
        <f t="shared" si="20"/>
        <v>0</v>
      </c>
      <c r="L56" s="199">
        <f t="shared" si="21"/>
        <v>0</v>
      </c>
      <c r="M56" s="199">
        <f t="shared" si="22"/>
        <v>0</v>
      </c>
      <c r="N56" s="199">
        <f t="shared" si="11"/>
        <v>0</v>
      </c>
      <c r="O56" s="199"/>
      <c r="P56" s="156"/>
      <c r="Q56" s="156"/>
    </row>
    <row r="57" spans="1:17" ht="15">
      <c r="A57" s="13" t="s">
        <v>512</v>
      </c>
      <c r="B57" s="29" t="s">
        <v>256</v>
      </c>
      <c r="C57" s="199">
        <f t="shared" si="12"/>
        <v>96666.66666666667</v>
      </c>
      <c r="D57" s="199">
        <f t="shared" si="13"/>
        <v>96666.66666666667</v>
      </c>
      <c r="E57" s="199">
        <f t="shared" si="14"/>
        <v>96666.66666666667</v>
      </c>
      <c r="F57" s="199">
        <f t="shared" si="15"/>
        <v>96666.66666666667</v>
      </c>
      <c r="G57" s="199">
        <f t="shared" si="16"/>
        <v>96666.66666666667</v>
      </c>
      <c r="H57" s="199">
        <f t="shared" si="17"/>
        <v>96666.66666666667</v>
      </c>
      <c r="I57" s="199">
        <f t="shared" si="18"/>
        <v>96666.66666666667</v>
      </c>
      <c r="J57" s="199">
        <f t="shared" si="19"/>
        <v>96666.66666666667</v>
      </c>
      <c r="K57" s="199">
        <f t="shared" si="20"/>
        <v>96666.66666666667</v>
      </c>
      <c r="L57" s="199">
        <f t="shared" si="21"/>
        <v>96666.66666666667</v>
      </c>
      <c r="M57" s="199">
        <f t="shared" si="22"/>
        <v>96666.66666666667</v>
      </c>
      <c r="N57" s="199">
        <f t="shared" si="11"/>
        <v>96666.66666666667</v>
      </c>
      <c r="O57" s="199">
        <v>1160000</v>
      </c>
      <c r="P57" s="156"/>
      <c r="Q57" s="156"/>
    </row>
    <row r="58" spans="1:17" ht="15">
      <c r="A58" s="49" t="s">
        <v>474</v>
      </c>
      <c r="B58" s="52" t="s">
        <v>257</v>
      </c>
      <c r="C58" s="199">
        <f t="shared" si="12"/>
        <v>96666.66666666667</v>
      </c>
      <c r="D58" s="199">
        <f t="shared" si="13"/>
        <v>96666.66666666667</v>
      </c>
      <c r="E58" s="199">
        <f t="shared" si="14"/>
        <v>96666.66666666667</v>
      </c>
      <c r="F58" s="199">
        <f t="shared" si="15"/>
        <v>96666.66666666667</v>
      </c>
      <c r="G58" s="199">
        <f t="shared" si="16"/>
        <v>96666.66666666667</v>
      </c>
      <c r="H58" s="199">
        <f t="shared" si="17"/>
        <v>96666.66666666667</v>
      </c>
      <c r="I58" s="199">
        <f t="shared" si="18"/>
        <v>96666.66666666667</v>
      </c>
      <c r="J58" s="199">
        <f t="shared" si="19"/>
        <v>96666.66666666667</v>
      </c>
      <c r="K58" s="199">
        <f t="shared" si="20"/>
        <v>96666.66666666667</v>
      </c>
      <c r="L58" s="199">
        <f t="shared" si="21"/>
        <v>96666.66666666667</v>
      </c>
      <c r="M58" s="199">
        <f t="shared" si="22"/>
        <v>96666.66666666667</v>
      </c>
      <c r="N58" s="199">
        <f t="shared" si="11"/>
        <v>96666.66666666667</v>
      </c>
      <c r="O58" s="200">
        <f>SUM(O50:O57)</f>
        <v>1160000</v>
      </c>
      <c r="P58" s="156"/>
      <c r="Q58" s="156"/>
    </row>
    <row r="59" spans="1:17" ht="15">
      <c r="A59" s="12" t="s">
        <v>513</v>
      </c>
      <c r="B59" s="29" t="s">
        <v>258</v>
      </c>
      <c r="C59" s="199">
        <f t="shared" si="12"/>
        <v>0</v>
      </c>
      <c r="D59" s="199">
        <f t="shared" si="13"/>
        <v>0</v>
      </c>
      <c r="E59" s="199">
        <f t="shared" si="14"/>
        <v>0</v>
      </c>
      <c r="F59" s="199">
        <f t="shared" si="15"/>
        <v>0</v>
      </c>
      <c r="G59" s="199">
        <f t="shared" si="16"/>
        <v>0</v>
      </c>
      <c r="H59" s="199">
        <f t="shared" si="17"/>
        <v>0</v>
      </c>
      <c r="I59" s="199">
        <f t="shared" si="18"/>
        <v>0</v>
      </c>
      <c r="J59" s="199">
        <f t="shared" si="19"/>
        <v>0</v>
      </c>
      <c r="K59" s="199">
        <f t="shared" si="20"/>
        <v>0</v>
      </c>
      <c r="L59" s="199">
        <f t="shared" si="21"/>
        <v>0</v>
      </c>
      <c r="M59" s="199">
        <f t="shared" si="22"/>
        <v>0</v>
      </c>
      <c r="N59" s="199">
        <f t="shared" si="11"/>
        <v>0</v>
      </c>
      <c r="O59" s="199"/>
      <c r="P59" s="156"/>
      <c r="Q59" s="156"/>
    </row>
    <row r="60" spans="1:17" ht="15">
      <c r="A60" s="12" t="s">
        <v>259</v>
      </c>
      <c r="B60" s="29" t="s">
        <v>260</v>
      </c>
      <c r="C60" s="199">
        <f t="shared" si="12"/>
        <v>0</v>
      </c>
      <c r="D60" s="199">
        <f t="shared" si="13"/>
        <v>0</v>
      </c>
      <c r="E60" s="199">
        <f t="shared" si="14"/>
        <v>0</v>
      </c>
      <c r="F60" s="199">
        <f t="shared" si="15"/>
        <v>0</v>
      </c>
      <c r="G60" s="199">
        <f t="shared" si="16"/>
        <v>0</v>
      </c>
      <c r="H60" s="199">
        <f t="shared" si="17"/>
        <v>0</v>
      </c>
      <c r="I60" s="199">
        <f t="shared" si="18"/>
        <v>0</v>
      </c>
      <c r="J60" s="199">
        <f t="shared" si="19"/>
        <v>0</v>
      </c>
      <c r="K60" s="199">
        <f t="shared" si="20"/>
        <v>0</v>
      </c>
      <c r="L60" s="199">
        <f t="shared" si="21"/>
        <v>0</v>
      </c>
      <c r="M60" s="199">
        <f t="shared" si="22"/>
        <v>0</v>
      </c>
      <c r="N60" s="199">
        <f t="shared" si="11"/>
        <v>0</v>
      </c>
      <c r="O60" s="199"/>
      <c r="P60" s="156"/>
      <c r="Q60" s="156"/>
    </row>
    <row r="61" spans="1:17" ht="30">
      <c r="A61" s="12" t="s">
        <v>261</v>
      </c>
      <c r="B61" s="29" t="s">
        <v>262</v>
      </c>
      <c r="C61" s="199">
        <f t="shared" si="12"/>
        <v>0</v>
      </c>
      <c r="D61" s="199">
        <f t="shared" si="13"/>
        <v>0</v>
      </c>
      <c r="E61" s="199">
        <f t="shared" si="14"/>
        <v>0</v>
      </c>
      <c r="F61" s="199">
        <f t="shared" si="15"/>
        <v>0</v>
      </c>
      <c r="G61" s="199">
        <f t="shared" si="16"/>
        <v>0</v>
      </c>
      <c r="H61" s="199">
        <f t="shared" si="17"/>
        <v>0</v>
      </c>
      <c r="I61" s="199">
        <f t="shared" si="18"/>
        <v>0</v>
      </c>
      <c r="J61" s="199">
        <f t="shared" si="19"/>
        <v>0</v>
      </c>
      <c r="K61" s="199">
        <f t="shared" si="20"/>
        <v>0</v>
      </c>
      <c r="L61" s="199">
        <f t="shared" si="21"/>
        <v>0</v>
      </c>
      <c r="M61" s="199">
        <f t="shared" si="22"/>
        <v>0</v>
      </c>
      <c r="N61" s="199">
        <f t="shared" si="11"/>
        <v>0</v>
      </c>
      <c r="O61" s="199"/>
      <c r="P61" s="156"/>
      <c r="Q61" s="156"/>
    </row>
    <row r="62" spans="1:17" ht="15">
      <c r="A62" s="12" t="s">
        <v>475</v>
      </c>
      <c r="B62" s="29" t="s">
        <v>263</v>
      </c>
      <c r="C62" s="199">
        <f t="shared" si="12"/>
        <v>0</v>
      </c>
      <c r="D62" s="199">
        <f t="shared" si="13"/>
        <v>0</v>
      </c>
      <c r="E62" s="199">
        <f t="shared" si="14"/>
        <v>0</v>
      </c>
      <c r="F62" s="199">
        <f t="shared" si="15"/>
        <v>0</v>
      </c>
      <c r="G62" s="199">
        <f t="shared" si="16"/>
        <v>0</v>
      </c>
      <c r="H62" s="199">
        <f t="shared" si="17"/>
        <v>0</v>
      </c>
      <c r="I62" s="199">
        <f t="shared" si="18"/>
        <v>0</v>
      </c>
      <c r="J62" s="199">
        <f t="shared" si="19"/>
        <v>0</v>
      </c>
      <c r="K62" s="199">
        <f t="shared" si="20"/>
        <v>0</v>
      </c>
      <c r="L62" s="199">
        <f t="shared" si="21"/>
        <v>0</v>
      </c>
      <c r="M62" s="199">
        <f t="shared" si="22"/>
        <v>0</v>
      </c>
      <c r="N62" s="199">
        <f t="shared" si="11"/>
        <v>0</v>
      </c>
      <c r="O62" s="199"/>
      <c r="P62" s="156"/>
      <c r="Q62" s="156"/>
    </row>
    <row r="63" spans="1:17" ht="30">
      <c r="A63" s="12" t="s">
        <v>514</v>
      </c>
      <c r="B63" s="29" t="s">
        <v>264</v>
      </c>
      <c r="C63" s="199">
        <f t="shared" si="12"/>
        <v>0</v>
      </c>
      <c r="D63" s="199">
        <f t="shared" si="13"/>
        <v>0</v>
      </c>
      <c r="E63" s="199">
        <f t="shared" si="14"/>
        <v>0</v>
      </c>
      <c r="F63" s="199">
        <f t="shared" si="15"/>
        <v>0</v>
      </c>
      <c r="G63" s="199">
        <f t="shared" si="16"/>
        <v>0</v>
      </c>
      <c r="H63" s="199">
        <f t="shared" si="17"/>
        <v>0</v>
      </c>
      <c r="I63" s="199">
        <f t="shared" si="18"/>
        <v>0</v>
      </c>
      <c r="J63" s="199">
        <f t="shared" si="19"/>
        <v>0</v>
      </c>
      <c r="K63" s="199">
        <f t="shared" si="20"/>
        <v>0</v>
      </c>
      <c r="L63" s="199">
        <f t="shared" si="21"/>
        <v>0</v>
      </c>
      <c r="M63" s="199">
        <f t="shared" si="22"/>
        <v>0</v>
      </c>
      <c r="N63" s="199">
        <f t="shared" si="11"/>
        <v>0</v>
      </c>
      <c r="O63" s="199"/>
      <c r="P63" s="156"/>
      <c r="Q63" s="156"/>
    </row>
    <row r="64" spans="1:17" ht="14.25" customHeight="1">
      <c r="A64" s="12" t="s">
        <v>477</v>
      </c>
      <c r="B64" s="29" t="s">
        <v>265</v>
      </c>
      <c r="C64" s="199">
        <f t="shared" si="12"/>
        <v>3732005.4166666665</v>
      </c>
      <c r="D64" s="199">
        <f t="shared" si="13"/>
        <v>3732005.4166666665</v>
      </c>
      <c r="E64" s="199">
        <f t="shared" si="14"/>
        <v>3732005.4166666665</v>
      </c>
      <c r="F64" s="199">
        <f t="shared" si="15"/>
        <v>3732005.4166666665</v>
      </c>
      <c r="G64" s="199">
        <f t="shared" si="16"/>
        <v>3732005.4166666665</v>
      </c>
      <c r="H64" s="199">
        <f t="shared" si="17"/>
        <v>3732005.4166666665</v>
      </c>
      <c r="I64" s="199">
        <f t="shared" si="18"/>
        <v>3732005.4166666665</v>
      </c>
      <c r="J64" s="199">
        <f t="shared" si="19"/>
        <v>3732005.4166666665</v>
      </c>
      <c r="K64" s="199">
        <f t="shared" si="20"/>
        <v>3732005.4166666665</v>
      </c>
      <c r="L64" s="199">
        <f t="shared" si="21"/>
        <v>3732005.4166666665</v>
      </c>
      <c r="M64" s="199">
        <f t="shared" si="22"/>
        <v>3732005.4166666665</v>
      </c>
      <c r="N64" s="199">
        <f t="shared" si="11"/>
        <v>3732005.4166666665</v>
      </c>
      <c r="O64" s="199">
        <v>44784065</v>
      </c>
      <c r="P64" s="156"/>
      <c r="Q64" s="156"/>
    </row>
    <row r="65" spans="1:17" ht="30">
      <c r="A65" s="12" t="s">
        <v>515</v>
      </c>
      <c r="B65" s="29" t="s">
        <v>266</v>
      </c>
      <c r="C65" s="199">
        <f t="shared" si="12"/>
        <v>0</v>
      </c>
      <c r="D65" s="199">
        <f t="shared" si="13"/>
        <v>0</v>
      </c>
      <c r="E65" s="199">
        <f t="shared" si="14"/>
        <v>0</v>
      </c>
      <c r="F65" s="199">
        <f t="shared" si="15"/>
        <v>0</v>
      </c>
      <c r="G65" s="199">
        <f t="shared" si="16"/>
        <v>0</v>
      </c>
      <c r="H65" s="199">
        <f t="shared" si="17"/>
        <v>0</v>
      </c>
      <c r="I65" s="199">
        <f t="shared" si="18"/>
        <v>0</v>
      </c>
      <c r="J65" s="199">
        <f t="shared" si="19"/>
        <v>0</v>
      </c>
      <c r="K65" s="199">
        <f t="shared" si="20"/>
        <v>0</v>
      </c>
      <c r="L65" s="199">
        <f t="shared" si="21"/>
        <v>0</v>
      </c>
      <c r="M65" s="199">
        <f t="shared" si="22"/>
        <v>0</v>
      </c>
      <c r="N65" s="199">
        <f t="shared" si="11"/>
        <v>0</v>
      </c>
      <c r="O65" s="199"/>
      <c r="P65" s="156"/>
      <c r="Q65" s="156"/>
    </row>
    <row r="66" spans="1:17" ht="15">
      <c r="A66" s="12" t="s">
        <v>516</v>
      </c>
      <c r="B66" s="29" t="s">
        <v>267</v>
      </c>
      <c r="C66" s="199">
        <f t="shared" si="12"/>
        <v>0</v>
      </c>
      <c r="D66" s="199">
        <f t="shared" si="13"/>
        <v>0</v>
      </c>
      <c r="E66" s="199">
        <f t="shared" si="14"/>
        <v>0</v>
      </c>
      <c r="F66" s="199">
        <f t="shared" si="15"/>
        <v>0</v>
      </c>
      <c r="G66" s="199">
        <f t="shared" si="16"/>
        <v>0</v>
      </c>
      <c r="H66" s="199">
        <f t="shared" si="17"/>
        <v>0</v>
      </c>
      <c r="I66" s="199">
        <f t="shared" si="18"/>
        <v>0</v>
      </c>
      <c r="J66" s="199">
        <f t="shared" si="19"/>
        <v>0</v>
      </c>
      <c r="K66" s="199">
        <f t="shared" si="20"/>
        <v>0</v>
      </c>
      <c r="L66" s="199">
        <f t="shared" si="21"/>
        <v>0</v>
      </c>
      <c r="M66" s="199">
        <f t="shared" si="22"/>
        <v>0</v>
      </c>
      <c r="N66" s="199">
        <f t="shared" si="11"/>
        <v>0</v>
      </c>
      <c r="O66" s="199"/>
      <c r="P66" s="156"/>
      <c r="Q66" s="156"/>
    </row>
    <row r="67" spans="1:17" ht="15">
      <c r="A67" s="12" t="s">
        <v>268</v>
      </c>
      <c r="B67" s="29" t="s">
        <v>269</v>
      </c>
      <c r="C67" s="199">
        <f t="shared" si="12"/>
        <v>0</v>
      </c>
      <c r="D67" s="199">
        <f t="shared" si="13"/>
        <v>0</v>
      </c>
      <c r="E67" s="199">
        <f t="shared" si="14"/>
        <v>0</v>
      </c>
      <c r="F67" s="199">
        <f t="shared" si="15"/>
        <v>0</v>
      </c>
      <c r="G67" s="199">
        <f t="shared" si="16"/>
        <v>0</v>
      </c>
      <c r="H67" s="199">
        <f t="shared" si="17"/>
        <v>0</v>
      </c>
      <c r="I67" s="199">
        <f t="shared" si="18"/>
        <v>0</v>
      </c>
      <c r="J67" s="199">
        <f t="shared" si="19"/>
        <v>0</v>
      </c>
      <c r="K67" s="199">
        <f t="shared" si="20"/>
        <v>0</v>
      </c>
      <c r="L67" s="199">
        <f t="shared" si="21"/>
        <v>0</v>
      </c>
      <c r="M67" s="199">
        <f t="shared" si="22"/>
        <v>0</v>
      </c>
      <c r="N67" s="199">
        <f t="shared" si="11"/>
        <v>0</v>
      </c>
      <c r="O67" s="199"/>
      <c r="P67" s="156"/>
      <c r="Q67" s="156"/>
    </row>
    <row r="68" spans="1:17" ht="15">
      <c r="A68" s="19" t="s">
        <v>270</v>
      </c>
      <c r="B68" s="29" t="s">
        <v>271</v>
      </c>
      <c r="C68" s="199">
        <f t="shared" si="12"/>
        <v>0</v>
      </c>
      <c r="D68" s="199">
        <f t="shared" si="13"/>
        <v>0</v>
      </c>
      <c r="E68" s="199">
        <f t="shared" si="14"/>
        <v>0</v>
      </c>
      <c r="F68" s="199">
        <f t="shared" si="15"/>
        <v>0</v>
      </c>
      <c r="G68" s="199">
        <f t="shared" si="16"/>
        <v>0</v>
      </c>
      <c r="H68" s="199">
        <f t="shared" si="17"/>
        <v>0</v>
      </c>
      <c r="I68" s="199">
        <f t="shared" si="18"/>
        <v>0</v>
      </c>
      <c r="J68" s="199">
        <f t="shared" si="19"/>
        <v>0</v>
      </c>
      <c r="K68" s="199">
        <f t="shared" si="20"/>
        <v>0</v>
      </c>
      <c r="L68" s="199">
        <f t="shared" si="21"/>
        <v>0</v>
      </c>
      <c r="M68" s="199">
        <f t="shared" si="22"/>
        <v>0</v>
      </c>
      <c r="N68" s="199">
        <f t="shared" si="11"/>
        <v>0</v>
      </c>
      <c r="O68" s="199"/>
      <c r="P68" s="156"/>
      <c r="Q68" s="156"/>
    </row>
    <row r="69" spans="1:17" ht="15">
      <c r="A69" s="12" t="s">
        <v>517</v>
      </c>
      <c r="B69" s="29" t="s">
        <v>273</v>
      </c>
      <c r="C69" s="199">
        <f t="shared" si="12"/>
        <v>80000</v>
      </c>
      <c r="D69" s="199">
        <f t="shared" si="13"/>
        <v>80000</v>
      </c>
      <c r="E69" s="199">
        <f t="shared" si="14"/>
        <v>80000</v>
      </c>
      <c r="F69" s="199">
        <f t="shared" si="15"/>
        <v>80000</v>
      </c>
      <c r="G69" s="199">
        <f t="shared" si="16"/>
        <v>80000</v>
      </c>
      <c r="H69" s="199">
        <f t="shared" si="17"/>
        <v>80000</v>
      </c>
      <c r="I69" s="199">
        <f t="shared" si="18"/>
        <v>80000</v>
      </c>
      <c r="J69" s="199">
        <f t="shared" si="19"/>
        <v>80000</v>
      </c>
      <c r="K69" s="199">
        <f t="shared" si="20"/>
        <v>80000</v>
      </c>
      <c r="L69" s="199">
        <f t="shared" si="21"/>
        <v>80000</v>
      </c>
      <c r="M69" s="199">
        <f t="shared" si="22"/>
        <v>80000</v>
      </c>
      <c r="N69" s="199">
        <f t="shared" si="11"/>
        <v>80000</v>
      </c>
      <c r="O69" s="199">
        <v>960000</v>
      </c>
      <c r="P69" s="156"/>
      <c r="Q69" s="156"/>
    </row>
    <row r="70" spans="1:17" ht="15">
      <c r="A70" s="19" t="s">
        <v>79</v>
      </c>
      <c r="B70" s="29" t="s">
        <v>651</v>
      </c>
      <c r="C70" s="199">
        <f t="shared" si="12"/>
        <v>4552289.75</v>
      </c>
      <c r="D70" s="199">
        <f t="shared" si="13"/>
        <v>4552289.75</v>
      </c>
      <c r="E70" s="199">
        <f t="shared" si="14"/>
        <v>4552289.75</v>
      </c>
      <c r="F70" s="199">
        <f t="shared" si="15"/>
        <v>4552289.75</v>
      </c>
      <c r="G70" s="199">
        <f t="shared" si="16"/>
        <v>4552289.75</v>
      </c>
      <c r="H70" s="199">
        <f t="shared" si="17"/>
        <v>4552289.75</v>
      </c>
      <c r="I70" s="199">
        <f t="shared" si="18"/>
        <v>4552289.75</v>
      </c>
      <c r="J70" s="199">
        <f t="shared" si="19"/>
        <v>4552289.75</v>
      </c>
      <c r="K70" s="199">
        <f t="shared" si="20"/>
        <v>4552289.75</v>
      </c>
      <c r="L70" s="199">
        <f t="shared" si="21"/>
        <v>4552289.75</v>
      </c>
      <c r="M70" s="199">
        <f t="shared" si="22"/>
        <v>4552289.75</v>
      </c>
      <c r="N70" s="199">
        <f aca="true" t="shared" si="23" ref="N70:N133">SUM(O70/12)</f>
        <v>4552289.75</v>
      </c>
      <c r="O70" s="199">
        <v>54627477</v>
      </c>
      <c r="P70" s="156"/>
      <c r="Q70" s="156"/>
    </row>
    <row r="71" spans="1:17" ht="15">
      <c r="A71" s="19" t="s">
        <v>80</v>
      </c>
      <c r="B71" s="29" t="s">
        <v>651</v>
      </c>
      <c r="C71" s="199">
        <f t="shared" si="12"/>
        <v>0</v>
      </c>
      <c r="D71" s="199">
        <f t="shared" si="13"/>
        <v>0</v>
      </c>
      <c r="E71" s="199">
        <f t="shared" si="14"/>
        <v>0</v>
      </c>
      <c r="F71" s="199">
        <f t="shared" si="15"/>
        <v>0</v>
      </c>
      <c r="G71" s="199">
        <f t="shared" si="16"/>
        <v>0</v>
      </c>
      <c r="H71" s="199">
        <f t="shared" si="17"/>
        <v>0</v>
      </c>
      <c r="I71" s="199">
        <f t="shared" si="18"/>
        <v>0</v>
      </c>
      <c r="J71" s="199">
        <f t="shared" si="19"/>
        <v>0</v>
      </c>
      <c r="K71" s="199">
        <f t="shared" si="20"/>
        <v>0</v>
      </c>
      <c r="L71" s="199">
        <f t="shared" si="21"/>
        <v>0</v>
      </c>
      <c r="M71" s="199">
        <f t="shared" si="22"/>
        <v>0</v>
      </c>
      <c r="N71" s="199">
        <f t="shared" si="23"/>
        <v>0</v>
      </c>
      <c r="O71" s="199"/>
      <c r="P71" s="156"/>
      <c r="Q71" s="156"/>
    </row>
    <row r="72" spans="1:17" ht="15">
      <c r="A72" s="49" t="s">
        <v>480</v>
      </c>
      <c r="B72" s="52" t="s">
        <v>274</v>
      </c>
      <c r="C72" s="199">
        <f t="shared" si="12"/>
        <v>8364295.166666667</v>
      </c>
      <c r="D72" s="199">
        <f t="shared" si="13"/>
        <v>8364295.166666667</v>
      </c>
      <c r="E72" s="199">
        <f t="shared" si="14"/>
        <v>8364295.166666667</v>
      </c>
      <c r="F72" s="199">
        <f t="shared" si="15"/>
        <v>8364295.166666667</v>
      </c>
      <c r="G72" s="199">
        <f t="shared" si="16"/>
        <v>8364295.166666667</v>
      </c>
      <c r="H72" s="199">
        <f t="shared" si="17"/>
        <v>8364295.166666667</v>
      </c>
      <c r="I72" s="199">
        <f t="shared" si="18"/>
        <v>8364295.166666667</v>
      </c>
      <c r="J72" s="199">
        <f t="shared" si="19"/>
        <v>8364295.166666667</v>
      </c>
      <c r="K72" s="199">
        <f t="shared" si="20"/>
        <v>8364295.166666667</v>
      </c>
      <c r="L72" s="199">
        <f t="shared" si="21"/>
        <v>8364295.166666667</v>
      </c>
      <c r="M72" s="199">
        <f t="shared" si="22"/>
        <v>8364295.166666667</v>
      </c>
      <c r="N72" s="199">
        <f t="shared" si="23"/>
        <v>8364295.166666667</v>
      </c>
      <c r="O72" s="200">
        <f>SUM(O59:O71)</f>
        <v>100371542</v>
      </c>
      <c r="P72" s="156"/>
      <c r="Q72" s="156"/>
    </row>
    <row r="73" spans="1:17" ht="15.75">
      <c r="A73" s="60" t="s">
        <v>27</v>
      </c>
      <c r="B73" s="160"/>
      <c r="C73" s="199">
        <f t="shared" si="12"/>
        <v>17733084.666666668</v>
      </c>
      <c r="D73" s="199">
        <f t="shared" si="13"/>
        <v>17733084.666666668</v>
      </c>
      <c r="E73" s="199">
        <f t="shared" si="14"/>
        <v>17733084.666666668</v>
      </c>
      <c r="F73" s="199">
        <f t="shared" si="15"/>
        <v>17733084.666666668</v>
      </c>
      <c r="G73" s="199">
        <f t="shared" si="16"/>
        <v>17733084.666666668</v>
      </c>
      <c r="H73" s="199">
        <f t="shared" si="17"/>
        <v>17733084.666666668</v>
      </c>
      <c r="I73" s="199">
        <f t="shared" si="18"/>
        <v>17733084.666666668</v>
      </c>
      <c r="J73" s="199">
        <f t="shared" si="19"/>
        <v>17733084.666666668</v>
      </c>
      <c r="K73" s="199">
        <f t="shared" si="20"/>
        <v>17733084.666666668</v>
      </c>
      <c r="L73" s="199">
        <f t="shared" si="21"/>
        <v>17733084.666666668</v>
      </c>
      <c r="M73" s="199">
        <f t="shared" si="22"/>
        <v>17733084.666666668</v>
      </c>
      <c r="N73" s="199">
        <f t="shared" si="23"/>
        <v>17733084.666666668</v>
      </c>
      <c r="O73" s="201">
        <f>SUM(O23+O24+O49+O58+O72)</f>
        <v>212797016</v>
      </c>
      <c r="P73" s="156"/>
      <c r="Q73" s="156"/>
    </row>
    <row r="74" spans="1:17" ht="15">
      <c r="A74" s="33" t="s">
        <v>275</v>
      </c>
      <c r="B74" s="29" t="s">
        <v>276</v>
      </c>
      <c r="C74" s="159">
        <f t="shared" si="12"/>
        <v>0</v>
      </c>
      <c r="D74" s="159">
        <f t="shared" si="13"/>
        <v>0</v>
      </c>
      <c r="E74" s="159">
        <f t="shared" si="14"/>
        <v>0</v>
      </c>
      <c r="F74" s="159">
        <f t="shared" si="15"/>
        <v>0</v>
      </c>
      <c r="G74" s="159">
        <f t="shared" si="16"/>
        <v>0</v>
      </c>
      <c r="H74" s="159">
        <f t="shared" si="17"/>
        <v>0</v>
      </c>
      <c r="I74" s="159">
        <f t="shared" si="18"/>
        <v>0</v>
      </c>
      <c r="J74" s="159">
        <f t="shared" si="19"/>
        <v>0</v>
      </c>
      <c r="K74" s="159">
        <f t="shared" si="20"/>
        <v>0</v>
      </c>
      <c r="L74" s="159">
        <f t="shared" si="21"/>
        <v>0</v>
      </c>
      <c r="M74" s="159">
        <f t="shared" si="22"/>
        <v>0</v>
      </c>
      <c r="N74" s="159">
        <f t="shared" si="23"/>
        <v>0</v>
      </c>
      <c r="O74" s="159"/>
      <c r="P74" s="156"/>
      <c r="Q74" s="156"/>
    </row>
    <row r="75" spans="1:17" ht="15">
      <c r="A75" s="33" t="s">
        <v>518</v>
      </c>
      <c r="B75" s="29" t="s">
        <v>277</v>
      </c>
      <c r="C75" s="199">
        <f t="shared" si="12"/>
        <v>10550810</v>
      </c>
      <c r="D75" s="199">
        <f t="shared" si="13"/>
        <v>10550810</v>
      </c>
      <c r="E75" s="199">
        <f t="shared" si="14"/>
        <v>10550810</v>
      </c>
      <c r="F75" s="199">
        <f t="shared" si="15"/>
        <v>10550810</v>
      </c>
      <c r="G75" s="199">
        <f t="shared" si="16"/>
        <v>10550810</v>
      </c>
      <c r="H75" s="199">
        <f t="shared" si="17"/>
        <v>10550810</v>
      </c>
      <c r="I75" s="199">
        <f t="shared" si="18"/>
        <v>10550810</v>
      </c>
      <c r="J75" s="199">
        <f t="shared" si="19"/>
        <v>10550810</v>
      </c>
      <c r="K75" s="199">
        <f t="shared" si="20"/>
        <v>10550810</v>
      </c>
      <c r="L75" s="199">
        <f t="shared" si="21"/>
        <v>10550810</v>
      </c>
      <c r="M75" s="199">
        <f t="shared" si="22"/>
        <v>10550810</v>
      </c>
      <c r="N75" s="199">
        <f t="shared" si="23"/>
        <v>10550810</v>
      </c>
      <c r="O75" s="199">
        <v>126609720</v>
      </c>
      <c r="P75" s="156"/>
      <c r="Q75" s="156"/>
    </row>
    <row r="76" spans="1:17" ht="15">
      <c r="A76" s="33" t="s">
        <v>278</v>
      </c>
      <c r="B76" s="29" t="s">
        <v>279</v>
      </c>
      <c r="C76" s="199">
        <f t="shared" si="12"/>
        <v>86416.66666666667</v>
      </c>
      <c r="D76" s="199">
        <f t="shared" si="13"/>
        <v>86416.66666666667</v>
      </c>
      <c r="E76" s="199">
        <f t="shared" si="14"/>
        <v>86416.66666666667</v>
      </c>
      <c r="F76" s="199">
        <f t="shared" si="15"/>
        <v>86416.66666666667</v>
      </c>
      <c r="G76" s="199">
        <f t="shared" si="16"/>
        <v>86416.66666666667</v>
      </c>
      <c r="H76" s="199">
        <f t="shared" si="17"/>
        <v>86416.66666666667</v>
      </c>
      <c r="I76" s="199">
        <f t="shared" si="18"/>
        <v>86416.66666666667</v>
      </c>
      <c r="J76" s="199">
        <f t="shared" si="19"/>
        <v>86416.66666666667</v>
      </c>
      <c r="K76" s="199">
        <f t="shared" si="20"/>
        <v>86416.66666666667</v>
      </c>
      <c r="L76" s="199">
        <f t="shared" si="21"/>
        <v>86416.66666666667</v>
      </c>
      <c r="M76" s="199">
        <f t="shared" si="22"/>
        <v>86416.66666666667</v>
      </c>
      <c r="N76" s="199">
        <f t="shared" si="23"/>
        <v>86416.66666666667</v>
      </c>
      <c r="O76" s="199">
        <v>1037000</v>
      </c>
      <c r="P76" s="156"/>
      <c r="Q76" s="156"/>
    </row>
    <row r="77" spans="1:17" ht="15">
      <c r="A77" s="33" t="s">
        <v>280</v>
      </c>
      <c r="B77" s="29" t="s">
        <v>281</v>
      </c>
      <c r="C77" s="199">
        <f t="shared" si="12"/>
        <v>282500</v>
      </c>
      <c r="D77" s="199">
        <f t="shared" si="13"/>
        <v>282500</v>
      </c>
      <c r="E77" s="199">
        <f t="shared" si="14"/>
        <v>282500</v>
      </c>
      <c r="F77" s="199">
        <f t="shared" si="15"/>
        <v>282500</v>
      </c>
      <c r="G77" s="199">
        <f t="shared" si="16"/>
        <v>282500</v>
      </c>
      <c r="H77" s="199">
        <f t="shared" si="17"/>
        <v>282500</v>
      </c>
      <c r="I77" s="199">
        <f t="shared" si="18"/>
        <v>282500</v>
      </c>
      <c r="J77" s="199">
        <f t="shared" si="19"/>
        <v>282500</v>
      </c>
      <c r="K77" s="199">
        <f t="shared" si="20"/>
        <v>282500</v>
      </c>
      <c r="L77" s="199">
        <f t="shared" si="21"/>
        <v>282500</v>
      </c>
      <c r="M77" s="199">
        <f t="shared" si="22"/>
        <v>282500</v>
      </c>
      <c r="N77" s="199">
        <f t="shared" si="23"/>
        <v>282500</v>
      </c>
      <c r="O77" s="199">
        <v>3390000</v>
      </c>
      <c r="P77" s="156"/>
      <c r="Q77" s="156"/>
    </row>
    <row r="78" spans="1:17" ht="15">
      <c r="A78" s="6" t="s">
        <v>282</v>
      </c>
      <c r="B78" s="29" t="s">
        <v>283</v>
      </c>
      <c r="C78" s="199">
        <f t="shared" si="12"/>
        <v>0</v>
      </c>
      <c r="D78" s="199">
        <f t="shared" si="13"/>
        <v>0</v>
      </c>
      <c r="E78" s="199">
        <f t="shared" si="14"/>
        <v>0</v>
      </c>
      <c r="F78" s="199">
        <f t="shared" si="15"/>
        <v>0</v>
      </c>
      <c r="G78" s="199">
        <f t="shared" si="16"/>
        <v>0</v>
      </c>
      <c r="H78" s="199">
        <f t="shared" si="17"/>
        <v>0</v>
      </c>
      <c r="I78" s="199">
        <f t="shared" si="18"/>
        <v>0</v>
      </c>
      <c r="J78" s="199">
        <f t="shared" si="19"/>
        <v>0</v>
      </c>
      <c r="K78" s="199">
        <f t="shared" si="20"/>
        <v>0</v>
      </c>
      <c r="L78" s="199">
        <f t="shared" si="21"/>
        <v>0</v>
      </c>
      <c r="M78" s="199">
        <f t="shared" si="22"/>
        <v>0</v>
      </c>
      <c r="N78" s="199">
        <f t="shared" si="23"/>
        <v>0</v>
      </c>
      <c r="O78" s="199"/>
      <c r="P78" s="156"/>
      <c r="Q78" s="156"/>
    </row>
    <row r="79" spans="1:17" ht="15">
      <c r="A79" s="6" t="s">
        <v>284</v>
      </c>
      <c r="B79" s="29" t="s">
        <v>285</v>
      </c>
      <c r="C79" s="199">
        <f t="shared" si="12"/>
        <v>0</v>
      </c>
      <c r="D79" s="199">
        <f t="shared" si="13"/>
        <v>0</v>
      </c>
      <c r="E79" s="199">
        <f t="shared" si="14"/>
        <v>0</v>
      </c>
      <c r="F79" s="199">
        <f t="shared" si="15"/>
        <v>0</v>
      </c>
      <c r="G79" s="199">
        <f t="shared" si="16"/>
        <v>0</v>
      </c>
      <c r="H79" s="199">
        <f t="shared" si="17"/>
        <v>0</v>
      </c>
      <c r="I79" s="199">
        <f t="shared" si="18"/>
        <v>0</v>
      </c>
      <c r="J79" s="199">
        <f t="shared" si="19"/>
        <v>0</v>
      </c>
      <c r="K79" s="199">
        <f t="shared" si="20"/>
        <v>0</v>
      </c>
      <c r="L79" s="199">
        <f t="shared" si="21"/>
        <v>0</v>
      </c>
      <c r="M79" s="199">
        <f t="shared" si="22"/>
        <v>0</v>
      </c>
      <c r="N79" s="199">
        <f t="shared" si="23"/>
        <v>0</v>
      </c>
      <c r="O79" s="199"/>
      <c r="P79" s="156"/>
      <c r="Q79" s="156"/>
    </row>
    <row r="80" spans="1:17" ht="15">
      <c r="A80" s="6" t="s">
        <v>286</v>
      </c>
      <c r="B80" s="29" t="s">
        <v>287</v>
      </c>
      <c r="C80" s="199">
        <f t="shared" si="12"/>
        <v>201833.33333333334</v>
      </c>
      <c r="D80" s="199">
        <f t="shared" si="13"/>
        <v>201833.33333333334</v>
      </c>
      <c r="E80" s="199">
        <f t="shared" si="14"/>
        <v>201833.33333333334</v>
      </c>
      <c r="F80" s="199">
        <f t="shared" si="15"/>
        <v>201833.33333333334</v>
      </c>
      <c r="G80" s="199">
        <f t="shared" si="16"/>
        <v>201833.33333333334</v>
      </c>
      <c r="H80" s="199">
        <f t="shared" si="17"/>
        <v>201833.33333333334</v>
      </c>
      <c r="I80" s="199">
        <f t="shared" si="18"/>
        <v>201833.33333333334</v>
      </c>
      <c r="J80" s="199">
        <f t="shared" si="19"/>
        <v>201833.33333333334</v>
      </c>
      <c r="K80" s="199">
        <f t="shared" si="20"/>
        <v>201833.33333333334</v>
      </c>
      <c r="L80" s="199">
        <f t="shared" si="21"/>
        <v>201833.33333333334</v>
      </c>
      <c r="M80" s="199">
        <f t="shared" si="22"/>
        <v>201833.33333333334</v>
      </c>
      <c r="N80" s="199">
        <f t="shared" si="23"/>
        <v>201833.33333333334</v>
      </c>
      <c r="O80" s="199">
        <v>2422000</v>
      </c>
      <c r="P80" s="156"/>
      <c r="Q80" s="156"/>
    </row>
    <row r="81" spans="1:17" ht="15">
      <c r="A81" s="50" t="s">
        <v>482</v>
      </c>
      <c r="B81" s="52" t="s">
        <v>288</v>
      </c>
      <c r="C81" s="199">
        <f t="shared" si="12"/>
        <v>11121560</v>
      </c>
      <c r="D81" s="199">
        <f t="shared" si="13"/>
        <v>11121560</v>
      </c>
      <c r="E81" s="199">
        <f t="shared" si="14"/>
        <v>11121560</v>
      </c>
      <c r="F81" s="199">
        <f t="shared" si="15"/>
        <v>11121560</v>
      </c>
      <c r="G81" s="199">
        <f t="shared" si="16"/>
        <v>11121560</v>
      </c>
      <c r="H81" s="199">
        <f t="shared" si="17"/>
        <v>11121560</v>
      </c>
      <c r="I81" s="199">
        <f t="shared" si="18"/>
        <v>11121560</v>
      </c>
      <c r="J81" s="199">
        <f t="shared" si="19"/>
        <v>11121560</v>
      </c>
      <c r="K81" s="199">
        <f t="shared" si="20"/>
        <v>11121560</v>
      </c>
      <c r="L81" s="199">
        <f t="shared" si="21"/>
        <v>11121560</v>
      </c>
      <c r="M81" s="199">
        <f t="shared" si="22"/>
        <v>11121560</v>
      </c>
      <c r="N81" s="199">
        <f t="shared" si="23"/>
        <v>11121560</v>
      </c>
      <c r="O81" s="200">
        <f>SUM(O74:O80)</f>
        <v>133458720</v>
      </c>
      <c r="P81" s="156"/>
      <c r="Q81" s="156"/>
    </row>
    <row r="82" spans="1:17" ht="15">
      <c r="A82" s="13" t="s">
        <v>289</v>
      </c>
      <c r="B82" s="29" t="s">
        <v>290</v>
      </c>
      <c r="C82" s="199">
        <f t="shared" si="12"/>
        <v>94166.66666666667</v>
      </c>
      <c r="D82" s="199">
        <f t="shared" si="13"/>
        <v>94166.66666666667</v>
      </c>
      <c r="E82" s="199">
        <f t="shared" si="14"/>
        <v>94166.66666666667</v>
      </c>
      <c r="F82" s="199">
        <f t="shared" si="15"/>
        <v>94166.66666666667</v>
      </c>
      <c r="G82" s="199">
        <f t="shared" si="16"/>
        <v>94166.66666666667</v>
      </c>
      <c r="H82" s="199">
        <f t="shared" si="17"/>
        <v>94166.66666666667</v>
      </c>
      <c r="I82" s="199">
        <f t="shared" si="18"/>
        <v>94166.66666666667</v>
      </c>
      <c r="J82" s="199">
        <f t="shared" si="19"/>
        <v>94166.66666666667</v>
      </c>
      <c r="K82" s="199">
        <f t="shared" si="20"/>
        <v>94166.66666666667</v>
      </c>
      <c r="L82" s="199">
        <f t="shared" si="21"/>
        <v>94166.66666666667</v>
      </c>
      <c r="M82" s="199">
        <f t="shared" si="22"/>
        <v>94166.66666666667</v>
      </c>
      <c r="N82" s="199">
        <f t="shared" si="23"/>
        <v>94166.66666666667</v>
      </c>
      <c r="O82" s="199">
        <v>1130000</v>
      </c>
      <c r="P82" s="156"/>
      <c r="Q82" s="156"/>
    </row>
    <row r="83" spans="1:17" ht="15">
      <c r="A83" s="13" t="s">
        <v>291</v>
      </c>
      <c r="B83" s="29" t="s">
        <v>292</v>
      </c>
      <c r="C83" s="199">
        <f aca="true" t="shared" si="24" ref="C83:C146">SUM(O83/12)</f>
        <v>25000</v>
      </c>
      <c r="D83" s="199">
        <f aca="true" t="shared" si="25" ref="D83:D146">SUM(O83/12)</f>
        <v>25000</v>
      </c>
      <c r="E83" s="199">
        <f aca="true" t="shared" si="26" ref="E83:E146">SUM(O83/12)</f>
        <v>25000</v>
      </c>
      <c r="F83" s="199">
        <f aca="true" t="shared" si="27" ref="F83:F146">SUM(O83/12)</f>
        <v>25000</v>
      </c>
      <c r="G83" s="199">
        <f aca="true" t="shared" si="28" ref="G83:G146">SUM(O83/12)</f>
        <v>25000</v>
      </c>
      <c r="H83" s="199">
        <f aca="true" t="shared" si="29" ref="H83:H146">SUM(O83/12)</f>
        <v>25000</v>
      </c>
      <c r="I83" s="199">
        <f aca="true" t="shared" si="30" ref="I83:I146">SUM(O83/12)</f>
        <v>25000</v>
      </c>
      <c r="J83" s="199">
        <f aca="true" t="shared" si="31" ref="J83:J146">SUM(O83/12)</f>
        <v>25000</v>
      </c>
      <c r="K83" s="199">
        <f aca="true" t="shared" si="32" ref="K83:K146">SUM(O83/12)</f>
        <v>25000</v>
      </c>
      <c r="L83" s="199">
        <f aca="true" t="shared" si="33" ref="L83:L146">SUM(O83/12)</f>
        <v>25000</v>
      </c>
      <c r="M83" s="199">
        <f aca="true" t="shared" si="34" ref="M83:M146">SUM(O83/12)</f>
        <v>25000</v>
      </c>
      <c r="N83" s="199">
        <f t="shared" si="23"/>
        <v>25000</v>
      </c>
      <c r="O83" s="199">
        <v>300000</v>
      </c>
      <c r="P83" s="156"/>
      <c r="Q83" s="156"/>
    </row>
    <row r="84" spans="1:17" ht="15">
      <c r="A84" s="13" t="s">
        <v>293</v>
      </c>
      <c r="B84" s="29" t="s">
        <v>294</v>
      </c>
      <c r="C84" s="199">
        <f t="shared" si="24"/>
        <v>20833.333333333332</v>
      </c>
      <c r="D84" s="199">
        <f t="shared" si="25"/>
        <v>20833.333333333332</v>
      </c>
      <c r="E84" s="199">
        <f t="shared" si="26"/>
        <v>20833.333333333332</v>
      </c>
      <c r="F84" s="199">
        <f t="shared" si="27"/>
        <v>20833.333333333332</v>
      </c>
      <c r="G84" s="199">
        <f t="shared" si="28"/>
        <v>20833.333333333332</v>
      </c>
      <c r="H84" s="199">
        <f t="shared" si="29"/>
        <v>20833.333333333332</v>
      </c>
      <c r="I84" s="199">
        <f t="shared" si="30"/>
        <v>20833.333333333332</v>
      </c>
      <c r="J84" s="199">
        <f t="shared" si="31"/>
        <v>20833.333333333332</v>
      </c>
      <c r="K84" s="199">
        <f t="shared" si="32"/>
        <v>20833.333333333332</v>
      </c>
      <c r="L84" s="199">
        <f t="shared" si="33"/>
        <v>20833.333333333332</v>
      </c>
      <c r="M84" s="199">
        <f t="shared" si="34"/>
        <v>20833.333333333332</v>
      </c>
      <c r="N84" s="199">
        <f t="shared" si="23"/>
        <v>20833.333333333332</v>
      </c>
      <c r="O84" s="199">
        <v>250000</v>
      </c>
      <c r="P84" s="156"/>
      <c r="Q84" s="156"/>
    </row>
    <row r="85" spans="1:17" ht="15">
      <c r="A85" s="13" t="s">
        <v>295</v>
      </c>
      <c r="B85" s="29" t="s">
        <v>296</v>
      </c>
      <c r="C85" s="199">
        <f t="shared" si="24"/>
        <v>37833.333333333336</v>
      </c>
      <c r="D85" s="199">
        <f t="shared" si="25"/>
        <v>37833.333333333336</v>
      </c>
      <c r="E85" s="199">
        <f t="shared" si="26"/>
        <v>37833.333333333336</v>
      </c>
      <c r="F85" s="199">
        <f t="shared" si="27"/>
        <v>37833.333333333336</v>
      </c>
      <c r="G85" s="199">
        <f t="shared" si="28"/>
        <v>37833.333333333336</v>
      </c>
      <c r="H85" s="199">
        <f t="shared" si="29"/>
        <v>37833.333333333336</v>
      </c>
      <c r="I85" s="199">
        <f t="shared" si="30"/>
        <v>37833.333333333336</v>
      </c>
      <c r="J85" s="199">
        <f t="shared" si="31"/>
        <v>37833.333333333336</v>
      </c>
      <c r="K85" s="199">
        <f t="shared" si="32"/>
        <v>37833.333333333336</v>
      </c>
      <c r="L85" s="199">
        <f t="shared" si="33"/>
        <v>37833.333333333336</v>
      </c>
      <c r="M85" s="199">
        <f t="shared" si="34"/>
        <v>37833.333333333336</v>
      </c>
      <c r="N85" s="199">
        <f t="shared" si="23"/>
        <v>37833.333333333336</v>
      </c>
      <c r="O85" s="199">
        <v>454000</v>
      </c>
      <c r="P85" s="156"/>
      <c r="Q85" s="156"/>
    </row>
    <row r="86" spans="1:17" ht="15">
      <c r="A86" s="49" t="s">
        <v>483</v>
      </c>
      <c r="B86" s="52" t="s">
        <v>297</v>
      </c>
      <c r="C86" s="199">
        <f t="shared" si="24"/>
        <v>177833.33333333334</v>
      </c>
      <c r="D86" s="199">
        <f t="shared" si="25"/>
        <v>177833.33333333334</v>
      </c>
      <c r="E86" s="199">
        <f t="shared" si="26"/>
        <v>177833.33333333334</v>
      </c>
      <c r="F86" s="199">
        <f t="shared" si="27"/>
        <v>177833.33333333334</v>
      </c>
      <c r="G86" s="199">
        <f t="shared" si="28"/>
        <v>177833.33333333334</v>
      </c>
      <c r="H86" s="199">
        <f t="shared" si="29"/>
        <v>177833.33333333334</v>
      </c>
      <c r="I86" s="199">
        <f t="shared" si="30"/>
        <v>177833.33333333334</v>
      </c>
      <c r="J86" s="199">
        <f t="shared" si="31"/>
        <v>177833.33333333334</v>
      </c>
      <c r="K86" s="199">
        <f t="shared" si="32"/>
        <v>177833.33333333334</v>
      </c>
      <c r="L86" s="199">
        <f t="shared" si="33"/>
        <v>177833.33333333334</v>
      </c>
      <c r="M86" s="199">
        <f t="shared" si="34"/>
        <v>177833.33333333334</v>
      </c>
      <c r="N86" s="199">
        <f t="shared" si="23"/>
        <v>177833.33333333334</v>
      </c>
      <c r="O86" s="200">
        <f>SUM(O82:O85)</f>
        <v>2134000</v>
      </c>
      <c r="P86" s="156"/>
      <c r="Q86" s="156"/>
    </row>
    <row r="87" spans="1:17" ht="30">
      <c r="A87" s="13" t="s">
        <v>298</v>
      </c>
      <c r="B87" s="29" t="s">
        <v>299</v>
      </c>
      <c r="C87" s="199">
        <f t="shared" si="24"/>
        <v>0</v>
      </c>
      <c r="D87" s="199">
        <f t="shared" si="25"/>
        <v>0</v>
      </c>
      <c r="E87" s="199">
        <f t="shared" si="26"/>
        <v>0</v>
      </c>
      <c r="F87" s="199">
        <f t="shared" si="27"/>
        <v>0</v>
      </c>
      <c r="G87" s="199">
        <f t="shared" si="28"/>
        <v>0</v>
      </c>
      <c r="H87" s="199">
        <f t="shared" si="29"/>
        <v>0</v>
      </c>
      <c r="I87" s="199">
        <f t="shared" si="30"/>
        <v>0</v>
      </c>
      <c r="J87" s="199">
        <f t="shared" si="31"/>
        <v>0</v>
      </c>
      <c r="K87" s="199">
        <f t="shared" si="32"/>
        <v>0</v>
      </c>
      <c r="L87" s="199">
        <f t="shared" si="33"/>
        <v>0</v>
      </c>
      <c r="M87" s="199">
        <f t="shared" si="34"/>
        <v>0</v>
      </c>
      <c r="N87" s="199">
        <f t="shared" si="23"/>
        <v>0</v>
      </c>
      <c r="O87" s="199"/>
      <c r="P87" s="156"/>
      <c r="Q87" s="156"/>
    </row>
    <row r="88" spans="1:17" ht="30">
      <c r="A88" s="13" t="s">
        <v>519</v>
      </c>
      <c r="B88" s="29" t="s">
        <v>300</v>
      </c>
      <c r="C88" s="199">
        <f t="shared" si="24"/>
        <v>0</v>
      </c>
      <c r="D88" s="199">
        <f t="shared" si="25"/>
        <v>0</v>
      </c>
      <c r="E88" s="199">
        <f t="shared" si="26"/>
        <v>0</v>
      </c>
      <c r="F88" s="199">
        <f t="shared" si="27"/>
        <v>0</v>
      </c>
      <c r="G88" s="199">
        <f t="shared" si="28"/>
        <v>0</v>
      </c>
      <c r="H88" s="199">
        <f t="shared" si="29"/>
        <v>0</v>
      </c>
      <c r="I88" s="199">
        <f t="shared" si="30"/>
        <v>0</v>
      </c>
      <c r="J88" s="199">
        <f t="shared" si="31"/>
        <v>0</v>
      </c>
      <c r="K88" s="199">
        <f t="shared" si="32"/>
        <v>0</v>
      </c>
      <c r="L88" s="199">
        <f t="shared" si="33"/>
        <v>0</v>
      </c>
      <c r="M88" s="199">
        <f t="shared" si="34"/>
        <v>0</v>
      </c>
      <c r="N88" s="199">
        <f t="shared" si="23"/>
        <v>0</v>
      </c>
      <c r="O88" s="199"/>
      <c r="P88" s="156"/>
      <c r="Q88" s="156"/>
    </row>
    <row r="89" spans="1:17" ht="30">
      <c r="A89" s="13" t="s">
        <v>520</v>
      </c>
      <c r="B89" s="29" t="s">
        <v>301</v>
      </c>
      <c r="C89" s="199">
        <f t="shared" si="24"/>
        <v>0</v>
      </c>
      <c r="D89" s="199">
        <f t="shared" si="25"/>
        <v>0</v>
      </c>
      <c r="E89" s="199">
        <f t="shared" si="26"/>
        <v>0</v>
      </c>
      <c r="F89" s="199">
        <f t="shared" si="27"/>
        <v>0</v>
      </c>
      <c r="G89" s="199">
        <f t="shared" si="28"/>
        <v>0</v>
      </c>
      <c r="H89" s="199">
        <f t="shared" si="29"/>
        <v>0</v>
      </c>
      <c r="I89" s="199">
        <f t="shared" si="30"/>
        <v>0</v>
      </c>
      <c r="J89" s="199">
        <f t="shared" si="31"/>
        <v>0</v>
      </c>
      <c r="K89" s="199">
        <f t="shared" si="32"/>
        <v>0</v>
      </c>
      <c r="L89" s="199">
        <f t="shared" si="33"/>
        <v>0</v>
      </c>
      <c r="M89" s="199">
        <f t="shared" si="34"/>
        <v>0</v>
      </c>
      <c r="N89" s="199">
        <f t="shared" si="23"/>
        <v>0</v>
      </c>
      <c r="O89" s="199"/>
      <c r="P89" s="156"/>
      <c r="Q89" s="156"/>
    </row>
    <row r="90" spans="1:17" ht="15">
      <c r="A90" s="13" t="s">
        <v>521</v>
      </c>
      <c r="B90" s="29" t="s">
        <v>302</v>
      </c>
      <c r="C90" s="199">
        <f t="shared" si="24"/>
        <v>0</v>
      </c>
      <c r="D90" s="199">
        <f t="shared" si="25"/>
        <v>0</v>
      </c>
      <c r="E90" s="199">
        <f t="shared" si="26"/>
        <v>0</v>
      </c>
      <c r="F90" s="199">
        <f t="shared" si="27"/>
        <v>0</v>
      </c>
      <c r="G90" s="199">
        <f t="shared" si="28"/>
        <v>0</v>
      </c>
      <c r="H90" s="199">
        <f t="shared" si="29"/>
        <v>0</v>
      </c>
      <c r="I90" s="199">
        <f t="shared" si="30"/>
        <v>0</v>
      </c>
      <c r="J90" s="199">
        <f t="shared" si="31"/>
        <v>0</v>
      </c>
      <c r="K90" s="199">
        <f t="shared" si="32"/>
        <v>0</v>
      </c>
      <c r="L90" s="199">
        <f t="shared" si="33"/>
        <v>0</v>
      </c>
      <c r="M90" s="199">
        <f t="shared" si="34"/>
        <v>0</v>
      </c>
      <c r="N90" s="199">
        <f t="shared" si="23"/>
        <v>0</v>
      </c>
      <c r="O90" s="199">
        <v>0</v>
      </c>
      <c r="P90" s="156"/>
      <c r="Q90" s="156"/>
    </row>
    <row r="91" spans="1:17" ht="30">
      <c r="A91" s="13" t="s">
        <v>522</v>
      </c>
      <c r="B91" s="29" t="s">
        <v>303</v>
      </c>
      <c r="C91" s="199">
        <f t="shared" si="24"/>
        <v>0</v>
      </c>
      <c r="D91" s="199">
        <f t="shared" si="25"/>
        <v>0</v>
      </c>
      <c r="E91" s="199">
        <f t="shared" si="26"/>
        <v>0</v>
      </c>
      <c r="F91" s="199">
        <f t="shared" si="27"/>
        <v>0</v>
      </c>
      <c r="G91" s="199">
        <f t="shared" si="28"/>
        <v>0</v>
      </c>
      <c r="H91" s="199">
        <f t="shared" si="29"/>
        <v>0</v>
      </c>
      <c r="I91" s="199">
        <f t="shared" si="30"/>
        <v>0</v>
      </c>
      <c r="J91" s="199">
        <f t="shared" si="31"/>
        <v>0</v>
      </c>
      <c r="K91" s="199">
        <f t="shared" si="32"/>
        <v>0</v>
      </c>
      <c r="L91" s="199">
        <f t="shared" si="33"/>
        <v>0</v>
      </c>
      <c r="M91" s="199">
        <f t="shared" si="34"/>
        <v>0</v>
      </c>
      <c r="N91" s="199">
        <f t="shared" si="23"/>
        <v>0</v>
      </c>
      <c r="O91" s="199"/>
      <c r="P91" s="156"/>
      <c r="Q91" s="156"/>
    </row>
    <row r="92" spans="1:17" ht="30">
      <c r="A92" s="13" t="s">
        <v>523</v>
      </c>
      <c r="B92" s="29" t="s">
        <v>304</v>
      </c>
      <c r="C92" s="199">
        <f t="shared" si="24"/>
        <v>0</v>
      </c>
      <c r="D92" s="199">
        <f t="shared" si="25"/>
        <v>0</v>
      </c>
      <c r="E92" s="199">
        <f t="shared" si="26"/>
        <v>0</v>
      </c>
      <c r="F92" s="199">
        <f t="shared" si="27"/>
        <v>0</v>
      </c>
      <c r="G92" s="199">
        <f t="shared" si="28"/>
        <v>0</v>
      </c>
      <c r="H92" s="199">
        <f t="shared" si="29"/>
        <v>0</v>
      </c>
      <c r="I92" s="199">
        <f t="shared" si="30"/>
        <v>0</v>
      </c>
      <c r="J92" s="199">
        <f t="shared" si="31"/>
        <v>0</v>
      </c>
      <c r="K92" s="199">
        <f t="shared" si="32"/>
        <v>0</v>
      </c>
      <c r="L92" s="199">
        <f t="shared" si="33"/>
        <v>0</v>
      </c>
      <c r="M92" s="199">
        <f t="shared" si="34"/>
        <v>0</v>
      </c>
      <c r="N92" s="199">
        <f t="shared" si="23"/>
        <v>0</v>
      </c>
      <c r="O92" s="199"/>
      <c r="P92" s="156"/>
      <c r="Q92" s="156"/>
    </row>
    <row r="93" spans="1:17" ht="15">
      <c r="A93" s="13" t="s">
        <v>305</v>
      </c>
      <c r="B93" s="29" t="s">
        <v>306</v>
      </c>
      <c r="C93" s="199">
        <f t="shared" si="24"/>
        <v>0</v>
      </c>
      <c r="D93" s="199">
        <f t="shared" si="25"/>
        <v>0</v>
      </c>
      <c r="E93" s="199">
        <f t="shared" si="26"/>
        <v>0</v>
      </c>
      <c r="F93" s="199">
        <f t="shared" si="27"/>
        <v>0</v>
      </c>
      <c r="G93" s="199">
        <f t="shared" si="28"/>
        <v>0</v>
      </c>
      <c r="H93" s="199">
        <f t="shared" si="29"/>
        <v>0</v>
      </c>
      <c r="I93" s="199">
        <f t="shared" si="30"/>
        <v>0</v>
      </c>
      <c r="J93" s="199">
        <f t="shared" si="31"/>
        <v>0</v>
      </c>
      <c r="K93" s="199">
        <f t="shared" si="32"/>
        <v>0</v>
      </c>
      <c r="L93" s="199">
        <f t="shared" si="33"/>
        <v>0</v>
      </c>
      <c r="M93" s="199">
        <f t="shared" si="34"/>
        <v>0</v>
      </c>
      <c r="N93" s="199">
        <f t="shared" si="23"/>
        <v>0</v>
      </c>
      <c r="O93" s="199"/>
      <c r="P93" s="156"/>
      <c r="Q93" s="156"/>
    </row>
    <row r="94" spans="1:17" ht="15">
      <c r="A94" s="13" t="s">
        <v>524</v>
      </c>
      <c r="B94" s="29" t="s">
        <v>836</v>
      </c>
      <c r="C94" s="199">
        <f t="shared" si="24"/>
        <v>0</v>
      </c>
      <c r="D94" s="199">
        <f t="shared" si="25"/>
        <v>0</v>
      </c>
      <c r="E94" s="199">
        <f t="shared" si="26"/>
        <v>0</v>
      </c>
      <c r="F94" s="199">
        <f t="shared" si="27"/>
        <v>0</v>
      </c>
      <c r="G94" s="199">
        <f t="shared" si="28"/>
        <v>0</v>
      </c>
      <c r="H94" s="199">
        <f t="shared" si="29"/>
        <v>0</v>
      </c>
      <c r="I94" s="199">
        <f t="shared" si="30"/>
        <v>0</v>
      </c>
      <c r="J94" s="199">
        <f t="shared" si="31"/>
        <v>0</v>
      </c>
      <c r="K94" s="199">
        <f t="shared" si="32"/>
        <v>0</v>
      </c>
      <c r="L94" s="199">
        <f t="shared" si="33"/>
        <v>0</v>
      </c>
      <c r="M94" s="199">
        <f t="shared" si="34"/>
        <v>0</v>
      </c>
      <c r="N94" s="199">
        <f t="shared" si="23"/>
        <v>0</v>
      </c>
      <c r="O94" s="199">
        <v>0</v>
      </c>
      <c r="P94" s="156"/>
      <c r="Q94" s="156"/>
    </row>
    <row r="95" spans="1:17" ht="15">
      <c r="A95" s="49" t="s">
        <v>484</v>
      </c>
      <c r="B95" s="52" t="s">
        <v>308</v>
      </c>
      <c r="C95" s="199">
        <f t="shared" si="24"/>
        <v>0</v>
      </c>
      <c r="D95" s="199">
        <f t="shared" si="25"/>
        <v>0</v>
      </c>
      <c r="E95" s="199">
        <f t="shared" si="26"/>
        <v>0</v>
      </c>
      <c r="F95" s="199">
        <f t="shared" si="27"/>
        <v>0</v>
      </c>
      <c r="G95" s="199">
        <f t="shared" si="28"/>
        <v>0</v>
      </c>
      <c r="H95" s="199">
        <f t="shared" si="29"/>
        <v>0</v>
      </c>
      <c r="I95" s="199">
        <f t="shared" si="30"/>
        <v>0</v>
      </c>
      <c r="J95" s="199">
        <f t="shared" si="31"/>
        <v>0</v>
      </c>
      <c r="K95" s="199">
        <f t="shared" si="32"/>
        <v>0</v>
      </c>
      <c r="L95" s="199">
        <f t="shared" si="33"/>
        <v>0</v>
      </c>
      <c r="M95" s="199">
        <f t="shared" si="34"/>
        <v>0</v>
      </c>
      <c r="N95" s="199">
        <f t="shared" si="23"/>
        <v>0</v>
      </c>
      <c r="O95" s="199">
        <f>SUM(O87:O94)</f>
        <v>0</v>
      </c>
      <c r="P95" s="156"/>
      <c r="Q95" s="156"/>
    </row>
    <row r="96" spans="1:17" ht="15.75">
      <c r="A96" s="60" t="s">
        <v>26</v>
      </c>
      <c r="B96" s="160"/>
      <c r="C96" s="199">
        <f t="shared" si="24"/>
        <v>11299393.333333334</v>
      </c>
      <c r="D96" s="199">
        <f t="shared" si="25"/>
        <v>11299393.333333334</v>
      </c>
      <c r="E96" s="199">
        <f t="shared" si="26"/>
        <v>11299393.333333334</v>
      </c>
      <c r="F96" s="199">
        <f t="shared" si="27"/>
        <v>11299393.333333334</v>
      </c>
      <c r="G96" s="199">
        <f t="shared" si="28"/>
        <v>11299393.333333334</v>
      </c>
      <c r="H96" s="199">
        <f t="shared" si="29"/>
        <v>11299393.333333334</v>
      </c>
      <c r="I96" s="199">
        <f t="shared" si="30"/>
        <v>11299393.333333334</v>
      </c>
      <c r="J96" s="199">
        <f t="shared" si="31"/>
        <v>11299393.333333334</v>
      </c>
      <c r="K96" s="199">
        <f t="shared" si="32"/>
        <v>11299393.333333334</v>
      </c>
      <c r="L96" s="199">
        <f t="shared" si="33"/>
        <v>11299393.333333334</v>
      </c>
      <c r="M96" s="199">
        <f t="shared" si="34"/>
        <v>11299393.333333334</v>
      </c>
      <c r="N96" s="199">
        <f t="shared" si="23"/>
        <v>11299393.333333334</v>
      </c>
      <c r="O96" s="201">
        <f>SUM(O81+O86+O95)</f>
        <v>135592720</v>
      </c>
      <c r="P96" s="156"/>
      <c r="Q96" s="156"/>
    </row>
    <row r="97" spans="1:17" ht="15" customHeight="1">
      <c r="A97" s="34" t="s">
        <v>532</v>
      </c>
      <c r="B97" s="35" t="s">
        <v>309</v>
      </c>
      <c r="C97" s="199">
        <f t="shared" si="24"/>
        <v>29032478</v>
      </c>
      <c r="D97" s="199">
        <f t="shared" si="25"/>
        <v>29032478</v>
      </c>
      <c r="E97" s="199">
        <f t="shared" si="26"/>
        <v>29032478</v>
      </c>
      <c r="F97" s="199">
        <f t="shared" si="27"/>
        <v>29032478</v>
      </c>
      <c r="G97" s="199">
        <f t="shared" si="28"/>
        <v>29032478</v>
      </c>
      <c r="H97" s="199">
        <f t="shared" si="29"/>
        <v>29032478</v>
      </c>
      <c r="I97" s="199">
        <f t="shared" si="30"/>
        <v>29032478</v>
      </c>
      <c r="J97" s="199">
        <f t="shared" si="31"/>
        <v>29032478</v>
      </c>
      <c r="K97" s="199">
        <f t="shared" si="32"/>
        <v>29032478</v>
      </c>
      <c r="L97" s="199">
        <f t="shared" si="33"/>
        <v>29032478</v>
      </c>
      <c r="M97" s="199">
        <f t="shared" si="34"/>
        <v>29032478</v>
      </c>
      <c r="N97" s="199">
        <f t="shared" si="23"/>
        <v>29032478</v>
      </c>
      <c r="O97" s="202">
        <f>SUM(O23+O24+O49+O58+O72+O81+O86+O95)</f>
        <v>348389736</v>
      </c>
      <c r="P97" s="156"/>
      <c r="Q97" s="156"/>
    </row>
    <row r="98" spans="1:17" ht="15.75" customHeight="1" hidden="1">
      <c r="A98" s="13" t="s">
        <v>525</v>
      </c>
      <c r="B98" s="5" t="s">
        <v>310</v>
      </c>
      <c r="C98" s="199">
        <f t="shared" si="24"/>
        <v>0</v>
      </c>
      <c r="D98" s="199">
        <f t="shared" si="25"/>
        <v>0</v>
      </c>
      <c r="E98" s="199">
        <f t="shared" si="26"/>
        <v>0</v>
      </c>
      <c r="F98" s="199">
        <f t="shared" si="27"/>
        <v>0</v>
      </c>
      <c r="G98" s="199">
        <f t="shared" si="28"/>
        <v>0</v>
      </c>
      <c r="H98" s="199">
        <f t="shared" si="29"/>
        <v>0</v>
      </c>
      <c r="I98" s="199">
        <f t="shared" si="30"/>
        <v>0</v>
      </c>
      <c r="J98" s="199">
        <f t="shared" si="31"/>
        <v>0</v>
      </c>
      <c r="K98" s="199">
        <f t="shared" si="32"/>
        <v>0</v>
      </c>
      <c r="L98" s="199">
        <f t="shared" si="33"/>
        <v>0</v>
      </c>
      <c r="M98" s="199">
        <f t="shared" si="34"/>
        <v>0</v>
      </c>
      <c r="N98" s="199">
        <f t="shared" si="23"/>
        <v>0</v>
      </c>
      <c r="O98" s="199"/>
      <c r="P98" s="156"/>
      <c r="Q98" s="156"/>
    </row>
    <row r="99" spans="1:17" ht="15" hidden="1">
      <c r="A99" s="13" t="s">
        <v>313</v>
      </c>
      <c r="B99" s="5" t="s">
        <v>314</v>
      </c>
      <c r="C99" s="199">
        <f t="shared" si="24"/>
        <v>0</v>
      </c>
      <c r="D99" s="199">
        <f t="shared" si="25"/>
        <v>0</v>
      </c>
      <c r="E99" s="199">
        <f t="shared" si="26"/>
        <v>0</v>
      </c>
      <c r="F99" s="199">
        <f t="shared" si="27"/>
        <v>0</v>
      </c>
      <c r="G99" s="199">
        <f t="shared" si="28"/>
        <v>0</v>
      </c>
      <c r="H99" s="199">
        <f t="shared" si="29"/>
        <v>0</v>
      </c>
      <c r="I99" s="199">
        <f t="shared" si="30"/>
        <v>0</v>
      </c>
      <c r="J99" s="199">
        <f t="shared" si="31"/>
        <v>0</v>
      </c>
      <c r="K99" s="199">
        <f t="shared" si="32"/>
        <v>0</v>
      </c>
      <c r="L99" s="199">
        <f t="shared" si="33"/>
        <v>0</v>
      </c>
      <c r="M99" s="199">
        <f t="shared" si="34"/>
        <v>0</v>
      </c>
      <c r="N99" s="199">
        <f t="shared" si="23"/>
        <v>0</v>
      </c>
      <c r="O99" s="199"/>
      <c r="P99" s="156"/>
      <c r="Q99" s="156"/>
    </row>
    <row r="100" spans="1:17" ht="15" hidden="1">
      <c r="A100" s="13" t="s">
        <v>526</v>
      </c>
      <c r="B100" s="5" t="s">
        <v>315</v>
      </c>
      <c r="C100" s="199">
        <f t="shared" si="24"/>
        <v>0</v>
      </c>
      <c r="D100" s="199">
        <f t="shared" si="25"/>
        <v>0</v>
      </c>
      <c r="E100" s="199">
        <f t="shared" si="26"/>
        <v>0</v>
      </c>
      <c r="F100" s="199">
        <f t="shared" si="27"/>
        <v>0</v>
      </c>
      <c r="G100" s="199">
        <f t="shared" si="28"/>
        <v>0</v>
      </c>
      <c r="H100" s="199">
        <f t="shared" si="29"/>
        <v>0</v>
      </c>
      <c r="I100" s="199">
        <f t="shared" si="30"/>
        <v>0</v>
      </c>
      <c r="J100" s="199">
        <f t="shared" si="31"/>
        <v>0</v>
      </c>
      <c r="K100" s="199">
        <f t="shared" si="32"/>
        <v>0</v>
      </c>
      <c r="L100" s="199">
        <f t="shared" si="33"/>
        <v>0</v>
      </c>
      <c r="M100" s="199">
        <f t="shared" si="34"/>
        <v>0</v>
      </c>
      <c r="N100" s="199">
        <f t="shared" si="23"/>
        <v>0</v>
      </c>
      <c r="O100" s="199"/>
      <c r="P100" s="156"/>
      <c r="Q100" s="156"/>
    </row>
    <row r="101" spans="1:17" ht="15" hidden="1">
      <c r="A101" s="15" t="s">
        <v>489</v>
      </c>
      <c r="B101" s="7" t="s">
        <v>317</v>
      </c>
      <c r="C101" s="199">
        <f t="shared" si="24"/>
        <v>0</v>
      </c>
      <c r="D101" s="199">
        <f t="shared" si="25"/>
        <v>0</v>
      </c>
      <c r="E101" s="199">
        <f t="shared" si="26"/>
        <v>0</v>
      </c>
      <c r="F101" s="199">
        <f t="shared" si="27"/>
        <v>0</v>
      </c>
      <c r="G101" s="199">
        <f t="shared" si="28"/>
        <v>0</v>
      </c>
      <c r="H101" s="199">
        <f t="shared" si="29"/>
        <v>0</v>
      </c>
      <c r="I101" s="199">
        <f t="shared" si="30"/>
        <v>0</v>
      </c>
      <c r="J101" s="199">
        <f t="shared" si="31"/>
        <v>0</v>
      </c>
      <c r="K101" s="199">
        <f t="shared" si="32"/>
        <v>0</v>
      </c>
      <c r="L101" s="199">
        <f t="shared" si="33"/>
        <v>0</v>
      </c>
      <c r="M101" s="199">
        <f t="shared" si="34"/>
        <v>0</v>
      </c>
      <c r="N101" s="199">
        <f t="shared" si="23"/>
        <v>0</v>
      </c>
      <c r="O101" s="199"/>
      <c r="P101" s="156"/>
      <c r="Q101" s="156"/>
    </row>
    <row r="102" spans="1:17" ht="15" hidden="1">
      <c r="A102" s="36" t="s">
        <v>527</v>
      </c>
      <c r="B102" s="5" t="s">
        <v>318</v>
      </c>
      <c r="C102" s="199">
        <f t="shared" si="24"/>
        <v>0</v>
      </c>
      <c r="D102" s="199">
        <f t="shared" si="25"/>
        <v>0</v>
      </c>
      <c r="E102" s="199">
        <f t="shared" si="26"/>
        <v>0</v>
      </c>
      <c r="F102" s="199">
        <f t="shared" si="27"/>
        <v>0</v>
      </c>
      <c r="G102" s="199">
        <f t="shared" si="28"/>
        <v>0</v>
      </c>
      <c r="H102" s="199">
        <f t="shared" si="29"/>
        <v>0</v>
      </c>
      <c r="I102" s="199">
        <f t="shared" si="30"/>
        <v>0</v>
      </c>
      <c r="J102" s="199">
        <f t="shared" si="31"/>
        <v>0</v>
      </c>
      <c r="K102" s="199">
        <f t="shared" si="32"/>
        <v>0</v>
      </c>
      <c r="L102" s="199">
        <f t="shared" si="33"/>
        <v>0</v>
      </c>
      <c r="M102" s="199">
        <f t="shared" si="34"/>
        <v>0</v>
      </c>
      <c r="N102" s="199">
        <f t="shared" si="23"/>
        <v>0</v>
      </c>
      <c r="O102" s="199"/>
      <c r="P102" s="156"/>
      <c r="Q102" s="156"/>
    </row>
    <row r="103" spans="1:17" ht="15" hidden="1">
      <c r="A103" s="36" t="s">
        <v>495</v>
      </c>
      <c r="B103" s="5" t="s">
        <v>321</v>
      </c>
      <c r="C103" s="199">
        <f t="shared" si="24"/>
        <v>0</v>
      </c>
      <c r="D103" s="199">
        <f t="shared" si="25"/>
        <v>0</v>
      </c>
      <c r="E103" s="199">
        <f t="shared" si="26"/>
        <v>0</v>
      </c>
      <c r="F103" s="199">
        <f t="shared" si="27"/>
        <v>0</v>
      </c>
      <c r="G103" s="199">
        <f t="shared" si="28"/>
        <v>0</v>
      </c>
      <c r="H103" s="199">
        <f t="shared" si="29"/>
        <v>0</v>
      </c>
      <c r="I103" s="199">
        <f t="shared" si="30"/>
        <v>0</v>
      </c>
      <c r="J103" s="199">
        <f t="shared" si="31"/>
        <v>0</v>
      </c>
      <c r="K103" s="199">
        <f t="shared" si="32"/>
        <v>0</v>
      </c>
      <c r="L103" s="199">
        <f t="shared" si="33"/>
        <v>0</v>
      </c>
      <c r="M103" s="199">
        <f t="shared" si="34"/>
        <v>0</v>
      </c>
      <c r="N103" s="199">
        <f t="shared" si="23"/>
        <v>0</v>
      </c>
      <c r="O103" s="199"/>
      <c r="P103" s="156"/>
      <c r="Q103" s="156"/>
    </row>
    <row r="104" spans="1:17" ht="15" hidden="1">
      <c r="A104" s="13" t="s">
        <v>322</v>
      </c>
      <c r="B104" s="5" t="s">
        <v>323</v>
      </c>
      <c r="C104" s="199">
        <f t="shared" si="24"/>
        <v>0</v>
      </c>
      <c r="D104" s="199">
        <f t="shared" si="25"/>
        <v>0</v>
      </c>
      <c r="E104" s="199">
        <f t="shared" si="26"/>
        <v>0</v>
      </c>
      <c r="F104" s="199">
        <f t="shared" si="27"/>
        <v>0</v>
      </c>
      <c r="G104" s="199">
        <f t="shared" si="28"/>
        <v>0</v>
      </c>
      <c r="H104" s="199">
        <f t="shared" si="29"/>
        <v>0</v>
      </c>
      <c r="I104" s="199">
        <f t="shared" si="30"/>
        <v>0</v>
      </c>
      <c r="J104" s="199">
        <f t="shared" si="31"/>
        <v>0</v>
      </c>
      <c r="K104" s="199">
        <f t="shared" si="32"/>
        <v>0</v>
      </c>
      <c r="L104" s="199">
        <f t="shared" si="33"/>
        <v>0</v>
      </c>
      <c r="M104" s="199">
        <f t="shared" si="34"/>
        <v>0</v>
      </c>
      <c r="N104" s="199">
        <f t="shared" si="23"/>
        <v>0</v>
      </c>
      <c r="O104" s="199"/>
      <c r="P104" s="156"/>
      <c r="Q104" s="156"/>
    </row>
    <row r="105" spans="1:17" ht="15" hidden="1">
      <c r="A105" s="13" t="s">
        <v>528</v>
      </c>
      <c r="B105" s="5" t="s">
        <v>324</v>
      </c>
      <c r="C105" s="199">
        <f t="shared" si="24"/>
        <v>0</v>
      </c>
      <c r="D105" s="199">
        <f t="shared" si="25"/>
        <v>0</v>
      </c>
      <c r="E105" s="199">
        <f t="shared" si="26"/>
        <v>0</v>
      </c>
      <c r="F105" s="199">
        <f t="shared" si="27"/>
        <v>0</v>
      </c>
      <c r="G105" s="199">
        <f t="shared" si="28"/>
        <v>0</v>
      </c>
      <c r="H105" s="199">
        <f t="shared" si="29"/>
        <v>0</v>
      </c>
      <c r="I105" s="199">
        <f t="shared" si="30"/>
        <v>0</v>
      </c>
      <c r="J105" s="199">
        <f t="shared" si="31"/>
        <v>0</v>
      </c>
      <c r="K105" s="199">
        <f t="shared" si="32"/>
        <v>0</v>
      </c>
      <c r="L105" s="199">
        <f t="shared" si="33"/>
        <v>0</v>
      </c>
      <c r="M105" s="199">
        <f t="shared" si="34"/>
        <v>0</v>
      </c>
      <c r="N105" s="199">
        <f t="shared" si="23"/>
        <v>0</v>
      </c>
      <c r="O105" s="199"/>
      <c r="P105" s="156"/>
      <c r="Q105" s="156"/>
    </row>
    <row r="106" spans="1:17" ht="15" hidden="1">
      <c r="A106" s="14" t="s">
        <v>492</v>
      </c>
      <c r="B106" s="7" t="s">
        <v>325</v>
      </c>
      <c r="C106" s="199">
        <f t="shared" si="24"/>
        <v>0</v>
      </c>
      <c r="D106" s="199">
        <f t="shared" si="25"/>
        <v>0</v>
      </c>
      <c r="E106" s="199">
        <f t="shared" si="26"/>
        <v>0</v>
      </c>
      <c r="F106" s="199">
        <f t="shared" si="27"/>
        <v>0</v>
      </c>
      <c r="G106" s="199">
        <f t="shared" si="28"/>
        <v>0</v>
      </c>
      <c r="H106" s="199">
        <f t="shared" si="29"/>
        <v>0</v>
      </c>
      <c r="I106" s="199">
        <f t="shared" si="30"/>
        <v>0</v>
      </c>
      <c r="J106" s="199">
        <f t="shared" si="31"/>
        <v>0</v>
      </c>
      <c r="K106" s="199">
        <f t="shared" si="32"/>
        <v>0</v>
      </c>
      <c r="L106" s="199">
        <f t="shared" si="33"/>
        <v>0</v>
      </c>
      <c r="M106" s="199">
        <f t="shared" si="34"/>
        <v>0</v>
      </c>
      <c r="N106" s="199">
        <f t="shared" si="23"/>
        <v>0</v>
      </c>
      <c r="O106" s="199"/>
      <c r="P106" s="156"/>
      <c r="Q106" s="156"/>
    </row>
    <row r="107" spans="1:17" ht="15" hidden="1">
      <c r="A107" s="36" t="s">
        <v>326</v>
      </c>
      <c r="B107" s="5" t="s">
        <v>327</v>
      </c>
      <c r="C107" s="199">
        <f t="shared" si="24"/>
        <v>0</v>
      </c>
      <c r="D107" s="199">
        <f t="shared" si="25"/>
        <v>0</v>
      </c>
      <c r="E107" s="199">
        <f t="shared" si="26"/>
        <v>0</v>
      </c>
      <c r="F107" s="199">
        <f t="shared" si="27"/>
        <v>0</v>
      </c>
      <c r="G107" s="199">
        <f t="shared" si="28"/>
        <v>0</v>
      </c>
      <c r="H107" s="199">
        <f t="shared" si="29"/>
        <v>0</v>
      </c>
      <c r="I107" s="199">
        <f t="shared" si="30"/>
        <v>0</v>
      </c>
      <c r="J107" s="199">
        <f t="shared" si="31"/>
        <v>0</v>
      </c>
      <c r="K107" s="199">
        <f t="shared" si="32"/>
        <v>0</v>
      </c>
      <c r="L107" s="199">
        <f t="shared" si="33"/>
        <v>0</v>
      </c>
      <c r="M107" s="199">
        <f t="shared" si="34"/>
        <v>0</v>
      </c>
      <c r="N107" s="199">
        <f t="shared" si="23"/>
        <v>0</v>
      </c>
      <c r="O107" s="199"/>
      <c r="P107" s="156"/>
      <c r="Q107" s="156"/>
    </row>
    <row r="108" spans="1:17" ht="15" hidden="1">
      <c r="A108" s="36" t="s">
        <v>328</v>
      </c>
      <c r="B108" s="5" t="s">
        <v>329</v>
      </c>
      <c r="C108" s="199">
        <f t="shared" si="24"/>
        <v>0</v>
      </c>
      <c r="D108" s="199">
        <f t="shared" si="25"/>
        <v>0</v>
      </c>
      <c r="E108" s="199">
        <f t="shared" si="26"/>
        <v>0</v>
      </c>
      <c r="F108" s="199">
        <f t="shared" si="27"/>
        <v>0</v>
      </c>
      <c r="G108" s="199">
        <f t="shared" si="28"/>
        <v>0</v>
      </c>
      <c r="H108" s="199">
        <f t="shared" si="29"/>
        <v>0</v>
      </c>
      <c r="I108" s="199">
        <f t="shared" si="30"/>
        <v>0</v>
      </c>
      <c r="J108" s="199">
        <f t="shared" si="31"/>
        <v>0</v>
      </c>
      <c r="K108" s="199">
        <f t="shared" si="32"/>
        <v>0</v>
      </c>
      <c r="L108" s="199">
        <f t="shared" si="33"/>
        <v>0</v>
      </c>
      <c r="M108" s="199">
        <f t="shared" si="34"/>
        <v>0</v>
      </c>
      <c r="N108" s="199">
        <f t="shared" si="23"/>
        <v>0</v>
      </c>
      <c r="O108" s="199"/>
      <c r="P108" s="156"/>
      <c r="Q108" s="156"/>
    </row>
    <row r="109" spans="1:17" ht="15">
      <c r="A109" s="14" t="s">
        <v>328</v>
      </c>
      <c r="B109" s="7" t="s">
        <v>331</v>
      </c>
      <c r="C109" s="199">
        <f t="shared" si="24"/>
        <v>148059.66666666666</v>
      </c>
      <c r="D109" s="199">
        <f t="shared" si="25"/>
        <v>148059.66666666666</v>
      </c>
      <c r="E109" s="199">
        <f t="shared" si="26"/>
        <v>148059.66666666666</v>
      </c>
      <c r="F109" s="199">
        <f t="shared" si="27"/>
        <v>148059.66666666666</v>
      </c>
      <c r="G109" s="199">
        <f t="shared" si="28"/>
        <v>148059.66666666666</v>
      </c>
      <c r="H109" s="199">
        <f t="shared" si="29"/>
        <v>148059.66666666666</v>
      </c>
      <c r="I109" s="199">
        <f t="shared" si="30"/>
        <v>148059.66666666666</v>
      </c>
      <c r="J109" s="199">
        <f t="shared" si="31"/>
        <v>148059.66666666666</v>
      </c>
      <c r="K109" s="199">
        <f t="shared" si="32"/>
        <v>148059.66666666666</v>
      </c>
      <c r="L109" s="199">
        <f t="shared" si="33"/>
        <v>148059.66666666666</v>
      </c>
      <c r="M109" s="199">
        <f t="shared" si="34"/>
        <v>148059.66666666666</v>
      </c>
      <c r="N109" s="199">
        <f t="shared" si="23"/>
        <v>148059.66666666666</v>
      </c>
      <c r="O109" s="199">
        <v>1776716</v>
      </c>
      <c r="P109" s="156"/>
      <c r="Q109" s="156"/>
    </row>
    <row r="110" spans="1:17" ht="15" hidden="1">
      <c r="A110" s="36" t="s">
        <v>332</v>
      </c>
      <c r="B110" s="5" t="s">
        <v>333</v>
      </c>
      <c r="C110" s="199">
        <f t="shared" si="24"/>
        <v>0</v>
      </c>
      <c r="D110" s="199">
        <f t="shared" si="25"/>
        <v>0</v>
      </c>
      <c r="E110" s="199">
        <f t="shared" si="26"/>
        <v>0</v>
      </c>
      <c r="F110" s="199">
        <f t="shared" si="27"/>
        <v>0</v>
      </c>
      <c r="G110" s="199">
        <f t="shared" si="28"/>
        <v>0</v>
      </c>
      <c r="H110" s="199">
        <f t="shared" si="29"/>
        <v>0</v>
      </c>
      <c r="I110" s="199">
        <f t="shared" si="30"/>
        <v>0</v>
      </c>
      <c r="J110" s="199">
        <f t="shared" si="31"/>
        <v>0</v>
      </c>
      <c r="K110" s="199">
        <f t="shared" si="32"/>
        <v>0</v>
      </c>
      <c r="L110" s="199">
        <f t="shared" si="33"/>
        <v>0</v>
      </c>
      <c r="M110" s="199">
        <f t="shared" si="34"/>
        <v>0</v>
      </c>
      <c r="N110" s="199">
        <f t="shared" si="23"/>
        <v>0</v>
      </c>
      <c r="O110" s="199"/>
      <c r="P110" s="156"/>
      <c r="Q110" s="156"/>
    </row>
    <row r="111" spans="1:17" ht="15" hidden="1">
      <c r="A111" s="36" t="s">
        <v>334</v>
      </c>
      <c r="B111" s="5" t="s">
        <v>335</v>
      </c>
      <c r="C111" s="199">
        <f t="shared" si="24"/>
        <v>0</v>
      </c>
      <c r="D111" s="199">
        <f t="shared" si="25"/>
        <v>0</v>
      </c>
      <c r="E111" s="199">
        <f t="shared" si="26"/>
        <v>0</v>
      </c>
      <c r="F111" s="199">
        <f t="shared" si="27"/>
        <v>0</v>
      </c>
      <c r="G111" s="199">
        <f t="shared" si="28"/>
        <v>0</v>
      </c>
      <c r="H111" s="199">
        <f t="shared" si="29"/>
        <v>0</v>
      </c>
      <c r="I111" s="199">
        <f t="shared" si="30"/>
        <v>0</v>
      </c>
      <c r="J111" s="199">
        <f t="shared" si="31"/>
        <v>0</v>
      </c>
      <c r="K111" s="199">
        <f t="shared" si="32"/>
        <v>0</v>
      </c>
      <c r="L111" s="199">
        <f t="shared" si="33"/>
        <v>0</v>
      </c>
      <c r="M111" s="199">
        <f t="shared" si="34"/>
        <v>0</v>
      </c>
      <c r="N111" s="199">
        <f t="shared" si="23"/>
        <v>0</v>
      </c>
      <c r="O111" s="199"/>
      <c r="P111" s="156"/>
      <c r="Q111" s="156"/>
    </row>
    <row r="112" spans="1:17" ht="15" hidden="1">
      <c r="A112" s="36" t="s">
        <v>336</v>
      </c>
      <c r="B112" s="5" t="s">
        <v>337</v>
      </c>
      <c r="C112" s="199">
        <f t="shared" si="24"/>
        <v>0</v>
      </c>
      <c r="D112" s="199">
        <f t="shared" si="25"/>
        <v>0</v>
      </c>
      <c r="E112" s="199">
        <f t="shared" si="26"/>
        <v>0</v>
      </c>
      <c r="F112" s="199">
        <f t="shared" si="27"/>
        <v>0</v>
      </c>
      <c r="G112" s="199">
        <f t="shared" si="28"/>
        <v>0</v>
      </c>
      <c r="H112" s="199">
        <f t="shared" si="29"/>
        <v>0</v>
      </c>
      <c r="I112" s="199">
        <f t="shared" si="30"/>
        <v>0</v>
      </c>
      <c r="J112" s="199">
        <f t="shared" si="31"/>
        <v>0</v>
      </c>
      <c r="K112" s="199">
        <f t="shared" si="32"/>
        <v>0</v>
      </c>
      <c r="L112" s="199">
        <f t="shared" si="33"/>
        <v>0</v>
      </c>
      <c r="M112" s="199">
        <f t="shared" si="34"/>
        <v>0</v>
      </c>
      <c r="N112" s="199">
        <f t="shared" si="23"/>
        <v>0</v>
      </c>
      <c r="O112" s="199"/>
      <c r="P112" s="156"/>
      <c r="Q112" s="156"/>
    </row>
    <row r="113" spans="1:17" ht="15" hidden="1">
      <c r="A113" s="37" t="s">
        <v>493</v>
      </c>
      <c r="B113" s="38" t="s">
        <v>338</v>
      </c>
      <c r="C113" s="199">
        <f t="shared" si="24"/>
        <v>0</v>
      </c>
      <c r="D113" s="199">
        <f t="shared" si="25"/>
        <v>0</v>
      </c>
      <c r="E113" s="199">
        <f t="shared" si="26"/>
        <v>0</v>
      </c>
      <c r="F113" s="199">
        <f t="shared" si="27"/>
        <v>0</v>
      </c>
      <c r="G113" s="199">
        <f t="shared" si="28"/>
        <v>0</v>
      </c>
      <c r="H113" s="199">
        <f t="shared" si="29"/>
        <v>0</v>
      </c>
      <c r="I113" s="199">
        <f t="shared" si="30"/>
        <v>0</v>
      </c>
      <c r="J113" s="199">
        <f t="shared" si="31"/>
        <v>0</v>
      </c>
      <c r="K113" s="199">
        <f t="shared" si="32"/>
        <v>0</v>
      </c>
      <c r="L113" s="199">
        <f t="shared" si="33"/>
        <v>0</v>
      </c>
      <c r="M113" s="199">
        <f t="shared" si="34"/>
        <v>0</v>
      </c>
      <c r="N113" s="199">
        <f t="shared" si="23"/>
        <v>0</v>
      </c>
      <c r="O113" s="199"/>
      <c r="P113" s="156"/>
      <c r="Q113" s="156"/>
    </row>
    <row r="114" spans="1:17" ht="15" hidden="1">
      <c r="A114" s="36" t="s">
        <v>339</v>
      </c>
      <c r="B114" s="5" t="s">
        <v>340</v>
      </c>
      <c r="C114" s="199">
        <f t="shared" si="24"/>
        <v>0</v>
      </c>
      <c r="D114" s="199">
        <f t="shared" si="25"/>
        <v>0</v>
      </c>
      <c r="E114" s="199">
        <f t="shared" si="26"/>
        <v>0</v>
      </c>
      <c r="F114" s="199">
        <f t="shared" si="27"/>
        <v>0</v>
      </c>
      <c r="G114" s="199">
        <f t="shared" si="28"/>
        <v>0</v>
      </c>
      <c r="H114" s="199">
        <f t="shared" si="29"/>
        <v>0</v>
      </c>
      <c r="I114" s="199">
        <f t="shared" si="30"/>
        <v>0</v>
      </c>
      <c r="J114" s="199">
        <f t="shared" si="31"/>
        <v>0</v>
      </c>
      <c r="K114" s="199">
        <f t="shared" si="32"/>
        <v>0</v>
      </c>
      <c r="L114" s="199">
        <f t="shared" si="33"/>
        <v>0</v>
      </c>
      <c r="M114" s="199">
        <f t="shared" si="34"/>
        <v>0</v>
      </c>
      <c r="N114" s="199">
        <f t="shared" si="23"/>
        <v>0</v>
      </c>
      <c r="O114" s="199"/>
      <c r="P114" s="156"/>
      <c r="Q114" s="156"/>
    </row>
    <row r="115" spans="1:17" ht="15" hidden="1">
      <c r="A115" s="13" t="s">
        <v>341</v>
      </c>
      <c r="B115" s="5" t="s">
        <v>342</v>
      </c>
      <c r="C115" s="199">
        <f t="shared" si="24"/>
        <v>0</v>
      </c>
      <c r="D115" s="199">
        <f t="shared" si="25"/>
        <v>0</v>
      </c>
      <c r="E115" s="199">
        <f t="shared" si="26"/>
        <v>0</v>
      </c>
      <c r="F115" s="199">
        <f t="shared" si="27"/>
        <v>0</v>
      </c>
      <c r="G115" s="199">
        <f t="shared" si="28"/>
        <v>0</v>
      </c>
      <c r="H115" s="199">
        <f t="shared" si="29"/>
        <v>0</v>
      </c>
      <c r="I115" s="199">
        <f t="shared" si="30"/>
        <v>0</v>
      </c>
      <c r="J115" s="199">
        <f t="shared" si="31"/>
        <v>0</v>
      </c>
      <c r="K115" s="199">
        <f t="shared" si="32"/>
        <v>0</v>
      </c>
      <c r="L115" s="199">
        <f t="shared" si="33"/>
        <v>0</v>
      </c>
      <c r="M115" s="199">
        <f t="shared" si="34"/>
        <v>0</v>
      </c>
      <c r="N115" s="199">
        <f t="shared" si="23"/>
        <v>0</v>
      </c>
      <c r="O115" s="199"/>
      <c r="P115" s="156"/>
      <c r="Q115" s="156"/>
    </row>
    <row r="116" spans="1:17" ht="15" hidden="1">
      <c r="A116" s="36" t="s">
        <v>529</v>
      </c>
      <c r="B116" s="5" t="s">
        <v>343</v>
      </c>
      <c r="C116" s="199">
        <f t="shared" si="24"/>
        <v>0</v>
      </c>
      <c r="D116" s="199">
        <f t="shared" si="25"/>
        <v>0</v>
      </c>
      <c r="E116" s="199">
        <f t="shared" si="26"/>
        <v>0</v>
      </c>
      <c r="F116" s="199">
        <f t="shared" si="27"/>
        <v>0</v>
      </c>
      <c r="G116" s="199">
        <f t="shared" si="28"/>
        <v>0</v>
      </c>
      <c r="H116" s="199">
        <f t="shared" si="29"/>
        <v>0</v>
      </c>
      <c r="I116" s="199">
        <f t="shared" si="30"/>
        <v>0</v>
      </c>
      <c r="J116" s="199">
        <f t="shared" si="31"/>
        <v>0</v>
      </c>
      <c r="K116" s="199">
        <f t="shared" si="32"/>
        <v>0</v>
      </c>
      <c r="L116" s="199">
        <f t="shared" si="33"/>
        <v>0</v>
      </c>
      <c r="M116" s="199">
        <f t="shared" si="34"/>
        <v>0</v>
      </c>
      <c r="N116" s="199">
        <f t="shared" si="23"/>
        <v>0</v>
      </c>
      <c r="O116" s="199"/>
      <c r="P116" s="156"/>
      <c r="Q116" s="156"/>
    </row>
    <row r="117" spans="1:17" ht="15" hidden="1">
      <c r="A117" s="36" t="s">
        <v>498</v>
      </c>
      <c r="B117" s="5" t="s">
        <v>344</v>
      </c>
      <c r="C117" s="199">
        <f t="shared" si="24"/>
        <v>0</v>
      </c>
      <c r="D117" s="199">
        <f t="shared" si="25"/>
        <v>0</v>
      </c>
      <c r="E117" s="199">
        <f t="shared" si="26"/>
        <v>0</v>
      </c>
      <c r="F117" s="199">
        <f t="shared" si="27"/>
        <v>0</v>
      </c>
      <c r="G117" s="199">
        <f t="shared" si="28"/>
        <v>0</v>
      </c>
      <c r="H117" s="199">
        <f t="shared" si="29"/>
        <v>0</v>
      </c>
      <c r="I117" s="199">
        <f t="shared" si="30"/>
        <v>0</v>
      </c>
      <c r="J117" s="199">
        <f t="shared" si="31"/>
        <v>0</v>
      </c>
      <c r="K117" s="199">
        <f t="shared" si="32"/>
        <v>0</v>
      </c>
      <c r="L117" s="199">
        <f t="shared" si="33"/>
        <v>0</v>
      </c>
      <c r="M117" s="199">
        <f t="shared" si="34"/>
        <v>0</v>
      </c>
      <c r="N117" s="199">
        <f t="shared" si="23"/>
        <v>0</v>
      </c>
      <c r="O117" s="199"/>
      <c r="P117" s="156"/>
      <c r="Q117" s="156"/>
    </row>
    <row r="118" spans="1:17" ht="15" hidden="1">
      <c r="A118" s="37" t="s">
        <v>499</v>
      </c>
      <c r="B118" s="38" t="s">
        <v>348</v>
      </c>
      <c r="C118" s="199">
        <f t="shared" si="24"/>
        <v>0</v>
      </c>
      <c r="D118" s="199">
        <f t="shared" si="25"/>
        <v>0</v>
      </c>
      <c r="E118" s="199">
        <f t="shared" si="26"/>
        <v>0</v>
      </c>
      <c r="F118" s="199">
        <f t="shared" si="27"/>
        <v>0</v>
      </c>
      <c r="G118" s="199">
        <f t="shared" si="28"/>
        <v>0</v>
      </c>
      <c r="H118" s="199">
        <f t="shared" si="29"/>
        <v>0</v>
      </c>
      <c r="I118" s="199">
        <f t="shared" si="30"/>
        <v>0</v>
      </c>
      <c r="J118" s="199">
        <f t="shared" si="31"/>
        <v>0</v>
      </c>
      <c r="K118" s="199">
        <f t="shared" si="32"/>
        <v>0</v>
      </c>
      <c r="L118" s="199">
        <f t="shared" si="33"/>
        <v>0</v>
      </c>
      <c r="M118" s="199">
        <f t="shared" si="34"/>
        <v>0</v>
      </c>
      <c r="N118" s="199">
        <f t="shared" si="23"/>
        <v>0</v>
      </c>
      <c r="O118" s="199"/>
      <c r="P118" s="156"/>
      <c r="Q118" s="156"/>
    </row>
    <row r="119" spans="1:17" ht="15" hidden="1">
      <c r="A119" s="13" t="s">
        <v>349</v>
      </c>
      <c r="B119" s="5" t="s">
        <v>350</v>
      </c>
      <c r="C119" s="199">
        <f t="shared" si="24"/>
        <v>0</v>
      </c>
      <c r="D119" s="199">
        <f t="shared" si="25"/>
        <v>0</v>
      </c>
      <c r="E119" s="199">
        <f t="shared" si="26"/>
        <v>0</v>
      </c>
      <c r="F119" s="199">
        <f t="shared" si="27"/>
        <v>0</v>
      </c>
      <c r="G119" s="199">
        <f t="shared" si="28"/>
        <v>0</v>
      </c>
      <c r="H119" s="199">
        <f t="shared" si="29"/>
        <v>0</v>
      </c>
      <c r="I119" s="199">
        <f t="shared" si="30"/>
        <v>0</v>
      </c>
      <c r="J119" s="199">
        <f t="shared" si="31"/>
        <v>0</v>
      </c>
      <c r="K119" s="199">
        <f t="shared" si="32"/>
        <v>0</v>
      </c>
      <c r="L119" s="199">
        <f t="shared" si="33"/>
        <v>0</v>
      </c>
      <c r="M119" s="199">
        <f t="shared" si="34"/>
        <v>0</v>
      </c>
      <c r="N119" s="199">
        <f t="shared" si="23"/>
        <v>0</v>
      </c>
      <c r="O119" s="199"/>
      <c r="P119" s="156"/>
      <c r="Q119" s="156"/>
    </row>
    <row r="120" spans="1:17" ht="15.75">
      <c r="A120" s="39" t="s">
        <v>533</v>
      </c>
      <c r="B120" s="40" t="s">
        <v>351</v>
      </c>
      <c r="C120" s="199">
        <f t="shared" si="24"/>
        <v>148059.66666666666</v>
      </c>
      <c r="D120" s="199">
        <f t="shared" si="25"/>
        <v>148059.66666666666</v>
      </c>
      <c r="E120" s="199">
        <f t="shared" si="26"/>
        <v>148059.66666666666</v>
      </c>
      <c r="F120" s="199">
        <f t="shared" si="27"/>
        <v>148059.66666666666</v>
      </c>
      <c r="G120" s="199">
        <f t="shared" si="28"/>
        <v>148059.66666666666</v>
      </c>
      <c r="H120" s="199">
        <f t="shared" si="29"/>
        <v>148059.66666666666</v>
      </c>
      <c r="I120" s="199">
        <f t="shared" si="30"/>
        <v>148059.66666666666</v>
      </c>
      <c r="J120" s="199">
        <f t="shared" si="31"/>
        <v>148059.66666666666</v>
      </c>
      <c r="K120" s="199">
        <f t="shared" si="32"/>
        <v>148059.66666666666</v>
      </c>
      <c r="L120" s="199">
        <f t="shared" si="33"/>
        <v>148059.66666666666</v>
      </c>
      <c r="M120" s="199">
        <f t="shared" si="34"/>
        <v>148059.66666666666</v>
      </c>
      <c r="N120" s="199">
        <f t="shared" si="23"/>
        <v>148059.66666666666</v>
      </c>
      <c r="O120" s="202">
        <f>SUM(O109)</f>
        <v>1776716</v>
      </c>
      <c r="P120" s="156"/>
      <c r="Q120" s="156"/>
    </row>
    <row r="121" spans="1:17" ht="15.75">
      <c r="A121" s="161" t="s">
        <v>569</v>
      </c>
      <c r="B121" s="162"/>
      <c r="C121" s="199">
        <f t="shared" si="24"/>
        <v>29180537.666666668</v>
      </c>
      <c r="D121" s="199">
        <f t="shared" si="25"/>
        <v>29180537.666666668</v>
      </c>
      <c r="E121" s="199">
        <f t="shared" si="26"/>
        <v>29180537.666666668</v>
      </c>
      <c r="F121" s="199">
        <f t="shared" si="27"/>
        <v>29180537.666666668</v>
      </c>
      <c r="G121" s="199">
        <f t="shared" si="28"/>
        <v>29180537.666666668</v>
      </c>
      <c r="H121" s="199">
        <f t="shared" si="29"/>
        <v>29180537.666666668</v>
      </c>
      <c r="I121" s="199">
        <f t="shared" si="30"/>
        <v>29180537.666666668</v>
      </c>
      <c r="J121" s="199">
        <f t="shared" si="31"/>
        <v>29180537.666666668</v>
      </c>
      <c r="K121" s="199">
        <f t="shared" si="32"/>
        <v>29180537.666666668</v>
      </c>
      <c r="L121" s="199">
        <f t="shared" si="33"/>
        <v>29180537.666666668</v>
      </c>
      <c r="M121" s="199">
        <f t="shared" si="34"/>
        <v>29180537.666666668</v>
      </c>
      <c r="N121" s="199">
        <f t="shared" si="23"/>
        <v>29180537.666666668</v>
      </c>
      <c r="O121" s="203">
        <f>SUM(O97+O120)</f>
        <v>350166452</v>
      </c>
      <c r="P121" s="156"/>
      <c r="Q121" s="156"/>
    </row>
    <row r="122" spans="1:17" ht="25.5">
      <c r="A122" s="157" t="s">
        <v>172</v>
      </c>
      <c r="B122" s="158" t="s">
        <v>616</v>
      </c>
      <c r="C122" s="199">
        <f t="shared" si="24"/>
        <v>0</v>
      </c>
      <c r="D122" s="199">
        <f t="shared" si="25"/>
        <v>0</v>
      </c>
      <c r="E122" s="199">
        <f t="shared" si="26"/>
        <v>0</v>
      </c>
      <c r="F122" s="199">
        <f t="shared" si="27"/>
        <v>0</v>
      </c>
      <c r="G122" s="199">
        <f t="shared" si="28"/>
        <v>0</v>
      </c>
      <c r="H122" s="199">
        <f t="shared" si="29"/>
        <v>0</v>
      </c>
      <c r="I122" s="199">
        <f t="shared" si="30"/>
        <v>0</v>
      </c>
      <c r="J122" s="199">
        <f t="shared" si="31"/>
        <v>0</v>
      </c>
      <c r="K122" s="199">
        <f t="shared" si="32"/>
        <v>0</v>
      </c>
      <c r="L122" s="199">
        <f t="shared" si="33"/>
        <v>0</v>
      </c>
      <c r="M122" s="199">
        <f t="shared" si="34"/>
        <v>0</v>
      </c>
      <c r="N122" s="199">
        <f t="shared" si="23"/>
        <v>0</v>
      </c>
      <c r="O122" s="204"/>
      <c r="P122" s="156"/>
      <c r="Q122" s="156"/>
    </row>
    <row r="123" spans="1:17" ht="15">
      <c r="A123" s="30" t="s">
        <v>352</v>
      </c>
      <c r="B123" s="6" t="s">
        <v>353</v>
      </c>
      <c r="C123" s="199">
        <f t="shared" si="24"/>
        <v>3151588.75</v>
      </c>
      <c r="D123" s="199">
        <f t="shared" si="25"/>
        <v>3151588.75</v>
      </c>
      <c r="E123" s="199">
        <f t="shared" si="26"/>
        <v>3151588.75</v>
      </c>
      <c r="F123" s="199">
        <f t="shared" si="27"/>
        <v>3151588.75</v>
      </c>
      <c r="G123" s="199">
        <f t="shared" si="28"/>
        <v>3151588.75</v>
      </c>
      <c r="H123" s="199">
        <f t="shared" si="29"/>
        <v>3151588.75</v>
      </c>
      <c r="I123" s="199">
        <f t="shared" si="30"/>
        <v>3151588.75</v>
      </c>
      <c r="J123" s="199">
        <f t="shared" si="31"/>
        <v>3151588.75</v>
      </c>
      <c r="K123" s="199">
        <f t="shared" si="32"/>
        <v>3151588.75</v>
      </c>
      <c r="L123" s="199">
        <f t="shared" si="33"/>
        <v>3151588.75</v>
      </c>
      <c r="M123" s="199">
        <f t="shared" si="34"/>
        <v>3151588.75</v>
      </c>
      <c r="N123" s="199">
        <f t="shared" si="23"/>
        <v>3151588.75</v>
      </c>
      <c r="O123" s="199">
        <v>37819065</v>
      </c>
      <c r="P123" s="156"/>
      <c r="Q123" s="156"/>
    </row>
    <row r="124" spans="1:17" ht="15">
      <c r="A124" s="5" t="s">
        <v>354</v>
      </c>
      <c r="B124" s="6" t="s">
        <v>355</v>
      </c>
      <c r="C124" s="199">
        <f t="shared" si="24"/>
        <v>0</v>
      </c>
      <c r="D124" s="199">
        <f t="shared" si="25"/>
        <v>0</v>
      </c>
      <c r="E124" s="199">
        <f t="shared" si="26"/>
        <v>0</v>
      </c>
      <c r="F124" s="199">
        <f t="shared" si="27"/>
        <v>0</v>
      </c>
      <c r="G124" s="199">
        <f t="shared" si="28"/>
        <v>0</v>
      </c>
      <c r="H124" s="199">
        <f t="shared" si="29"/>
        <v>0</v>
      </c>
      <c r="I124" s="199">
        <f t="shared" si="30"/>
        <v>0</v>
      </c>
      <c r="J124" s="199">
        <f t="shared" si="31"/>
        <v>0</v>
      </c>
      <c r="K124" s="199">
        <f t="shared" si="32"/>
        <v>0</v>
      </c>
      <c r="L124" s="199">
        <f t="shared" si="33"/>
        <v>0</v>
      </c>
      <c r="M124" s="199">
        <f t="shared" si="34"/>
        <v>0</v>
      </c>
      <c r="N124" s="199">
        <f t="shared" si="23"/>
        <v>0</v>
      </c>
      <c r="O124" s="199"/>
      <c r="P124" s="156"/>
      <c r="Q124" s="156"/>
    </row>
    <row r="125" spans="1:17" ht="15">
      <c r="A125" s="5" t="s">
        <v>356</v>
      </c>
      <c r="B125" s="6" t="s">
        <v>357</v>
      </c>
      <c r="C125" s="199">
        <f t="shared" si="24"/>
        <v>399900.8333333333</v>
      </c>
      <c r="D125" s="199">
        <f t="shared" si="25"/>
        <v>399900.8333333333</v>
      </c>
      <c r="E125" s="199">
        <f t="shared" si="26"/>
        <v>399900.8333333333</v>
      </c>
      <c r="F125" s="199">
        <f t="shared" si="27"/>
        <v>399900.8333333333</v>
      </c>
      <c r="G125" s="199">
        <f t="shared" si="28"/>
        <v>399900.8333333333</v>
      </c>
      <c r="H125" s="199">
        <f t="shared" si="29"/>
        <v>399900.8333333333</v>
      </c>
      <c r="I125" s="199">
        <f t="shared" si="30"/>
        <v>399900.8333333333</v>
      </c>
      <c r="J125" s="199">
        <f t="shared" si="31"/>
        <v>399900.8333333333</v>
      </c>
      <c r="K125" s="199">
        <f t="shared" si="32"/>
        <v>399900.8333333333</v>
      </c>
      <c r="L125" s="199">
        <f t="shared" si="33"/>
        <v>399900.8333333333</v>
      </c>
      <c r="M125" s="199">
        <f t="shared" si="34"/>
        <v>399900.8333333333</v>
      </c>
      <c r="N125" s="199">
        <f t="shared" si="23"/>
        <v>399900.8333333333</v>
      </c>
      <c r="O125" s="199">
        <v>4798810</v>
      </c>
      <c r="P125" s="156"/>
      <c r="Q125" s="156"/>
    </row>
    <row r="126" spans="1:17" ht="15">
      <c r="A126" s="5" t="s">
        <v>358</v>
      </c>
      <c r="B126" s="6" t="s">
        <v>359</v>
      </c>
      <c r="C126" s="199">
        <f t="shared" si="24"/>
        <v>150000</v>
      </c>
      <c r="D126" s="199">
        <f t="shared" si="25"/>
        <v>150000</v>
      </c>
      <c r="E126" s="199">
        <f t="shared" si="26"/>
        <v>150000</v>
      </c>
      <c r="F126" s="199">
        <f t="shared" si="27"/>
        <v>150000</v>
      </c>
      <c r="G126" s="199">
        <f t="shared" si="28"/>
        <v>150000</v>
      </c>
      <c r="H126" s="199">
        <f t="shared" si="29"/>
        <v>150000</v>
      </c>
      <c r="I126" s="199">
        <f t="shared" si="30"/>
        <v>150000</v>
      </c>
      <c r="J126" s="199">
        <f t="shared" si="31"/>
        <v>150000</v>
      </c>
      <c r="K126" s="199">
        <f t="shared" si="32"/>
        <v>150000</v>
      </c>
      <c r="L126" s="199">
        <f t="shared" si="33"/>
        <v>150000</v>
      </c>
      <c r="M126" s="199">
        <f t="shared" si="34"/>
        <v>150000</v>
      </c>
      <c r="N126" s="199">
        <f t="shared" si="23"/>
        <v>150000</v>
      </c>
      <c r="O126" s="199">
        <v>1800000</v>
      </c>
      <c r="P126" s="156"/>
      <c r="Q126" s="156"/>
    </row>
    <row r="127" spans="1:17" ht="15">
      <c r="A127" s="5" t="s">
        <v>360</v>
      </c>
      <c r="B127" s="6" t="s">
        <v>361</v>
      </c>
      <c r="C127" s="199">
        <f t="shared" si="24"/>
        <v>0</v>
      </c>
      <c r="D127" s="199">
        <f t="shared" si="25"/>
        <v>0</v>
      </c>
      <c r="E127" s="199">
        <f t="shared" si="26"/>
        <v>0</v>
      </c>
      <c r="F127" s="199">
        <f t="shared" si="27"/>
        <v>0</v>
      </c>
      <c r="G127" s="199">
        <f t="shared" si="28"/>
        <v>0</v>
      </c>
      <c r="H127" s="199">
        <f t="shared" si="29"/>
        <v>0</v>
      </c>
      <c r="I127" s="199">
        <f t="shared" si="30"/>
        <v>0</v>
      </c>
      <c r="J127" s="199">
        <f t="shared" si="31"/>
        <v>0</v>
      </c>
      <c r="K127" s="199">
        <f t="shared" si="32"/>
        <v>0</v>
      </c>
      <c r="L127" s="199">
        <f t="shared" si="33"/>
        <v>0</v>
      </c>
      <c r="M127" s="199">
        <f t="shared" si="34"/>
        <v>0</v>
      </c>
      <c r="N127" s="199">
        <f t="shared" si="23"/>
        <v>0</v>
      </c>
      <c r="O127" s="199"/>
      <c r="P127" s="156"/>
      <c r="Q127" s="156"/>
    </row>
    <row r="128" spans="1:17" ht="15">
      <c r="A128" s="5" t="s">
        <v>362</v>
      </c>
      <c r="B128" s="6" t="s">
        <v>363</v>
      </c>
      <c r="C128" s="199">
        <f t="shared" si="24"/>
        <v>0</v>
      </c>
      <c r="D128" s="199">
        <f t="shared" si="25"/>
        <v>0</v>
      </c>
      <c r="E128" s="199">
        <f t="shared" si="26"/>
        <v>0</v>
      </c>
      <c r="F128" s="199">
        <f t="shared" si="27"/>
        <v>0</v>
      </c>
      <c r="G128" s="199">
        <f t="shared" si="28"/>
        <v>0</v>
      </c>
      <c r="H128" s="199">
        <f t="shared" si="29"/>
        <v>0</v>
      </c>
      <c r="I128" s="199">
        <f t="shared" si="30"/>
        <v>0</v>
      </c>
      <c r="J128" s="199">
        <f t="shared" si="31"/>
        <v>0</v>
      </c>
      <c r="K128" s="199">
        <f t="shared" si="32"/>
        <v>0</v>
      </c>
      <c r="L128" s="199">
        <f t="shared" si="33"/>
        <v>0</v>
      </c>
      <c r="M128" s="199">
        <f t="shared" si="34"/>
        <v>0</v>
      </c>
      <c r="N128" s="199">
        <f t="shared" si="23"/>
        <v>0</v>
      </c>
      <c r="O128" s="199"/>
      <c r="P128" s="156"/>
      <c r="Q128" s="156"/>
    </row>
    <row r="129" spans="1:17" ht="15">
      <c r="A129" s="7" t="s">
        <v>572</v>
      </c>
      <c r="B129" s="8" t="s">
        <v>364</v>
      </c>
      <c r="C129" s="199">
        <f t="shared" si="24"/>
        <v>3701489.5833333335</v>
      </c>
      <c r="D129" s="199">
        <f t="shared" si="25"/>
        <v>3701489.5833333335</v>
      </c>
      <c r="E129" s="199">
        <f t="shared" si="26"/>
        <v>3701489.5833333335</v>
      </c>
      <c r="F129" s="199">
        <f t="shared" si="27"/>
        <v>3701489.5833333335</v>
      </c>
      <c r="G129" s="199">
        <f t="shared" si="28"/>
        <v>3701489.5833333335</v>
      </c>
      <c r="H129" s="199">
        <f t="shared" si="29"/>
        <v>3701489.5833333335</v>
      </c>
      <c r="I129" s="199">
        <f t="shared" si="30"/>
        <v>3701489.5833333335</v>
      </c>
      <c r="J129" s="199">
        <f t="shared" si="31"/>
        <v>3701489.5833333335</v>
      </c>
      <c r="K129" s="199">
        <f t="shared" si="32"/>
        <v>3701489.5833333335</v>
      </c>
      <c r="L129" s="199">
        <f t="shared" si="33"/>
        <v>3701489.5833333335</v>
      </c>
      <c r="M129" s="199">
        <f t="shared" si="34"/>
        <v>3701489.5833333335</v>
      </c>
      <c r="N129" s="199">
        <f t="shared" si="23"/>
        <v>3701489.5833333335</v>
      </c>
      <c r="O129" s="200">
        <f>SUM(O123:O128)</f>
        <v>44417875</v>
      </c>
      <c r="P129" s="156"/>
      <c r="Q129" s="156"/>
    </row>
    <row r="130" spans="1:17" ht="15">
      <c r="A130" s="5" t="s">
        <v>365</v>
      </c>
      <c r="B130" s="6" t="s">
        <v>366</v>
      </c>
      <c r="C130" s="199">
        <f t="shared" si="24"/>
        <v>0</v>
      </c>
      <c r="D130" s="199">
        <f t="shared" si="25"/>
        <v>0</v>
      </c>
      <c r="E130" s="199">
        <f t="shared" si="26"/>
        <v>0</v>
      </c>
      <c r="F130" s="199">
        <f t="shared" si="27"/>
        <v>0</v>
      </c>
      <c r="G130" s="199">
        <f t="shared" si="28"/>
        <v>0</v>
      </c>
      <c r="H130" s="199">
        <f t="shared" si="29"/>
        <v>0</v>
      </c>
      <c r="I130" s="199">
        <f t="shared" si="30"/>
        <v>0</v>
      </c>
      <c r="J130" s="199">
        <f t="shared" si="31"/>
        <v>0</v>
      </c>
      <c r="K130" s="199">
        <f t="shared" si="32"/>
        <v>0</v>
      </c>
      <c r="L130" s="199">
        <f t="shared" si="33"/>
        <v>0</v>
      </c>
      <c r="M130" s="199">
        <f t="shared" si="34"/>
        <v>0</v>
      </c>
      <c r="N130" s="199">
        <f t="shared" si="23"/>
        <v>0</v>
      </c>
      <c r="O130" s="199"/>
      <c r="P130" s="156"/>
      <c r="Q130" s="156"/>
    </row>
    <row r="131" spans="1:17" ht="30">
      <c r="A131" s="5" t="s">
        <v>367</v>
      </c>
      <c r="B131" s="6" t="s">
        <v>368</v>
      </c>
      <c r="C131" s="199">
        <f t="shared" si="24"/>
        <v>0</v>
      </c>
      <c r="D131" s="199">
        <f t="shared" si="25"/>
        <v>0</v>
      </c>
      <c r="E131" s="199">
        <f t="shared" si="26"/>
        <v>0</v>
      </c>
      <c r="F131" s="199">
        <f t="shared" si="27"/>
        <v>0</v>
      </c>
      <c r="G131" s="199">
        <f t="shared" si="28"/>
        <v>0</v>
      </c>
      <c r="H131" s="199">
        <f t="shared" si="29"/>
        <v>0</v>
      </c>
      <c r="I131" s="199">
        <f t="shared" si="30"/>
        <v>0</v>
      </c>
      <c r="J131" s="199">
        <f t="shared" si="31"/>
        <v>0</v>
      </c>
      <c r="K131" s="199">
        <f t="shared" si="32"/>
        <v>0</v>
      </c>
      <c r="L131" s="199">
        <f t="shared" si="33"/>
        <v>0</v>
      </c>
      <c r="M131" s="199">
        <f t="shared" si="34"/>
        <v>0</v>
      </c>
      <c r="N131" s="199">
        <f t="shared" si="23"/>
        <v>0</v>
      </c>
      <c r="O131" s="199"/>
      <c r="P131" s="156"/>
      <c r="Q131" s="156"/>
    </row>
    <row r="132" spans="1:17" ht="30">
      <c r="A132" s="5" t="s">
        <v>534</v>
      </c>
      <c r="B132" s="6" t="s">
        <v>369</v>
      </c>
      <c r="C132" s="199">
        <f t="shared" si="24"/>
        <v>0</v>
      </c>
      <c r="D132" s="199">
        <f t="shared" si="25"/>
        <v>0</v>
      </c>
      <c r="E132" s="199">
        <f t="shared" si="26"/>
        <v>0</v>
      </c>
      <c r="F132" s="199">
        <f t="shared" si="27"/>
        <v>0</v>
      </c>
      <c r="G132" s="199">
        <f t="shared" si="28"/>
        <v>0</v>
      </c>
      <c r="H132" s="199">
        <f t="shared" si="29"/>
        <v>0</v>
      </c>
      <c r="I132" s="199">
        <f t="shared" si="30"/>
        <v>0</v>
      </c>
      <c r="J132" s="199">
        <f t="shared" si="31"/>
        <v>0</v>
      </c>
      <c r="K132" s="199">
        <f t="shared" si="32"/>
        <v>0</v>
      </c>
      <c r="L132" s="199">
        <f t="shared" si="33"/>
        <v>0</v>
      </c>
      <c r="M132" s="199">
        <f t="shared" si="34"/>
        <v>0</v>
      </c>
      <c r="N132" s="199">
        <f t="shared" si="23"/>
        <v>0</v>
      </c>
      <c r="O132" s="199"/>
      <c r="P132" s="156"/>
      <c r="Q132" s="156"/>
    </row>
    <row r="133" spans="1:17" ht="30">
      <c r="A133" s="5" t="s">
        <v>535</v>
      </c>
      <c r="B133" s="6" t="s">
        <v>370</v>
      </c>
      <c r="C133" s="199">
        <f t="shared" si="24"/>
        <v>0</v>
      </c>
      <c r="D133" s="199">
        <f t="shared" si="25"/>
        <v>0</v>
      </c>
      <c r="E133" s="199">
        <f t="shared" si="26"/>
        <v>0</v>
      </c>
      <c r="F133" s="199">
        <f t="shared" si="27"/>
        <v>0</v>
      </c>
      <c r="G133" s="199">
        <f t="shared" si="28"/>
        <v>0</v>
      </c>
      <c r="H133" s="199">
        <f t="shared" si="29"/>
        <v>0</v>
      </c>
      <c r="I133" s="199">
        <f t="shared" si="30"/>
        <v>0</v>
      </c>
      <c r="J133" s="199">
        <f t="shared" si="31"/>
        <v>0</v>
      </c>
      <c r="K133" s="199">
        <f t="shared" si="32"/>
        <v>0</v>
      </c>
      <c r="L133" s="199">
        <f t="shared" si="33"/>
        <v>0</v>
      </c>
      <c r="M133" s="199">
        <f t="shared" si="34"/>
        <v>0</v>
      </c>
      <c r="N133" s="199">
        <f t="shared" si="23"/>
        <v>0</v>
      </c>
      <c r="O133" s="199"/>
      <c r="P133" s="156"/>
      <c r="Q133" s="156"/>
    </row>
    <row r="134" spans="1:17" ht="15">
      <c r="A134" s="5" t="s">
        <v>536</v>
      </c>
      <c r="B134" s="6" t="s">
        <v>371</v>
      </c>
      <c r="C134" s="199">
        <f t="shared" si="24"/>
        <v>501548.3333333333</v>
      </c>
      <c r="D134" s="199">
        <f t="shared" si="25"/>
        <v>501548.3333333333</v>
      </c>
      <c r="E134" s="199">
        <f t="shared" si="26"/>
        <v>501548.3333333333</v>
      </c>
      <c r="F134" s="199">
        <f t="shared" si="27"/>
        <v>501548.3333333333</v>
      </c>
      <c r="G134" s="199">
        <f t="shared" si="28"/>
        <v>501548.3333333333</v>
      </c>
      <c r="H134" s="199">
        <f t="shared" si="29"/>
        <v>501548.3333333333</v>
      </c>
      <c r="I134" s="199">
        <f t="shared" si="30"/>
        <v>501548.3333333333</v>
      </c>
      <c r="J134" s="199">
        <f t="shared" si="31"/>
        <v>501548.3333333333</v>
      </c>
      <c r="K134" s="199">
        <f t="shared" si="32"/>
        <v>501548.3333333333</v>
      </c>
      <c r="L134" s="199">
        <f t="shared" si="33"/>
        <v>501548.3333333333</v>
      </c>
      <c r="M134" s="199">
        <f t="shared" si="34"/>
        <v>501548.3333333333</v>
      </c>
      <c r="N134" s="199">
        <f aca="true" t="shared" si="35" ref="N134:N197">SUM(O134/12)</f>
        <v>501548.3333333333</v>
      </c>
      <c r="O134" s="205">
        <v>6018580</v>
      </c>
      <c r="P134" s="156"/>
      <c r="Q134" s="156"/>
    </row>
    <row r="135" spans="1:17" ht="15">
      <c r="A135" s="38" t="s">
        <v>573</v>
      </c>
      <c r="B135" s="50" t="s">
        <v>372</v>
      </c>
      <c r="C135" s="199">
        <f t="shared" si="24"/>
        <v>4203037.916666667</v>
      </c>
      <c r="D135" s="199">
        <f t="shared" si="25"/>
        <v>4203037.916666667</v>
      </c>
      <c r="E135" s="199">
        <f t="shared" si="26"/>
        <v>4203037.916666667</v>
      </c>
      <c r="F135" s="199">
        <f t="shared" si="27"/>
        <v>4203037.916666667</v>
      </c>
      <c r="G135" s="199">
        <f t="shared" si="28"/>
        <v>4203037.916666667</v>
      </c>
      <c r="H135" s="199">
        <f t="shared" si="29"/>
        <v>4203037.916666667</v>
      </c>
      <c r="I135" s="199">
        <f t="shared" si="30"/>
        <v>4203037.916666667</v>
      </c>
      <c r="J135" s="199">
        <f t="shared" si="31"/>
        <v>4203037.916666667</v>
      </c>
      <c r="K135" s="199">
        <f t="shared" si="32"/>
        <v>4203037.916666667</v>
      </c>
      <c r="L135" s="199">
        <f t="shared" si="33"/>
        <v>4203037.916666667</v>
      </c>
      <c r="M135" s="199">
        <f t="shared" si="34"/>
        <v>4203037.916666667</v>
      </c>
      <c r="N135" s="199">
        <f t="shared" si="35"/>
        <v>4203037.916666667</v>
      </c>
      <c r="O135" s="200">
        <f>SUM(O129+O130+O131+O132+O133+O134)</f>
        <v>50436455</v>
      </c>
      <c r="P135" s="156"/>
      <c r="Q135" s="156"/>
    </row>
    <row r="136" spans="1:17" ht="15">
      <c r="A136" s="5" t="s">
        <v>540</v>
      </c>
      <c r="B136" s="6" t="s">
        <v>381</v>
      </c>
      <c r="C136" s="199">
        <f t="shared" si="24"/>
        <v>0</v>
      </c>
      <c r="D136" s="199">
        <f t="shared" si="25"/>
        <v>0</v>
      </c>
      <c r="E136" s="199">
        <f t="shared" si="26"/>
        <v>0</v>
      </c>
      <c r="F136" s="199">
        <f t="shared" si="27"/>
        <v>0</v>
      </c>
      <c r="G136" s="199">
        <f t="shared" si="28"/>
        <v>0</v>
      </c>
      <c r="H136" s="199">
        <f t="shared" si="29"/>
        <v>0</v>
      </c>
      <c r="I136" s="199">
        <f t="shared" si="30"/>
        <v>0</v>
      </c>
      <c r="J136" s="199">
        <f t="shared" si="31"/>
        <v>0</v>
      </c>
      <c r="K136" s="199">
        <f t="shared" si="32"/>
        <v>0</v>
      </c>
      <c r="L136" s="199">
        <f t="shared" si="33"/>
        <v>0</v>
      </c>
      <c r="M136" s="199">
        <f t="shared" si="34"/>
        <v>0</v>
      </c>
      <c r="N136" s="199">
        <f t="shared" si="35"/>
        <v>0</v>
      </c>
      <c r="O136" s="199"/>
      <c r="P136" s="156"/>
      <c r="Q136" s="156"/>
    </row>
    <row r="137" spans="1:17" ht="15">
      <c r="A137" s="5" t="s">
        <v>541</v>
      </c>
      <c r="B137" s="6" t="s">
        <v>382</v>
      </c>
      <c r="C137" s="199">
        <f t="shared" si="24"/>
        <v>0</v>
      </c>
      <c r="D137" s="199">
        <f t="shared" si="25"/>
        <v>0</v>
      </c>
      <c r="E137" s="199">
        <f t="shared" si="26"/>
        <v>0</v>
      </c>
      <c r="F137" s="199">
        <f t="shared" si="27"/>
        <v>0</v>
      </c>
      <c r="G137" s="199">
        <f t="shared" si="28"/>
        <v>0</v>
      </c>
      <c r="H137" s="199">
        <f t="shared" si="29"/>
        <v>0</v>
      </c>
      <c r="I137" s="199">
        <f t="shared" si="30"/>
        <v>0</v>
      </c>
      <c r="J137" s="199">
        <f t="shared" si="31"/>
        <v>0</v>
      </c>
      <c r="K137" s="199">
        <f t="shared" si="32"/>
        <v>0</v>
      </c>
      <c r="L137" s="199">
        <f t="shared" si="33"/>
        <v>0</v>
      </c>
      <c r="M137" s="199">
        <f t="shared" si="34"/>
        <v>0</v>
      </c>
      <c r="N137" s="199">
        <f t="shared" si="35"/>
        <v>0</v>
      </c>
      <c r="O137" s="199"/>
      <c r="P137" s="156"/>
      <c r="Q137" s="156"/>
    </row>
    <row r="138" spans="1:17" ht="15">
      <c r="A138" s="7" t="s">
        <v>575</v>
      </c>
      <c r="B138" s="8" t="s">
        <v>383</v>
      </c>
      <c r="C138" s="199">
        <f t="shared" si="24"/>
        <v>0</v>
      </c>
      <c r="D138" s="199">
        <f t="shared" si="25"/>
        <v>0</v>
      </c>
      <c r="E138" s="199">
        <f t="shared" si="26"/>
        <v>0</v>
      </c>
      <c r="F138" s="199">
        <f t="shared" si="27"/>
        <v>0</v>
      </c>
      <c r="G138" s="199">
        <f t="shared" si="28"/>
        <v>0</v>
      </c>
      <c r="H138" s="199">
        <f t="shared" si="29"/>
        <v>0</v>
      </c>
      <c r="I138" s="199">
        <f t="shared" si="30"/>
        <v>0</v>
      </c>
      <c r="J138" s="199">
        <f t="shared" si="31"/>
        <v>0</v>
      </c>
      <c r="K138" s="199">
        <f t="shared" si="32"/>
        <v>0</v>
      </c>
      <c r="L138" s="199">
        <f t="shared" si="33"/>
        <v>0</v>
      </c>
      <c r="M138" s="199">
        <f t="shared" si="34"/>
        <v>0</v>
      </c>
      <c r="N138" s="199">
        <f t="shared" si="35"/>
        <v>0</v>
      </c>
      <c r="O138" s="199"/>
      <c r="P138" s="156"/>
      <c r="Q138" s="156"/>
    </row>
    <row r="139" spans="1:17" ht="15">
      <c r="A139" s="5" t="s">
        <v>542</v>
      </c>
      <c r="B139" s="6" t="s">
        <v>384</v>
      </c>
      <c r="C139" s="199">
        <f t="shared" si="24"/>
        <v>0</v>
      </c>
      <c r="D139" s="199">
        <f t="shared" si="25"/>
        <v>0</v>
      </c>
      <c r="E139" s="199">
        <f t="shared" si="26"/>
        <v>0</v>
      </c>
      <c r="F139" s="199">
        <f t="shared" si="27"/>
        <v>0</v>
      </c>
      <c r="G139" s="199">
        <f t="shared" si="28"/>
        <v>0</v>
      </c>
      <c r="H139" s="199">
        <f t="shared" si="29"/>
        <v>0</v>
      </c>
      <c r="I139" s="199">
        <f t="shared" si="30"/>
        <v>0</v>
      </c>
      <c r="J139" s="199">
        <f t="shared" si="31"/>
        <v>0</v>
      </c>
      <c r="K139" s="199">
        <f t="shared" si="32"/>
        <v>0</v>
      </c>
      <c r="L139" s="199">
        <f t="shared" si="33"/>
        <v>0</v>
      </c>
      <c r="M139" s="199">
        <f t="shared" si="34"/>
        <v>0</v>
      </c>
      <c r="N139" s="199">
        <f t="shared" si="35"/>
        <v>0</v>
      </c>
      <c r="O139" s="199"/>
      <c r="P139" s="156"/>
      <c r="Q139" s="156"/>
    </row>
    <row r="140" spans="1:17" ht="15">
      <c r="A140" s="5" t="s">
        <v>543</v>
      </c>
      <c r="B140" s="6" t="s">
        <v>385</v>
      </c>
      <c r="C140" s="199">
        <f t="shared" si="24"/>
        <v>0</v>
      </c>
      <c r="D140" s="199">
        <f t="shared" si="25"/>
        <v>0</v>
      </c>
      <c r="E140" s="199">
        <f t="shared" si="26"/>
        <v>0</v>
      </c>
      <c r="F140" s="199">
        <f t="shared" si="27"/>
        <v>0</v>
      </c>
      <c r="G140" s="199">
        <f t="shared" si="28"/>
        <v>0</v>
      </c>
      <c r="H140" s="199">
        <f t="shared" si="29"/>
        <v>0</v>
      </c>
      <c r="I140" s="199">
        <f t="shared" si="30"/>
        <v>0</v>
      </c>
      <c r="J140" s="199">
        <f t="shared" si="31"/>
        <v>0</v>
      </c>
      <c r="K140" s="199">
        <f t="shared" si="32"/>
        <v>0</v>
      </c>
      <c r="L140" s="199">
        <f t="shared" si="33"/>
        <v>0</v>
      </c>
      <c r="M140" s="199">
        <f t="shared" si="34"/>
        <v>0</v>
      </c>
      <c r="N140" s="199">
        <f t="shared" si="35"/>
        <v>0</v>
      </c>
      <c r="O140" s="199"/>
      <c r="P140" s="156"/>
      <c r="Q140" s="156"/>
    </row>
    <row r="141" spans="1:17" ht="15">
      <c r="A141" s="5" t="s">
        <v>544</v>
      </c>
      <c r="B141" s="6" t="s">
        <v>386</v>
      </c>
      <c r="C141" s="199">
        <f t="shared" si="24"/>
        <v>133333.33333333334</v>
      </c>
      <c r="D141" s="199">
        <f t="shared" si="25"/>
        <v>133333.33333333334</v>
      </c>
      <c r="E141" s="199">
        <f t="shared" si="26"/>
        <v>133333.33333333334</v>
      </c>
      <c r="F141" s="199">
        <f t="shared" si="27"/>
        <v>133333.33333333334</v>
      </c>
      <c r="G141" s="199">
        <f t="shared" si="28"/>
        <v>133333.33333333334</v>
      </c>
      <c r="H141" s="199">
        <f t="shared" si="29"/>
        <v>133333.33333333334</v>
      </c>
      <c r="I141" s="199">
        <f t="shared" si="30"/>
        <v>133333.33333333334</v>
      </c>
      <c r="J141" s="199">
        <f t="shared" si="31"/>
        <v>133333.33333333334</v>
      </c>
      <c r="K141" s="199">
        <f t="shared" si="32"/>
        <v>133333.33333333334</v>
      </c>
      <c r="L141" s="199">
        <f t="shared" si="33"/>
        <v>133333.33333333334</v>
      </c>
      <c r="M141" s="199">
        <f t="shared" si="34"/>
        <v>133333.33333333334</v>
      </c>
      <c r="N141" s="199">
        <f t="shared" si="35"/>
        <v>133333.33333333334</v>
      </c>
      <c r="O141" s="199">
        <v>1600000</v>
      </c>
      <c r="P141" s="156"/>
      <c r="Q141" s="156"/>
    </row>
    <row r="142" spans="1:17" ht="15">
      <c r="A142" s="5" t="s">
        <v>545</v>
      </c>
      <c r="B142" s="6" t="s">
        <v>387</v>
      </c>
      <c r="C142" s="199">
        <f t="shared" si="24"/>
        <v>2750000</v>
      </c>
      <c r="D142" s="199">
        <f t="shared" si="25"/>
        <v>2750000</v>
      </c>
      <c r="E142" s="199">
        <f t="shared" si="26"/>
        <v>2750000</v>
      </c>
      <c r="F142" s="199">
        <f t="shared" si="27"/>
        <v>2750000</v>
      </c>
      <c r="G142" s="199">
        <f t="shared" si="28"/>
        <v>2750000</v>
      </c>
      <c r="H142" s="199">
        <f t="shared" si="29"/>
        <v>2750000</v>
      </c>
      <c r="I142" s="199">
        <f t="shared" si="30"/>
        <v>2750000</v>
      </c>
      <c r="J142" s="199">
        <f t="shared" si="31"/>
        <v>2750000</v>
      </c>
      <c r="K142" s="199">
        <f t="shared" si="32"/>
        <v>2750000</v>
      </c>
      <c r="L142" s="199">
        <f t="shared" si="33"/>
        <v>2750000</v>
      </c>
      <c r="M142" s="199">
        <f t="shared" si="34"/>
        <v>2750000</v>
      </c>
      <c r="N142" s="199">
        <f t="shared" si="35"/>
        <v>2750000</v>
      </c>
      <c r="O142" s="199">
        <v>33000000</v>
      </c>
      <c r="P142" s="156"/>
      <c r="Q142" s="156"/>
    </row>
    <row r="143" spans="1:17" ht="15">
      <c r="A143" s="5" t="s">
        <v>546</v>
      </c>
      <c r="B143" s="6" t="s">
        <v>388</v>
      </c>
      <c r="C143" s="199">
        <f t="shared" si="24"/>
        <v>0</v>
      </c>
      <c r="D143" s="199">
        <f t="shared" si="25"/>
        <v>0</v>
      </c>
      <c r="E143" s="199">
        <f t="shared" si="26"/>
        <v>0</v>
      </c>
      <c r="F143" s="199">
        <f t="shared" si="27"/>
        <v>0</v>
      </c>
      <c r="G143" s="199">
        <f t="shared" si="28"/>
        <v>0</v>
      </c>
      <c r="H143" s="199">
        <f t="shared" si="29"/>
        <v>0</v>
      </c>
      <c r="I143" s="199">
        <f t="shared" si="30"/>
        <v>0</v>
      </c>
      <c r="J143" s="199">
        <f t="shared" si="31"/>
        <v>0</v>
      </c>
      <c r="K143" s="199">
        <f t="shared" si="32"/>
        <v>0</v>
      </c>
      <c r="L143" s="199">
        <f t="shared" si="33"/>
        <v>0</v>
      </c>
      <c r="M143" s="199">
        <f t="shared" si="34"/>
        <v>0</v>
      </c>
      <c r="N143" s="199">
        <f t="shared" si="35"/>
        <v>0</v>
      </c>
      <c r="O143" s="199"/>
      <c r="P143" s="156"/>
      <c r="Q143" s="156"/>
    </row>
    <row r="144" spans="1:17" ht="15">
      <c r="A144" s="5" t="s">
        <v>389</v>
      </c>
      <c r="B144" s="6" t="s">
        <v>390</v>
      </c>
      <c r="C144" s="199">
        <f t="shared" si="24"/>
        <v>0</v>
      </c>
      <c r="D144" s="199">
        <f t="shared" si="25"/>
        <v>0</v>
      </c>
      <c r="E144" s="199">
        <f t="shared" si="26"/>
        <v>0</v>
      </c>
      <c r="F144" s="199">
        <f t="shared" si="27"/>
        <v>0</v>
      </c>
      <c r="G144" s="199">
        <f t="shared" si="28"/>
        <v>0</v>
      </c>
      <c r="H144" s="199">
        <f t="shared" si="29"/>
        <v>0</v>
      </c>
      <c r="I144" s="199">
        <f t="shared" si="30"/>
        <v>0</v>
      </c>
      <c r="J144" s="199">
        <f t="shared" si="31"/>
        <v>0</v>
      </c>
      <c r="K144" s="199">
        <f t="shared" si="32"/>
        <v>0</v>
      </c>
      <c r="L144" s="199">
        <f t="shared" si="33"/>
        <v>0</v>
      </c>
      <c r="M144" s="199">
        <f t="shared" si="34"/>
        <v>0</v>
      </c>
      <c r="N144" s="199">
        <f t="shared" si="35"/>
        <v>0</v>
      </c>
      <c r="O144" s="199"/>
      <c r="P144" s="156"/>
      <c r="Q144" s="156"/>
    </row>
    <row r="145" spans="1:17" ht="15">
      <c r="A145" s="5" t="s">
        <v>547</v>
      </c>
      <c r="B145" s="6" t="s">
        <v>391</v>
      </c>
      <c r="C145" s="199">
        <f t="shared" si="24"/>
        <v>191666.66666666666</v>
      </c>
      <c r="D145" s="199">
        <f t="shared" si="25"/>
        <v>191666.66666666666</v>
      </c>
      <c r="E145" s="199">
        <f t="shared" si="26"/>
        <v>191666.66666666666</v>
      </c>
      <c r="F145" s="199">
        <f t="shared" si="27"/>
        <v>191666.66666666666</v>
      </c>
      <c r="G145" s="199">
        <f t="shared" si="28"/>
        <v>191666.66666666666</v>
      </c>
      <c r="H145" s="199">
        <f t="shared" si="29"/>
        <v>191666.66666666666</v>
      </c>
      <c r="I145" s="199">
        <f t="shared" si="30"/>
        <v>191666.66666666666</v>
      </c>
      <c r="J145" s="199">
        <f t="shared" si="31"/>
        <v>191666.66666666666</v>
      </c>
      <c r="K145" s="199">
        <f t="shared" si="32"/>
        <v>191666.66666666666</v>
      </c>
      <c r="L145" s="199">
        <f t="shared" si="33"/>
        <v>191666.66666666666</v>
      </c>
      <c r="M145" s="199">
        <f t="shared" si="34"/>
        <v>191666.66666666666</v>
      </c>
      <c r="N145" s="199">
        <f t="shared" si="35"/>
        <v>191666.66666666666</v>
      </c>
      <c r="O145" s="199">
        <v>2300000</v>
      </c>
      <c r="P145" s="156"/>
      <c r="Q145" s="156"/>
    </row>
    <row r="146" spans="1:17" ht="15">
      <c r="A146" s="5" t="s">
        <v>548</v>
      </c>
      <c r="B146" s="6" t="s">
        <v>392</v>
      </c>
      <c r="C146" s="199">
        <f t="shared" si="24"/>
        <v>0</v>
      </c>
      <c r="D146" s="199">
        <f t="shared" si="25"/>
        <v>0</v>
      </c>
      <c r="E146" s="199">
        <f t="shared" si="26"/>
        <v>0</v>
      </c>
      <c r="F146" s="199">
        <f t="shared" si="27"/>
        <v>0</v>
      </c>
      <c r="G146" s="199">
        <f t="shared" si="28"/>
        <v>0</v>
      </c>
      <c r="H146" s="199">
        <f t="shared" si="29"/>
        <v>0</v>
      </c>
      <c r="I146" s="199">
        <f t="shared" si="30"/>
        <v>0</v>
      </c>
      <c r="J146" s="199">
        <f t="shared" si="31"/>
        <v>0</v>
      </c>
      <c r="K146" s="199">
        <f t="shared" si="32"/>
        <v>0</v>
      </c>
      <c r="L146" s="199">
        <f t="shared" si="33"/>
        <v>0</v>
      </c>
      <c r="M146" s="199">
        <f t="shared" si="34"/>
        <v>0</v>
      </c>
      <c r="N146" s="199">
        <f t="shared" si="35"/>
        <v>0</v>
      </c>
      <c r="O146" s="199"/>
      <c r="P146" s="156"/>
      <c r="Q146" s="156"/>
    </row>
    <row r="147" spans="1:17" ht="15">
      <c r="A147" s="7" t="s">
        <v>576</v>
      </c>
      <c r="B147" s="8" t="s">
        <v>393</v>
      </c>
      <c r="C147" s="199">
        <f aca="true" t="shared" si="36" ref="C147:C210">SUM(O147/12)</f>
        <v>2941666.6666666665</v>
      </c>
      <c r="D147" s="199">
        <f aca="true" t="shared" si="37" ref="D147:D210">SUM(O147/12)</f>
        <v>2941666.6666666665</v>
      </c>
      <c r="E147" s="199">
        <f aca="true" t="shared" si="38" ref="E147:E210">SUM(O147/12)</f>
        <v>2941666.6666666665</v>
      </c>
      <c r="F147" s="199">
        <f aca="true" t="shared" si="39" ref="F147:F210">SUM(O147/12)</f>
        <v>2941666.6666666665</v>
      </c>
      <c r="G147" s="199">
        <f aca="true" t="shared" si="40" ref="G147:G210">SUM(O147/12)</f>
        <v>2941666.6666666665</v>
      </c>
      <c r="H147" s="199">
        <f aca="true" t="shared" si="41" ref="H147:H210">SUM(O147/12)</f>
        <v>2941666.6666666665</v>
      </c>
      <c r="I147" s="199">
        <f aca="true" t="shared" si="42" ref="I147:I210">SUM(O147/12)</f>
        <v>2941666.6666666665</v>
      </c>
      <c r="J147" s="199">
        <f aca="true" t="shared" si="43" ref="J147:J210">SUM(O147/12)</f>
        <v>2941666.6666666665</v>
      </c>
      <c r="K147" s="199">
        <f aca="true" t="shared" si="44" ref="K147:K210">SUM(O147/12)</f>
        <v>2941666.6666666665</v>
      </c>
      <c r="L147" s="199">
        <f aca="true" t="shared" si="45" ref="L147:L210">SUM(O147/12)</f>
        <v>2941666.6666666665</v>
      </c>
      <c r="M147" s="199">
        <f aca="true" t="shared" si="46" ref="M147:M210">SUM(O147/12)</f>
        <v>2941666.6666666665</v>
      </c>
      <c r="N147" s="199">
        <f t="shared" si="35"/>
        <v>2941666.6666666665</v>
      </c>
      <c r="O147" s="199">
        <f>SUM(O142+O145)</f>
        <v>35300000</v>
      </c>
      <c r="P147" s="156"/>
      <c r="Q147" s="156"/>
    </row>
    <row r="148" spans="1:17" ht="15">
      <c r="A148" s="5" t="s">
        <v>549</v>
      </c>
      <c r="B148" s="6" t="s">
        <v>394</v>
      </c>
      <c r="C148" s="199">
        <f t="shared" si="36"/>
        <v>0</v>
      </c>
      <c r="D148" s="199">
        <f t="shared" si="37"/>
        <v>0</v>
      </c>
      <c r="E148" s="199">
        <f t="shared" si="38"/>
        <v>0</v>
      </c>
      <c r="F148" s="199">
        <f t="shared" si="39"/>
        <v>0</v>
      </c>
      <c r="G148" s="199">
        <f t="shared" si="40"/>
        <v>0</v>
      </c>
      <c r="H148" s="199">
        <f t="shared" si="41"/>
        <v>0</v>
      </c>
      <c r="I148" s="199">
        <f t="shared" si="42"/>
        <v>0</v>
      </c>
      <c r="J148" s="199">
        <f t="shared" si="43"/>
        <v>0</v>
      </c>
      <c r="K148" s="199">
        <f t="shared" si="44"/>
        <v>0</v>
      </c>
      <c r="L148" s="199">
        <f t="shared" si="45"/>
        <v>0</v>
      </c>
      <c r="M148" s="199">
        <f t="shared" si="46"/>
        <v>0</v>
      </c>
      <c r="N148" s="199">
        <f t="shared" si="35"/>
        <v>0</v>
      </c>
      <c r="O148" s="199">
        <v>0</v>
      </c>
      <c r="P148" s="156"/>
      <c r="Q148" s="156"/>
    </row>
    <row r="149" spans="1:17" ht="15">
      <c r="A149" s="38" t="s">
        <v>577</v>
      </c>
      <c r="B149" s="50" t="s">
        <v>395</v>
      </c>
      <c r="C149" s="199">
        <f t="shared" si="36"/>
        <v>3075000</v>
      </c>
      <c r="D149" s="199">
        <f t="shared" si="37"/>
        <v>3075000</v>
      </c>
      <c r="E149" s="199">
        <f t="shared" si="38"/>
        <v>3075000</v>
      </c>
      <c r="F149" s="199">
        <f t="shared" si="39"/>
        <v>3075000</v>
      </c>
      <c r="G149" s="199">
        <f t="shared" si="40"/>
        <v>3075000</v>
      </c>
      <c r="H149" s="199">
        <f t="shared" si="41"/>
        <v>3075000</v>
      </c>
      <c r="I149" s="199">
        <f t="shared" si="42"/>
        <v>3075000</v>
      </c>
      <c r="J149" s="199">
        <f t="shared" si="43"/>
        <v>3075000</v>
      </c>
      <c r="K149" s="199">
        <f t="shared" si="44"/>
        <v>3075000</v>
      </c>
      <c r="L149" s="199">
        <f t="shared" si="45"/>
        <v>3075000</v>
      </c>
      <c r="M149" s="199">
        <f t="shared" si="46"/>
        <v>3075000</v>
      </c>
      <c r="N149" s="199">
        <f t="shared" si="35"/>
        <v>3075000</v>
      </c>
      <c r="O149" s="200">
        <f>SUM(O139+O140+O141+O142+O143+O144+O145+O146+O148)</f>
        <v>36900000</v>
      </c>
      <c r="P149" s="156"/>
      <c r="Q149" s="156"/>
    </row>
    <row r="150" spans="1:17" ht="15">
      <c r="A150" s="13" t="s">
        <v>396</v>
      </c>
      <c r="B150" s="6" t="s">
        <v>397</v>
      </c>
      <c r="C150" s="199">
        <f t="shared" si="36"/>
        <v>0</v>
      </c>
      <c r="D150" s="199">
        <f t="shared" si="37"/>
        <v>0</v>
      </c>
      <c r="E150" s="199">
        <f t="shared" si="38"/>
        <v>0</v>
      </c>
      <c r="F150" s="199">
        <f t="shared" si="39"/>
        <v>0</v>
      </c>
      <c r="G150" s="199">
        <f t="shared" si="40"/>
        <v>0</v>
      </c>
      <c r="H150" s="199">
        <f t="shared" si="41"/>
        <v>0</v>
      </c>
      <c r="I150" s="199">
        <f t="shared" si="42"/>
        <v>0</v>
      </c>
      <c r="J150" s="199">
        <f t="shared" si="43"/>
        <v>0</v>
      </c>
      <c r="K150" s="199">
        <f t="shared" si="44"/>
        <v>0</v>
      </c>
      <c r="L150" s="199">
        <f t="shared" si="45"/>
        <v>0</v>
      </c>
      <c r="M150" s="199">
        <f t="shared" si="46"/>
        <v>0</v>
      </c>
      <c r="N150" s="199">
        <f t="shared" si="35"/>
        <v>0</v>
      </c>
      <c r="O150" s="199"/>
      <c r="P150" s="156"/>
      <c r="Q150" s="156"/>
    </row>
    <row r="151" spans="1:17" ht="15">
      <c r="A151" s="13" t="s">
        <v>550</v>
      </c>
      <c r="B151" s="6" t="s">
        <v>398</v>
      </c>
      <c r="C151" s="199">
        <f t="shared" si="36"/>
        <v>1752500</v>
      </c>
      <c r="D151" s="199">
        <f t="shared" si="37"/>
        <v>1752500</v>
      </c>
      <c r="E151" s="199">
        <f t="shared" si="38"/>
        <v>1752500</v>
      </c>
      <c r="F151" s="199">
        <f t="shared" si="39"/>
        <v>1752500</v>
      </c>
      <c r="G151" s="199">
        <f t="shared" si="40"/>
        <v>1752500</v>
      </c>
      <c r="H151" s="199">
        <f t="shared" si="41"/>
        <v>1752500</v>
      </c>
      <c r="I151" s="199">
        <f t="shared" si="42"/>
        <v>1752500</v>
      </c>
      <c r="J151" s="199">
        <f t="shared" si="43"/>
        <v>1752500</v>
      </c>
      <c r="K151" s="199">
        <f t="shared" si="44"/>
        <v>1752500</v>
      </c>
      <c r="L151" s="199">
        <f t="shared" si="45"/>
        <v>1752500</v>
      </c>
      <c r="M151" s="199">
        <f t="shared" si="46"/>
        <v>1752500</v>
      </c>
      <c r="N151" s="199">
        <f t="shared" si="35"/>
        <v>1752500</v>
      </c>
      <c r="O151" s="199">
        <v>21030000</v>
      </c>
      <c r="P151" s="156"/>
      <c r="Q151" s="156"/>
    </row>
    <row r="152" spans="1:17" ht="15">
      <c r="A152" s="13" t="s">
        <v>551</v>
      </c>
      <c r="B152" s="6" t="s">
        <v>399</v>
      </c>
      <c r="C152" s="199">
        <f t="shared" si="36"/>
        <v>77500</v>
      </c>
      <c r="D152" s="199">
        <f t="shared" si="37"/>
        <v>77500</v>
      </c>
      <c r="E152" s="199">
        <f t="shared" si="38"/>
        <v>77500</v>
      </c>
      <c r="F152" s="199">
        <f t="shared" si="39"/>
        <v>77500</v>
      </c>
      <c r="G152" s="199">
        <f t="shared" si="40"/>
        <v>77500</v>
      </c>
      <c r="H152" s="199">
        <f t="shared" si="41"/>
        <v>77500</v>
      </c>
      <c r="I152" s="199">
        <f t="shared" si="42"/>
        <v>77500</v>
      </c>
      <c r="J152" s="199">
        <f t="shared" si="43"/>
        <v>77500</v>
      </c>
      <c r="K152" s="199">
        <f t="shared" si="44"/>
        <v>77500</v>
      </c>
      <c r="L152" s="199">
        <f t="shared" si="45"/>
        <v>77500</v>
      </c>
      <c r="M152" s="199">
        <f t="shared" si="46"/>
        <v>77500</v>
      </c>
      <c r="N152" s="199">
        <f t="shared" si="35"/>
        <v>77500</v>
      </c>
      <c r="O152" s="199">
        <v>930000</v>
      </c>
      <c r="P152" s="156"/>
      <c r="Q152" s="156"/>
    </row>
    <row r="153" spans="1:17" ht="15">
      <c r="A153" s="13" t="s">
        <v>552</v>
      </c>
      <c r="B153" s="6" t="s">
        <v>400</v>
      </c>
      <c r="C153" s="199">
        <f t="shared" si="36"/>
        <v>0</v>
      </c>
      <c r="D153" s="199">
        <f t="shared" si="37"/>
        <v>0</v>
      </c>
      <c r="E153" s="199">
        <f t="shared" si="38"/>
        <v>0</v>
      </c>
      <c r="F153" s="199">
        <f t="shared" si="39"/>
        <v>0</v>
      </c>
      <c r="G153" s="199">
        <f t="shared" si="40"/>
        <v>0</v>
      </c>
      <c r="H153" s="199">
        <f t="shared" si="41"/>
        <v>0</v>
      </c>
      <c r="I153" s="199">
        <f t="shared" si="42"/>
        <v>0</v>
      </c>
      <c r="J153" s="199">
        <f t="shared" si="43"/>
        <v>0</v>
      </c>
      <c r="K153" s="199">
        <f t="shared" si="44"/>
        <v>0</v>
      </c>
      <c r="L153" s="199">
        <f t="shared" si="45"/>
        <v>0</v>
      </c>
      <c r="M153" s="199">
        <f t="shared" si="46"/>
        <v>0</v>
      </c>
      <c r="N153" s="199">
        <f t="shared" si="35"/>
        <v>0</v>
      </c>
      <c r="O153" s="199">
        <v>0</v>
      </c>
      <c r="P153" s="156"/>
      <c r="Q153" s="156"/>
    </row>
    <row r="154" spans="1:17" ht="15">
      <c r="A154" s="13" t="s">
        <v>401</v>
      </c>
      <c r="B154" s="6" t="s">
        <v>402</v>
      </c>
      <c r="C154" s="199">
        <f t="shared" si="36"/>
        <v>231250</v>
      </c>
      <c r="D154" s="199">
        <f t="shared" si="37"/>
        <v>231250</v>
      </c>
      <c r="E154" s="199">
        <f t="shared" si="38"/>
        <v>231250</v>
      </c>
      <c r="F154" s="199">
        <f t="shared" si="39"/>
        <v>231250</v>
      </c>
      <c r="G154" s="199">
        <f t="shared" si="40"/>
        <v>231250</v>
      </c>
      <c r="H154" s="199">
        <f t="shared" si="41"/>
        <v>231250</v>
      </c>
      <c r="I154" s="199">
        <f t="shared" si="42"/>
        <v>231250</v>
      </c>
      <c r="J154" s="199">
        <f t="shared" si="43"/>
        <v>231250</v>
      </c>
      <c r="K154" s="199">
        <f t="shared" si="44"/>
        <v>231250</v>
      </c>
      <c r="L154" s="199">
        <f t="shared" si="45"/>
        <v>231250</v>
      </c>
      <c r="M154" s="199">
        <f t="shared" si="46"/>
        <v>231250</v>
      </c>
      <c r="N154" s="199">
        <f t="shared" si="35"/>
        <v>231250</v>
      </c>
      <c r="O154" s="199">
        <v>2775000</v>
      </c>
      <c r="P154" s="156"/>
      <c r="Q154" s="156"/>
    </row>
    <row r="155" spans="1:17" ht="15">
      <c r="A155" s="13" t="s">
        <v>403</v>
      </c>
      <c r="B155" s="6" t="s">
        <v>404</v>
      </c>
      <c r="C155" s="199">
        <f t="shared" si="36"/>
        <v>556616.6666666666</v>
      </c>
      <c r="D155" s="199">
        <f t="shared" si="37"/>
        <v>556616.6666666666</v>
      </c>
      <c r="E155" s="199">
        <f t="shared" si="38"/>
        <v>556616.6666666666</v>
      </c>
      <c r="F155" s="199">
        <f t="shared" si="39"/>
        <v>556616.6666666666</v>
      </c>
      <c r="G155" s="199">
        <f t="shared" si="40"/>
        <v>556616.6666666666</v>
      </c>
      <c r="H155" s="199">
        <f t="shared" si="41"/>
        <v>556616.6666666666</v>
      </c>
      <c r="I155" s="199">
        <f t="shared" si="42"/>
        <v>556616.6666666666</v>
      </c>
      <c r="J155" s="199">
        <f t="shared" si="43"/>
        <v>556616.6666666666</v>
      </c>
      <c r="K155" s="199">
        <f t="shared" si="44"/>
        <v>556616.6666666666</v>
      </c>
      <c r="L155" s="199">
        <f t="shared" si="45"/>
        <v>556616.6666666666</v>
      </c>
      <c r="M155" s="199">
        <f t="shared" si="46"/>
        <v>556616.6666666666</v>
      </c>
      <c r="N155" s="199">
        <f t="shared" si="35"/>
        <v>556616.6666666666</v>
      </c>
      <c r="O155" s="199">
        <v>6679400</v>
      </c>
      <c r="P155" s="156"/>
      <c r="Q155" s="156"/>
    </row>
    <row r="156" spans="1:17" ht="15">
      <c r="A156" s="13" t="s">
        <v>405</v>
      </c>
      <c r="B156" s="6" t="s">
        <v>406</v>
      </c>
      <c r="C156" s="199">
        <f t="shared" si="36"/>
        <v>0</v>
      </c>
      <c r="D156" s="199">
        <f t="shared" si="37"/>
        <v>0</v>
      </c>
      <c r="E156" s="199">
        <f t="shared" si="38"/>
        <v>0</v>
      </c>
      <c r="F156" s="199">
        <f t="shared" si="39"/>
        <v>0</v>
      </c>
      <c r="G156" s="199">
        <f t="shared" si="40"/>
        <v>0</v>
      </c>
      <c r="H156" s="199">
        <f t="shared" si="41"/>
        <v>0</v>
      </c>
      <c r="I156" s="199">
        <f t="shared" si="42"/>
        <v>0</v>
      </c>
      <c r="J156" s="199">
        <f t="shared" si="43"/>
        <v>0</v>
      </c>
      <c r="K156" s="199">
        <f t="shared" si="44"/>
        <v>0</v>
      </c>
      <c r="L156" s="199">
        <f t="shared" si="45"/>
        <v>0</v>
      </c>
      <c r="M156" s="199">
        <f t="shared" si="46"/>
        <v>0</v>
      </c>
      <c r="N156" s="199">
        <f t="shared" si="35"/>
        <v>0</v>
      </c>
      <c r="O156" s="199"/>
      <c r="P156" s="156"/>
      <c r="Q156" s="156"/>
    </row>
    <row r="157" spans="1:17" ht="15">
      <c r="A157" s="13" t="s">
        <v>553</v>
      </c>
      <c r="B157" s="6" t="s">
        <v>407</v>
      </c>
      <c r="C157" s="199">
        <f t="shared" si="36"/>
        <v>0</v>
      </c>
      <c r="D157" s="199">
        <f t="shared" si="37"/>
        <v>0</v>
      </c>
      <c r="E157" s="199">
        <f t="shared" si="38"/>
        <v>0</v>
      </c>
      <c r="F157" s="199">
        <f t="shared" si="39"/>
        <v>0</v>
      </c>
      <c r="G157" s="199">
        <f t="shared" si="40"/>
        <v>0</v>
      </c>
      <c r="H157" s="199">
        <f t="shared" si="41"/>
        <v>0</v>
      </c>
      <c r="I157" s="199">
        <f t="shared" si="42"/>
        <v>0</v>
      </c>
      <c r="J157" s="199">
        <f t="shared" si="43"/>
        <v>0</v>
      </c>
      <c r="K157" s="199">
        <f t="shared" si="44"/>
        <v>0</v>
      </c>
      <c r="L157" s="199">
        <f t="shared" si="45"/>
        <v>0</v>
      </c>
      <c r="M157" s="199">
        <f t="shared" si="46"/>
        <v>0</v>
      </c>
      <c r="N157" s="199">
        <f t="shared" si="35"/>
        <v>0</v>
      </c>
      <c r="O157" s="199"/>
      <c r="P157" s="156"/>
      <c r="Q157" s="156"/>
    </row>
    <row r="158" spans="1:17" ht="15">
      <c r="A158" s="13" t="s">
        <v>918</v>
      </c>
      <c r="B158" s="6" t="s">
        <v>409</v>
      </c>
      <c r="C158" s="199">
        <f t="shared" si="36"/>
        <v>62231.833333333336</v>
      </c>
      <c r="D158" s="199">
        <f t="shared" si="37"/>
        <v>62231.833333333336</v>
      </c>
      <c r="E158" s="199">
        <f t="shared" si="38"/>
        <v>62231.833333333336</v>
      </c>
      <c r="F158" s="199">
        <f t="shared" si="39"/>
        <v>62231.833333333336</v>
      </c>
      <c r="G158" s="199">
        <f t="shared" si="40"/>
        <v>62231.833333333336</v>
      </c>
      <c r="H158" s="199">
        <f t="shared" si="41"/>
        <v>62231.833333333336</v>
      </c>
      <c r="I158" s="199">
        <f t="shared" si="42"/>
        <v>62231.833333333336</v>
      </c>
      <c r="J158" s="199">
        <f t="shared" si="43"/>
        <v>62231.833333333336</v>
      </c>
      <c r="K158" s="199">
        <f t="shared" si="44"/>
        <v>62231.833333333336</v>
      </c>
      <c r="L158" s="199">
        <f t="shared" si="45"/>
        <v>62231.833333333336</v>
      </c>
      <c r="M158" s="199">
        <f t="shared" si="46"/>
        <v>62231.833333333336</v>
      </c>
      <c r="N158" s="199">
        <f t="shared" si="35"/>
        <v>62231.833333333336</v>
      </c>
      <c r="O158" s="199">
        <v>746782</v>
      </c>
      <c r="P158" s="156"/>
      <c r="Q158" s="156"/>
    </row>
    <row r="159" spans="1:17" ht="15">
      <c r="A159" s="13" t="s">
        <v>555</v>
      </c>
      <c r="B159" s="6" t="s">
        <v>837</v>
      </c>
      <c r="C159" s="199">
        <f t="shared" si="36"/>
        <v>0</v>
      </c>
      <c r="D159" s="199">
        <f t="shared" si="37"/>
        <v>0</v>
      </c>
      <c r="E159" s="199">
        <f t="shared" si="38"/>
        <v>0</v>
      </c>
      <c r="F159" s="199">
        <f t="shared" si="39"/>
        <v>0</v>
      </c>
      <c r="G159" s="199">
        <f t="shared" si="40"/>
        <v>0</v>
      </c>
      <c r="H159" s="199">
        <f t="shared" si="41"/>
        <v>0</v>
      </c>
      <c r="I159" s="199">
        <f t="shared" si="42"/>
        <v>0</v>
      </c>
      <c r="J159" s="199">
        <f t="shared" si="43"/>
        <v>0</v>
      </c>
      <c r="K159" s="199">
        <f t="shared" si="44"/>
        <v>0</v>
      </c>
      <c r="L159" s="199">
        <f t="shared" si="45"/>
        <v>0</v>
      </c>
      <c r="M159" s="199">
        <f t="shared" si="46"/>
        <v>0</v>
      </c>
      <c r="N159" s="199">
        <f t="shared" si="35"/>
        <v>0</v>
      </c>
      <c r="O159" s="199">
        <v>0</v>
      </c>
      <c r="P159" s="156"/>
      <c r="Q159" s="156"/>
    </row>
    <row r="160" spans="1:17" ht="15">
      <c r="A160" s="49" t="s">
        <v>578</v>
      </c>
      <c r="B160" s="50" t="s">
        <v>410</v>
      </c>
      <c r="C160" s="199">
        <f t="shared" si="36"/>
        <v>2680098.5</v>
      </c>
      <c r="D160" s="199">
        <f t="shared" si="37"/>
        <v>2680098.5</v>
      </c>
      <c r="E160" s="199">
        <f t="shared" si="38"/>
        <v>2680098.5</v>
      </c>
      <c r="F160" s="199">
        <f t="shared" si="39"/>
        <v>2680098.5</v>
      </c>
      <c r="G160" s="199">
        <f t="shared" si="40"/>
        <v>2680098.5</v>
      </c>
      <c r="H160" s="199">
        <f t="shared" si="41"/>
        <v>2680098.5</v>
      </c>
      <c r="I160" s="199">
        <f t="shared" si="42"/>
        <v>2680098.5</v>
      </c>
      <c r="J160" s="199">
        <f t="shared" si="43"/>
        <v>2680098.5</v>
      </c>
      <c r="K160" s="199">
        <f t="shared" si="44"/>
        <v>2680098.5</v>
      </c>
      <c r="L160" s="199">
        <f t="shared" si="45"/>
        <v>2680098.5</v>
      </c>
      <c r="M160" s="199">
        <f t="shared" si="46"/>
        <v>2680098.5</v>
      </c>
      <c r="N160" s="199">
        <f t="shared" si="35"/>
        <v>2680098.5</v>
      </c>
      <c r="O160" s="200">
        <f>SUM(O150:O159)</f>
        <v>32161182</v>
      </c>
      <c r="P160" s="156"/>
      <c r="Q160" s="156"/>
    </row>
    <row r="161" spans="1:17" ht="30">
      <c r="A161" s="13" t="s">
        <v>419</v>
      </c>
      <c r="B161" s="6" t="s">
        <v>420</v>
      </c>
      <c r="C161" s="199">
        <f t="shared" si="36"/>
        <v>0</v>
      </c>
      <c r="D161" s="199">
        <f t="shared" si="37"/>
        <v>0</v>
      </c>
      <c r="E161" s="199">
        <f t="shared" si="38"/>
        <v>0</v>
      </c>
      <c r="F161" s="199">
        <f t="shared" si="39"/>
        <v>0</v>
      </c>
      <c r="G161" s="199">
        <f t="shared" si="40"/>
        <v>0</v>
      </c>
      <c r="H161" s="199">
        <f t="shared" si="41"/>
        <v>0</v>
      </c>
      <c r="I161" s="199">
        <f t="shared" si="42"/>
        <v>0</v>
      </c>
      <c r="J161" s="199">
        <f t="shared" si="43"/>
        <v>0</v>
      </c>
      <c r="K161" s="199">
        <f t="shared" si="44"/>
        <v>0</v>
      </c>
      <c r="L161" s="199">
        <f t="shared" si="45"/>
        <v>0</v>
      </c>
      <c r="M161" s="199">
        <f t="shared" si="46"/>
        <v>0</v>
      </c>
      <c r="N161" s="199">
        <f t="shared" si="35"/>
        <v>0</v>
      </c>
      <c r="O161" s="199"/>
      <c r="P161" s="156"/>
      <c r="Q161" s="156"/>
    </row>
    <row r="162" spans="1:17" ht="30">
      <c r="A162" s="5" t="s">
        <v>559</v>
      </c>
      <c r="B162" s="6" t="s">
        <v>421</v>
      </c>
      <c r="C162" s="199">
        <f t="shared" si="36"/>
        <v>0</v>
      </c>
      <c r="D162" s="199">
        <f t="shared" si="37"/>
        <v>0</v>
      </c>
      <c r="E162" s="199">
        <f t="shared" si="38"/>
        <v>0</v>
      </c>
      <c r="F162" s="199">
        <f t="shared" si="39"/>
        <v>0</v>
      </c>
      <c r="G162" s="199">
        <f t="shared" si="40"/>
        <v>0</v>
      </c>
      <c r="H162" s="199">
        <f t="shared" si="41"/>
        <v>0</v>
      </c>
      <c r="I162" s="199">
        <f t="shared" si="42"/>
        <v>0</v>
      </c>
      <c r="J162" s="199">
        <f t="shared" si="43"/>
        <v>0</v>
      </c>
      <c r="K162" s="199">
        <f t="shared" si="44"/>
        <v>0</v>
      </c>
      <c r="L162" s="199">
        <f t="shared" si="45"/>
        <v>0</v>
      </c>
      <c r="M162" s="199">
        <f t="shared" si="46"/>
        <v>0</v>
      </c>
      <c r="N162" s="199">
        <f t="shared" si="35"/>
        <v>0</v>
      </c>
      <c r="O162" s="199"/>
      <c r="P162" s="156"/>
      <c r="Q162" s="156"/>
    </row>
    <row r="163" spans="1:17" ht="15">
      <c r="A163" s="13" t="s">
        <v>560</v>
      </c>
      <c r="B163" s="6" t="s">
        <v>869</v>
      </c>
      <c r="C163" s="199">
        <f t="shared" si="36"/>
        <v>0</v>
      </c>
      <c r="D163" s="199">
        <f t="shared" si="37"/>
        <v>0</v>
      </c>
      <c r="E163" s="199">
        <f t="shared" si="38"/>
        <v>0</v>
      </c>
      <c r="F163" s="199">
        <f t="shared" si="39"/>
        <v>0</v>
      </c>
      <c r="G163" s="199">
        <f t="shared" si="40"/>
        <v>0</v>
      </c>
      <c r="H163" s="199">
        <f t="shared" si="41"/>
        <v>0</v>
      </c>
      <c r="I163" s="199">
        <f t="shared" si="42"/>
        <v>0</v>
      </c>
      <c r="J163" s="199">
        <f t="shared" si="43"/>
        <v>0</v>
      </c>
      <c r="K163" s="199">
        <f t="shared" si="44"/>
        <v>0</v>
      </c>
      <c r="L163" s="199">
        <f t="shared" si="45"/>
        <v>0</v>
      </c>
      <c r="M163" s="199">
        <f t="shared" si="46"/>
        <v>0</v>
      </c>
      <c r="N163" s="199">
        <f t="shared" si="35"/>
        <v>0</v>
      </c>
      <c r="O163" s="199">
        <v>0</v>
      </c>
      <c r="P163" s="156"/>
      <c r="Q163" s="156"/>
    </row>
    <row r="164" spans="1:17" ht="15">
      <c r="A164" s="38" t="s">
        <v>580</v>
      </c>
      <c r="B164" s="50" t="s">
        <v>422</v>
      </c>
      <c r="C164" s="199">
        <f t="shared" si="36"/>
        <v>0</v>
      </c>
      <c r="D164" s="199">
        <f t="shared" si="37"/>
        <v>0</v>
      </c>
      <c r="E164" s="199">
        <f t="shared" si="38"/>
        <v>0</v>
      </c>
      <c r="F164" s="199">
        <f t="shared" si="39"/>
        <v>0</v>
      </c>
      <c r="G164" s="199">
        <f t="shared" si="40"/>
        <v>0</v>
      </c>
      <c r="H164" s="199">
        <f t="shared" si="41"/>
        <v>0</v>
      </c>
      <c r="I164" s="199">
        <f t="shared" si="42"/>
        <v>0</v>
      </c>
      <c r="J164" s="199">
        <f t="shared" si="43"/>
        <v>0</v>
      </c>
      <c r="K164" s="199">
        <f t="shared" si="44"/>
        <v>0</v>
      </c>
      <c r="L164" s="199">
        <f t="shared" si="45"/>
        <v>0</v>
      </c>
      <c r="M164" s="199">
        <f t="shared" si="46"/>
        <v>0</v>
      </c>
      <c r="N164" s="199">
        <f t="shared" si="35"/>
        <v>0</v>
      </c>
      <c r="O164" s="200">
        <v>0</v>
      </c>
      <c r="P164" s="156"/>
      <c r="Q164" s="156"/>
    </row>
    <row r="165" spans="1:17" ht="15.75">
      <c r="A165" s="60" t="s">
        <v>27</v>
      </c>
      <c r="B165" s="65"/>
      <c r="C165" s="199">
        <f t="shared" si="36"/>
        <v>9958136.416666666</v>
      </c>
      <c r="D165" s="199">
        <f t="shared" si="37"/>
        <v>9958136.416666666</v>
      </c>
      <c r="E165" s="199">
        <f t="shared" si="38"/>
        <v>9958136.416666666</v>
      </c>
      <c r="F165" s="199">
        <f t="shared" si="39"/>
        <v>9958136.416666666</v>
      </c>
      <c r="G165" s="199">
        <f t="shared" si="40"/>
        <v>9958136.416666666</v>
      </c>
      <c r="H165" s="199">
        <f t="shared" si="41"/>
        <v>9958136.416666666</v>
      </c>
      <c r="I165" s="199">
        <f t="shared" si="42"/>
        <v>9958136.416666666</v>
      </c>
      <c r="J165" s="199">
        <f t="shared" si="43"/>
        <v>9958136.416666666</v>
      </c>
      <c r="K165" s="199">
        <f t="shared" si="44"/>
        <v>9958136.416666666</v>
      </c>
      <c r="L165" s="199">
        <f t="shared" si="45"/>
        <v>9958136.416666666</v>
      </c>
      <c r="M165" s="199">
        <f t="shared" si="46"/>
        <v>9958136.416666666</v>
      </c>
      <c r="N165" s="199">
        <f t="shared" si="35"/>
        <v>9958136.416666666</v>
      </c>
      <c r="O165" s="201">
        <f>SUM(O135+O149+O160+O164)</f>
        <v>119497637</v>
      </c>
      <c r="P165" s="156"/>
      <c r="Q165" s="156"/>
    </row>
    <row r="166" spans="1:17" ht="15">
      <c r="A166" s="5" t="s">
        <v>373</v>
      </c>
      <c r="B166" s="6" t="s">
        <v>374</v>
      </c>
      <c r="C166" s="199">
        <f t="shared" si="36"/>
        <v>0</v>
      </c>
      <c r="D166" s="199">
        <f t="shared" si="37"/>
        <v>0</v>
      </c>
      <c r="E166" s="199">
        <f t="shared" si="38"/>
        <v>0</v>
      </c>
      <c r="F166" s="199">
        <f t="shared" si="39"/>
        <v>0</v>
      </c>
      <c r="G166" s="199">
        <f t="shared" si="40"/>
        <v>0</v>
      </c>
      <c r="H166" s="199">
        <f t="shared" si="41"/>
        <v>0</v>
      </c>
      <c r="I166" s="199">
        <f t="shared" si="42"/>
        <v>0</v>
      </c>
      <c r="J166" s="199">
        <f t="shared" si="43"/>
        <v>0</v>
      </c>
      <c r="K166" s="199">
        <f t="shared" si="44"/>
        <v>0</v>
      </c>
      <c r="L166" s="199">
        <f t="shared" si="45"/>
        <v>0</v>
      </c>
      <c r="M166" s="199">
        <f t="shared" si="46"/>
        <v>0</v>
      </c>
      <c r="N166" s="199">
        <f t="shared" si="35"/>
        <v>0</v>
      </c>
      <c r="O166" s="199"/>
      <c r="P166" s="156"/>
      <c r="Q166" s="156"/>
    </row>
    <row r="167" spans="1:17" ht="30">
      <c r="A167" s="5" t="s">
        <v>375</v>
      </c>
      <c r="B167" s="6" t="s">
        <v>376</v>
      </c>
      <c r="C167" s="199">
        <f t="shared" si="36"/>
        <v>0</v>
      </c>
      <c r="D167" s="199">
        <f t="shared" si="37"/>
        <v>0</v>
      </c>
      <c r="E167" s="199">
        <f t="shared" si="38"/>
        <v>0</v>
      </c>
      <c r="F167" s="199">
        <f t="shared" si="39"/>
        <v>0</v>
      </c>
      <c r="G167" s="199">
        <f t="shared" si="40"/>
        <v>0</v>
      </c>
      <c r="H167" s="199">
        <f t="shared" si="41"/>
        <v>0</v>
      </c>
      <c r="I167" s="199">
        <f t="shared" si="42"/>
        <v>0</v>
      </c>
      <c r="J167" s="199">
        <f t="shared" si="43"/>
        <v>0</v>
      </c>
      <c r="K167" s="199">
        <f t="shared" si="44"/>
        <v>0</v>
      </c>
      <c r="L167" s="199">
        <f t="shared" si="45"/>
        <v>0</v>
      </c>
      <c r="M167" s="199">
        <f t="shared" si="46"/>
        <v>0</v>
      </c>
      <c r="N167" s="199">
        <f t="shared" si="35"/>
        <v>0</v>
      </c>
      <c r="O167" s="199"/>
      <c r="P167" s="156"/>
      <c r="Q167" s="156"/>
    </row>
    <row r="168" spans="1:17" ht="30">
      <c r="A168" s="5" t="s">
        <v>537</v>
      </c>
      <c r="B168" s="6" t="s">
        <v>377</v>
      </c>
      <c r="C168" s="199">
        <f t="shared" si="36"/>
        <v>0</v>
      </c>
      <c r="D168" s="199">
        <f t="shared" si="37"/>
        <v>0</v>
      </c>
      <c r="E168" s="199">
        <f t="shared" si="38"/>
        <v>0</v>
      </c>
      <c r="F168" s="199">
        <f t="shared" si="39"/>
        <v>0</v>
      </c>
      <c r="G168" s="199">
        <f t="shared" si="40"/>
        <v>0</v>
      </c>
      <c r="H168" s="199">
        <f t="shared" si="41"/>
        <v>0</v>
      </c>
      <c r="I168" s="199">
        <f t="shared" si="42"/>
        <v>0</v>
      </c>
      <c r="J168" s="199">
        <f t="shared" si="43"/>
        <v>0</v>
      </c>
      <c r="K168" s="199">
        <f t="shared" si="44"/>
        <v>0</v>
      </c>
      <c r="L168" s="199">
        <f t="shared" si="45"/>
        <v>0</v>
      </c>
      <c r="M168" s="199">
        <f t="shared" si="46"/>
        <v>0</v>
      </c>
      <c r="N168" s="199">
        <f t="shared" si="35"/>
        <v>0</v>
      </c>
      <c r="O168" s="199"/>
      <c r="P168" s="156"/>
      <c r="Q168" s="156"/>
    </row>
    <row r="169" spans="1:17" ht="30">
      <c r="A169" s="5" t="s">
        <v>538</v>
      </c>
      <c r="B169" s="6" t="s">
        <v>378</v>
      </c>
      <c r="C169" s="199">
        <f t="shared" si="36"/>
        <v>0</v>
      </c>
      <c r="D169" s="199">
        <f t="shared" si="37"/>
        <v>0</v>
      </c>
      <c r="E169" s="199">
        <f t="shared" si="38"/>
        <v>0</v>
      </c>
      <c r="F169" s="199">
        <f t="shared" si="39"/>
        <v>0</v>
      </c>
      <c r="G169" s="199">
        <f t="shared" si="40"/>
        <v>0</v>
      </c>
      <c r="H169" s="199">
        <f t="shared" si="41"/>
        <v>0</v>
      </c>
      <c r="I169" s="199">
        <f t="shared" si="42"/>
        <v>0</v>
      </c>
      <c r="J169" s="199">
        <f t="shared" si="43"/>
        <v>0</v>
      </c>
      <c r="K169" s="199">
        <f t="shared" si="44"/>
        <v>0</v>
      </c>
      <c r="L169" s="199">
        <f t="shared" si="45"/>
        <v>0</v>
      </c>
      <c r="M169" s="199">
        <f t="shared" si="46"/>
        <v>0</v>
      </c>
      <c r="N169" s="199">
        <f t="shared" si="35"/>
        <v>0</v>
      </c>
      <c r="O169" s="199"/>
      <c r="P169" s="156"/>
      <c r="Q169" s="156"/>
    </row>
    <row r="170" spans="1:17" ht="15">
      <c r="A170" s="5" t="s">
        <v>539</v>
      </c>
      <c r="B170" s="6" t="s">
        <v>379</v>
      </c>
      <c r="C170" s="199">
        <f t="shared" si="36"/>
        <v>5219297.5</v>
      </c>
      <c r="D170" s="199">
        <f t="shared" si="37"/>
        <v>5219297.5</v>
      </c>
      <c r="E170" s="199">
        <f t="shared" si="38"/>
        <v>5219297.5</v>
      </c>
      <c r="F170" s="199">
        <f t="shared" si="39"/>
        <v>5219297.5</v>
      </c>
      <c r="G170" s="199">
        <f t="shared" si="40"/>
        <v>5219297.5</v>
      </c>
      <c r="H170" s="199">
        <f t="shared" si="41"/>
        <v>5219297.5</v>
      </c>
      <c r="I170" s="199">
        <f t="shared" si="42"/>
        <v>5219297.5</v>
      </c>
      <c r="J170" s="199">
        <f t="shared" si="43"/>
        <v>5219297.5</v>
      </c>
      <c r="K170" s="199">
        <f t="shared" si="44"/>
        <v>5219297.5</v>
      </c>
      <c r="L170" s="199">
        <f t="shared" si="45"/>
        <v>5219297.5</v>
      </c>
      <c r="M170" s="199">
        <f t="shared" si="46"/>
        <v>5219297.5</v>
      </c>
      <c r="N170" s="199">
        <f t="shared" si="35"/>
        <v>5219297.5</v>
      </c>
      <c r="O170" s="199">
        <v>62631570</v>
      </c>
      <c r="P170" s="156"/>
      <c r="Q170" s="156"/>
    </row>
    <row r="171" spans="1:17" ht="15">
      <c r="A171" s="38" t="s">
        <v>574</v>
      </c>
      <c r="B171" s="50" t="s">
        <v>380</v>
      </c>
      <c r="C171" s="199">
        <f t="shared" si="36"/>
        <v>5219297.5</v>
      </c>
      <c r="D171" s="199">
        <f t="shared" si="37"/>
        <v>5219297.5</v>
      </c>
      <c r="E171" s="199">
        <f t="shared" si="38"/>
        <v>5219297.5</v>
      </c>
      <c r="F171" s="199">
        <f t="shared" si="39"/>
        <v>5219297.5</v>
      </c>
      <c r="G171" s="199">
        <f t="shared" si="40"/>
        <v>5219297.5</v>
      </c>
      <c r="H171" s="199">
        <f t="shared" si="41"/>
        <v>5219297.5</v>
      </c>
      <c r="I171" s="199">
        <f t="shared" si="42"/>
        <v>5219297.5</v>
      </c>
      <c r="J171" s="199">
        <f t="shared" si="43"/>
        <v>5219297.5</v>
      </c>
      <c r="K171" s="199">
        <f t="shared" si="44"/>
        <v>5219297.5</v>
      </c>
      <c r="L171" s="199">
        <f t="shared" si="45"/>
        <v>5219297.5</v>
      </c>
      <c r="M171" s="199">
        <f t="shared" si="46"/>
        <v>5219297.5</v>
      </c>
      <c r="N171" s="199">
        <f t="shared" si="35"/>
        <v>5219297.5</v>
      </c>
      <c r="O171" s="200">
        <v>62631570</v>
      </c>
      <c r="P171" s="156"/>
      <c r="Q171" s="156"/>
    </row>
    <row r="172" spans="1:17" ht="15">
      <c r="A172" s="13" t="s">
        <v>556</v>
      </c>
      <c r="B172" s="6" t="s">
        <v>411</v>
      </c>
      <c r="C172" s="199">
        <f t="shared" si="36"/>
        <v>0</v>
      </c>
      <c r="D172" s="199">
        <f t="shared" si="37"/>
        <v>0</v>
      </c>
      <c r="E172" s="199">
        <f t="shared" si="38"/>
        <v>0</v>
      </c>
      <c r="F172" s="199">
        <f t="shared" si="39"/>
        <v>0</v>
      </c>
      <c r="G172" s="199">
        <f t="shared" si="40"/>
        <v>0</v>
      </c>
      <c r="H172" s="199">
        <f t="shared" si="41"/>
        <v>0</v>
      </c>
      <c r="I172" s="199">
        <f t="shared" si="42"/>
        <v>0</v>
      </c>
      <c r="J172" s="199">
        <f t="shared" si="43"/>
        <v>0</v>
      </c>
      <c r="K172" s="199">
        <f t="shared" si="44"/>
        <v>0</v>
      </c>
      <c r="L172" s="199">
        <f t="shared" si="45"/>
        <v>0</v>
      </c>
      <c r="M172" s="199">
        <f t="shared" si="46"/>
        <v>0</v>
      </c>
      <c r="N172" s="199">
        <f t="shared" si="35"/>
        <v>0</v>
      </c>
      <c r="O172" s="199"/>
      <c r="P172" s="156"/>
      <c r="Q172" s="156"/>
    </row>
    <row r="173" spans="1:17" ht="15">
      <c r="A173" s="13" t="s">
        <v>557</v>
      </c>
      <c r="B173" s="6" t="s">
        <v>412</v>
      </c>
      <c r="C173" s="199">
        <f t="shared" si="36"/>
        <v>0</v>
      </c>
      <c r="D173" s="199">
        <f t="shared" si="37"/>
        <v>0</v>
      </c>
      <c r="E173" s="199">
        <f t="shared" si="38"/>
        <v>0</v>
      </c>
      <c r="F173" s="199">
        <f t="shared" si="39"/>
        <v>0</v>
      </c>
      <c r="G173" s="199">
        <f t="shared" si="40"/>
        <v>0</v>
      </c>
      <c r="H173" s="199">
        <f t="shared" si="41"/>
        <v>0</v>
      </c>
      <c r="I173" s="199">
        <f t="shared" si="42"/>
        <v>0</v>
      </c>
      <c r="J173" s="199">
        <f t="shared" si="43"/>
        <v>0</v>
      </c>
      <c r="K173" s="199">
        <f t="shared" si="44"/>
        <v>0</v>
      </c>
      <c r="L173" s="199">
        <f t="shared" si="45"/>
        <v>0</v>
      </c>
      <c r="M173" s="199">
        <f t="shared" si="46"/>
        <v>0</v>
      </c>
      <c r="N173" s="199">
        <f t="shared" si="35"/>
        <v>0</v>
      </c>
      <c r="O173" s="199"/>
      <c r="P173" s="156"/>
      <c r="Q173" s="156"/>
    </row>
    <row r="174" spans="1:17" ht="15">
      <c r="A174" s="13" t="s">
        <v>413</v>
      </c>
      <c r="B174" s="6" t="s">
        <v>414</v>
      </c>
      <c r="C174" s="199">
        <f t="shared" si="36"/>
        <v>0</v>
      </c>
      <c r="D174" s="199">
        <f t="shared" si="37"/>
        <v>0</v>
      </c>
      <c r="E174" s="199">
        <f t="shared" si="38"/>
        <v>0</v>
      </c>
      <c r="F174" s="199">
        <f t="shared" si="39"/>
        <v>0</v>
      </c>
      <c r="G174" s="199">
        <f t="shared" si="40"/>
        <v>0</v>
      </c>
      <c r="H174" s="199">
        <f t="shared" si="41"/>
        <v>0</v>
      </c>
      <c r="I174" s="199">
        <f t="shared" si="42"/>
        <v>0</v>
      </c>
      <c r="J174" s="199">
        <f t="shared" si="43"/>
        <v>0</v>
      </c>
      <c r="K174" s="199">
        <f t="shared" si="44"/>
        <v>0</v>
      </c>
      <c r="L174" s="199">
        <f t="shared" si="45"/>
        <v>0</v>
      </c>
      <c r="M174" s="199">
        <f t="shared" si="46"/>
        <v>0</v>
      </c>
      <c r="N174" s="199">
        <f t="shared" si="35"/>
        <v>0</v>
      </c>
      <c r="O174" s="199"/>
      <c r="P174" s="156"/>
      <c r="Q174" s="156"/>
    </row>
    <row r="175" spans="1:17" ht="15">
      <c r="A175" s="13" t="s">
        <v>558</v>
      </c>
      <c r="B175" s="6" t="s">
        <v>415</v>
      </c>
      <c r="C175" s="199">
        <f t="shared" si="36"/>
        <v>0</v>
      </c>
      <c r="D175" s="199">
        <f t="shared" si="37"/>
        <v>0</v>
      </c>
      <c r="E175" s="199">
        <f t="shared" si="38"/>
        <v>0</v>
      </c>
      <c r="F175" s="199">
        <f t="shared" si="39"/>
        <v>0</v>
      </c>
      <c r="G175" s="199">
        <f t="shared" si="40"/>
        <v>0</v>
      </c>
      <c r="H175" s="199">
        <f t="shared" si="41"/>
        <v>0</v>
      </c>
      <c r="I175" s="199">
        <f t="shared" si="42"/>
        <v>0</v>
      </c>
      <c r="J175" s="199">
        <f t="shared" si="43"/>
        <v>0</v>
      </c>
      <c r="K175" s="199">
        <f t="shared" si="44"/>
        <v>0</v>
      </c>
      <c r="L175" s="199">
        <f t="shared" si="45"/>
        <v>0</v>
      </c>
      <c r="M175" s="199">
        <f t="shared" si="46"/>
        <v>0</v>
      </c>
      <c r="N175" s="199">
        <f t="shared" si="35"/>
        <v>0</v>
      </c>
      <c r="O175" s="199"/>
      <c r="P175" s="156"/>
      <c r="Q175" s="156"/>
    </row>
    <row r="176" spans="1:17" ht="15">
      <c r="A176" s="13" t="s">
        <v>416</v>
      </c>
      <c r="B176" s="6" t="s">
        <v>417</v>
      </c>
      <c r="C176" s="199">
        <f t="shared" si="36"/>
        <v>0</v>
      </c>
      <c r="D176" s="199">
        <f t="shared" si="37"/>
        <v>0</v>
      </c>
      <c r="E176" s="199">
        <f t="shared" si="38"/>
        <v>0</v>
      </c>
      <c r="F176" s="199">
        <f t="shared" si="39"/>
        <v>0</v>
      </c>
      <c r="G176" s="199">
        <f t="shared" si="40"/>
        <v>0</v>
      </c>
      <c r="H176" s="199">
        <f t="shared" si="41"/>
        <v>0</v>
      </c>
      <c r="I176" s="199">
        <f t="shared" si="42"/>
        <v>0</v>
      </c>
      <c r="J176" s="199">
        <f t="shared" si="43"/>
        <v>0</v>
      </c>
      <c r="K176" s="199">
        <f t="shared" si="44"/>
        <v>0</v>
      </c>
      <c r="L176" s="199">
        <f t="shared" si="45"/>
        <v>0</v>
      </c>
      <c r="M176" s="199">
        <f t="shared" si="46"/>
        <v>0</v>
      </c>
      <c r="N176" s="199">
        <f t="shared" si="35"/>
        <v>0</v>
      </c>
      <c r="O176" s="199"/>
      <c r="P176" s="156"/>
      <c r="Q176" s="156"/>
    </row>
    <row r="177" spans="1:17" ht="15">
      <c r="A177" s="38" t="s">
        <v>579</v>
      </c>
      <c r="B177" s="50" t="s">
        <v>418</v>
      </c>
      <c r="C177" s="199">
        <f t="shared" si="36"/>
        <v>0</v>
      </c>
      <c r="D177" s="199">
        <f t="shared" si="37"/>
        <v>0</v>
      </c>
      <c r="E177" s="199">
        <f t="shared" si="38"/>
        <v>0</v>
      </c>
      <c r="F177" s="199">
        <f t="shared" si="39"/>
        <v>0</v>
      </c>
      <c r="G177" s="199">
        <f t="shared" si="40"/>
        <v>0</v>
      </c>
      <c r="H177" s="199">
        <f t="shared" si="41"/>
        <v>0</v>
      </c>
      <c r="I177" s="199">
        <f t="shared" si="42"/>
        <v>0</v>
      </c>
      <c r="J177" s="199">
        <f t="shared" si="43"/>
        <v>0</v>
      </c>
      <c r="K177" s="199">
        <f t="shared" si="44"/>
        <v>0</v>
      </c>
      <c r="L177" s="199">
        <f t="shared" si="45"/>
        <v>0</v>
      </c>
      <c r="M177" s="199">
        <f t="shared" si="46"/>
        <v>0</v>
      </c>
      <c r="N177" s="199">
        <f t="shared" si="35"/>
        <v>0</v>
      </c>
      <c r="O177" s="200"/>
      <c r="P177" s="156"/>
      <c r="Q177" s="156"/>
    </row>
    <row r="178" spans="1:17" ht="30">
      <c r="A178" s="13" t="s">
        <v>423</v>
      </c>
      <c r="B178" s="6" t="s">
        <v>424</v>
      </c>
      <c r="C178" s="199">
        <f t="shared" si="36"/>
        <v>0</v>
      </c>
      <c r="D178" s="199">
        <f t="shared" si="37"/>
        <v>0</v>
      </c>
      <c r="E178" s="199">
        <f t="shared" si="38"/>
        <v>0</v>
      </c>
      <c r="F178" s="199">
        <f t="shared" si="39"/>
        <v>0</v>
      </c>
      <c r="G178" s="199">
        <f t="shared" si="40"/>
        <v>0</v>
      </c>
      <c r="H178" s="199">
        <f t="shared" si="41"/>
        <v>0</v>
      </c>
      <c r="I178" s="199">
        <f t="shared" si="42"/>
        <v>0</v>
      </c>
      <c r="J178" s="199">
        <f t="shared" si="43"/>
        <v>0</v>
      </c>
      <c r="K178" s="199">
        <f t="shared" si="44"/>
        <v>0</v>
      </c>
      <c r="L178" s="199">
        <f t="shared" si="45"/>
        <v>0</v>
      </c>
      <c r="M178" s="199">
        <f t="shared" si="46"/>
        <v>0</v>
      </c>
      <c r="N178" s="199">
        <f t="shared" si="35"/>
        <v>0</v>
      </c>
      <c r="O178" s="199"/>
      <c r="P178" s="156"/>
      <c r="Q178" s="156"/>
    </row>
    <row r="179" spans="1:17" ht="30">
      <c r="A179" s="5" t="s">
        <v>561</v>
      </c>
      <c r="B179" s="6" t="s">
        <v>425</v>
      </c>
      <c r="C179" s="199">
        <f t="shared" si="36"/>
        <v>0</v>
      </c>
      <c r="D179" s="199">
        <f t="shared" si="37"/>
        <v>0</v>
      </c>
      <c r="E179" s="199">
        <f t="shared" si="38"/>
        <v>0</v>
      </c>
      <c r="F179" s="199">
        <f t="shared" si="39"/>
        <v>0</v>
      </c>
      <c r="G179" s="199">
        <f t="shared" si="40"/>
        <v>0</v>
      </c>
      <c r="H179" s="199">
        <f t="shared" si="41"/>
        <v>0</v>
      </c>
      <c r="I179" s="199">
        <f t="shared" si="42"/>
        <v>0</v>
      </c>
      <c r="J179" s="199">
        <f t="shared" si="43"/>
        <v>0</v>
      </c>
      <c r="K179" s="199">
        <f t="shared" si="44"/>
        <v>0</v>
      </c>
      <c r="L179" s="199">
        <f t="shared" si="45"/>
        <v>0</v>
      </c>
      <c r="M179" s="199">
        <f t="shared" si="46"/>
        <v>0</v>
      </c>
      <c r="N179" s="199">
        <f t="shared" si="35"/>
        <v>0</v>
      </c>
      <c r="O179" s="199"/>
      <c r="P179" s="156"/>
      <c r="Q179" s="156"/>
    </row>
    <row r="180" spans="1:17" ht="15">
      <c r="A180" s="13" t="s">
        <v>562</v>
      </c>
      <c r="B180" s="6" t="s">
        <v>867</v>
      </c>
      <c r="C180" s="199">
        <f t="shared" si="36"/>
        <v>0</v>
      </c>
      <c r="D180" s="199">
        <f t="shared" si="37"/>
        <v>0</v>
      </c>
      <c r="E180" s="199">
        <f t="shared" si="38"/>
        <v>0</v>
      </c>
      <c r="F180" s="199">
        <f t="shared" si="39"/>
        <v>0</v>
      </c>
      <c r="G180" s="199">
        <f t="shared" si="40"/>
        <v>0</v>
      </c>
      <c r="H180" s="199">
        <f t="shared" si="41"/>
        <v>0</v>
      </c>
      <c r="I180" s="199">
        <f t="shared" si="42"/>
        <v>0</v>
      </c>
      <c r="J180" s="199">
        <f t="shared" si="43"/>
        <v>0</v>
      </c>
      <c r="K180" s="199">
        <f t="shared" si="44"/>
        <v>0</v>
      </c>
      <c r="L180" s="199">
        <f t="shared" si="45"/>
        <v>0</v>
      </c>
      <c r="M180" s="199">
        <f t="shared" si="46"/>
        <v>0</v>
      </c>
      <c r="N180" s="199">
        <f t="shared" si="35"/>
        <v>0</v>
      </c>
      <c r="O180" s="199">
        <v>0</v>
      </c>
      <c r="P180" s="156"/>
      <c r="Q180" s="156"/>
    </row>
    <row r="181" spans="1:17" ht="15">
      <c r="A181" s="38" t="s">
        <v>582</v>
      </c>
      <c r="B181" s="50" t="s">
        <v>427</v>
      </c>
      <c r="C181" s="199">
        <f t="shared" si="36"/>
        <v>0</v>
      </c>
      <c r="D181" s="199">
        <f t="shared" si="37"/>
        <v>0</v>
      </c>
      <c r="E181" s="199">
        <f t="shared" si="38"/>
        <v>0</v>
      </c>
      <c r="F181" s="199">
        <f t="shared" si="39"/>
        <v>0</v>
      </c>
      <c r="G181" s="199">
        <f t="shared" si="40"/>
        <v>0</v>
      </c>
      <c r="H181" s="199">
        <f t="shared" si="41"/>
        <v>0</v>
      </c>
      <c r="I181" s="199">
        <f t="shared" si="42"/>
        <v>0</v>
      </c>
      <c r="J181" s="199">
        <f t="shared" si="43"/>
        <v>0</v>
      </c>
      <c r="K181" s="199">
        <f t="shared" si="44"/>
        <v>0</v>
      </c>
      <c r="L181" s="199">
        <f t="shared" si="45"/>
        <v>0</v>
      </c>
      <c r="M181" s="199">
        <f t="shared" si="46"/>
        <v>0</v>
      </c>
      <c r="N181" s="199">
        <f t="shared" si="35"/>
        <v>0</v>
      </c>
      <c r="O181" s="200"/>
      <c r="P181" s="156"/>
      <c r="Q181" s="156"/>
    </row>
    <row r="182" spans="1:17" ht="15.75">
      <c r="A182" s="60" t="s">
        <v>26</v>
      </c>
      <c r="B182" s="65"/>
      <c r="C182" s="199">
        <f t="shared" si="36"/>
        <v>5219297.5</v>
      </c>
      <c r="D182" s="199">
        <f t="shared" si="37"/>
        <v>5219297.5</v>
      </c>
      <c r="E182" s="199">
        <f t="shared" si="38"/>
        <v>5219297.5</v>
      </c>
      <c r="F182" s="199">
        <f t="shared" si="39"/>
        <v>5219297.5</v>
      </c>
      <c r="G182" s="199">
        <f t="shared" si="40"/>
        <v>5219297.5</v>
      </c>
      <c r="H182" s="199">
        <f t="shared" si="41"/>
        <v>5219297.5</v>
      </c>
      <c r="I182" s="199">
        <f t="shared" si="42"/>
        <v>5219297.5</v>
      </c>
      <c r="J182" s="199">
        <f t="shared" si="43"/>
        <v>5219297.5</v>
      </c>
      <c r="K182" s="199">
        <f t="shared" si="44"/>
        <v>5219297.5</v>
      </c>
      <c r="L182" s="199">
        <f t="shared" si="45"/>
        <v>5219297.5</v>
      </c>
      <c r="M182" s="199">
        <f t="shared" si="46"/>
        <v>5219297.5</v>
      </c>
      <c r="N182" s="199">
        <f t="shared" si="35"/>
        <v>5219297.5</v>
      </c>
      <c r="O182" s="201">
        <v>62631570</v>
      </c>
      <c r="P182" s="156"/>
      <c r="Q182" s="156"/>
    </row>
    <row r="183" spans="1:17" ht="15.75">
      <c r="A183" s="47" t="s">
        <v>581</v>
      </c>
      <c r="B183" s="34" t="s">
        <v>428</v>
      </c>
      <c r="C183" s="199">
        <f t="shared" si="36"/>
        <v>15177433.916666666</v>
      </c>
      <c r="D183" s="199">
        <f t="shared" si="37"/>
        <v>15177433.916666666</v>
      </c>
      <c r="E183" s="199">
        <f t="shared" si="38"/>
        <v>15177433.916666666</v>
      </c>
      <c r="F183" s="199">
        <f t="shared" si="39"/>
        <v>15177433.916666666</v>
      </c>
      <c r="G183" s="199">
        <f t="shared" si="40"/>
        <v>15177433.916666666</v>
      </c>
      <c r="H183" s="199">
        <f t="shared" si="41"/>
        <v>15177433.916666666</v>
      </c>
      <c r="I183" s="199">
        <f t="shared" si="42"/>
        <v>15177433.916666666</v>
      </c>
      <c r="J183" s="199">
        <f t="shared" si="43"/>
        <v>15177433.916666666</v>
      </c>
      <c r="K183" s="199">
        <f t="shared" si="44"/>
        <v>15177433.916666666</v>
      </c>
      <c r="L183" s="199">
        <f t="shared" si="45"/>
        <v>15177433.916666666</v>
      </c>
      <c r="M183" s="199">
        <f t="shared" si="46"/>
        <v>15177433.916666666</v>
      </c>
      <c r="N183" s="199">
        <f t="shared" si="35"/>
        <v>15177433.916666666</v>
      </c>
      <c r="O183" s="202">
        <f>SUM(O135+O149+O160+O164+O182)</f>
        <v>182129207</v>
      </c>
      <c r="P183" s="156"/>
      <c r="Q183" s="156"/>
    </row>
    <row r="184" spans="1:17" ht="15.75" hidden="1">
      <c r="A184" s="163" t="s">
        <v>77</v>
      </c>
      <c r="B184" s="63"/>
      <c r="C184" s="199">
        <f t="shared" si="36"/>
        <v>0</v>
      </c>
      <c r="D184" s="199">
        <f t="shared" si="37"/>
        <v>0</v>
      </c>
      <c r="E184" s="199">
        <f t="shared" si="38"/>
        <v>0</v>
      </c>
      <c r="F184" s="199">
        <f t="shared" si="39"/>
        <v>0</v>
      </c>
      <c r="G184" s="199">
        <f t="shared" si="40"/>
        <v>0</v>
      </c>
      <c r="H184" s="199">
        <f t="shared" si="41"/>
        <v>0</v>
      </c>
      <c r="I184" s="199">
        <f t="shared" si="42"/>
        <v>0</v>
      </c>
      <c r="J184" s="199">
        <f t="shared" si="43"/>
        <v>0</v>
      </c>
      <c r="K184" s="199">
        <f t="shared" si="44"/>
        <v>0</v>
      </c>
      <c r="L184" s="199">
        <f t="shared" si="45"/>
        <v>0</v>
      </c>
      <c r="M184" s="199">
        <f t="shared" si="46"/>
        <v>0</v>
      </c>
      <c r="N184" s="199">
        <f t="shared" si="35"/>
        <v>0</v>
      </c>
      <c r="O184" s="206"/>
      <c r="P184" s="156"/>
      <c r="Q184" s="156"/>
    </row>
    <row r="185" spans="1:17" ht="15.75" hidden="1">
      <c r="A185" s="163" t="s">
        <v>78</v>
      </c>
      <c r="B185" s="63"/>
      <c r="C185" s="199">
        <f t="shared" si="36"/>
        <v>0</v>
      </c>
      <c r="D185" s="199">
        <f t="shared" si="37"/>
        <v>0</v>
      </c>
      <c r="E185" s="199">
        <f t="shared" si="38"/>
        <v>0</v>
      </c>
      <c r="F185" s="199">
        <f t="shared" si="39"/>
        <v>0</v>
      </c>
      <c r="G185" s="199">
        <f t="shared" si="40"/>
        <v>0</v>
      </c>
      <c r="H185" s="199">
        <f t="shared" si="41"/>
        <v>0</v>
      </c>
      <c r="I185" s="199">
        <f t="shared" si="42"/>
        <v>0</v>
      </c>
      <c r="J185" s="199">
        <f t="shared" si="43"/>
        <v>0</v>
      </c>
      <c r="K185" s="199">
        <f t="shared" si="44"/>
        <v>0</v>
      </c>
      <c r="L185" s="199">
        <f t="shared" si="45"/>
        <v>0</v>
      </c>
      <c r="M185" s="199">
        <f t="shared" si="46"/>
        <v>0</v>
      </c>
      <c r="N185" s="199">
        <f t="shared" si="35"/>
        <v>0</v>
      </c>
      <c r="O185" s="206"/>
      <c r="P185" s="156"/>
      <c r="Q185" s="156"/>
    </row>
    <row r="186" spans="1:17" ht="15" hidden="1">
      <c r="A186" s="36" t="s">
        <v>563</v>
      </c>
      <c r="B186" s="5" t="s">
        <v>429</v>
      </c>
      <c r="C186" s="199">
        <f t="shared" si="36"/>
        <v>0</v>
      </c>
      <c r="D186" s="199">
        <f t="shared" si="37"/>
        <v>0</v>
      </c>
      <c r="E186" s="199">
        <f t="shared" si="38"/>
        <v>0</v>
      </c>
      <c r="F186" s="199">
        <f t="shared" si="39"/>
        <v>0</v>
      </c>
      <c r="G186" s="199">
        <f t="shared" si="40"/>
        <v>0</v>
      </c>
      <c r="H186" s="199">
        <f t="shared" si="41"/>
        <v>0</v>
      </c>
      <c r="I186" s="199">
        <f t="shared" si="42"/>
        <v>0</v>
      </c>
      <c r="J186" s="199">
        <f t="shared" si="43"/>
        <v>0</v>
      </c>
      <c r="K186" s="199">
        <f t="shared" si="44"/>
        <v>0</v>
      </c>
      <c r="L186" s="199">
        <f t="shared" si="45"/>
        <v>0</v>
      </c>
      <c r="M186" s="199">
        <f t="shared" si="46"/>
        <v>0</v>
      </c>
      <c r="N186" s="199">
        <f t="shared" si="35"/>
        <v>0</v>
      </c>
      <c r="O186" s="199"/>
      <c r="P186" s="156"/>
      <c r="Q186" s="156"/>
    </row>
    <row r="187" spans="1:17" ht="15" hidden="1">
      <c r="A187" s="13" t="s">
        <v>430</v>
      </c>
      <c r="B187" s="5" t="s">
        <v>431</v>
      </c>
      <c r="C187" s="199">
        <f t="shared" si="36"/>
        <v>0</v>
      </c>
      <c r="D187" s="199">
        <f t="shared" si="37"/>
        <v>0</v>
      </c>
      <c r="E187" s="199">
        <f t="shared" si="38"/>
        <v>0</v>
      </c>
      <c r="F187" s="199">
        <f t="shared" si="39"/>
        <v>0</v>
      </c>
      <c r="G187" s="199">
        <f t="shared" si="40"/>
        <v>0</v>
      </c>
      <c r="H187" s="199">
        <f t="shared" si="41"/>
        <v>0</v>
      </c>
      <c r="I187" s="199">
        <f t="shared" si="42"/>
        <v>0</v>
      </c>
      <c r="J187" s="199">
        <f t="shared" si="43"/>
        <v>0</v>
      </c>
      <c r="K187" s="199">
        <f t="shared" si="44"/>
        <v>0</v>
      </c>
      <c r="L187" s="199">
        <f t="shared" si="45"/>
        <v>0</v>
      </c>
      <c r="M187" s="199">
        <f t="shared" si="46"/>
        <v>0</v>
      </c>
      <c r="N187" s="199">
        <f t="shared" si="35"/>
        <v>0</v>
      </c>
      <c r="O187" s="199"/>
      <c r="P187" s="156"/>
      <c r="Q187" s="156"/>
    </row>
    <row r="188" spans="1:17" ht="15" hidden="1">
      <c r="A188" s="36" t="s">
        <v>564</v>
      </c>
      <c r="B188" s="5" t="s">
        <v>432</v>
      </c>
      <c r="C188" s="199">
        <f t="shared" si="36"/>
        <v>0</v>
      </c>
      <c r="D188" s="199">
        <f t="shared" si="37"/>
        <v>0</v>
      </c>
      <c r="E188" s="199">
        <f t="shared" si="38"/>
        <v>0</v>
      </c>
      <c r="F188" s="199">
        <f t="shared" si="39"/>
        <v>0</v>
      </c>
      <c r="G188" s="199">
        <f t="shared" si="40"/>
        <v>0</v>
      </c>
      <c r="H188" s="199">
        <f t="shared" si="41"/>
        <v>0</v>
      </c>
      <c r="I188" s="199">
        <f t="shared" si="42"/>
        <v>0</v>
      </c>
      <c r="J188" s="199">
        <f t="shared" si="43"/>
        <v>0</v>
      </c>
      <c r="K188" s="199">
        <f t="shared" si="44"/>
        <v>0</v>
      </c>
      <c r="L188" s="199">
        <f t="shared" si="45"/>
        <v>0</v>
      </c>
      <c r="M188" s="199">
        <f t="shared" si="46"/>
        <v>0</v>
      </c>
      <c r="N188" s="199">
        <f t="shared" si="35"/>
        <v>0</v>
      </c>
      <c r="O188" s="199"/>
      <c r="P188" s="156"/>
      <c r="Q188" s="156"/>
    </row>
    <row r="189" spans="1:17" ht="15" hidden="1">
      <c r="A189" s="15" t="s">
        <v>583</v>
      </c>
      <c r="B189" s="7" t="s">
        <v>433</v>
      </c>
      <c r="C189" s="199">
        <f t="shared" si="36"/>
        <v>0</v>
      </c>
      <c r="D189" s="199">
        <f t="shared" si="37"/>
        <v>0</v>
      </c>
      <c r="E189" s="199">
        <f t="shared" si="38"/>
        <v>0</v>
      </c>
      <c r="F189" s="199">
        <f t="shared" si="39"/>
        <v>0</v>
      </c>
      <c r="G189" s="199">
        <f t="shared" si="40"/>
        <v>0</v>
      </c>
      <c r="H189" s="199">
        <f t="shared" si="41"/>
        <v>0</v>
      </c>
      <c r="I189" s="199">
        <f t="shared" si="42"/>
        <v>0</v>
      </c>
      <c r="J189" s="199">
        <f t="shared" si="43"/>
        <v>0</v>
      </c>
      <c r="K189" s="199">
        <f t="shared" si="44"/>
        <v>0</v>
      </c>
      <c r="L189" s="199">
        <f t="shared" si="45"/>
        <v>0</v>
      </c>
      <c r="M189" s="199">
        <f t="shared" si="46"/>
        <v>0</v>
      </c>
      <c r="N189" s="199">
        <f t="shared" si="35"/>
        <v>0</v>
      </c>
      <c r="O189" s="200"/>
      <c r="P189" s="156"/>
      <c r="Q189" s="156"/>
    </row>
    <row r="190" spans="1:17" ht="15" hidden="1">
      <c r="A190" s="13" t="s">
        <v>565</v>
      </c>
      <c r="B190" s="5" t="s">
        <v>434</v>
      </c>
      <c r="C190" s="199">
        <f t="shared" si="36"/>
        <v>0</v>
      </c>
      <c r="D190" s="199">
        <f t="shared" si="37"/>
        <v>0</v>
      </c>
      <c r="E190" s="199">
        <f t="shared" si="38"/>
        <v>0</v>
      </c>
      <c r="F190" s="199">
        <f t="shared" si="39"/>
        <v>0</v>
      </c>
      <c r="G190" s="199">
        <f t="shared" si="40"/>
        <v>0</v>
      </c>
      <c r="H190" s="199">
        <f t="shared" si="41"/>
        <v>0</v>
      </c>
      <c r="I190" s="199">
        <f t="shared" si="42"/>
        <v>0</v>
      </c>
      <c r="J190" s="199">
        <f t="shared" si="43"/>
        <v>0</v>
      </c>
      <c r="K190" s="199">
        <f t="shared" si="44"/>
        <v>0</v>
      </c>
      <c r="L190" s="199">
        <f t="shared" si="45"/>
        <v>0</v>
      </c>
      <c r="M190" s="199">
        <f t="shared" si="46"/>
        <v>0</v>
      </c>
      <c r="N190" s="199">
        <f t="shared" si="35"/>
        <v>0</v>
      </c>
      <c r="O190" s="199"/>
      <c r="P190" s="156"/>
      <c r="Q190" s="156"/>
    </row>
    <row r="191" spans="1:17" ht="15" hidden="1">
      <c r="A191" s="36" t="s">
        <v>435</v>
      </c>
      <c r="B191" s="5" t="s">
        <v>436</v>
      </c>
      <c r="C191" s="199">
        <f t="shared" si="36"/>
        <v>0</v>
      </c>
      <c r="D191" s="199">
        <f t="shared" si="37"/>
        <v>0</v>
      </c>
      <c r="E191" s="199">
        <f t="shared" si="38"/>
        <v>0</v>
      </c>
      <c r="F191" s="199">
        <f t="shared" si="39"/>
        <v>0</v>
      </c>
      <c r="G191" s="199">
        <f t="shared" si="40"/>
        <v>0</v>
      </c>
      <c r="H191" s="199">
        <f t="shared" si="41"/>
        <v>0</v>
      </c>
      <c r="I191" s="199">
        <f t="shared" si="42"/>
        <v>0</v>
      </c>
      <c r="J191" s="199">
        <f t="shared" si="43"/>
        <v>0</v>
      </c>
      <c r="K191" s="199">
        <f t="shared" si="44"/>
        <v>0</v>
      </c>
      <c r="L191" s="199">
        <f t="shared" si="45"/>
        <v>0</v>
      </c>
      <c r="M191" s="199">
        <f t="shared" si="46"/>
        <v>0</v>
      </c>
      <c r="N191" s="199">
        <f t="shared" si="35"/>
        <v>0</v>
      </c>
      <c r="O191" s="199"/>
      <c r="P191" s="156"/>
      <c r="Q191" s="156"/>
    </row>
    <row r="192" spans="1:17" ht="15" hidden="1">
      <c r="A192" s="13" t="s">
        <v>566</v>
      </c>
      <c r="B192" s="5" t="s">
        <v>437</v>
      </c>
      <c r="C192" s="199">
        <f t="shared" si="36"/>
        <v>0</v>
      </c>
      <c r="D192" s="199">
        <f t="shared" si="37"/>
        <v>0</v>
      </c>
      <c r="E192" s="199">
        <f t="shared" si="38"/>
        <v>0</v>
      </c>
      <c r="F192" s="199">
        <f t="shared" si="39"/>
        <v>0</v>
      </c>
      <c r="G192" s="199">
        <f t="shared" si="40"/>
        <v>0</v>
      </c>
      <c r="H192" s="199">
        <f t="shared" si="41"/>
        <v>0</v>
      </c>
      <c r="I192" s="199">
        <f t="shared" si="42"/>
        <v>0</v>
      </c>
      <c r="J192" s="199">
        <f t="shared" si="43"/>
        <v>0</v>
      </c>
      <c r="K192" s="199">
        <f t="shared" si="44"/>
        <v>0</v>
      </c>
      <c r="L192" s="199">
        <f t="shared" si="45"/>
        <v>0</v>
      </c>
      <c r="M192" s="199">
        <f t="shared" si="46"/>
        <v>0</v>
      </c>
      <c r="N192" s="199">
        <f t="shared" si="35"/>
        <v>0</v>
      </c>
      <c r="O192" s="199"/>
      <c r="P192" s="156"/>
      <c r="Q192" s="156"/>
    </row>
    <row r="193" spans="1:17" ht="15" hidden="1">
      <c r="A193" s="36" t="s">
        <v>438</v>
      </c>
      <c r="B193" s="5" t="s">
        <v>439</v>
      </c>
      <c r="C193" s="199">
        <f t="shared" si="36"/>
        <v>0</v>
      </c>
      <c r="D193" s="199">
        <f t="shared" si="37"/>
        <v>0</v>
      </c>
      <c r="E193" s="199">
        <f t="shared" si="38"/>
        <v>0</v>
      </c>
      <c r="F193" s="199">
        <f t="shared" si="39"/>
        <v>0</v>
      </c>
      <c r="G193" s="199">
        <f t="shared" si="40"/>
        <v>0</v>
      </c>
      <c r="H193" s="199">
        <f t="shared" si="41"/>
        <v>0</v>
      </c>
      <c r="I193" s="199">
        <f t="shared" si="42"/>
        <v>0</v>
      </c>
      <c r="J193" s="199">
        <f t="shared" si="43"/>
        <v>0</v>
      </c>
      <c r="K193" s="199">
        <f t="shared" si="44"/>
        <v>0</v>
      </c>
      <c r="L193" s="199">
        <f t="shared" si="45"/>
        <v>0</v>
      </c>
      <c r="M193" s="199">
        <f t="shared" si="46"/>
        <v>0</v>
      </c>
      <c r="N193" s="199">
        <f t="shared" si="35"/>
        <v>0</v>
      </c>
      <c r="O193" s="199"/>
      <c r="P193" s="156"/>
      <c r="Q193" s="156"/>
    </row>
    <row r="194" spans="1:17" ht="15" hidden="1">
      <c r="A194" s="14" t="s">
        <v>584</v>
      </c>
      <c r="B194" s="7" t="s">
        <v>440</v>
      </c>
      <c r="C194" s="199">
        <f t="shared" si="36"/>
        <v>0</v>
      </c>
      <c r="D194" s="199">
        <f t="shared" si="37"/>
        <v>0</v>
      </c>
      <c r="E194" s="199">
        <f t="shared" si="38"/>
        <v>0</v>
      </c>
      <c r="F194" s="199">
        <f t="shared" si="39"/>
        <v>0</v>
      </c>
      <c r="G194" s="199">
        <f t="shared" si="40"/>
        <v>0</v>
      </c>
      <c r="H194" s="199">
        <f t="shared" si="41"/>
        <v>0</v>
      </c>
      <c r="I194" s="199">
        <f t="shared" si="42"/>
        <v>0</v>
      </c>
      <c r="J194" s="199">
        <f t="shared" si="43"/>
        <v>0</v>
      </c>
      <c r="K194" s="199">
        <f t="shared" si="44"/>
        <v>0</v>
      </c>
      <c r="L194" s="199">
        <f t="shared" si="45"/>
        <v>0</v>
      </c>
      <c r="M194" s="199">
        <f t="shared" si="46"/>
        <v>0</v>
      </c>
      <c r="N194" s="199">
        <f t="shared" si="35"/>
        <v>0</v>
      </c>
      <c r="O194" s="200"/>
      <c r="P194" s="156"/>
      <c r="Q194" s="156"/>
    </row>
    <row r="195" spans="1:17" ht="15">
      <c r="A195" s="5" t="s">
        <v>866</v>
      </c>
      <c r="B195" s="5" t="s">
        <v>443</v>
      </c>
      <c r="C195" s="199">
        <f t="shared" si="36"/>
        <v>14003103.75</v>
      </c>
      <c r="D195" s="199">
        <f t="shared" si="37"/>
        <v>14003103.75</v>
      </c>
      <c r="E195" s="199">
        <f t="shared" si="38"/>
        <v>14003103.75</v>
      </c>
      <c r="F195" s="199">
        <f t="shared" si="39"/>
        <v>14003103.75</v>
      </c>
      <c r="G195" s="199">
        <f t="shared" si="40"/>
        <v>14003103.75</v>
      </c>
      <c r="H195" s="199">
        <f t="shared" si="41"/>
        <v>14003103.75</v>
      </c>
      <c r="I195" s="199">
        <f t="shared" si="42"/>
        <v>14003103.75</v>
      </c>
      <c r="J195" s="199">
        <f t="shared" si="43"/>
        <v>14003103.75</v>
      </c>
      <c r="K195" s="199">
        <f t="shared" si="44"/>
        <v>14003103.75</v>
      </c>
      <c r="L195" s="199">
        <f t="shared" si="45"/>
        <v>14003103.75</v>
      </c>
      <c r="M195" s="199">
        <f t="shared" si="46"/>
        <v>14003103.75</v>
      </c>
      <c r="N195" s="199">
        <f t="shared" si="35"/>
        <v>14003103.75</v>
      </c>
      <c r="O195" s="199">
        <v>168037245</v>
      </c>
      <c r="P195" s="156"/>
      <c r="Q195" s="156"/>
    </row>
    <row r="196" spans="1:17" ht="15" hidden="1">
      <c r="A196" s="5" t="s">
        <v>76</v>
      </c>
      <c r="B196" s="5" t="s">
        <v>441</v>
      </c>
      <c r="C196" s="199">
        <f t="shared" si="36"/>
        <v>0</v>
      </c>
      <c r="D196" s="199">
        <f t="shared" si="37"/>
        <v>0</v>
      </c>
      <c r="E196" s="199">
        <f t="shared" si="38"/>
        <v>0</v>
      </c>
      <c r="F196" s="199">
        <f t="shared" si="39"/>
        <v>0</v>
      </c>
      <c r="G196" s="199">
        <f t="shared" si="40"/>
        <v>0</v>
      </c>
      <c r="H196" s="199">
        <f t="shared" si="41"/>
        <v>0</v>
      </c>
      <c r="I196" s="199">
        <f t="shared" si="42"/>
        <v>0</v>
      </c>
      <c r="J196" s="199">
        <f t="shared" si="43"/>
        <v>0</v>
      </c>
      <c r="K196" s="199">
        <f t="shared" si="44"/>
        <v>0</v>
      </c>
      <c r="L196" s="199">
        <f t="shared" si="45"/>
        <v>0</v>
      </c>
      <c r="M196" s="199">
        <f t="shared" si="46"/>
        <v>0</v>
      </c>
      <c r="N196" s="199">
        <f t="shared" si="35"/>
        <v>0</v>
      </c>
      <c r="O196" s="199"/>
      <c r="P196" s="156"/>
      <c r="Q196" s="156"/>
    </row>
    <row r="197" spans="1:17" ht="15" hidden="1">
      <c r="A197" s="5" t="s">
        <v>74</v>
      </c>
      <c r="B197" s="5" t="s">
        <v>442</v>
      </c>
      <c r="C197" s="199">
        <f t="shared" si="36"/>
        <v>0</v>
      </c>
      <c r="D197" s="199">
        <f t="shared" si="37"/>
        <v>0</v>
      </c>
      <c r="E197" s="199">
        <f t="shared" si="38"/>
        <v>0</v>
      </c>
      <c r="F197" s="199">
        <f t="shared" si="39"/>
        <v>0</v>
      </c>
      <c r="G197" s="199">
        <f t="shared" si="40"/>
        <v>0</v>
      </c>
      <c r="H197" s="199">
        <f t="shared" si="41"/>
        <v>0</v>
      </c>
      <c r="I197" s="199">
        <f t="shared" si="42"/>
        <v>0</v>
      </c>
      <c r="J197" s="199">
        <f t="shared" si="43"/>
        <v>0</v>
      </c>
      <c r="K197" s="199">
        <f t="shared" si="44"/>
        <v>0</v>
      </c>
      <c r="L197" s="199">
        <f t="shared" si="45"/>
        <v>0</v>
      </c>
      <c r="M197" s="199">
        <f t="shared" si="46"/>
        <v>0</v>
      </c>
      <c r="N197" s="199">
        <f t="shared" si="35"/>
        <v>0</v>
      </c>
      <c r="O197" s="199"/>
      <c r="P197" s="156"/>
      <c r="Q197" s="156"/>
    </row>
    <row r="198" spans="1:17" ht="15" hidden="1">
      <c r="A198" s="5" t="s">
        <v>75</v>
      </c>
      <c r="B198" s="5" t="s">
        <v>442</v>
      </c>
      <c r="C198" s="199">
        <f t="shared" si="36"/>
        <v>0</v>
      </c>
      <c r="D198" s="199">
        <f t="shared" si="37"/>
        <v>0</v>
      </c>
      <c r="E198" s="199">
        <f t="shared" si="38"/>
        <v>0</v>
      </c>
      <c r="F198" s="199">
        <f t="shared" si="39"/>
        <v>0</v>
      </c>
      <c r="G198" s="199">
        <f t="shared" si="40"/>
        <v>0</v>
      </c>
      <c r="H198" s="199">
        <f t="shared" si="41"/>
        <v>0</v>
      </c>
      <c r="I198" s="199">
        <f t="shared" si="42"/>
        <v>0</v>
      </c>
      <c r="J198" s="199">
        <f t="shared" si="43"/>
        <v>0</v>
      </c>
      <c r="K198" s="199">
        <f t="shared" si="44"/>
        <v>0</v>
      </c>
      <c r="L198" s="199">
        <f t="shared" si="45"/>
        <v>0</v>
      </c>
      <c r="M198" s="199">
        <f t="shared" si="46"/>
        <v>0</v>
      </c>
      <c r="N198" s="199">
        <f aca="true" t="shared" si="47" ref="N198:N213">SUM(O198/12)</f>
        <v>0</v>
      </c>
      <c r="O198" s="199"/>
      <c r="P198" s="156"/>
      <c r="Q198" s="156"/>
    </row>
    <row r="199" spans="1:17" ht="15">
      <c r="A199" s="7" t="s">
        <v>585</v>
      </c>
      <c r="B199" s="7" t="s">
        <v>443</v>
      </c>
      <c r="C199" s="199">
        <f t="shared" si="36"/>
        <v>14003103.75</v>
      </c>
      <c r="D199" s="199">
        <f t="shared" si="37"/>
        <v>14003103.75</v>
      </c>
      <c r="E199" s="199">
        <f t="shared" si="38"/>
        <v>14003103.75</v>
      </c>
      <c r="F199" s="199">
        <f t="shared" si="39"/>
        <v>14003103.75</v>
      </c>
      <c r="G199" s="199">
        <f t="shared" si="40"/>
        <v>14003103.75</v>
      </c>
      <c r="H199" s="199">
        <f t="shared" si="41"/>
        <v>14003103.75</v>
      </c>
      <c r="I199" s="199">
        <f t="shared" si="42"/>
        <v>14003103.75</v>
      </c>
      <c r="J199" s="199">
        <f t="shared" si="43"/>
        <v>14003103.75</v>
      </c>
      <c r="K199" s="199">
        <f t="shared" si="44"/>
        <v>14003103.75</v>
      </c>
      <c r="L199" s="199">
        <f t="shared" si="45"/>
        <v>14003103.75</v>
      </c>
      <c r="M199" s="199">
        <f t="shared" si="46"/>
        <v>14003103.75</v>
      </c>
      <c r="N199" s="199">
        <f t="shared" si="47"/>
        <v>14003103.75</v>
      </c>
      <c r="O199" s="200">
        <f>SUM(O195)</f>
        <v>168037245</v>
      </c>
      <c r="P199" s="156"/>
      <c r="Q199" s="156"/>
    </row>
    <row r="200" spans="1:17" ht="15">
      <c r="A200" s="36" t="s">
        <v>444</v>
      </c>
      <c r="B200" s="5" t="s">
        <v>445</v>
      </c>
      <c r="C200" s="199">
        <f t="shared" si="36"/>
        <v>0</v>
      </c>
      <c r="D200" s="199">
        <f t="shared" si="37"/>
        <v>0</v>
      </c>
      <c r="E200" s="199">
        <f t="shared" si="38"/>
        <v>0</v>
      </c>
      <c r="F200" s="199">
        <f t="shared" si="39"/>
        <v>0</v>
      </c>
      <c r="G200" s="199">
        <f t="shared" si="40"/>
        <v>0</v>
      </c>
      <c r="H200" s="199">
        <f t="shared" si="41"/>
        <v>0</v>
      </c>
      <c r="I200" s="199">
        <f t="shared" si="42"/>
        <v>0</v>
      </c>
      <c r="J200" s="199">
        <f t="shared" si="43"/>
        <v>0</v>
      </c>
      <c r="K200" s="199">
        <f t="shared" si="44"/>
        <v>0</v>
      </c>
      <c r="L200" s="199">
        <f t="shared" si="45"/>
        <v>0</v>
      </c>
      <c r="M200" s="199">
        <f t="shared" si="46"/>
        <v>0</v>
      </c>
      <c r="N200" s="199">
        <f t="shared" si="47"/>
        <v>0</v>
      </c>
      <c r="O200" s="199"/>
      <c r="P200" s="156"/>
      <c r="Q200" s="156"/>
    </row>
    <row r="201" spans="1:17" ht="15">
      <c r="A201" s="36" t="s">
        <v>446</v>
      </c>
      <c r="B201" s="5" t="s">
        <v>447</v>
      </c>
      <c r="C201" s="199">
        <f t="shared" si="36"/>
        <v>0</v>
      </c>
      <c r="D201" s="199">
        <f t="shared" si="37"/>
        <v>0</v>
      </c>
      <c r="E201" s="199">
        <f t="shared" si="38"/>
        <v>0</v>
      </c>
      <c r="F201" s="199">
        <f t="shared" si="39"/>
        <v>0</v>
      </c>
      <c r="G201" s="199">
        <f t="shared" si="40"/>
        <v>0</v>
      </c>
      <c r="H201" s="199">
        <f t="shared" si="41"/>
        <v>0</v>
      </c>
      <c r="I201" s="199">
        <f t="shared" si="42"/>
        <v>0</v>
      </c>
      <c r="J201" s="199">
        <f t="shared" si="43"/>
        <v>0</v>
      </c>
      <c r="K201" s="199">
        <f t="shared" si="44"/>
        <v>0</v>
      </c>
      <c r="L201" s="199">
        <f t="shared" si="45"/>
        <v>0</v>
      </c>
      <c r="M201" s="199">
        <f t="shared" si="46"/>
        <v>0</v>
      </c>
      <c r="N201" s="199">
        <f t="shared" si="47"/>
        <v>0</v>
      </c>
      <c r="O201" s="199"/>
      <c r="P201" s="156"/>
      <c r="Q201" s="156"/>
    </row>
    <row r="202" spans="1:17" ht="15">
      <c r="A202" s="36" t="s">
        <v>448</v>
      </c>
      <c r="B202" s="5" t="s">
        <v>449</v>
      </c>
      <c r="C202" s="199">
        <f t="shared" si="36"/>
        <v>0</v>
      </c>
      <c r="D202" s="199">
        <f t="shared" si="37"/>
        <v>0</v>
      </c>
      <c r="E202" s="199">
        <f t="shared" si="38"/>
        <v>0</v>
      </c>
      <c r="F202" s="199">
        <f t="shared" si="39"/>
        <v>0</v>
      </c>
      <c r="G202" s="199">
        <f t="shared" si="40"/>
        <v>0</v>
      </c>
      <c r="H202" s="199">
        <f t="shared" si="41"/>
        <v>0</v>
      </c>
      <c r="I202" s="199">
        <f t="shared" si="42"/>
        <v>0</v>
      </c>
      <c r="J202" s="199">
        <f t="shared" si="43"/>
        <v>0</v>
      </c>
      <c r="K202" s="199">
        <f t="shared" si="44"/>
        <v>0</v>
      </c>
      <c r="L202" s="199">
        <f t="shared" si="45"/>
        <v>0</v>
      </c>
      <c r="M202" s="199">
        <f t="shared" si="46"/>
        <v>0</v>
      </c>
      <c r="N202" s="199">
        <f t="shared" si="47"/>
        <v>0</v>
      </c>
      <c r="O202" s="199"/>
      <c r="P202" s="156"/>
      <c r="Q202" s="156"/>
    </row>
    <row r="203" spans="1:17" ht="15">
      <c r="A203" s="36" t="s">
        <v>450</v>
      </c>
      <c r="B203" s="5" t="s">
        <v>451</v>
      </c>
      <c r="C203" s="199">
        <f t="shared" si="36"/>
        <v>0</v>
      </c>
      <c r="D203" s="199">
        <f t="shared" si="37"/>
        <v>0</v>
      </c>
      <c r="E203" s="199">
        <f t="shared" si="38"/>
        <v>0</v>
      </c>
      <c r="F203" s="199">
        <f t="shared" si="39"/>
        <v>0</v>
      </c>
      <c r="G203" s="199">
        <f t="shared" si="40"/>
        <v>0</v>
      </c>
      <c r="H203" s="199">
        <f t="shared" si="41"/>
        <v>0</v>
      </c>
      <c r="I203" s="199">
        <f t="shared" si="42"/>
        <v>0</v>
      </c>
      <c r="J203" s="199">
        <f t="shared" si="43"/>
        <v>0</v>
      </c>
      <c r="K203" s="199">
        <f t="shared" si="44"/>
        <v>0</v>
      </c>
      <c r="L203" s="199">
        <f t="shared" si="45"/>
        <v>0</v>
      </c>
      <c r="M203" s="199">
        <f t="shared" si="46"/>
        <v>0</v>
      </c>
      <c r="N203" s="199">
        <f t="shared" si="47"/>
        <v>0</v>
      </c>
      <c r="O203" s="199"/>
      <c r="P203" s="156"/>
      <c r="Q203" s="156"/>
    </row>
    <row r="204" spans="1:17" ht="15">
      <c r="A204" s="13" t="s">
        <v>567</v>
      </c>
      <c r="B204" s="5" t="s">
        <v>452</v>
      </c>
      <c r="C204" s="199">
        <f t="shared" si="36"/>
        <v>0</v>
      </c>
      <c r="D204" s="199">
        <f t="shared" si="37"/>
        <v>0</v>
      </c>
      <c r="E204" s="199">
        <f t="shared" si="38"/>
        <v>0</v>
      </c>
      <c r="F204" s="199">
        <f t="shared" si="39"/>
        <v>0</v>
      </c>
      <c r="G204" s="199">
        <f t="shared" si="40"/>
        <v>0</v>
      </c>
      <c r="H204" s="199">
        <f t="shared" si="41"/>
        <v>0</v>
      </c>
      <c r="I204" s="199">
        <f t="shared" si="42"/>
        <v>0</v>
      </c>
      <c r="J204" s="199">
        <f t="shared" si="43"/>
        <v>0</v>
      </c>
      <c r="K204" s="199">
        <f t="shared" si="44"/>
        <v>0</v>
      </c>
      <c r="L204" s="199">
        <f t="shared" si="45"/>
        <v>0</v>
      </c>
      <c r="M204" s="199">
        <f t="shared" si="46"/>
        <v>0</v>
      </c>
      <c r="N204" s="199">
        <f t="shared" si="47"/>
        <v>0</v>
      </c>
      <c r="O204" s="199"/>
      <c r="P204" s="156"/>
      <c r="Q204" s="156"/>
    </row>
    <row r="205" spans="1:17" ht="15">
      <c r="A205" s="15" t="s">
        <v>586</v>
      </c>
      <c r="B205" s="7" t="s">
        <v>454</v>
      </c>
      <c r="C205" s="199">
        <f t="shared" si="36"/>
        <v>14003103.75</v>
      </c>
      <c r="D205" s="199">
        <f t="shared" si="37"/>
        <v>14003103.75</v>
      </c>
      <c r="E205" s="199">
        <f t="shared" si="38"/>
        <v>14003103.75</v>
      </c>
      <c r="F205" s="199">
        <f t="shared" si="39"/>
        <v>14003103.75</v>
      </c>
      <c r="G205" s="199">
        <f t="shared" si="40"/>
        <v>14003103.75</v>
      </c>
      <c r="H205" s="199">
        <f t="shared" si="41"/>
        <v>14003103.75</v>
      </c>
      <c r="I205" s="199">
        <f t="shared" si="42"/>
        <v>14003103.75</v>
      </c>
      <c r="J205" s="199">
        <f t="shared" si="43"/>
        <v>14003103.75</v>
      </c>
      <c r="K205" s="199">
        <f t="shared" si="44"/>
        <v>14003103.75</v>
      </c>
      <c r="L205" s="199">
        <f t="shared" si="45"/>
        <v>14003103.75</v>
      </c>
      <c r="M205" s="199">
        <f t="shared" si="46"/>
        <v>14003103.75</v>
      </c>
      <c r="N205" s="199">
        <f t="shared" si="47"/>
        <v>14003103.75</v>
      </c>
      <c r="O205" s="200">
        <f>SUM(O199+O200+O201+O202+O203+O204)</f>
        <v>168037245</v>
      </c>
      <c r="P205" s="156"/>
      <c r="Q205" s="156"/>
    </row>
    <row r="206" spans="1:17" ht="15" hidden="1">
      <c r="A206" s="13" t="s">
        <v>455</v>
      </c>
      <c r="B206" s="5" t="s">
        <v>456</v>
      </c>
      <c r="C206" s="199">
        <f t="shared" si="36"/>
        <v>0</v>
      </c>
      <c r="D206" s="199">
        <f t="shared" si="37"/>
        <v>0</v>
      </c>
      <c r="E206" s="199">
        <f t="shared" si="38"/>
        <v>0</v>
      </c>
      <c r="F206" s="199">
        <f t="shared" si="39"/>
        <v>0</v>
      </c>
      <c r="G206" s="199">
        <f t="shared" si="40"/>
        <v>0</v>
      </c>
      <c r="H206" s="199">
        <f t="shared" si="41"/>
        <v>0</v>
      </c>
      <c r="I206" s="199">
        <f t="shared" si="42"/>
        <v>0</v>
      </c>
      <c r="J206" s="199">
        <f t="shared" si="43"/>
        <v>0</v>
      </c>
      <c r="K206" s="199">
        <f t="shared" si="44"/>
        <v>0</v>
      </c>
      <c r="L206" s="199">
        <f t="shared" si="45"/>
        <v>0</v>
      </c>
      <c r="M206" s="199">
        <f t="shared" si="46"/>
        <v>0</v>
      </c>
      <c r="N206" s="199">
        <f t="shared" si="47"/>
        <v>0</v>
      </c>
      <c r="O206" s="199"/>
      <c r="P206" s="156"/>
      <c r="Q206" s="156"/>
    </row>
    <row r="207" spans="1:17" ht="15" hidden="1">
      <c r="A207" s="13" t="s">
        <v>457</v>
      </c>
      <c r="B207" s="5" t="s">
        <v>458</v>
      </c>
      <c r="C207" s="199">
        <f t="shared" si="36"/>
        <v>0</v>
      </c>
      <c r="D207" s="199">
        <f t="shared" si="37"/>
        <v>0</v>
      </c>
      <c r="E207" s="199">
        <f t="shared" si="38"/>
        <v>0</v>
      </c>
      <c r="F207" s="199">
        <f t="shared" si="39"/>
        <v>0</v>
      </c>
      <c r="G207" s="199">
        <f t="shared" si="40"/>
        <v>0</v>
      </c>
      <c r="H207" s="199">
        <f t="shared" si="41"/>
        <v>0</v>
      </c>
      <c r="I207" s="199">
        <f t="shared" si="42"/>
        <v>0</v>
      </c>
      <c r="J207" s="199">
        <f t="shared" si="43"/>
        <v>0</v>
      </c>
      <c r="K207" s="199">
        <f t="shared" si="44"/>
        <v>0</v>
      </c>
      <c r="L207" s="199">
        <f t="shared" si="45"/>
        <v>0</v>
      </c>
      <c r="M207" s="199">
        <f t="shared" si="46"/>
        <v>0</v>
      </c>
      <c r="N207" s="199">
        <f t="shared" si="47"/>
        <v>0</v>
      </c>
      <c r="O207" s="199"/>
      <c r="P207" s="156"/>
      <c r="Q207" s="156"/>
    </row>
    <row r="208" spans="1:17" ht="15" hidden="1">
      <c r="A208" s="36" t="s">
        <v>459</v>
      </c>
      <c r="B208" s="5" t="s">
        <v>460</v>
      </c>
      <c r="C208" s="199">
        <f t="shared" si="36"/>
        <v>0</v>
      </c>
      <c r="D208" s="199">
        <f t="shared" si="37"/>
        <v>0</v>
      </c>
      <c r="E208" s="199">
        <f t="shared" si="38"/>
        <v>0</v>
      </c>
      <c r="F208" s="199">
        <f t="shared" si="39"/>
        <v>0</v>
      </c>
      <c r="G208" s="199">
        <f t="shared" si="40"/>
        <v>0</v>
      </c>
      <c r="H208" s="199">
        <f t="shared" si="41"/>
        <v>0</v>
      </c>
      <c r="I208" s="199">
        <f t="shared" si="42"/>
        <v>0</v>
      </c>
      <c r="J208" s="199">
        <f t="shared" si="43"/>
        <v>0</v>
      </c>
      <c r="K208" s="199">
        <f t="shared" si="44"/>
        <v>0</v>
      </c>
      <c r="L208" s="199">
        <f t="shared" si="45"/>
        <v>0</v>
      </c>
      <c r="M208" s="199">
        <f t="shared" si="46"/>
        <v>0</v>
      </c>
      <c r="N208" s="199">
        <f t="shared" si="47"/>
        <v>0</v>
      </c>
      <c r="O208" s="199"/>
      <c r="P208" s="156"/>
      <c r="Q208" s="156"/>
    </row>
    <row r="209" spans="1:17" ht="15" hidden="1">
      <c r="A209" s="36" t="s">
        <v>568</v>
      </c>
      <c r="B209" s="5" t="s">
        <v>461</v>
      </c>
      <c r="C209" s="199">
        <f t="shared" si="36"/>
        <v>0</v>
      </c>
      <c r="D209" s="199">
        <f t="shared" si="37"/>
        <v>0</v>
      </c>
      <c r="E209" s="199">
        <f t="shared" si="38"/>
        <v>0</v>
      </c>
      <c r="F209" s="199">
        <f t="shared" si="39"/>
        <v>0</v>
      </c>
      <c r="G209" s="199">
        <f t="shared" si="40"/>
        <v>0</v>
      </c>
      <c r="H209" s="199">
        <f t="shared" si="41"/>
        <v>0</v>
      </c>
      <c r="I209" s="199">
        <f t="shared" si="42"/>
        <v>0</v>
      </c>
      <c r="J209" s="199">
        <f t="shared" si="43"/>
        <v>0</v>
      </c>
      <c r="K209" s="199">
        <f t="shared" si="44"/>
        <v>0</v>
      </c>
      <c r="L209" s="199">
        <f t="shared" si="45"/>
        <v>0</v>
      </c>
      <c r="M209" s="199">
        <f t="shared" si="46"/>
        <v>0</v>
      </c>
      <c r="N209" s="199">
        <f t="shared" si="47"/>
        <v>0</v>
      </c>
      <c r="O209" s="199"/>
      <c r="P209" s="156"/>
      <c r="Q209" s="156"/>
    </row>
    <row r="210" spans="1:17" ht="15" hidden="1">
      <c r="A210" s="14" t="s">
        <v>587</v>
      </c>
      <c r="B210" s="7" t="s">
        <v>462</v>
      </c>
      <c r="C210" s="199">
        <f t="shared" si="36"/>
        <v>0</v>
      </c>
      <c r="D210" s="199">
        <f t="shared" si="37"/>
        <v>0</v>
      </c>
      <c r="E210" s="199">
        <f t="shared" si="38"/>
        <v>0</v>
      </c>
      <c r="F210" s="199">
        <f t="shared" si="39"/>
        <v>0</v>
      </c>
      <c r="G210" s="199">
        <f t="shared" si="40"/>
        <v>0</v>
      </c>
      <c r="H210" s="199">
        <f t="shared" si="41"/>
        <v>0</v>
      </c>
      <c r="I210" s="199">
        <f t="shared" si="42"/>
        <v>0</v>
      </c>
      <c r="J210" s="199">
        <f t="shared" si="43"/>
        <v>0</v>
      </c>
      <c r="K210" s="199">
        <f t="shared" si="44"/>
        <v>0</v>
      </c>
      <c r="L210" s="199">
        <f t="shared" si="45"/>
        <v>0</v>
      </c>
      <c r="M210" s="199">
        <f t="shared" si="46"/>
        <v>0</v>
      </c>
      <c r="N210" s="199">
        <f t="shared" si="47"/>
        <v>0</v>
      </c>
      <c r="O210" s="200"/>
      <c r="P210" s="156"/>
      <c r="Q210" s="156"/>
    </row>
    <row r="211" spans="1:17" ht="15" hidden="1">
      <c r="A211" s="15" t="s">
        <v>463</v>
      </c>
      <c r="B211" s="7" t="s">
        <v>464</v>
      </c>
      <c r="C211" s="199">
        <f>SUM(O211/12)</f>
        <v>0</v>
      </c>
      <c r="D211" s="199">
        <f>SUM(O211/12)</f>
        <v>0</v>
      </c>
      <c r="E211" s="199">
        <f>SUM(O211/12)</f>
        <v>0</v>
      </c>
      <c r="F211" s="199">
        <f>SUM(O211/12)</f>
        <v>0</v>
      </c>
      <c r="G211" s="199">
        <f>SUM(O211/12)</f>
        <v>0</v>
      </c>
      <c r="H211" s="199">
        <f>SUM(O211/12)</f>
        <v>0</v>
      </c>
      <c r="I211" s="199">
        <f>SUM(O211/12)</f>
        <v>0</v>
      </c>
      <c r="J211" s="199">
        <f>SUM(O211/12)</f>
        <v>0</v>
      </c>
      <c r="K211" s="199">
        <f>SUM(O211/12)</f>
        <v>0</v>
      </c>
      <c r="L211" s="199">
        <f>SUM(O211/12)</f>
        <v>0</v>
      </c>
      <c r="M211" s="199">
        <f>SUM(O211/12)</f>
        <v>0</v>
      </c>
      <c r="N211" s="199">
        <f t="shared" si="47"/>
        <v>0</v>
      </c>
      <c r="O211" s="200"/>
      <c r="P211" s="156"/>
      <c r="Q211" s="156"/>
    </row>
    <row r="212" spans="1:17" ht="15.75">
      <c r="A212" s="39" t="s">
        <v>588</v>
      </c>
      <c r="B212" s="40" t="s">
        <v>465</v>
      </c>
      <c r="C212" s="199">
        <f>SUM(O212/12)</f>
        <v>14003103.75</v>
      </c>
      <c r="D212" s="199">
        <f>SUM(O212/12)</f>
        <v>14003103.75</v>
      </c>
      <c r="E212" s="199">
        <f>SUM(O212/12)</f>
        <v>14003103.75</v>
      </c>
      <c r="F212" s="199">
        <f>SUM(O212/12)</f>
        <v>14003103.75</v>
      </c>
      <c r="G212" s="199">
        <f>SUM(O212/12)</f>
        <v>14003103.75</v>
      </c>
      <c r="H212" s="199">
        <f>SUM(O212/12)</f>
        <v>14003103.75</v>
      </c>
      <c r="I212" s="199">
        <f>SUM(O212/12)</f>
        <v>14003103.75</v>
      </c>
      <c r="J212" s="199">
        <f>SUM(O212/12)</f>
        <v>14003103.75</v>
      </c>
      <c r="K212" s="199">
        <f>SUM(O212/12)</f>
        <v>14003103.75</v>
      </c>
      <c r="L212" s="199">
        <f>SUM(O212/12)</f>
        <v>14003103.75</v>
      </c>
      <c r="M212" s="199">
        <f>SUM(O212/12)</f>
        <v>14003103.75</v>
      </c>
      <c r="N212" s="199">
        <f t="shared" si="47"/>
        <v>14003103.75</v>
      </c>
      <c r="O212" s="202">
        <f>SUM(O205)</f>
        <v>168037245</v>
      </c>
      <c r="P212" s="156"/>
      <c r="Q212" s="156"/>
    </row>
    <row r="213" spans="1:17" ht="15.75">
      <c r="A213" s="161" t="s">
        <v>570</v>
      </c>
      <c r="B213" s="162"/>
      <c r="C213" s="199">
        <f>SUM(O213/12)</f>
        <v>29180537.666666668</v>
      </c>
      <c r="D213" s="199">
        <f>SUM(O213/12)</f>
        <v>29180537.666666668</v>
      </c>
      <c r="E213" s="199">
        <f>SUM(O213/12)</f>
        <v>29180537.666666668</v>
      </c>
      <c r="F213" s="199">
        <f>SUM(O213/12)</f>
        <v>29180537.666666668</v>
      </c>
      <c r="G213" s="199">
        <f>SUM(O213/12)</f>
        <v>29180537.666666668</v>
      </c>
      <c r="H213" s="199">
        <f>SUM(O213/12)</f>
        <v>29180537.666666668</v>
      </c>
      <c r="I213" s="199">
        <f>SUM(O213/12)</f>
        <v>29180537.666666668</v>
      </c>
      <c r="J213" s="199">
        <f>SUM(O213/12)</f>
        <v>29180537.666666668</v>
      </c>
      <c r="K213" s="199">
        <f>SUM(O213/12)</f>
        <v>29180537.666666668</v>
      </c>
      <c r="L213" s="199">
        <f>SUM(O213/12)</f>
        <v>29180537.666666668</v>
      </c>
      <c r="M213" s="199">
        <f>SUM(O213/12)</f>
        <v>29180537.666666668</v>
      </c>
      <c r="N213" s="199">
        <f t="shared" si="47"/>
        <v>29180537.666666668</v>
      </c>
      <c r="O213" s="203">
        <f>SUM(O183+O212)</f>
        <v>350166452</v>
      </c>
      <c r="P213" s="156"/>
      <c r="Q213" s="156"/>
    </row>
    <row r="214" spans="2:17" ht="15">
      <c r="B214" s="156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</row>
    <row r="215" spans="2:17" ht="15">
      <c r="B215" s="156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</row>
    <row r="216" spans="2:17" ht="15">
      <c r="B216" s="156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</row>
    <row r="217" spans="2:17" ht="15">
      <c r="B217" s="156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</row>
    <row r="218" spans="2:17" ht="15">
      <c r="B218" s="156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</row>
    <row r="219" spans="2:17" ht="15">
      <c r="B219" s="156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</row>
    <row r="220" spans="2:17" ht="15"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</row>
    <row r="221" spans="2:17" ht="15"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</row>
    <row r="222" spans="2:17" ht="15"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</row>
    <row r="223" spans="2:17" ht="15">
      <c r="B223" s="156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</row>
    <row r="224" spans="2:17" ht="15">
      <c r="B224" s="156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</row>
    <row r="225" spans="2:17" ht="15">
      <c r="B225" s="156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</row>
    <row r="226" spans="2:17" ht="15"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</row>
  </sheetData>
  <sheetProtection/>
  <mergeCells count="2">
    <mergeCell ref="A1:O1"/>
    <mergeCell ref="N2:O2"/>
  </mergeCells>
  <printOptions/>
  <pageMargins left="0.31496062992125984" right="0.31496062992125984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60" zoomScalePageLayoutView="0" workbookViewId="0" topLeftCell="A1">
      <selection activeCell="A6" sqref="A6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317" t="s">
        <v>910</v>
      </c>
      <c r="B1" s="318"/>
      <c r="C1" s="318"/>
      <c r="D1" s="318"/>
      <c r="E1" s="318"/>
    </row>
    <row r="2" spans="1:5" ht="22.5" customHeight="1">
      <c r="A2" s="320" t="s">
        <v>675</v>
      </c>
      <c r="B2" s="318"/>
      <c r="C2" s="318"/>
      <c r="D2" s="318"/>
      <c r="E2" s="318"/>
    </row>
    <row r="3" spans="1:4" ht="23.25">
      <c r="A3" s="174"/>
      <c r="D3" s="208" t="s">
        <v>90</v>
      </c>
    </row>
    <row r="4" spans="1:5" ht="15">
      <c r="A4" s="98"/>
      <c r="D4" s="322" t="s">
        <v>890</v>
      </c>
      <c r="E4" s="322"/>
    </row>
    <row r="5" spans="1:5" ht="31.5" customHeight="1">
      <c r="A5" s="175" t="s">
        <v>172</v>
      </c>
      <c r="B5" s="176" t="s">
        <v>173</v>
      </c>
      <c r="C5" s="90" t="s">
        <v>625</v>
      </c>
      <c r="D5" s="90" t="s">
        <v>626</v>
      </c>
      <c r="E5" s="90" t="s">
        <v>627</v>
      </c>
    </row>
    <row r="6" spans="1:5" ht="15" customHeight="1">
      <c r="A6" s="177"/>
      <c r="B6" s="177"/>
      <c r="C6" s="177"/>
      <c r="D6" s="177"/>
      <c r="E6" s="177"/>
    </row>
    <row r="7" spans="1:5" ht="15" customHeight="1">
      <c r="A7" s="178" t="s">
        <v>628</v>
      </c>
      <c r="B7" s="50" t="s">
        <v>402</v>
      </c>
      <c r="C7" s="177"/>
      <c r="D7" s="177"/>
      <c r="E7" s="177"/>
    </row>
    <row r="8" spans="1:5" ht="15" customHeight="1">
      <c r="A8" s="179"/>
      <c r="B8" s="177"/>
      <c r="C8" s="177"/>
      <c r="D8" s="177"/>
      <c r="E8" s="177"/>
    </row>
    <row r="9" spans="1:5" ht="15" customHeight="1">
      <c r="A9" s="179"/>
      <c r="B9" s="177"/>
      <c r="C9" s="177"/>
      <c r="D9" s="177"/>
      <c r="E9" s="177"/>
    </row>
    <row r="10" spans="1:5" ht="15" customHeight="1">
      <c r="A10" s="178" t="s">
        <v>629</v>
      </c>
      <c r="B10" s="38" t="s">
        <v>425</v>
      </c>
      <c r="C10" s="177"/>
      <c r="D10" s="177"/>
      <c r="E10" s="177"/>
    </row>
    <row r="11" spans="1:5" ht="15" customHeight="1">
      <c r="A11" s="78" t="s">
        <v>630</v>
      </c>
      <c r="B11" s="78" t="s">
        <v>386</v>
      </c>
      <c r="C11" s="177"/>
      <c r="D11" s="177"/>
      <c r="E11" s="177"/>
    </row>
    <row r="12" spans="1:5" ht="15" customHeight="1">
      <c r="A12" s="78" t="s">
        <v>631</v>
      </c>
      <c r="B12" s="78" t="s">
        <v>386</v>
      </c>
      <c r="C12" s="177"/>
      <c r="D12" s="177"/>
      <c r="E12" s="177"/>
    </row>
    <row r="13" spans="1:5" ht="15" customHeight="1">
      <c r="A13" s="78" t="s">
        <v>632</v>
      </c>
      <c r="B13" s="78" t="s">
        <v>386</v>
      </c>
      <c r="C13" s="177"/>
      <c r="D13" s="177"/>
      <c r="E13" s="177"/>
    </row>
    <row r="14" spans="1:5" ht="15" customHeight="1">
      <c r="A14" s="78" t="s">
        <v>633</v>
      </c>
      <c r="B14" s="78" t="s">
        <v>386</v>
      </c>
      <c r="C14" s="177"/>
      <c r="D14" s="177"/>
      <c r="E14" s="177"/>
    </row>
    <row r="15" spans="1:5" ht="15" customHeight="1">
      <c r="A15" s="78" t="s">
        <v>547</v>
      </c>
      <c r="B15" s="180" t="s">
        <v>391</v>
      </c>
      <c r="C15" s="177"/>
      <c r="D15" s="177"/>
      <c r="E15" s="177"/>
    </row>
    <row r="16" spans="1:5" ht="15" customHeight="1">
      <c r="A16" s="78" t="s">
        <v>545</v>
      </c>
      <c r="B16" s="180" t="s">
        <v>387</v>
      </c>
      <c r="C16" s="177"/>
      <c r="D16" s="177"/>
      <c r="E16" s="177"/>
    </row>
    <row r="17" spans="1:5" ht="15" customHeight="1">
      <c r="A17" s="179"/>
      <c r="B17" s="177"/>
      <c r="C17" s="177"/>
      <c r="D17" s="177"/>
      <c r="E17" s="177"/>
    </row>
    <row r="18" spans="1:5" ht="15" customHeight="1">
      <c r="A18" s="178" t="s">
        <v>634</v>
      </c>
      <c r="B18" s="92" t="s">
        <v>635</v>
      </c>
      <c r="C18" s="177"/>
      <c r="D18" s="177"/>
      <c r="E18" s="177"/>
    </row>
    <row r="19" spans="1:5" ht="15" customHeight="1">
      <c r="A19" s="178"/>
      <c r="B19" s="177" t="s">
        <v>398</v>
      </c>
      <c r="C19" s="177"/>
      <c r="D19" s="177"/>
      <c r="E19" s="177"/>
    </row>
    <row r="20" spans="1:5" ht="15" customHeight="1">
      <c r="A20" s="178"/>
      <c r="B20" s="177" t="s">
        <v>418</v>
      </c>
      <c r="C20" s="177"/>
      <c r="D20" s="177"/>
      <c r="E20" s="177"/>
    </row>
    <row r="21" spans="1:5" ht="15" customHeight="1">
      <c r="A21" s="178" t="s">
        <v>636</v>
      </c>
      <c r="B21" s="92" t="s">
        <v>637</v>
      </c>
      <c r="C21" s="177"/>
      <c r="D21" s="177"/>
      <c r="E21" s="177"/>
    </row>
    <row r="22" spans="1:5" ht="15" customHeight="1">
      <c r="A22" s="179"/>
      <c r="B22" s="177"/>
      <c r="C22" s="177"/>
      <c r="D22" s="177"/>
      <c r="E22" s="177"/>
    </row>
    <row r="23" spans="1:5" ht="15" customHeight="1">
      <c r="A23" s="179"/>
      <c r="B23" s="177"/>
      <c r="C23" s="177"/>
      <c r="D23" s="177"/>
      <c r="E23" s="177"/>
    </row>
    <row r="24" spans="1:5" ht="15" customHeight="1">
      <c r="A24" s="178" t="s">
        <v>638</v>
      </c>
      <c r="B24" s="92"/>
      <c r="C24" s="177"/>
      <c r="D24" s="177"/>
      <c r="E24" s="177"/>
    </row>
    <row r="25" ht="15" customHeight="1"/>
    <row r="26" ht="15" customHeight="1"/>
    <row r="27" ht="15" customHeight="1"/>
  </sheetData>
  <sheetProtection/>
  <mergeCells count="3">
    <mergeCell ref="A1:E1"/>
    <mergeCell ref="A2:E2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view="pageBreakPreview" zoomScale="60" zoomScalePageLayoutView="0" workbookViewId="0" topLeftCell="A1">
      <selection activeCell="D18" sqref="D18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53"/>
      <c r="B1" s="154"/>
      <c r="C1" s="154"/>
      <c r="D1" s="154"/>
      <c r="E1" s="154"/>
      <c r="F1" s="154"/>
      <c r="G1" s="154"/>
    </row>
    <row r="2" spans="1:10" ht="30" customHeight="1">
      <c r="A2" s="317" t="s">
        <v>910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9" ht="43.5" customHeight="1">
      <c r="A3" s="320" t="s">
        <v>639</v>
      </c>
      <c r="B3" s="320"/>
      <c r="C3" s="320"/>
      <c r="D3" s="320"/>
      <c r="E3" s="320"/>
      <c r="F3" s="320"/>
      <c r="G3" s="320"/>
      <c r="H3" s="320"/>
      <c r="I3" s="320"/>
    </row>
    <row r="4" spans="6:9" ht="15">
      <c r="F4" s="336" t="s">
        <v>891</v>
      </c>
      <c r="G4" s="336"/>
      <c r="H4" s="336"/>
      <c r="I4" s="336"/>
    </row>
    <row r="5" ht="26.25">
      <c r="A5" s="181" t="s">
        <v>642</v>
      </c>
    </row>
    <row r="6" ht="26.25">
      <c r="A6" s="182" t="s">
        <v>643</v>
      </c>
    </row>
    <row r="7" ht="15">
      <c r="A7" s="182" t="s">
        <v>644</v>
      </c>
    </row>
    <row r="8" ht="15">
      <c r="A8" s="183" t="s">
        <v>640</v>
      </c>
    </row>
    <row r="10" ht="15.75">
      <c r="A10" s="85" t="s">
        <v>146</v>
      </c>
    </row>
    <row r="11" ht="15.75">
      <c r="A11" s="85" t="s">
        <v>147</v>
      </c>
    </row>
    <row r="12" ht="15.75">
      <c r="A12" s="86" t="s">
        <v>148</v>
      </c>
    </row>
    <row r="13" ht="15.75">
      <c r="A13" s="86" t="s">
        <v>149</v>
      </c>
    </row>
    <row r="14" ht="15.75">
      <c r="A14" s="86" t="s">
        <v>150</v>
      </c>
    </row>
    <row r="15" ht="15.75">
      <c r="A15" s="86" t="s">
        <v>151</v>
      </c>
    </row>
    <row r="16" ht="15.75">
      <c r="A16" s="86" t="s">
        <v>152</v>
      </c>
    </row>
    <row r="17" ht="15.75">
      <c r="A17" s="86" t="s">
        <v>153</v>
      </c>
    </row>
    <row r="18" spans="1:4" ht="23.25">
      <c r="A18" s="86"/>
      <c r="D18" s="208"/>
    </row>
    <row r="19" spans="1:10" ht="15">
      <c r="A19" s="156" t="s">
        <v>641</v>
      </c>
      <c r="C19" s="184"/>
      <c r="H19" s="322"/>
      <c r="I19" s="322"/>
      <c r="J19" s="322"/>
    </row>
    <row r="20" spans="1:10" ht="78.75" customHeight="1">
      <c r="A20" s="2" t="s">
        <v>172</v>
      </c>
      <c r="B20" s="3" t="s">
        <v>173</v>
      </c>
      <c r="C20" s="185" t="s">
        <v>660</v>
      </c>
      <c r="D20" s="185" t="s">
        <v>680</v>
      </c>
      <c r="E20" s="185" t="s">
        <v>681</v>
      </c>
      <c r="F20" s="185" t="s">
        <v>848</v>
      </c>
      <c r="G20" s="185" t="s">
        <v>659</v>
      </c>
      <c r="H20" s="185" t="s">
        <v>677</v>
      </c>
      <c r="I20" s="185" t="s">
        <v>678</v>
      </c>
      <c r="J20" s="185" t="s">
        <v>849</v>
      </c>
    </row>
    <row r="21" spans="1:10" ht="15">
      <c r="A21" s="19" t="s">
        <v>563</v>
      </c>
      <c r="B21" s="5" t="s">
        <v>429</v>
      </c>
      <c r="C21" s="177"/>
      <c r="D21" s="177"/>
      <c r="E21" s="66"/>
      <c r="F21" s="66"/>
      <c r="G21" s="177"/>
      <c r="H21" s="177"/>
      <c r="I21" s="177"/>
      <c r="J21" s="27"/>
    </row>
    <row r="22" spans="1:10" ht="15">
      <c r="A22" s="53" t="s">
        <v>311</v>
      </c>
      <c r="B22" s="53" t="s">
        <v>429</v>
      </c>
      <c r="C22" s="177"/>
      <c r="D22" s="177"/>
      <c r="E22" s="177"/>
      <c r="F22" s="177"/>
      <c r="G22" s="177"/>
      <c r="H22" s="177"/>
      <c r="I22" s="177"/>
      <c r="J22" s="27"/>
    </row>
    <row r="23" spans="1:10" ht="15">
      <c r="A23" s="12" t="s">
        <v>430</v>
      </c>
      <c r="B23" s="5" t="s">
        <v>431</v>
      </c>
      <c r="C23" s="177"/>
      <c r="D23" s="177"/>
      <c r="E23" s="177"/>
      <c r="F23" s="177"/>
      <c r="G23" s="177"/>
      <c r="H23" s="177"/>
      <c r="I23" s="177"/>
      <c r="J23" s="27"/>
    </row>
    <row r="24" spans="1:10" ht="15">
      <c r="A24" s="19" t="s">
        <v>597</v>
      </c>
      <c r="B24" s="5" t="s">
        <v>432</v>
      </c>
      <c r="C24" s="177"/>
      <c r="D24" s="177"/>
      <c r="E24" s="177"/>
      <c r="F24" s="177"/>
      <c r="G24" s="177"/>
      <c r="H24" s="177"/>
      <c r="I24" s="177"/>
      <c r="J24" s="27"/>
    </row>
    <row r="25" spans="1:10" ht="15">
      <c r="A25" s="53" t="s">
        <v>311</v>
      </c>
      <c r="B25" s="53" t="s">
        <v>432</v>
      </c>
      <c r="C25" s="177"/>
      <c r="D25" s="177"/>
      <c r="E25" s="177"/>
      <c r="F25" s="177"/>
      <c r="G25" s="177"/>
      <c r="H25" s="177"/>
      <c r="I25" s="177"/>
      <c r="J25" s="27"/>
    </row>
    <row r="26" spans="1:10" ht="15">
      <c r="A26" s="11" t="s">
        <v>583</v>
      </c>
      <c r="B26" s="7" t="s">
        <v>433</v>
      </c>
      <c r="C26" s="177"/>
      <c r="D26" s="177"/>
      <c r="E26" s="177"/>
      <c r="F26" s="177"/>
      <c r="G26" s="177"/>
      <c r="H26" s="177"/>
      <c r="I26" s="177"/>
      <c r="J26" s="27"/>
    </row>
    <row r="27" spans="1:10" ht="15">
      <c r="A27" s="12" t="s">
        <v>598</v>
      </c>
      <c r="B27" s="5" t="s">
        <v>434</v>
      </c>
      <c r="C27" s="177"/>
      <c r="D27" s="177"/>
      <c r="E27" s="177"/>
      <c r="F27" s="177"/>
      <c r="G27" s="177"/>
      <c r="H27" s="177"/>
      <c r="I27" s="177"/>
      <c r="J27" s="27"/>
    </row>
    <row r="28" spans="1:10" ht="15">
      <c r="A28" s="53" t="s">
        <v>319</v>
      </c>
      <c r="B28" s="53" t="s">
        <v>434</v>
      </c>
      <c r="C28" s="177"/>
      <c r="D28" s="177"/>
      <c r="E28" s="177"/>
      <c r="F28" s="177"/>
      <c r="G28" s="177"/>
      <c r="H28" s="177"/>
      <c r="I28" s="177"/>
      <c r="J28" s="27"/>
    </row>
    <row r="29" spans="1:10" ht="15">
      <c r="A29" s="19" t="s">
        <v>435</v>
      </c>
      <c r="B29" s="5" t="s">
        <v>436</v>
      </c>
      <c r="C29" s="177"/>
      <c r="D29" s="177"/>
      <c r="E29" s="177"/>
      <c r="F29" s="177"/>
      <c r="G29" s="177"/>
      <c r="H29" s="177"/>
      <c r="I29" s="177"/>
      <c r="J29" s="27"/>
    </row>
    <row r="30" spans="1:10" ht="15">
      <c r="A30" s="13" t="s">
        <v>599</v>
      </c>
      <c r="B30" s="5" t="s">
        <v>437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3" t="s">
        <v>320</v>
      </c>
      <c r="B31" s="53" t="s">
        <v>437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438</v>
      </c>
      <c r="B32" s="5" t="s">
        <v>439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584</v>
      </c>
      <c r="B33" s="7" t="s">
        <v>440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455</v>
      </c>
      <c r="B34" s="5" t="s">
        <v>456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457</v>
      </c>
      <c r="B35" s="5" t="s">
        <v>458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459</v>
      </c>
      <c r="B36" s="5" t="s">
        <v>460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568</v>
      </c>
      <c r="B37" s="5" t="s">
        <v>461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3" t="s">
        <v>345</v>
      </c>
      <c r="B38" s="53" t="s">
        <v>461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3" t="s">
        <v>346</v>
      </c>
      <c r="B39" s="53" t="s">
        <v>461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4" t="s">
        <v>347</v>
      </c>
      <c r="B40" s="54" t="s">
        <v>461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5" t="s">
        <v>587</v>
      </c>
      <c r="B41" s="38" t="s">
        <v>462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87"/>
      <c r="B42" s="88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87"/>
      <c r="B43" s="88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87"/>
      <c r="B44" s="88"/>
    </row>
    <row r="45" spans="1:6" ht="25.5">
      <c r="A45" s="2" t="s">
        <v>172</v>
      </c>
      <c r="B45" s="3" t="s">
        <v>173</v>
      </c>
      <c r="C45" s="185" t="s">
        <v>659</v>
      </c>
      <c r="D45" s="185" t="s">
        <v>677</v>
      </c>
      <c r="E45" s="185" t="s">
        <v>678</v>
      </c>
      <c r="F45" s="185" t="s">
        <v>849</v>
      </c>
    </row>
    <row r="46" spans="1:6" ht="15.75">
      <c r="A46" s="186" t="s">
        <v>154</v>
      </c>
      <c r="B46" s="38"/>
      <c r="C46" s="27"/>
      <c r="D46" s="27"/>
      <c r="E46" s="27"/>
      <c r="F46" s="27"/>
    </row>
    <row r="47" spans="1:6" ht="15.75">
      <c r="A47" s="89" t="s">
        <v>148</v>
      </c>
      <c r="B47" s="38"/>
      <c r="C47" s="285">
        <v>33000000</v>
      </c>
      <c r="D47" s="27"/>
      <c r="E47" s="27"/>
      <c r="F47" s="27"/>
    </row>
    <row r="48" spans="1:6" ht="31.5">
      <c r="A48" s="89" t="s">
        <v>149</v>
      </c>
      <c r="B48" s="38"/>
      <c r="C48" s="285">
        <v>19250000</v>
      </c>
      <c r="D48" s="27"/>
      <c r="E48" s="27"/>
      <c r="F48" s="27"/>
    </row>
    <row r="49" spans="1:6" ht="15.75">
      <c r="A49" s="89" t="s">
        <v>150</v>
      </c>
      <c r="B49" s="38"/>
      <c r="C49" s="285">
        <v>0</v>
      </c>
      <c r="D49" s="27"/>
      <c r="E49" s="27"/>
      <c r="F49" s="27"/>
    </row>
    <row r="50" spans="1:6" ht="31.5">
      <c r="A50" s="89" t="s">
        <v>151</v>
      </c>
      <c r="B50" s="38"/>
      <c r="C50" s="285">
        <v>0</v>
      </c>
      <c r="D50" s="27"/>
      <c r="E50" s="27"/>
      <c r="F50" s="27"/>
    </row>
    <row r="51" spans="1:6" ht="15.75">
      <c r="A51" s="89" t="s">
        <v>152</v>
      </c>
      <c r="B51" s="38"/>
      <c r="C51" s="285">
        <v>0</v>
      </c>
      <c r="D51" s="27"/>
      <c r="E51" s="27"/>
      <c r="F51" s="27"/>
    </row>
    <row r="52" spans="1:6" ht="15.75">
      <c r="A52" s="89" t="s">
        <v>153</v>
      </c>
      <c r="B52" s="38"/>
      <c r="C52" s="285">
        <v>0</v>
      </c>
      <c r="D52" s="27"/>
      <c r="E52" s="27"/>
      <c r="F52" s="27"/>
    </row>
    <row r="53" spans="1:6" ht="15">
      <c r="A53" s="55" t="s">
        <v>139</v>
      </c>
      <c r="B53" s="38"/>
      <c r="C53" s="296">
        <f>SUM(C46:C52)</f>
        <v>52250000</v>
      </c>
      <c r="D53" s="27">
        <v>0</v>
      </c>
      <c r="E53" s="27">
        <v>0</v>
      </c>
      <c r="F53" s="27">
        <v>0</v>
      </c>
    </row>
  </sheetData>
  <sheetProtection/>
  <mergeCells count="4">
    <mergeCell ref="A2:J2"/>
    <mergeCell ref="A3:I3"/>
    <mergeCell ref="H19:J19"/>
    <mergeCell ref="F4:I4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BreakPreview" zoomScale="60" zoomScalePageLayoutView="0" workbookViewId="0" topLeftCell="A1">
      <selection activeCell="C19" sqref="C19"/>
    </sheetView>
  </sheetViews>
  <sheetFormatPr defaultColWidth="9.140625" defaultRowHeight="15"/>
  <cols>
    <col min="1" max="1" width="75.421875" style="155" customWidth="1"/>
    <col min="2" max="2" width="12.421875" style="155" customWidth="1"/>
    <col min="3" max="3" width="37.8515625" style="155" customWidth="1"/>
    <col min="4" max="4" width="3.421875" style="155" customWidth="1"/>
    <col min="5" max="16384" width="9.140625" style="155" customWidth="1"/>
  </cols>
  <sheetData>
    <row r="1" spans="1:4" ht="23.25" customHeight="1">
      <c r="A1" s="317" t="s">
        <v>910</v>
      </c>
      <c r="B1" s="318"/>
      <c r="C1" s="318"/>
      <c r="D1" s="318"/>
    </row>
    <row r="2" spans="1:4" ht="25.5" customHeight="1">
      <c r="A2" s="334" t="s">
        <v>919</v>
      </c>
      <c r="B2" s="318"/>
      <c r="C2" s="318"/>
      <c r="D2" s="318"/>
    </row>
    <row r="3" spans="1:4" ht="21.75" customHeight="1">
      <c r="A3" s="83"/>
      <c r="B3" s="276"/>
      <c r="C3" s="276"/>
      <c r="D3" s="276"/>
    </row>
    <row r="4" spans="1:4" ht="20.25" customHeight="1">
      <c r="A4" s="4"/>
      <c r="C4" s="326" t="s">
        <v>876</v>
      </c>
      <c r="D4" s="337"/>
    </row>
    <row r="5" spans="1:4" ht="29.25" customHeight="1">
      <c r="A5" s="92" t="s">
        <v>172</v>
      </c>
      <c r="B5" s="3" t="s">
        <v>173</v>
      </c>
      <c r="C5" s="152" t="s">
        <v>911</v>
      </c>
      <c r="D5" s="297"/>
    </row>
    <row r="6" spans="1:4" ht="38.25" customHeight="1">
      <c r="A6" s="77" t="s">
        <v>922</v>
      </c>
      <c r="B6" s="5" t="s">
        <v>920</v>
      </c>
      <c r="C6" s="27">
        <v>588240</v>
      </c>
      <c r="D6" s="298"/>
    </row>
    <row r="7" spans="1:4" ht="49.5" customHeight="1">
      <c r="A7" s="77" t="s">
        <v>923</v>
      </c>
      <c r="B7" s="5" t="s">
        <v>921</v>
      </c>
      <c r="C7" s="27">
        <v>4210570</v>
      </c>
      <c r="D7" s="298"/>
    </row>
    <row r="8" spans="1:4" ht="22.5" customHeight="1">
      <c r="A8" s="42" t="s">
        <v>139</v>
      </c>
      <c r="B8" s="42"/>
      <c r="C8" s="27">
        <f>SUM(C6:C7)</f>
        <v>4798810</v>
      </c>
      <c r="D8" s="299"/>
    </row>
  </sheetData>
  <sheetProtection/>
  <mergeCells count="3">
    <mergeCell ref="A1:D1"/>
    <mergeCell ref="A2:D2"/>
    <mergeCell ref="C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317" t="s">
        <v>910</v>
      </c>
      <c r="B1" s="318"/>
      <c r="C1" s="318"/>
      <c r="D1" s="318"/>
      <c r="E1" s="318"/>
      <c r="F1" s="319"/>
    </row>
    <row r="2" spans="1:6" ht="18.75" customHeight="1">
      <c r="A2" s="320" t="s">
        <v>663</v>
      </c>
      <c r="B2" s="318"/>
      <c r="C2" s="318"/>
      <c r="D2" s="318"/>
      <c r="E2" s="318"/>
      <c r="F2" s="319"/>
    </row>
    <row r="3" spans="1:4" ht="18">
      <c r="A3" s="48"/>
      <c r="D3" s="261" t="s">
        <v>875</v>
      </c>
    </row>
    <row r="4" spans="1:6" ht="15">
      <c r="A4" s="4"/>
      <c r="E4" s="321"/>
      <c r="F4" s="321"/>
    </row>
    <row r="5" spans="1:6" ht="39">
      <c r="A5" s="2" t="s">
        <v>172</v>
      </c>
      <c r="B5" s="3" t="s">
        <v>173</v>
      </c>
      <c r="C5" s="284" t="s">
        <v>28</v>
      </c>
      <c r="D5" s="284" t="s">
        <v>29</v>
      </c>
      <c r="E5" s="284" t="s">
        <v>30</v>
      </c>
      <c r="F5" s="284" t="s">
        <v>145</v>
      </c>
    </row>
    <row r="6" spans="1:6" ht="15">
      <c r="A6" s="28" t="s">
        <v>174</v>
      </c>
      <c r="B6" s="28" t="s">
        <v>175</v>
      </c>
      <c r="C6" s="277">
        <v>17861578</v>
      </c>
      <c r="D6" s="278"/>
      <c r="E6" s="278"/>
      <c r="F6" s="277">
        <v>17861578</v>
      </c>
    </row>
    <row r="7" spans="1:6" ht="15">
      <c r="A7" s="28" t="s">
        <v>176</v>
      </c>
      <c r="B7" s="29" t="s">
        <v>177</v>
      </c>
      <c r="C7" s="277">
        <v>0</v>
      </c>
      <c r="D7" s="278"/>
      <c r="E7" s="278"/>
      <c r="F7" s="277">
        <v>0</v>
      </c>
    </row>
    <row r="8" spans="1:6" ht="15">
      <c r="A8" s="28" t="s">
        <v>178</v>
      </c>
      <c r="B8" s="29" t="s">
        <v>179</v>
      </c>
      <c r="C8" s="277">
        <v>0</v>
      </c>
      <c r="D8" s="278"/>
      <c r="E8" s="278"/>
      <c r="F8" s="277">
        <v>0</v>
      </c>
    </row>
    <row r="9" spans="1:6" ht="15">
      <c r="A9" s="30" t="s">
        <v>180</v>
      </c>
      <c r="B9" s="29" t="s">
        <v>181</v>
      </c>
      <c r="C9" s="277">
        <v>0</v>
      </c>
      <c r="D9" s="278"/>
      <c r="E9" s="278"/>
      <c r="F9" s="277">
        <v>0</v>
      </c>
    </row>
    <row r="10" spans="1:6" ht="15">
      <c r="A10" s="30" t="s">
        <v>182</v>
      </c>
      <c r="B10" s="29" t="s">
        <v>183</v>
      </c>
      <c r="C10" s="277">
        <v>0</v>
      </c>
      <c r="D10" s="278"/>
      <c r="E10" s="278"/>
      <c r="F10" s="277">
        <v>0</v>
      </c>
    </row>
    <row r="11" spans="1:6" ht="15">
      <c r="A11" s="30" t="s">
        <v>184</v>
      </c>
      <c r="B11" s="29" t="s">
        <v>185</v>
      </c>
      <c r="C11" s="277">
        <v>0</v>
      </c>
      <c r="D11" s="278"/>
      <c r="E11" s="278"/>
      <c r="F11" s="277">
        <v>0</v>
      </c>
    </row>
    <row r="12" spans="1:6" ht="15">
      <c r="A12" s="30" t="s">
        <v>186</v>
      </c>
      <c r="B12" s="29" t="s">
        <v>187</v>
      </c>
      <c r="C12" s="277">
        <v>0</v>
      </c>
      <c r="D12" s="278"/>
      <c r="E12" s="278"/>
      <c r="F12" s="277">
        <v>0</v>
      </c>
    </row>
    <row r="13" spans="1:6" ht="15">
      <c r="A13" s="30" t="s">
        <v>188</v>
      </c>
      <c r="B13" s="29" t="s">
        <v>189</v>
      </c>
      <c r="C13" s="277">
        <v>0</v>
      </c>
      <c r="D13" s="278"/>
      <c r="E13" s="278"/>
      <c r="F13" s="277">
        <v>0</v>
      </c>
    </row>
    <row r="14" spans="1:6" ht="15">
      <c r="A14" s="5" t="s">
        <v>190</v>
      </c>
      <c r="B14" s="29" t="s">
        <v>191</v>
      </c>
      <c r="C14" s="277">
        <v>160000</v>
      </c>
      <c r="D14" s="278"/>
      <c r="E14" s="278"/>
      <c r="F14" s="277">
        <v>160000</v>
      </c>
    </row>
    <row r="15" spans="1:6" ht="15">
      <c r="A15" s="5" t="s">
        <v>192</v>
      </c>
      <c r="B15" s="29" t="s">
        <v>193</v>
      </c>
      <c r="C15" s="277">
        <v>40000</v>
      </c>
      <c r="D15" s="278"/>
      <c r="E15" s="278"/>
      <c r="F15" s="277">
        <v>40000</v>
      </c>
    </row>
    <row r="16" spans="1:6" ht="15">
      <c r="A16" s="5" t="s">
        <v>194</v>
      </c>
      <c r="B16" s="29" t="s">
        <v>195</v>
      </c>
      <c r="C16" s="277">
        <v>0</v>
      </c>
      <c r="D16" s="278"/>
      <c r="E16" s="278"/>
      <c r="F16" s="277">
        <v>0</v>
      </c>
    </row>
    <row r="17" spans="1:6" ht="15">
      <c r="A17" s="5" t="s">
        <v>196</v>
      </c>
      <c r="B17" s="29" t="s">
        <v>197</v>
      </c>
      <c r="C17" s="277">
        <v>0</v>
      </c>
      <c r="D17" s="278"/>
      <c r="E17" s="278"/>
      <c r="F17" s="277">
        <v>0</v>
      </c>
    </row>
    <row r="18" spans="1:6" ht="15">
      <c r="A18" s="5" t="s">
        <v>500</v>
      </c>
      <c r="B18" s="29" t="s">
        <v>198</v>
      </c>
      <c r="C18" s="277">
        <v>50000</v>
      </c>
      <c r="D18" s="278"/>
      <c r="E18" s="278"/>
      <c r="F18" s="277">
        <v>50000</v>
      </c>
    </row>
    <row r="19" spans="1:6" ht="15">
      <c r="A19" s="31" t="s">
        <v>466</v>
      </c>
      <c r="B19" s="32" t="s">
        <v>199</v>
      </c>
      <c r="C19" s="277">
        <f>SUM(C6:C18)</f>
        <v>18111578</v>
      </c>
      <c r="D19" s="279">
        <f>SUM(D6:D18)</f>
        <v>0</v>
      </c>
      <c r="E19" s="279">
        <f>SUM(E6:E18)</f>
        <v>0</v>
      </c>
      <c r="F19" s="277">
        <f>SUM(F6:F18)</f>
        <v>18111578</v>
      </c>
    </row>
    <row r="20" spans="1:6" ht="15">
      <c r="A20" s="5" t="s">
        <v>200</v>
      </c>
      <c r="B20" s="29" t="s">
        <v>201</v>
      </c>
      <c r="C20" s="277">
        <v>6072000</v>
      </c>
      <c r="D20" s="278"/>
      <c r="E20" s="278"/>
      <c r="F20" s="277">
        <v>6072000</v>
      </c>
    </row>
    <row r="21" spans="1:6" ht="15">
      <c r="A21" s="5" t="s">
        <v>202</v>
      </c>
      <c r="B21" s="29" t="s">
        <v>203</v>
      </c>
      <c r="C21" s="277">
        <v>2474000</v>
      </c>
      <c r="D21" s="278"/>
      <c r="E21" s="278"/>
      <c r="F21" s="277">
        <v>2474000</v>
      </c>
    </row>
    <row r="22" spans="1:6" ht="15">
      <c r="A22" s="6" t="s">
        <v>204</v>
      </c>
      <c r="B22" s="29" t="s">
        <v>205</v>
      </c>
      <c r="C22" s="277">
        <v>3840000</v>
      </c>
      <c r="D22" s="278"/>
      <c r="E22" s="278"/>
      <c r="F22" s="277">
        <v>3840000</v>
      </c>
    </row>
    <row r="23" spans="1:6" ht="15">
      <c r="A23" s="7" t="s">
        <v>467</v>
      </c>
      <c r="B23" s="32" t="s">
        <v>206</v>
      </c>
      <c r="C23" s="277">
        <f>SUM(C20:C22)</f>
        <v>12386000</v>
      </c>
      <c r="D23" s="279">
        <f>SUM(D21:D22)</f>
        <v>0</v>
      </c>
      <c r="E23" s="279">
        <f>SUM(E21:E22)</f>
        <v>0</v>
      </c>
      <c r="F23" s="277">
        <f>SUM(F20:F22)</f>
        <v>12386000</v>
      </c>
    </row>
    <row r="24" spans="1:6" ht="15">
      <c r="A24" s="51" t="s">
        <v>530</v>
      </c>
      <c r="B24" s="52" t="s">
        <v>207</v>
      </c>
      <c r="C24" s="277">
        <f>SUM(C19+C23)</f>
        <v>30497578</v>
      </c>
      <c r="D24" s="279">
        <f>SUM(D19,D23)</f>
        <v>0</v>
      </c>
      <c r="E24" s="279">
        <f>SUM(E19,E23)</f>
        <v>0</v>
      </c>
      <c r="F24" s="277">
        <f>SUM(F19+F23)</f>
        <v>30497578</v>
      </c>
    </row>
    <row r="25" spans="1:6" ht="15">
      <c r="A25" s="38" t="s">
        <v>501</v>
      </c>
      <c r="B25" s="52" t="s">
        <v>208</v>
      </c>
      <c r="C25" s="277">
        <v>6160489</v>
      </c>
      <c r="D25" s="279"/>
      <c r="E25" s="279"/>
      <c r="F25" s="277">
        <v>6160489</v>
      </c>
    </row>
    <row r="26" spans="1:6" ht="15">
      <c r="A26" s="5" t="s">
        <v>209</v>
      </c>
      <c r="B26" s="29" t="s">
        <v>210</v>
      </c>
      <c r="C26" s="277">
        <v>866000</v>
      </c>
      <c r="D26" s="278"/>
      <c r="E26" s="278"/>
      <c r="F26" s="277">
        <v>866000</v>
      </c>
    </row>
    <row r="27" spans="1:6" ht="15">
      <c r="A27" s="5" t="s">
        <v>211</v>
      </c>
      <c r="B27" s="29" t="s">
        <v>212</v>
      </c>
      <c r="C27" s="277">
        <v>5100000</v>
      </c>
      <c r="D27" s="278"/>
      <c r="E27" s="278"/>
      <c r="F27" s="277">
        <v>5100000</v>
      </c>
    </row>
    <row r="28" spans="1:6" ht="15">
      <c r="A28" s="5" t="s">
        <v>213</v>
      </c>
      <c r="B28" s="29" t="s">
        <v>214</v>
      </c>
      <c r="C28" s="277">
        <v>0</v>
      </c>
      <c r="D28" s="278"/>
      <c r="E28" s="278"/>
      <c r="F28" s="277">
        <v>0</v>
      </c>
    </row>
    <row r="29" spans="1:6" ht="15">
      <c r="A29" s="7" t="s">
        <v>468</v>
      </c>
      <c r="B29" s="32" t="s">
        <v>215</v>
      </c>
      <c r="C29" s="277">
        <f>SUM(C26:C28)</f>
        <v>5966000</v>
      </c>
      <c r="D29" s="279">
        <f>SUM(D26:D28)</f>
        <v>0</v>
      </c>
      <c r="E29" s="279">
        <f>SUM(E26:E28)</f>
        <v>0</v>
      </c>
      <c r="F29" s="277">
        <f>SUM(F26:F28)</f>
        <v>5966000</v>
      </c>
    </row>
    <row r="30" spans="1:6" ht="15">
      <c r="A30" s="5" t="s">
        <v>216</v>
      </c>
      <c r="B30" s="29" t="s">
        <v>217</v>
      </c>
      <c r="C30" s="277">
        <v>945000</v>
      </c>
      <c r="D30" s="278"/>
      <c r="E30" s="278"/>
      <c r="F30" s="277">
        <v>945000</v>
      </c>
    </row>
    <row r="31" spans="1:6" ht="15">
      <c r="A31" s="5" t="s">
        <v>218</v>
      </c>
      <c r="B31" s="29" t="s">
        <v>219</v>
      </c>
      <c r="C31" s="277">
        <v>410000</v>
      </c>
      <c r="D31" s="278"/>
      <c r="E31" s="278"/>
      <c r="F31" s="277">
        <v>410000</v>
      </c>
    </row>
    <row r="32" spans="1:6" ht="15" customHeight="1">
      <c r="A32" s="7" t="s">
        <v>531</v>
      </c>
      <c r="B32" s="32" t="s">
        <v>220</v>
      </c>
      <c r="C32" s="277">
        <f>SUM(C30:C31)</f>
        <v>1355000</v>
      </c>
      <c r="D32" s="279">
        <f>SUM(D30:D31)</f>
        <v>0</v>
      </c>
      <c r="E32" s="279">
        <f>SUM(E30:E31)</f>
        <v>0</v>
      </c>
      <c r="F32" s="277">
        <f>SUM(F30:F31)</f>
        <v>1355000</v>
      </c>
    </row>
    <row r="33" spans="1:6" ht="15">
      <c r="A33" s="5" t="s">
        <v>221</v>
      </c>
      <c r="B33" s="29" t="s">
        <v>222</v>
      </c>
      <c r="C33" s="277">
        <v>8131000</v>
      </c>
      <c r="D33" s="278"/>
      <c r="E33" s="278"/>
      <c r="F33" s="277">
        <v>8131000</v>
      </c>
    </row>
    <row r="34" spans="1:6" ht="15">
      <c r="A34" s="5" t="s">
        <v>223</v>
      </c>
      <c r="B34" s="29" t="s">
        <v>224</v>
      </c>
      <c r="C34" s="277">
        <v>6426827</v>
      </c>
      <c r="D34" s="278"/>
      <c r="E34" s="278"/>
      <c r="F34" s="277">
        <v>6426827</v>
      </c>
    </row>
    <row r="35" spans="1:6" ht="15">
      <c r="A35" s="5" t="s">
        <v>502</v>
      </c>
      <c r="B35" s="29" t="s">
        <v>225</v>
      </c>
      <c r="C35" s="277">
        <v>350000</v>
      </c>
      <c r="D35" s="278"/>
      <c r="E35" s="278"/>
      <c r="F35" s="277">
        <v>350000</v>
      </c>
    </row>
    <row r="36" spans="1:6" ht="15">
      <c r="A36" s="5" t="s">
        <v>226</v>
      </c>
      <c r="B36" s="29" t="s">
        <v>227</v>
      </c>
      <c r="C36" s="277">
        <v>3660000</v>
      </c>
      <c r="D36" s="278"/>
      <c r="E36" s="278"/>
      <c r="F36" s="277">
        <v>3660000</v>
      </c>
    </row>
    <row r="37" spans="1:6" ht="15">
      <c r="A37" s="10" t="s">
        <v>503</v>
      </c>
      <c r="B37" s="29" t="s">
        <v>228</v>
      </c>
      <c r="C37" s="277">
        <v>1634000</v>
      </c>
      <c r="D37" s="278"/>
      <c r="E37" s="278"/>
      <c r="F37" s="277">
        <v>1634000</v>
      </c>
    </row>
    <row r="38" spans="1:6" ht="15">
      <c r="A38" s="6" t="s">
        <v>229</v>
      </c>
      <c r="B38" s="29" t="s">
        <v>230</v>
      </c>
      <c r="C38" s="277">
        <v>1522000</v>
      </c>
      <c r="D38" s="278"/>
      <c r="E38" s="278"/>
      <c r="F38" s="277">
        <v>1522000</v>
      </c>
    </row>
    <row r="39" spans="1:6" ht="15">
      <c r="A39" s="5" t="s">
        <v>504</v>
      </c>
      <c r="B39" s="29" t="s">
        <v>231</v>
      </c>
      <c r="C39" s="277">
        <v>24678139</v>
      </c>
      <c r="D39" s="278"/>
      <c r="E39" s="278"/>
      <c r="F39" s="277">
        <v>24678139</v>
      </c>
    </row>
    <row r="40" spans="1:6" ht="15">
      <c r="A40" s="7" t="s">
        <v>469</v>
      </c>
      <c r="B40" s="32" t="s">
        <v>232</v>
      </c>
      <c r="C40" s="277">
        <f>SUM(C33:C39)</f>
        <v>46401966</v>
      </c>
      <c r="D40" s="279">
        <f>SUM(D33:D39)</f>
        <v>0</v>
      </c>
      <c r="E40" s="279">
        <f>SUM(E33:E39)</f>
        <v>0</v>
      </c>
      <c r="F40" s="277">
        <f>SUM(F33:F39)</f>
        <v>46401966</v>
      </c>
    </row>
    <row r="41" spans="1:6" ht="15">
      <c r="A41" s="5" t="s">
        <v>233</v>
      </c>
      <c r="B41" s="29" t="s">
        <v>234</v>
      </c>
      <c r="C41" s="277">
        <v>40000</v>
      </c>
      <c r="D41" s="278"/>
      <c r="E41" s="278"/>
      <c r="F41" s="277">
        <v>40000</v>
      </c>
    </row>
    <row r="42" spans="1:6" ht="15">
      <c r="A42" s="5" t="s">
        <v>235</v>
      </c>
      <c r="B42" s="29" t="s">
        <v>236</v>
      </c>
      <c r="C42" s="277">
        <v>0</v>
      </c>
      <c r="D42" s="278"/>
      <c r="E42" s="278"/>
      <c r="F42" s="277">
        <v>0</v>
      </c>
    </row>
    <row r="43" spans="1:6" ht="15">
      <c r="A43" s="7" t="s">
        <v>470</v>
      </c>
      <c r="B43" s="32" t="s">
        <v>237</v>
      </c>
      <c r="C43" s="277">
        <f>SUM(C41:C42)</f>
        <v>40000</v>
      </c>
      <c r="D43" s="279">
        <f>SUM(D41:D42)</f>
        <v>0</v>
      </c>
      <c r="E43" s="279">
        <f>SUM(E41:E42)</f>
        <v>0</v>
      </c>
      <c r="F43" s="277">
        <f>SUM(F41:F42)</f>
        <v>40000</v>
      </c>
    </row>
    <row r="44" spans="1:6" ht="15">
      <c r="A44" s="5" t="s">
        <v>238</v>
      </c>
      <c r="B44" s="29" t="s">
        <v>239</v>
      </c>
      <c r="C44" s="277">
        <v>14356441</v>
      </c>
      <c r="D44" s="278"/>
      <c r="E44" s="278"/>
      <c r="F44" s="277">
        <v>14356441</v>
      </c>
    </row>
    <row r="45" spans="1:6" ht="15">
      <c r="A45" s="5" t="s">
        <v>240</v>
      </c>
      <c r="B45" s="29" t="s">
        <v>241</v>
      </c>
      <c r="C45" s="277">
        <v>6358000</v>
      </c>
      <c r="D45" s="278"/>
      <c r="E45" s="278"/>
      <c r="F45" s="277">
        <v>6358000</v>
      </c>
    </row>
    <row r="46" spans="1:6" ht="15">
      <c r="A46" s="5" t="s">
        <v>505</v>
      </c>
      <c r="B46" s="29" t="s">
        <v>242</v>
      </c>
      <c r="C46" s="277">
        <v>0</v>
      </c>
      <c r="D46" s="278"/>
      <c r="E46" s="278"/>
      <c r="F46" s="277">
        <v>0</v>
      </c>
    </row>
    <row r="47" spans="1:6" ht="15">
      <c r="A47" s="5" t="s">
        <v>506</v>
      </c>
      <c r="B47" s="29" t="s">
        <v>243</v>
      </c>
      <c r="C47" s="277">
        <v>0</v>
      </c>
      <c r="D47" s="278"/>
      <c r="E47" s="278"/>
      <c r="F47" s="277">
        <v>0</v>
      </c>
    </row>
    <row r="48" spans="1:6" ht="15">
      <c r="A48" s="5" t="s">
        <v>244</v>
      </c>
      <c r="B48" s="29" t="s">
        <v>245</v>
      </c>
      <c r="C48" s="277">
        <v>130000</v>
      </c>
      <c r="D48" s="278"/>
      <c r="E48" s="278"/>
      <c r="F48" s="277">
        <v>130000</v>
      </c>
    </row>
    <row r="49" spans="1:6" ht="15">
      <c r="A49" s="7" t="s">
        <v>471</v>
      </c>
      <c r="B49" s="32" t="s">
        <v>246</v>
      </c>
      <c r="C49" s="277">
        <f>SUM(C44:C48)</f>
        <v>20844441</v>
      </c>
      <c r="D49" s="279">
        <f>SUM(D44:D48)</f>
        <v>0</v>
      </c>
      <c r="E49" s="279">
        <f>SUM(E44:E48)</f>
        <v>0</v>
      </c>
      <c r="F49" s="277">
        <f>SUM(F44:F48)</f>
        <v>20844441</v>
      </c>
    </row>
    <row r="50" spans="1:6" ht="15">
      <c r="A50" s="38" t="s">
        <v>472</v>
      </c>
      <c r="B50" s="52" t="s">
        <v>247</v>
      </c>
      <c r="C50" s="277">
        <f>SUM(C29+C32+C40+C43+C49)</f>
        <v>74607407</v>
      </c>
      <c r="D50" s="279">
        <f>SUM(D29,D32,D40,D43,D49)</f>
        <v>0</v>
      </c>
      <c r="E50" s="279">
        <f>SUM(E29,E32,E40,E43,E49)</f>
        <v>0</v>
      </c>
      <c r="F50" s="277">
        <f>SUM(F29+F32+F40+F43+F49)</f>
        <v>74607407</v>
      </c>
    </row>
    <row r="51" spans="1:6" ht="15">
      <c r="A51" s="13" t="s">
        <v>248</v>
      </c>
      <c r="B51" s="29" t="s">
        <v>249</v>
      </c>
      <c r="C51" s="277">
        <v>0</v>
      </c>
      <c r="D51" s="278"/>
      <c r="E51" s="278"/>
      <c r="F51" s="277">
        <v>0</v>
      </c>
    </row>
    <row r="52" spans="1:6" ht="15">
      <c r="A52" s="13" t="s">
        <v>473</v>
      </c>
      <c r="B52" s="29" t="s">
        <v>250</v>
      </c>
      <c r="C52" s="277">
        <v>0</v>
      </c>
      <c r="D52" s="278"/>
      <c r="E52" s="278"/>
      <c r="F52" s="277">
        <v>0</v>
      </c>
    </row>
    <row r="53" spans="1:6" ht="15">
      <c r="A53" s="16" t="s">
        <v>507</v>
      </c>
      <c r="B53" s="29" t="s">
        <v>251</v>
      </c>
      <c r="C53" s="277">
        <v>0</v>
      </c>
      <c r="D53" s="278"/>
      <c r="E53" s="278"/>
      <c r="F53" s="277">
        <v>0</v>
      </c>
    </row>
    <row r="54" spans="1:6" ht="15">
      <c r="A54" s="16" t="s">
        <v>508</v>
      </c>
      <c r="B54" s="29" t="s">
        <v>252</v>
      </c>
      <c r="C54" s="277">
        <v>0</v>
      </c>
      <c r="D54" s="278"/>
      <c r="E54" s="278"/>
      <c r="F54" s="277">
        <v>0</v>
      </c>
    </row>
    <row r="55" spans="1:6" ht="15">
      <c r="A55" s="16" t="s">
        <v>509</v>
      </c>
      <c r="B55" s="29" t="s">
        <v>253</v>
      </c>
      <c r="C55" s="277">
        <v>0</v>
      </c>
      <c r="D55" s="278"/>
      <c r="E55" s="278"/>
      <c r="F55" s="277">
        <v>0</v>
      </c>
    </row>
    <row r="56" spans="1:6" ht="15">
      <c r="A56" s="13" t="s">
        <v>510</v>
      </c>
      <c r="B56" s="29" t="s">
        <v>254</v>
      </c>
      <c r="C56" s="277">
        <v>0</v>
      </c>
      <c r="D56" s="278"/>
      <c r="E56" s="278"/>
      <c r="F56" s="277">
        <v>0</v>
      </c>
    </row>
    <row r="57" spans="1:6" ht="15">
      <c r="A57" s="13" t="s">
        <v>511</v>
      </c>
      <c r="B57" s="29" t="s">
        <v>255</v>
      </c>
      <c r="C57" s="277">
        <v>0</v>
      </c>
      <c r="D57" s="278"/>
      <c r="E57" s="278"/>
      <c r="F57" s="277">
        <v>0</v>
      </c>
    </row>
    <row r="58" spans="1:6" ht="15">
      <c r="A58" s="13" t="s">
        <v>512</v>
      </c>
      <c r="B58" s="29" t="s">
        <v>256</v>
      </c>
      <c r="C58" s="277">
        <v>1160000</v>
      </c>
      <c r="D58" s="278"/>
      <c r="E58" s="278"/>
      <c r="F58" s="277">
        <v>1160000</v>
      </c>
    </row>
    <row r="59" spans="1:6" ht="15">
      <c r="A59" s="49" t="s">
        <v>474</v>
      </c>
      <c r="B59" s="52" t="s">
        <v>257</v>
      </c>
      <c r="C59" s="277">
        <f>SUM(C51:C58)</f>
        <v>1160000</v>
      </c>
      <c r="D59" s="278"/>
      <c r="E59" s="278"/>
      <c r="F59" s="277">
        <f>SUM(F51:F58)</f>
        <v>1160000</v>
      </c>
    </row>
    <row r="60" spans="1:6" ht="15">
      <c r="A60" s="12" t="s">
        <v>513</v>
      </c>
      <c r="B60" s="29" t="s">
        <v>258</v>
      </c>
      <c r="C60" s="277">
        <v>0</v>
      </c>
      <c r="D60" s="278"/>
      <c r="E60" s="278"/>
      <c r="F60" s="277">
        <v>0</v>
      </c>
    </row>
    <row r="61" spans="1:6" ht="15">
      <c r="A61" s="12" t="s">
        <v>259</v>
      </c>
      <c r="B61" s="29" t="s">
        <v>260</v>
      </c>
      <c r="C61" s="277">
        <v>0</v>
      </c>
      <c r="D61" s="278"/>
      <c r="E61" s="278"/>
      <c r="F61" s="277">
        <v>0</v>
      </c>
    </row>
    <row r="62" spans="1:6" ht="15">
      <c r="A62" s="12" t="s">
        <v>261</v>
      </c>
      <c r="B62" s="29" t="s">
        <v>262</v>
      </c>
      <c r="C62" s="277">
        <v>0</v>
      </c>
      <c r="D62" s="278"/>
      <c r="E62" s="278"/>
      <c r="F62" s="277">
        <v>0</v>
      </c>
    </row>
    <row r="63" spans="1:6" ht="15">
      <c r="A63" s="12" t="s">
        <v>475</v>
      </c>
      <c r="B63" s="29" t="s">
        <v>263</v>
      </c>
      <c r="C63" s="277">
        <v>0</v>
      </c>
      <c r="D63" s="278"/>
      <c r="E63" s="278"/>
      <c r="F63" s="277">
        <v>0</v>
      </c>
    </row>
    <row r="64" spans="1:6" ht="15">
      <c r="A64" s="12" t="s">
        <v>514</v>
      </c>
      <c r="B64" s="29" t="s">
        <v>264</v>
      </c>
      <c r="C64" s="277">
        <v>0</v>
      </c>
      <c r="D64" s="278"/>
      <c r="E64" s="278"/>
      <c r="F64" s="277">
        <v>0</v>
      </c>
    </row>
    <row r="65" spans="1:6" ht="15">
      <c r="A65" s="12" t="s">
        <v>477</v>
      </c>
      <c r="B65" s="29" t="s">
        <v>265</v>
      </c>
      <c r="C65" s="277">
        <v>44784065</v>
      </c>
      <c r="D65" s="278"/>
      <c r="E65" s="278"/>
      <c r="F65" s="277">
        <v>44784065</v>
      </c>
    </row>
    <row r="66" spans="1:6" ht="15">
      <c r="A66" s="12" t="s">
        <v>515</v>
      </c>
      <c r="B66" s="29" t="s">
        <v>266</v>
      </c>
      <c r="C66" s="277">
        <v>0</v>
      </c>
      <c r="D66" s="278"/>
      <c r="E66" s="278"/>
      <c r="F66" s="277">
        <v>0</v>
      </c>
    </row>
    <row r="67" spans="1:6" ht="15">
      <c r="A67" s="12" t="s">
        <v>516</v>
      </c>
      <c r="B67" s="29" t="s">
        <v>267</v>
      </c>
      <c r="C67" s="277">
        <v>0</v>
      </c>
      <c r="D67" s="278"/>
      <c r="E67" s="278"/>
      <c r="F67" s="277">
        <v>0</v>
      </c>
    </row>
    <row r="68" spans="1:6" ht="15">
      <c r="A68" s="12" t="s">
        <v>268</v>
      </c>
      <c r="B68" s="29" t="s">
        <v>269</v>
      </c>
      <c r="C68" s="277">
        <v>0</v>
      </c>
      <c r="D68" s="278"/>
      <c r="E68" s="278"/>
      <c r="F68" s="277">
        <v>0</v>
      </c>
    </row>
    <row r="69" spans="1:6" ht="15">
      <c r="A69" s="19" t="s">
        <v>270</v>
      </c>
      <c r="B69" s="29" t="s">
        <v>271</v>
      </c>
      <c r="C69" s="277">
        <v>0</v>
      </c>
      <c r="D69" s="278"/>
      <c r="E69" s="278"/>
      <c r="F69" s="277">
        <v>0</v>
      </c>
    </row>
    <row r="70" spans="1:6" ht="15">
      <c r="A70" s="12" t="s">
        <v>517</v>
      </c>
      <c r="B70" s="29" t="s">
        <v>273</v>
      </c>
      <c r="C70" s="277">
        <v>960000</v>
      </c>
      <c r="D70" s="278"/>
      <c r="E70" s="278"/>
      <c r="F70" s="277">
        <v>960000</v>
      </c>
    </row>
    <row r="71" spans="1:6" ht="15">
      <c r="A71" s="19" t="s">
        <v>652</v>
      </c>
      <c r="B71" s="29" t="s">
        <v>651</v>
      </c>
      <c r="C71" s="277">
        <v>54627477</v>
      </c>
      <c r="D71" s="278"/>
      <c r="E71" s="278"/>
      <c r="F71" s="277">
        <v>54627477</v>
      </c>
    </row>
    <row r="72" spans="1:6" ht="15">
      <c r="A72" s="19"/>
      <c r="B72" s="29"/>
      <c r="C72" s="277">
        <v>0</v>
      </c>
      <c r="D72" s="278"/>
      <c r="E72" s="278"/>
      <c r="F72" s="277">
        <v>0</v>
      </c>
    </row>
    <row r="73" spans="1:6" ht="15">
      <c r="A73" s="49" t="s">
        <v>480</v>
      </c>
      <c r="B73" s="52" t="s">
        <v>274</v>
      </c>
      <c r="C73" s="277">
        <f>SUM(C60:C72)</f>
        <v>100371542</v>
      </c>
      <c r="D73" s="277">
        <f>SUM(D60:D72)</f>
        <v>0</v>
      </c>
      <c r="E73" s="277">
        <f>SUM(E60:E72)</f>
        <v>0</v>
      </c>
      <c r="F73" s="277">
        <f>SUM(F60:F72)</f>
        <v>100371542</v>
      </c>
    </row>
    <row r="74" spans="1:6" ht="15.75">
      <c r="A74" s="60" t="s">
        <v>27</v>
      </c>
      <c r="B74" s="52"/>
      <c r="C74" s="277">
        <f>SUM(C24+C25+C50+C59+C73)</f>
        <v>212797016</v>
      </c>
      <c r="D74" s="279">
        <f>SUM(D24:D25,D50,D59,D73)</f>
        <v>0</v>
      </c>
      <c r="E74" s="279">
        <f>SUM(E24:E25,E50,E59,E73)</f>
        <v>0</v>
      </c>
      <c r="F74" s="277">
        <f>SUM(F24+F25+F50+F59+F73)</f>
        <v>212797016</v>
      </c>
    </row>
    <row r="75" spans="1:6" ht="15">
      <c r="A75" s="33" t="s">
        <v>275</v>
      </c>
      <c r="B75" s="29" t="s">
        <v>276</v>
      </c>
      <c r="C75" s="277">
        <v>0</v>
      </c>
      <c r="D75" s="278"/>
      <c r="E75" s="278"/>
      <c r="F75" s="277">
        <v>0</v>
      </c>
    </row>
    <row r="76" spans="1:6" ht="15">
      <c r="A76" s="33" t="s">
        <v>518</v>
      </c>
      <c r="B76" s="29" t="s">
        <v>277</v>
      </c>
      <c r="C76" s="277">
        <v>126609720</v>
      </c>
      <c r="D76" s="278"/>
      <c r="E76" s="278"/>
      <c r="F76" s="277">
        <v>126609720</v>
      </c>
    </row>
    <row r="77" spans="1:6" ht="15">
      <c r="A77" s="33" t="s">
        <v>278</v>
      </c>
      <c r="B77" s="29" t="s">
        <v>279</v>
      </c>
      <c r="C77" s="277">
        <v>1037000</v>
      </c>
      <c r="D77" s="278"/>
      <c r="E77" s="278"/>
      <c r="F77" s="277">
        <v>1037000</v>
      </c>
    </row>
    <row r="78" spans="1:6" ht="15">
      <c r="A78" s="33" t="s">
        <v>280</v>
      </c>
      <c r="B78" s="29" t="s">
        <v>281</v>
      </c>
      <c r="C78" s="277">
        <v>3390000</v>
      </c>
      <c r="D78" s="278"/>
      <c r="E78" s="278"/>
      <c r="F78" s="277">
        <v>3390000</v>
      </c>
    </row>
    <row r="79" spans="1:6" ht="15">
      <c r="A79" s="6" t="s">
        <v>282</v>
      </c>
      <c r="B79" s="29" t="s">
        <v>283</v>
      </c>
      <c r="C79" s="277">
        <v>0</v>
      </c>
      <c r="D79" s="278"/>
      <c r="E79" s="278"/>
      <c r="F79" s="277">
        <v>0</v>
      </c>
    </row>
    <row r="80" spans="1:6" ht="15">
      <c r="A80" s="6" t="s">
        <v>284</v>
      </c>
      <c r="B80" s="29" t="s">
        <v>285</v>
      </c>
      <c r="C80" s="277">
        <v>0</v>
      </c>
      <c r="D80" s="278"/>
      <c r="E80" s="278"/>
      <c r="F80" s="277">
        <v>0</v>
      </c>
    </row>
    <row r="81" spans="1:6" ht="15">
      <c r="A81" s="6" t="s">
        <v>286</v>
      </c>
      <c r="B81" s="29" t="s">
        <v>287</v>
      </c>
      <c r="C81" s="277">
        <v>2422000</v>
      </c>
      <c r="D81" s="278"/>
      <c r="E81" s="278"/>
      <c r="F81" s="277">
        <v>2422000</v>
      </c>
    </row>
    <row r="82" spans="1:6" ht="15">
      <c r="A82" s="50" t="s">
        <v>482</v>
      </c>
      <c r="B82" s="52" t="s">
        <v>288</v>
      </c>
      <c r="C82" s="277">
        <f>SUM(C75:C81)</f>
        <v>133458720</v>
      </c>
      <c r="D82" s="279">
        <f>SUM(D75:D81)</f>
        <v>0</v>
      </c>
      <c r="E82" s="279">
        <f>SUM(E75:E81)</f>
        <v>0</v>
      </c>
      <c r="F82" s="277">
        <f>SUM(F75:F81)</f>
        <v>133458720</v>
      </c>
    </row>
    <row r="83" spans="1:6" ht="15">
      <c r="A83" s="13" t="s">
        <v>289</v>
      </c>
      <c r="B83" s="29" t="s">
        <v>290</v>
      </c>
      <c r="C83" s="277">
        <v>1130000</v>
      </c>
      <c r="D83" s="278"/>
      <c r="E83" s="278"/>
      <c r="F83" s="277">
        <v>1130000</v>
      </c>
    </row>
    <row r="84" spans="1:6" ht="15">
      <c r="A84" s="13" t="s">
        <v>291</v>
      </c>
      <c r="B84" s="29" t="s">
        <v>292</v>
      </c>
      <c r="C84" s="277">
        <v>300000</v>
      </c>
      <c r="D84" s="278"/>
      <c r="E84" s="278"/>
      <c r="F84" s="277">
        <v>300000</v>
      </c>
    </row>
    <row r="85" spans="1:6" ht="15">
      <c r="A85" s="13" t="s">
        <v>293</v>
      </c>
      <c r="B85" s="29" t="s">
        <v>294</v>
      </c>
      <c r="C85" s="277">
        <v>250000</v>
      </c>
      <c r="D85" s="278"/>
      <c r="E85" s="278"/>
      <c r="F85" s="277">
        <v>250000</v>
      </c>
    </row>
    <row r="86" spans="1:6" ht="15">
      <c r="A86" s="13" t="s">
        <v>295</v>
      </c>
      <c r="B86" s="29" t="s">
        <v>296</v>
      </c>
      <c r="C86" s="277">
        <v>454000</v>
      </c>
      <c r="D86" s="278"/>
      <c r="E86" s="278"/>
      <c r="F86" s="277">
        <v>454000</v>
      </c>
    </row>
    <row r="87" spans="1:6" ht="15">
      <c r="A87" s="49" t="s">
        <v>483</v>
      </c>
      <c r="B87" s="52" t="s">
        <v>297</v>
      </c>
      <c r="C87" s="277">
        <f>SUM(C83:C86)</f>
        <v>2134000</v>
      </c>
      <c r="D87" s="277">
        <f>SUM(D83:D86)</f>
        <v>0</v>
      </c>
      <c r="E87" s="277">
        <f>SUM(E83:E86)</f>
        <v>0</v>
      </c>
      <c r="F87" s="277">
        <f>SUM(F83:F86)</f>
        <v>2134000</v>
      </c>
    </row>
    <row r="88" spans="1:6" ht="15">
      <c r="A88" s="13" t="s">
        <v>298</v>
      </c>
      <c r="B88" s="29" t="s">
        <v>299</v>
      </c>
      <c r="C88" s="277">
        <v>0</v>
      </c>
      <c r="D88" s="278"/>
      <c r="E88" s="278"/>
      <c r="F88" s="277">
        <v>0</v>
      </c>
    </row>
    <row r="89" spans="1:6" ht="15">
      <c r="A89" s="13" t="s">
        <v>519</v>
      </c>
      <c r="B89" s="29" t="s">
        <v>300</v>
      </c>
      <c r="C89" s="277">
        <v>0</v>
      </c>
      <c r="D89" s="278"/>
      <c r="E89" s="278"/>
      <c r="F89" s="277">
        <v>0</v>
      </c>
    </row>
    <row r="90" spans="1:6" ht="15">
      <c r="A90" s="13" t="s">
        <v>520</v>
      </c>
      <c r="B90" s="29" t="s">
        <v>301</v>
      </c>
      <c r="C90" s="277">
        <v>0</v>
      </c>
      <c r="D90" s="278"/>
      <c r="E90" s="278"/>
      <c r="F90" s="277">
        <v>0</v>
      </c>
    </row>
    <row r="91" spans="1:6" ht="15">
      <c r="A91" s="13" t="s">
        <v>521</v>
      </c>
      <c r="B91" s="29" t="s">
        <v>302</v>
      </c>
      <c r="C91" s="277">
        <v>0</v>
      </c>
      <c r="D91" s="278"/>
      <c r="E91" s="278"/>
      <c r="F91" s="277">
        <v>0</v>
      </c>
    </row>
    <row r="92" spans="1:6" ht="15">
      <c r="A92" s="13" t="s">
        <v>522</v>
      </c>
      <c r="B92" s="29" t="s">
        <v>303</v>
      </c>
      <c r="C92" s="277">
        <v>0</v>
      </c>
      <c r="D92" s="278"/>
      <c r="E92" s="278"/>
      <c r="F92" s="277">
        <v>0</v>
      </c>
    </row>
    <row r="93" spans="1:6" ht="15">
      <c r="A93" s="13" t="s">
        <v>523</v>
      </c>
      <c r="B93" s="29" t="s">
        <v>304</v>
      </c>
      <c r="C93" s="277">
        <v>0</v>
      </c>
      <c r="D93" s="278"/>
      <c r="E93" s="278"/>
      <c r="F93" s="277">
        <v>0</v>
      </c>
    </row>
    <row r="94" spans="1:6" ht="15">
      <c r="A94" s="13" t="s">
        <v>305</v>
      </c>
      <c r="B94" s="29" t="s">
        <v>306</v>
      </c>
      <c r="C94" s="277">
        <v>0</v>
      </c>
      <c r="D94" s="278"/>
      <c r="E94" s="278"/>
      <c r="F94" s="277">
        <v>0</v>
      </c>
    </row>
    <row r="95" spans="1:6" ht="15">
      <c r="A95" s="13" t="s">
        <v>524</v>
      </c>
      <c r="B95" s="29" t="s">
        <v>836</v>
      </c>
      <c r="C95" s="277">
        <v>0</v>
      </c>
      <c r="D95" s="278"/>
      <c r="E95" s="278"/>
      <c r="F95" s="277">
        <v>0</v>
      </c>
    </row>
    <row r="96" spans="1:6" ht="15">
      <c r="A96" s="49" t="s">
        <v>484</v>
      </c>
      <c r="B96" s="52" t="s">
        <v>308</v>
      </c>
      <c r="C96" s="277">
        <f>SUM(C88:C95)</f>
        <v>0</v>
      </c>
      <c r="D96" s="277">
        <f>SUM(D88:D95)</f>
        <v>0</v>
      </c>
      <c r="E96" s="277">
        <f>SUM(E88:E95)</f>
        <v>0</v>
      </c>
      <c r="F96" s="277">
        <f>SUM(F88:F95)</f>
        <v>0</v>
      </c>
    </row>
    <row r="97" spans="1:6" ht="15.75">
      <c r="A97" s="60" t="s">
        <v>26</v>
      </c>
      <c r="B97" s="52"/>
      <c r="C97" s="277">
        <f>SUM(C82+C87+C96)</f>
        <v>135592720</v>
      </c>
      <c r="D97" s="277">
        <f>SUM(D82,D87,D96)</f>
        <v>0</v>
      </c>
      <c r="E97" s="277">
        <f>SUM(E82,E87,E96)</f>
        <v>0</v>
      </c>
      <c r="F97" s="277">
        <f>SUM(F82+F87+F96)</f>
        <v>135592720</v>
      </c>
    </row>
    <row r="98" spans="1:6" ht="15.75">
      <c r="A98" s="34" t="s">
        <v>532</v>
      </c>
      <c r="B98" s="35" t="s">
        <v>309</v>
      </c>
      <c r="C98" s="277">
        <f>SUM(C24+C25+C50+C59+C73+C82+C87+C96)</f>
        <v>348389736</v>
      </c>
      <c r="D98" s="279">
        <f>SUM(D74,D97)</f>
        <v>0</v>
      </c>
      <c r="E98" s="279">
        <f>SUM(E74,E97)</f>
        <v>0</v>
      </c>
      <c r="F98" s="277">
        <f>SUM(F24+F25+F50+F59+F73+F82+F87+F96)</f>
        <v>348389736</v>
      </c>
    </row>
    <row r="99" spans="1:25" ht="15">
      <c r="A99" s="13" t="s">
        <v>525</v>
      </c>
      <c r="B99" s="5" t="s">
        <v>310</v>
      </c>
      <c r="C99" s="277">
        <v>0</v>
      </c>
      <c r="D99" s="280"/>
      <c r="E99" s="280"/>
      <c r="F99" s="277"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313</v>
      </c>
      <c r="B100" s="5" t="s">
        <v>314</v>
      </c>
      <c r="C100" s="277">
        <v>0</v>
      </c>
      <c r="D100" s="280"/>
      <c r="E100" s="280"/>
      <c r="F100" s="277"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526</v>
      </c>
      <c r="B101" s="5" t="s">
        <v>315</v>
      </c>
      <c r="C101" s="277">
        <v>0</v>
      </c>
      <c r="D101" s="280"/>
      <c r="E101" s="280"/>
      <c r="F101" s="277"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489</v>
      </c>
      <c r="B102" s="7" t="s">
        <v>317</v>
      </c>
      <c r="C102" s="277">
        <v>0</v>
      </c>
      <c r="D102" s="281">
        <f>SUM(D99:D101)</f>
        <v>0</v>
      </c>
      <c r="E102" s="281">
        <f>SUM(E99:E101)</f>
        <v>0</v>
      </c>
      <c r="F102" s="277"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6" t="s">
        <v>527</v>
      </c>
      <c r="B103" s="5" t="s">
        <v>318</v>
      </c>
      <c r="C103" s="277">
        <v>0</v>
      </c>
      <c r="D103" s="282"/>
      <c r="E103" s="282"/>
      <c r="F103" s="277"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6" t="s">
        <v>495</v>
      </c>
      <c r="B104" s="5" t="s">
        <v>321</v>
      </c>
      <c r="C104" s="277">
        <v>0</v>
      </c>
      <c r="D104" s="282"/>
      <c r="E104" s="282"/>
      <c r="F104" s="277"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322</v>
      </c>
      <c r="B105" s="5" t="s">
        <v>323</v>
      </c>
      <c r="C105" s="277">
        <v>0</v>
      </c>
      <c r="D105" s="280"/>
      <c r="E105" s="280"/>
      <c r="F105" s="277"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528</v>
      </c>
      <c r="B106" s="5" t="s">
        <v>324</v>
      </c>
      <c r="C106" s="277">
        <v>0</v>
      </c>
      <c r="D106" s="280"/>
      <c r="E106" s="280"/>
      <c r="F106" s="277"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492</v>
      </c>
      <c r="B107" s="7" t="s">
        <v>325</v>
      </c>
      <c r="C107" s="277">
        <v>0</v>
      </c>
      <c r="D107" s="283">
        <f>SUM(D103:D106)</f>
        <v>0</v>
      </c>
      <c r="E107" s="283">
        <f>SUM(E103:E106)</f>
        <v>0</v>
      </c>
      <c r="F107" s="277"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6" t="s">
        <v>326</v>
      </c>
      <c r="B108" s="5" t="s">
        <v>327</v>
      </c>
      <c r="C108" s="277">
        <v>0</v>
      </c>
      <c r="D108" s="282"/>
      <c r="E108" s="282"/>
      <c r="F108" s="277"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6" t="s">
        <v>328</v>
      </c>
      <c r="B109" s="5" t="s">
        <v>329</v>
      </c>
      <c r="C109" s="277">
        <v>1776716</v>
      </c>
      <c r="D109" s="282"/>
      <c r="E109" s="282"/>
      <c r="F109" s="277">
        <v>1776716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330</v>
      </c>
      <c r="B110" s="7" t="s">
        <v>331</v>
      </c>
      <c r="C110" s="277">
        <v>0</v>
      </c>
      <c r="D110" s="283">
        <f>SUM(D108:D109)</f>
        <v>0</v>
      </c>
      <c r="E110" s="283">
        <f>SUM(E108:E109)</f>
        <v>0</v>
      </c>
      <c r="F110" s="277"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6" t="s">
        <v>332</v>
      </c>
      <c r="B111" s="5" t="s">
        <v>333</v>
      </c>
      <c r="C111" s="277">
        <v>0</v>
      </c>
      <c r="D111" s="282"/>
      <c r="E111" s="282"/>
      <c r="F111" s="277"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6" t="s">
        <v>334</v>
      </c>
      <c r="B112" s="5" t="s">
        <v>335</v>
      </c>
      <c r="C112" s="277">
        <v>0</v>
      </c>
      <c r="D112" s="282"/>
      <c r="E112" s="282"/>
      <c r="F112" s="277"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6" t="s">
        <v>336</v>
      </c>
      <c r="B113" s="5" t="s">
        <v>337</v>
      </c>
      <c r="C113" s="277">
        <v>0</v>
      </c>
      <c r="D113" s="282"/>
      <c r="E113" s="282"/>
      <c r="F113" s="277"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7" t="s">
        <v>493</v>
      </c>
      <c r="B114" s="38" t="s">
        <v>338</v>
      </c>
      <c r="C114" s="277">
        <v>1776716</v>
      </c>
      <c r="D114" s="283">
        <f>SUM(D111:D113)</f>
        <v>0</v>
      </c>
      <c r="E114" s="283">
        <f>SUM(E111:E113)</f>
        <v>0</v>
      </c>
      <c r="F114" s="277">
        <v>1776716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6" t="s">
        <v>339</v>
      </c>
      <c r="B115" s="5" t="s">
        <v>340</v>
      </c>
      <c r="C115" s="277">
        <v>0</v>
      </c>
      <c r="D115" s="282"/>
      <c r="E115" s="282"/>
      <c r="F115" s="277"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341</v>
      </c>
      <c r="B116" s="5" t="s">
        <v>342</v>
      </c>
      <c r="C116" s="277">
        <v>0</v>
      </c>
      <c r="D116" s="280"/>
      <c r="E116" s="280"/>
      <c r="F116" s="277"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6" t="s">
        <v>529</v>
      </c>
      <c r="B117" s="5" t="s">
        <v>343</v>
      </c>
      <c r="C117" s="277">
        <v>0</v>
      </c>
      <c r="D117" s="282"/>
      <c r="E117" s="282"/>
      <c r="F117" s="277"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6" t="s">
        <v>498</v>
      </c>
      <c r="B118" s="5" t="s">
        <v>344</v>
      </c>
      <c r="C118" s="277">
        <v>0</v>
      </c>
      <c r="D118" s="282"/>
      <c r="E118" s="282"/>
      <c r="F118" s="277"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7" t="s">
        <v>499</v>
      </c>
      <c r="B119" s="38" t="s">
        <v>348</v>
      </c>
      <c r="C119" s="277">
        <v>0</v>
      </c>
      <c r="D119" s="283">
        <f>SUM(D115:D118)</f>
        <v>0</v>
      </c>
      <c r="E119" s="283">
        <f>SUM(E115:E118)</f>
        <v>0</v>
      </c>
      <c r="F119" s="277"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349</v>
      </c>
      <c r="B120" s="5" t="s">
        <v>350</v>
      </c>
      <c r="C120" s="277">
        <v>0</v>
      </c>
      <c r="D120" s="280"/>
      <c r="E120" s="280"/>
      <c r="F120" s="277"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39" t="s">
        <v>533</v>
      </c>
      <c r="B121" s="40" t="s">
        <v>351</v>
      </c>
      <c r="C121" s="277">
        <v>1776716</v>
      </c>
      <c r="D121" s="283">
        <f>SUM(D119,D114,D110,D107,D102)</f>
        <v>0</v>
      </c>
      <c r="E121" s="283">
        <f>SUM(E119,E114,E110,E107,E102)</f>
        <v>0</v>
      </c>
      <c r="F121" s="277">
        <v>1776716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3" t="s">
        <v>569</v>
      </c>
      <c r="B122" s="44"/>
      <c r="C122" s="277">
        <f>SUM(C98+C121)</f>
        <v>350166452</v>
      </c>
      <c r="D122" s="279">
        <f>SUM(D98:D121)</f>
        <v>0</v>
      </c>
      <c r="E122" s="279">
        <f>SUM(E98:E121)</f>
        <v>0</v>
      </c>
      <c r="F122" s="277">
        <f>SUM(F98+F121)</f>
        <v>350166452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3">
    <mergeCell ref="A1:F1"/>
    <mergeCell ref="A2:F2"/>
    <mergeCell ref="E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workbookViewId="0" topLeftCell="A1">
      <selection activeCell="A4" sqref="A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317" t="s">
        <v>910</v>
      </c>
      <c r="B1" s="318"/>
      <c r="C1" s="318"/>
      <c r="D1" s="318"/>
      <c r="E1" s="318"/>
      <c r="F1" s="319"/>
    </row>
    <row r="2" spans="1:6" ht="23.25" customHeight="1">
      <c r="A2" s="320" t="s">
        <v>664</v>
      </c>
      <c r="B2" s="318"/>
      <c r="C2" s="318"/>
      <c r="D2" s="318"/>
      <c r="E2" s="318"/>
      <c r="F2" s="319"/>
    </row>
    <row r="3" spans="1:5" ht="18">
      <c r="A3" s="48"/>
      <c r="E3" t="s">
        <v>876</v>
      </c>
    </row>
    <row r="4" spans="5:6" ht="15">
      <c r="E4" s="322"/>
      <c r="F4" s="322"/>
    </row>
    <row r="5" spans="1:6" ht="45">
      <c r="A5" s="2" t="s">
        <v>172</v>
      </c>
      <c r="B5" s="3" t="s">
        <v>144</v>
      </c>
      <c r="C5" s="62" t="s">
        <v>28</v>
      </c>
      <c r="D5" s="62" t="s">
        <v>29</v>
      </c>
      <c r="E5" s="62" t="s">
        <v>30</v>
      </c>
      <c r="F5" s="62" t="s">
        <v>138</v>
      </c>
    </row>
    <row r="6" spans="1:6" ht="15" customHeight="1">
      <c r="A6" s="30" t="s">
        <v>352</v>
      </c>
      <c r="B6" s="6" t="s">
        <v>353</v>
      </c>
      <c r="C6" s="285">
        <v>37819065</v>
      </c>
      <c r="D6" s="285"/>
      <c r="E6" s="285"/>
      <c r="F6" s="285">
        <v>37819065</v>
      </c>
    </row>
    <row r="7" spans="1:6" ht="15" customHeight="1">
      <c r="A7" s="5" t="s">
        <v>354</v>
      </c>
      <c r="B7" s="6" t="s">
        <v>355</v>
      </c>
      <c r="C7" s="285">
        <v>0</v>
      </c>
      <c r="D7" s="285"/>
      <c r="E7" s="285"/>
      <c r="F7" s="285">
        <v>0</v>
      </c>
    </row>
    <row r="8" spans="1:6" ht="15" customHeight="1">
      <c r="A8" s="5" t="s">
        <v>356</v>
      </c>
      <c r="B8" s="6" t="s">
        <v>357</v>
      </c>
      <c r="C8" s="285">
        <v>4798810</v>
      </c>
      <c r="D8" s="285"/>
      <c r="E8" s="285"/>
      <c r="F8" s="285">
        <v>4798810</v>
      </c>
    </row>
    <row r="9" spans="1:6" ht="15" customHeight="1">
      <c r="A9" s="5" t="s">
        <v>358</v>
      </c>
      <c r="B9" s="6" t="s">
        <v>359</v>
      </c>
      <c r="C9" s="285">
        <v>1800000</v>
      </c>
      <c r="D9" s="285"/>
      <c r="E9" s="285"/>
      <c r="F9" s="285">
        <v>1800000</v>
      </c>
    </row>
    <row r="10" spans="1:6" ht="15" customHeight="1">
      <c r="A10" s="5" t="s">
        <v>360</v>
      </c>
      <c r="B10" s="6" t="s">
        <v>361</v>
      </c>
      <c r="C10" s="285">
        <v>0</v>
      </c>
      <c r="D10" s="285"/>
      <c r="E10" s="285"/>
      <c r="F10" s="285">
        <v>0</v>
      </c>
    </row>
    <row r="11" spans="1:6" ht="15" customHeight="1">
      <c r="A11" s="5" t="s">
        <v>362</v>
      </c>
      <c r="B11" s="6" t="s">
        <v>363</v>
      </c>
      <c r="C11" s="285">
        <v>0</v>
      </c>
      <c r="D11" s="285"/>
      <c r="E11" s="285"/>
      <c r="F11" s="285">
        <v>0</v>
      </c>
    </row>
    <row r="12" spans="1:6" ht="15" customHeight="1">
      <c r="A12" s="7" t="s">
        <v>572</v>
      </c>
      <c r="B12" s="8" t="s">
        <v>364</v>
      </c>
      <c r="C12" s="285">
        <f>SUM(C6:C11)</f>
        <v>44417875</v>
      </c>
      <c r="D12" s="285"/>
      <c r="E12" s="285"/>
      <c r="F12" s="285">
        <f>SUM(F6:F11)</f>
        <v>44417875</v>
      </c>
    </row>
    <row r="13" spans="1:6" ht="15" customHeight="1">
      <c r="A13" s="5" t="s">
        <v>365</v>
      </c>
      <c r="B13" s="6" t="s">
        <v>366</v>
      </c>
      <c r="C13" s="285">
        <v>0</v>
      </c>
      <c r="D13" s="285"/>
      <c r="E13" s="285"/>
      <c r="F13" s="285">
        <v>0</v>
      </c>
    </row>
    <row r="14" spans="1:6" ht="15" customHeight="1">
      <c r="A14" s="5" t="s">
        <v>367</v>
      </c>
      <c r="B14" s="6" t="s">
        <v>368</v>
      </c>
      <c r="C14" s="285">
        <v>0</v>
      </c>
      <c r="D14" s="285"/>
      <c r="E14" s="285"/>
      <c r="F14" s="285">
        <v>0</v>
      </c>
    </row>
    <row r="15" spans="1:6" ht="15" customHeight="1">
      <c r="A15" s="5" t="s">
        <v>534</v>
      </c>
      <c r="B15" s="6" t="s">
        <v>369</v>
      </c>
      <c r="C15" s="285">
        <v>0</v>
      </c>
      <c r="D15" s="285"/>
      <c r="E15" s="285"/>
      <c r="F15" s="285">
        <v>0</v>
      </c>
    </row>
    <row r="16" spans="1:6" ht="15" customHeight="1">
      <c r="A16" s="5" t="s">
        <v>535</v>
      </c>
      <c r="B16" s="6" t="s">
        <v>370</v>
      </c>
      <c r="C16" s="285">
        <v>0</v>
      </c>
      <c r="D16" s="285"/>
      <c r="E16" s="285"/>
      <c r="F16" s="285">
        <v>0</v>
      </c>
    </row>
    <row r="17" spans="1:6" ht="15" customHeight="1">
      <c r="A17" s="5" t="s">
        <v>536</v>
      </c>
      <c r="B17" s="6" t="s">
        <v>371</v>
      </c>
      <c r="C17" s="285">
        <v>6018580</v>
      </c>
      <c r="D17" s="285"/>
      <c r="E17" s="285"/>
      <c r="F17" s="285">
        <v>6018580</v>
      </c>
    </row>
    <row r="18" spans="1:6" ht="15" customHeight="1">
      <c r="A18" s="38" t="s">
        <v>573</v>
      </c>
      <c r="B18" s="50" t="s">
        <v>372</v>
      </c>
      <c r="C18" s="285">
        <f>SUM(C12+C13+C14+C15+C16+C17)</f>
        <v>50436455</v>
      </c>
      <c r="D18" s="285"/>
      <c r="E18" s="285"/>
      <c r="F18" s="285">
        <f>SUM(F12+F13+F14+F15+F16+F17)</f>
        <v>50436455</v>
      </c>
    </row>
    <row r="19" spans="1:6" ht="15" customHeight="1">
      <c r="A19" s="5" t="s">
        <v>540</v>
      </c>
      <c r="B19" s="6" t="s">
        <v>381</v>
      </c>
      <c r="C19" s="285">
        <v>0</v>
      </c>
      <c r="D19" s="285"/>
      <c r="E19" s="285"/>
      <c r="F19" s="285">
        <v>0</v>
      </c>
    </row>
    <row r="20" spans="1:6" ht="15" customHeight="1">
      <c r="A20" s="5" t="s">
        <v>541</v>
      </c>
      <c r="B20" s="6" t="s">
        <v>382</v>
      </c>
      <c r="C20" s="285">
        <v>0</v>
      </c>
      <c r="D20" s="285"/>
      <c r="E20" s="285"/>
      <c r="F20" s="285">
        <v>0</v>
      </c>
    </row>
    <row r="21" spans="1:6" ht="15" customHeight="1">
      <c r="A21" s="7" t="s">
        <v>575</v>
      </c>
      <c r="B21" s="8" t="s">
        <v>383</v>
      </c>
      <c r="C21" s="285">
        <f>SUM(C19:C20)</f>
        <v>0</v>
      </c>
      <c r="D21" s="285"/>
      <c r="E21" s="285"/>
      <c r="F21" s="285">
        <f>SUM(F19:F20)</f>
        <v>0</v>
      </c>
    </row>
    <row r="22" spans="1:6" ht="15" customHeight="1">
      <c r="A22" s="5" t="s">
        <v>542</v>
      </c>
      <c r="B22" s="6" t="s">
        <v>384</v>
      </c>
      <c r="C22" s="285">
        <v>0</v>
      </c>
      <c r="D22" s="285"/>
      <c r="E22" s="285"/>
      <c r="F22" s="285">
        <v>0</v>
      </c>
    </row>
    <row r="23" spans="1:6" ht="15" customHeight="1">
      <c r="A23" s="5" t="s">
        <v>543</v>
      </c>
      <c r="B23" s="6" t="s">
        <v>385</v>
      </c>
      <c r="C23" s="285">
        <v>0</v>
      </c>
      <c r="D23" s="285"/>
      <c r="E23" s="285"/>
      <c r="F23" s="285">
        <v>0</v>
      </c>
    </row>
    <row r="24" spans="1:6" ht="15" customHeight="1">
      <c r="A24" s="5" t="s">
        <v>544</v>
      </c>
      <c r="B24" s="6" t="s">
        <v>386</v>
      </c>
      <c r="C24" s="285">
        <v>1600000</v>
      </c>
      <c r="D24" s="285"/>
      <c r="E24" s="285"/>
      <c r="F24" s="285">
        <v>1600000</v>
      </c>
    </row>
    <row r="25" spans="1:6" ht="15" customHeight="1">
      <c r="A25" s="5" t="s">
        <v>545</v>
      </c>
      <c r="B25" s="6" t="s">
        <v>387</v>
      </c>
      <c r="C25" s="285">
        <v>33000000</v>
      </c>
      <c r="D25" s="285"/>
      <c r="E25" s="285"/>
      <c r="F25" s="285">
        <v>33000000</v>
      </c>
    </row>
    <row r="26" spans="1:6" ht="15" customHeight="1">
      <c r="A26" s="5" t="s">
        <v>546</v>
      </c>
      <c r="B26" s="6" t="s">
        <v>388</v>
      </c>
      <c r="C26" s="285">
        <v>0</v>
      </c>
      <c r="D26" s="285"/>
      <c r="E26" s="285"/>
      <c r="F26" s="285">
        <v>0</v>
      </c>
    </row>
    <row r="27" spans="1:6" ht="15" customHeight="1">
      <c r="A27" s="5" t="s">
        <v>389</v>
      </c>
      <c r="B27" s="6" t="s">
        <v>390</v>
      </c>
      <c r="C27" s="285">
        <v>0</v>
      </c>
      <c r="D27" s="285"/>
      <c r="E27" s="285"/>
      <c r="F27" s="285">
        <v>0</v>
      </c>
    </row>
    <row r="28" spans="1:6" ht="15" customHeight="1">
      <c r="A28" s="5" t="s">
        <v>547</v>
      </c>
      <c r="B28" s="6" t="s">
        <v>391</v>
      </c>
      <c r="C28" s="285">
        <v>2300000</v>
      </c>
      <c r="D28" s="285"/>
      <c r="E28" s="285"/>
      <c r="F28" s="285">
        <v>2300000</v>
      </c>
    </row>
    <row r="29" spans="1:6" ht="15" customHeight="1">
      <c r="A29" s="5" t="s">
        <v>548</v>
      </c>
      <c r="B29" s="6" t="s">
        <v>392</v>
      </c>
      <c r="C29" s="285">
        <v>0</v>
      </c>
      <c r="D29" s="285"/>
      <c r="E29" s="285"/>
      <c r="F29" s="285">
        <v>0</v>
      </c>
    </row>
    <row r="30" spans="1:6" ht="15" customHeight="1">
      <c r="A30" s="7" t="s">
        <v>576</v>
      </c>
      <c r="B30" s="8" t="s">
        <v>393</v>
      </c>
      <c r="C30" s="285">
        <f>SUM(C25:C29)</f>
        <v>35300000</v>
      </c>
      <c r="D30" s="285"/>
      <c r="E30" s="285"/>
      <c r="F30" s="285">
        <f>SUM(F25:F29)</f>
        <v>35300000</v>
      </c>
    </row>
    <row r="31" spans="1:6" ht="15" customHeight="1">
      <c r="A31" s="5" t="s">
        <v>549</v>
      </c>
      <c r="B31" s="6" t="s">
        <v>394</v>
      </c>
      <c r="C31" s="285">
        <v>0</v>
      </c>
      <c r="D31" s="285"/>
      <c r="E31" s="285"/>
      <c r="F31" s="285">
        <v>0</v>
      </c>
    </row>
    <row r="32" spans="1:6" ht="15" customHeight="1">
      <c r="A32" s="38" t="s">
        <v>577</v>
      </c>
      <c r="B32" s="50" t="s">
        <v>395</v>
      </c>
      <c r="C32" s="285">
        <f>SUM(C21+C22+C23+C24+C30+C31)</f>
        <v>36900000</v>
      </c>
      <c r="D32" s="285"/>
      <c r="E32" s="285"/>
      <c r="F32" s="285">
        <f>SUM(F21+F22+F23+F24+F30+F31)</f>
        <v>36900000</v>
      </c>
    </row>
    <row r="33" spans="1:6" ht="15" customHeight="1">
      <c r="A33" s="13" t="s">
        <v>396</v>
      </c>
      <c r="B33" s="6" t="s">
        <v>397</v>
      </c>
      <c r="C33" s="285">
        <v>0</v>
      </c>
      <c r="D33" s="285"/>
      <c r="E33" s="285"/>
      <c r="F33" s="285">
        <v>0</v>
      </c>
    </row>
    <row r="34" spans="1:6" ht="15" customHeight="1">
      <c r="A34" s="13" t="s">
        <v>550</v>
      </c>
      <c r="B34" s="6" t="s">
        <v>398</v>
      </c>
      <c r="C34" s="285">
        <v>21030000</v>
      </c>
      <c r="D34" s="285"/>
      <c r="E34" s="285"/>
      <c r="F34" s="285">
        <v>21030000</v>
      </c>
    </row>
    <row r="35" spans="1:6" ht="15" customHeight="1">
      <c r="A35" s="13" t="s">
        <v>551</v>
      </c>
      <c r="B35" s="6" t="s">
        <v>399</v>
      </c>
      <c r="C35" s="285">
        <v>930000</v>
      </c>
      <c r="D35" s="285"/>
      <c r="E35" s="285"/>
      <c r="F35" s="285">
        <v>930000</v>
      </c>
    </row>
    <row r="36" spans="1:6" ht="15" customHeight="1">
      <c r="A36" s="13" t="s">
        <v>552</v>
      </c>
      <c r="B36" s="6" t="s">
        <v>400</v>
      </c>
      <c r="C36" s="285"/>
      <c r="D36" s="285"/>
      <c r="E36" s="285"/>
      <c r="F36" s="285"/>
    </row>
    <row r="37" spans="1:6" ht="15" customHeight="1">
      <c r="A37" s="13" t="s">
        <v>401</v>
      </c>
      <c r="B37" s="6" t="s">
        <v>402</v>
      </c>
      <c r="C37" s="285">
        <v>2775000</v>
      </c>
      <c r="D37" s="285"/>
      <c r="E37" s="285"/>
      <c r="F37" s="285">
        <v>2775000</v>
      </c>
    </row>
    <row r="38" spans="1:6" ht="15" customHeight="1">
      <c r="A38" s="13" t="s">
        <v>403</v>
      </c>
      <c r="B38" s="6" t="s">
        <v>404</v>
      </c>
      <c r="C38" s="285">
        <v>6679400</v>
      </c>
      <c r="D38" s="285"/>
      <c r="E38" s="285"/>
      <c r="F38" s="285">
        <v>6679400</v>
      </c>
    </row>
    <row r="39" spans="1:6" ht="15" customHeight="1">
      <c r="A39" s="13" t="s">
        <v>405</v>
      </c>
      <c r="B39" s="6" t="s">
        <v>406</v>
      </c>
      <c r="C39" s="285">
        <v>0</v>
      </c>
      <c r="D39" s="285"/>
      <c r="E39" s="285"/>
      <c r="F39" s="285">
        <v>0</v>
      </c>
    </row>
    <row r="40" spans="1:6" ht="15" customHeight="1">
      <c r="A40" s="13" t="s">
        <v>553</v>
      </c>
      <c r="B40" s="6" t="s">
        <v>407</v>
      </c>
      <c r="C40" s="285">
        <v>0</v>
      </c>
      <c r="D40" s="285"/>
      <c r="E40" s="285"/>
      <c r="F40" s="285">
        <v>0</v>
      </c>
    </row>
    <row r="41" spans="1:6" ht="15" customHeight="1">
      <c r="A41" s="13" t="s">
        <v>554</v>
      </c>
      <c r="B41" s="6" t="s">
        <v>408</v>
      </c>
      <c r="C41" s="285">
        <v>0</v>
      </c>
      <c r="D41" s="285"/>
      <c r="E41" s="285"/>
      <c r="F41" s="285">
        <v>0</v>
      </c>
    </row>
    <row r="42" spans="1:6" s="155" customFormat="1" ht="15" customHeight="1">
      <c r="A42" s="13" t="s">
        <v>909</v>
      </c>
      <c r="B42" s="6" t="s">
        <v>409</v>
      </c>
      <c r="C42" s="285">
        <v>746782</v>
      </c>
      <c r="D42" s="285"/>
      <c r="E42" s="285"/>
      <c r="F42" s="285">
        <v>746782</v>
      </c>
    </row>
    <row r="43" spans="1:6" ht="15" customHeight="1">
      <c r="A43" s="13" t="s">
        <v>555</v>
      </c>
      <c r="B43" s="6" t="s">
        <v>837</v>
      </c>
      <c r="C43" s="285">
        <v>0</v>
      </c>
      <c r="D43" s="285"/>
      <c r="E43" s="285"/>
      <c r="F43" s="285">
        <v>0</v>
      </c>
    </row>
    <row r="44" spans="1:6" ht="15" customHeight="1">
      <c r="A44" s="49" t="s">
        <v>578</v>
      </c>
      <c r="B44" s="50" t="s">
        <v>410</v>
      </c>
      <c r="C44" s="285">
        <f>SUM(C33:C43)</f>
        <v>32161182</v>
      </c>
      <c r="D44" s="285">
        <v>0</v>
      </c>
      <c r="E44" s="285">
        <v>0</v>
      </c>
      <c r="F44" s="285">
        <f>SUM(F33:F43)</f>
        <v>32161182</v>
      </c>
    </row>
    <row r="45" spans="1:6" ht="15" customHeight="1">
      <c r="A45" s="13" t="s">
        <v>419</v>
      </c>
      <c r="B45" s="6" t="s">
        <v>420</v>
      </c>
      <c r="C45" s="285">
        <v>0</v>
      </c>
      <c r="D45" s="285"/>
      <c r="E45" s="285"/>
      <c r="F45" s="285">
        <v>0</v>
      </c>
    </row>
    <row r="46" spans="1:6" ht="15" customHeight="1">
      <c r="A46" s="5" t="s">
        <v>559</v>
      </c>
      <c r="B46" s="6" t="s">
        <v>421</v>
      </c>
      <c r="C46" s="285">
        <v>0</v>
      </c>
      <c r="D46" s="285"/>
      <c r="E46" s="285"/>
      <c r="F46" s="285">
        <v>0</v>
      </c>
    </row>
    <row r="47" spans="1:6" ht="15" customHeight="1">
      <c r="A47" s="13" t="s">
        <v>560</v>
      </c>
      <c r="B47" s="6" t="s">
        <v>869</v>
      </c>
      <c r="C47" s="285">
        <v>0</v>
      </c>
      <c r="D47" s="285"/>
      <c r="E47" s="285"/>
      <c r="F47" s="285">
        <v>0</v>
      </c>
    </row>
    <row r="48" spans="1:6" ht="15" customHeight="1">
      <c r="A48" s="38" t="s">
        <v>580</v>
      </c>
      <c r="B48" s="50" t="s">
        <v>422</v>
      </c>
      <c r="C48" s="285">
        <f>SUM(C45:C47)</f>
        <v>0</v>
      </c>
      <c r="D48" s="285"/>
      <c r="E48" s="285"/>
      <c r="F48" s="285">
        <f>SUM(F45:F47)</f>
        <v>0</v>
      </c>
    </row>
    <row r="49" spans="1:6" ht="15" customHeight="1">
      <c r="A49" s="60" t="s">
        <v>27</v>
      </c>
      <c r="B49" s="65"/>
      <c r="C49" s="285">
        <f>SUM(C18+C32+C44+C48)</f>
        <v>119497637</v>
      </c>
      <c r="D49" s="285">
        <v>0</v>
      </c>
      <c r="E49" s="285">
        <v>0</v>
      </c>
      <c r="F49" s="285">
        <f>SUM(F18+F32+F44+F48)</f>
        <v>119497637</v>
      </c>
    </row>
    <row r="50" spans="1:6" ht="15" customHeight="1">
      <c r="A50" s="5" t="s">
        <v>373</v>
      </c>
      <c r="B50" s="6" t="s">
        <v>374</v>
      </c>
      <c r="C50" s="285">
        <v>0</v>
      </c>
      <c r="D50" s="285"/>
      <c r="E50" s="285"/>
      <c r="F50" s="285">
        <v>0</v>
      </c>
    </row>
    <row r="51" spans="1:6" ht="15" customHeight="1">
      <c r="A51" s="5" t="s">
        <v>375</v>
      </c>
      <c r="B51" s="6" t="s">
        <v>376</v>
      </c>
      <c r="C51" s="285">
        <v>0</v>
      </c>
      <c r="D51" s="285"/>
      <c r="E51" s="285"/>
      <c r="F51" s="285">
        <v>0</v>
      </c>
    </row>
    <row r="52" spans="1:6" ht="15" customHeight="1">
      <c r="A52" s="5" t="s">
        <v>537</v>
      </c>
      <c r="B52" s="6" t="s">
        <v>377</v>
      </c>
      <c r="C52" s="285">
        <v>0</v>
      </c>
      <c r="D52" s="285"/>
      <c r="E52" s="285"/>
      <c r="F52" s="285">
        <v>0</v>
      </c>
    </row>
    <row r="53" spans="1:6" ht="15" customHeight="1">
      <c r="A53" s="5" t="s">
        <v>538</v>
      </c>
      <c r="B53" s="6" t="s">
        <v>378</v>
      </c>
      <c r="C53" s="285">
        <v>0</v>
      </c>
      <c r="D53" s="285"/>
      <c r="E53" s="285"/>
      <c r="F53" s="285">
        <v>0</v>
      </c>
    </row>
    <row r="54" spans="1:6" ht="15" customHeight="1">
      <c r="A54" s="5" t="s">
        <v>539</v>
      </c>
      <c r="B54" s="6" t="s">
        <v>379</v>
      </c>
      <c r="C54" s="285">
        <v>62631570</v>
      </c>
      <c r="D54" s="285"/>
      <c r="E54" s="285"/>
      <c r="F54" s="285">
        <v>62631570</v>
      </c>
    </row>
    <row r="55" spans="1:6" ht="15" customHeight="1">
      <c r="A55" s="38" t="s">
        <v>574</v>
      </c>
      <c r="B55" s="50" t="s">
        <v>380</v>
      </c>
      <c r="C55" s="285">
        <f>SUM(C50:C54)</f>
        <v>62631570</v>
      </c>
      <c r="D55" s="285"/>
      <c r="E55" s="285"/>
      <c r="F55" s="285">
        <f>SUM(F50:F54)</f>
        <v>62631570</v>
      </c>
    </row>
    <row r="56" spans="1:6" ht="15" customHeight="1">
      <c r="A56" s="13" t="s">
        <v>556</v>
      </c>
      <c r="B56" s="6" t="s">
        <v>411</v>
      </c>
      <c r="C56" s="285">
        <v>0</v>
      </c>
      <c r="D56" s="285"/>
      <c r="E56" s="285"/>
      <c r="F56" s="285">
        <v>0</v>
      </c>
    </row>
    <row r="57" spans="1:6" ht="15" customHeight="1">
      <c r="A57" s="13" t="s">
        <v>557</v>
      </c>
      <c r="B57" s="6" t="s">
        <v>412</v>
      </c>
      <c r="C57" s="285">
        <v>0</v>
      </c>
      <c r="D57" s="285"/>
      <c r="E57" s="285"/>
      <c r="F57" s="285">
        <v>0</v>
      </c>
    </row>
    <row r="58" spans="1:6" ht="15" customHeight="1">
      <c r="A58" s="13" t="s">
        <v>413</v>
      </c>
      <c r="B58" s="6" t="s">
        <v>414</v>
      </c>
      <c r="C58" s="285">
        <v>0</v>
      </c>
      <c r="D58" s="285"/>
      <c r="E58" s="285"/>
      <c r="F58" s="285">
        <v>0</v>
      </c>
    </row>
    <row r="59" spans="1:6" ht="15" customHeight="1">
      <c r="A59" s="13" t="s">
        <v>558</v>
      </c>
      <c r="B59" s="6" t="s">
        <v>415</v>
      </c>
      <c r="C59" s="285">
        <v>0</v>
      </c>
      <c r="D59" s="285"/>
      <c r="E59" s="285"/>
      <c r="F59" s="285">
        <v>0</v>
      </c>
    </row>
    <row r="60" spans="1:6" ht="15" customHeight="1">
      <c r="A60" s="13" t="s">
        <v>416</v>
      </c>
      <c r="B60" s="6" t="s">
        <v>417</v>
      </c>
      <c r="C60" s="285">
        <v>0</v>
      </c>
      <c r="D60" s="285"/>
      <c r="E60" s="285"/>
      <c r="F60" s="285">
        <v>0</v>
      </c>
    </row>
    <row r="61" spans="1:6" ht="15" customHeight="1">
      <c r="A61" s="38" t="s">
        <v>579</v>
      </c>
      <c r="B61" s="50" t="s">
        <v>418</v>
      </c>
      <c r="C61" s="285">
        <f>SUM(C56:C60)</f>
        <v>0</v>
      </c>
      <c r="D61" s="285"/>
      <c r="E61" s="285"/>
      <c r="F61" s="285">
        <f>SUM(F56:F60)</f>
        <v>0</v>
      </c>
    </row>
    <row r="62" spans="1:6" ht="15" customHeight="1">
      <c r="A62" s="13" t="s">
        <v>423</v>
      </c>
      <c r="B62" s="6" t="s">
        <v>424</v>
      </c>
      <c r="C62" s="285">
        <v>0</v>
      </c>
      <c r="D62" s="285"/>
      <c r="E62" s="285"/>
      <c r="F62" s="285">
        <v>0</v>
      </c>
    </row>
    <row r="63" spans="1:6" ht="15" customHeight="1">
      <c r="A63" s="5" t="s">
        <v>561</v>
      </c>
      <c r="B63" s="6" t="s">
        <v>425</v>
      </c>
      <c r="C63" s="285">
        <v>0</v>
      </c>
      <c r="D63" s="285"/>
      <c r="E63" s="285"/>
      <c r="F63" s="285">
        <v>0</v>
      </c>
    </row>
    <row r="64" spans="1:6" ht="15" customHeight="1">
      <c r="A64" s="13" t="s">
        <v>562</v>
      </c>
      <c r="B64" s="6" t="s">
        <v>867</v>
      </c>
      <c r="C64" s="285">
        <v>0</v>
      </c>
      <c r="D64" s="285"/>
      <c r="E64" s="285"/>
      <c r="F64" s="285">
        <v>0</v>
      </c>
    </row>
    <row r="65" spans="1:6" ht="15">
      <c r="A65" s="38" t="s">
        <v>582</v>
      </c>
      <c r="B65" s="50" t="s">
        <v>427</v>
      </c>
      <c r="C65" s="285">
        <f>SUM(C62:C64)</f>
        <v>0</v>
      </c>
      <c r="D65" s="285"/>
      <c r="E65" s="285"/>
      <c r="F65" s="285">
        <f>SUM(F62:F64)</f>
        <v>0</v>
      </c>
    </row>
    <row r="66" spans="1:6" ht="15.75">
      <c r="A66" s="60" t="s">
        <v>26</v>
      </c>
      <c r="B66" s="65"/>
      <c r="C66" s="285">
        <f>SUM(C55+C61+C65)</f>
        <v>62631570</v>
      </c>
      <c r="D66" s="285"/>
      <c r="E66" s="285"/>
      <c r="F66" s="285">
        <f>SUM(F55+F61+F65)</f>
        <v>62631570</v>
      </c>
    </row>
    <row r="67" spans="1:6" ht="15.75">
      <c r="A67" s="47" t="s">
        <v>581</v>
      </c>
      <c r="B67" s="34" t="s">
        <v>428</v>
      </c>
      <c r="C67" s="285">
        <f>SUM(C18+C55+C32+C44+C61+C48+C65)</f>
        <v>182129207</v>
      </c>
      <c r="D67" s="285">
        <v>0</v>
      </c>
      <c r="E67" s="285">
        <v>0</v>
      </c>
      <c r="F67" s="285">
        <f>SUM(F18+F55+F32+F44+F61+F48+F65)</f>
        <v>182129207</v>
      </c>
    </row>
    <row r="68" spans="1:6" ht="15.75">
      <c r="A68" s="64" t="s">
        <v>77</v>
      </c>
      <c r="B68" s="63"/>
      <c r="C68" s="285">
        <f>SUM(C18+C32+C44+C48)</f>
        <v>119497637</v>
      </c>
      <c r="D68" s="285"/>
      <c r="E68" s="285"/>
      <c r="F68" s="285">
        <f>SUM(F18+F32+F44+F48)</f>
        <v>119497637</v>
      </c>
    </row>
    <row r="69" spans="1:6" ht="15.75">
      <c r="A69" s="64" t="s">
        <v>78</v>
      </c>
      <c r="B69" s="63"/>
      <c r="C69" s="285">
        <f>SUM(C55+C61+C65)</f>
        <v>62631570</v>
      </c>
      <c r="D69" s="285"/>
      <c r="E69" s="285"/>
      <c r="F69" s="285">
        <f>SUM(F55+F61+F65)</f>
        <v>62631570</v>
      </c>
    </row>
    <row r="70" spans="1:6" ht="15">
      <c r="A70" s="36" t="s">
        <v>563</v>
      </c>
      <c r="B70" s="5" t="s">
        <v>429</v>
      </c>
      <c r="C70" s="285">
        <v>0</v>
      </c>
      <c r="D70" s="285"/>
      <c r="E70" s="285"/>
      <c r="F70" s="285">
        <v>0</v>
      </c>
    </row>
    <row r="71" spans="1:6" ht="15">
      <c r="A71" s="13" t="s">
        <v>430</v>
      </c>
      <c r="B71" s="5" t="s">
        <v>431</v>
      </c>
      <c r="C71" s="285">
        <v>0</v>
      </c>
      <c r="D71" s="285"/>
      <c r="E71" s="285"/>
      <c r="F71" s="285">
        <v>0</v>
      </c>
    </row>
    <row r="72" spans="1:6" ht="15">
      <c r="A72" s="36" t="s">
        <v>564</v>
      </c>
      <c r="B72" s="5" t="s">
        <v>432</v>
      </c>
      <c r="C72" s="285">
        <v>0</v>
      </c>
      <c r="D72" s="285"/>
      <c r="E72" s="285"/>
      <c r="F72" s="285">
        <v>0</v>
      </c>
    </row>
    <row r="73" spans="1:6" ht="15">
      <c r="A73" s="15" t="s">
        <v>583</v>
      </c>
      <c r="B73" s="7" t="s">
        <v>433</v>
      </c>
      <c r="C73" s="285">
        <f>SUM(C70:C72)</f>
        <v>0</v>
      </c>
      <c r="D73" s="285"/>
      <c r="E73" s="285"/>
      <c r="F73" s="285">
        <f>SUM(F70:F72)</f>
        <v>0</v>
      </c>
    </row>
    <row r="74" spans="1:6" ht="15">
      <c r="A74" s="13" t="s">
        <v>565</v>
      </c>
      <c r="B74" s="5" t="s">
        <v>434</v>
      </c>
      <c r="C74" s="285">
        <v>0</v>
      </c>
      <c r="D74" s="285"/>
      <c r="E74" s="285"/>
      <c r="F74" s="285">
        <v>0</v>
      </c>
    </row>
    <row r="75" spans="1:6" ht="15">
      <c r="A75" s="36" t="s">
        <v>435</v>
      </c>
      <c r="B75" s="5" t="s">
        <v>436</v>
      </c>
      <c r="C75" s="285">
        <v>0</v>
      </c>
      <c r="D75" s="285"/>
      <c r="E75" s="285"/>
      <c r="F75" s="285">
        <v>0</v>
      </c>
    </row>
    <row r="76" spans="1:6" ht="15">
      <c r="A76" s="13" t="s">
        <v>566</v>
      </c>
      <c r="B76" s="5" t="s">
        <v>437</v>
      </c>
      <c r="C76" s="285">
        <v>0</v>
      </c>
      <c r="D76" s="285"/>
      <c r="E76" s="285"/>
      <c r="F76" s="285">
        <v>0</v>
      </c>
    </row>
    <row r="77" spans="1:6" ht="15">
      <c r="A77" s="36" t="s">
        <v>438</v>
      </c>
      <c r="B77" s="5" t="s">
        <v>439</v>
      </c>
      <c r="C77" s="285">
        <v>0</v>
      </c>
      <c r="D77" s="285"/>
      <c r="E77" s="285"/>
      <c r="F77" s="285">
        <v>0</v>
      </c>
    </row>
    <row r="78" spans="1:6" ht="15">
      <c r="A78" s="14" t="s">
        <v>584</v>
      </c>
      <c r="B78" s="7" t="s">
        <v>440</v>
      </c>
      <c r="C78" s="285">
        <f>SUM(C74:C77)</f>
        <v>0</v>
      </c>
      <c r="D78" s="285"/>
      <c r="E78" s="285"/>
      <c r="F78" s="285">
        <f>SUM(F74:F77)</f>
        <v>0</v>
      </c>
    </row>
    <row r="79" spans="1:6" ht="15">
      <c r="A79" s="5" t="s">
        <v>866</v>
      </c>
      <c r="B79" s="5" t="s">
        <v>443</v>
      </c>
      <c r="C79" s="285">
        <v>168037245</v>
      </c>
      <c r="D79" s="285"/>
      <c r="E79" s="285"/>
      <c r="F79" s="285">
        <v>168037245</v>
      </c>
    </row>
    <row r="80" spans="1:6" ht="15">
      <c r="A80" s="7" t="s">
        <v>585</v>
      </c>
      <c r="B80" s="7" t="s">
        <v>443</v>
      </c>
      <c r="C80" s="285">
        <f>SUM(C79:C79)</f>
        <v>168037245</v>
      </c>
      <c r="D80" s="285"/>
      <c r="E80" s="285"/>
      <c r="F80" s="285">
        <f>SUM(F79:F79)</f>
        <v>168037245</v>
      </c>
    </row>
    <row r="81" spans="1:6" ht="15">
      <c r="A81" s="36" t="s">
        <v>444</v>
      </c>
      <c r="B81" s="5" t="s">
        <v>445</v>
      </c>
      <c r="C81" s="285">
        <v>0</v>
      </c>
      <c r="D81" s="285"/>
      <c r="E81" s="285"/>
      <c r="F81" s="285">
        <v>0</v>
      </c>
    </row>
    <row r="82" spans="1:6" ht="15">
      <c r="A82" s="36" t="s">
        <v>446</v>
      </c>
      <c r="B82" s="5" t="s">
        <v>447</v>
      </c>
      <c r="C82" s="285">
        <v>0</v>
      </c>
      <c r="D82" s="285"/>
      <c r="E82" s="285"/>
      <c r="F82" s="285">
        <v>0</v>
      </c>
    </row>
    <row r="83" spans="1:6" ht="15">
      <c r="A83" s="36" t="s">
        <v>448</v>
      </c>
      <c r="B83" s="5" t="s">
        <v>449</v>
      </c>
      <c r="C83" s="285">
        <v>0</v>
      </c>
      <c r="D83" s="285"/>
      <c r="E83" s="285"/>
      <c r="F83" s="285">
        <v>0</v>
      </c>
    </row>
    <row r="84" spans="1:6" ht="15">
      <c r="A84" s="36" t="s">
        <v>450</v>
      </c>
      <c r="B84" s="5" t="s">
        <v>451</v>
      </c>
      <c r="C84" s="285">
        <v>0</v>
      </c>
      <c r="D84" s="285"/>
      <c r="E84" s="285"/>
      <c r="F84" s="285">
        <v>0</v>
      </c>
    </row>
    <row r="85" spans="1:6" ht="15">
      <c r="A85" s="13" t="s">
        <v>567</v>
      </c>
      <c r="B85" s="5" t="s">
        <v>452</v>
      </c>
      <c r="C85" s="285">
        <v>0</v>
      </c>
      <c r="D85" s="285"/>
      <c r="E85" s="285"/>
      <c r="F85" s="285">
        <v>0</v>
      </c>
    </row>
    <row r="86" spans="1:6" ht="19.5" customHeight="1">
      <c r="A86" s="15" t="s">
        <v>586</v>
      </c>
      <c r="B86" s="7" t="s">
        <v>454</v>
      </c>
      <c r="C86" s="285">
        <f>SUM(C73+C78+C80+C81+C82+C83+C84+C85)</f>
        <v>168037245</v>
      </c>
      <c r="D86" s="285"/>
      <c r="E86" s="285"/>
      <c r="F86" s="285">
        <f>SUM(F73+F78+F80+F81+F82+F83+F84+F85)</f>
        <v>168037245</v>
      </c>
    </row>
    <row r="87" spans="1:6" ht="15">
      <c r="A87" s="13" t="s">
        <v>455</v>
      </c>
      <c r="B87" s="5" t="s">
        <v>456</v>
      </c>
      <c r="C87" s="285">
        <v>0</v>
      </c>
      <c r="D87" s="285"/>
      <c r="E87" s="285"/>
      <c r="F87" s="285">
        <v>0</v>
      </c>
    </row>
    <row r="88" spans="1:6" ht="15">
      <c r="A88" s="13" t="s">
        <v>457</v>
      </c>
      <c r="B88" s="5" t="s">
        <v>458</v>
      </c>
      <c r="C88" s="285">
        <v>0</v>
      </c>
      <c r="D88" s="285"/>
      <c r="E88" s="285"/>
      <c r="F88" s="285">
        <v>0</v>
      </c>
    </row>
    <row r="89" spans="1:6" ht="15">
      <c r="A89" s="36" t="s">
        <v>459</v>
      </c>
      <c r="B89" s="5" t="s">
        <v>460</v>
      </c>
      <c r="C89" s="285">
        <v>0</v>
      </c>
      <c r="D89" s="285"/>
      <c r="E89" s="285"/>
      <c r="F89" s="285">
        <v>0</v>
      </c>
    </row>
    <row r="90" spans="1:6" ht="15">
      <c r="A90" s="36" t="s">
        <v>568</v>
      </c>
      <c r="B90" s="5" t="s">
        <v>461</v>
      </c>
      <c r="C90" s="285">
        <v>0</v>
      </c>
      <c r="D90" s="285"/>
      <c r="E90" s="285"/>
      <c r="F90" s="285">
        <v>0</v>
      </c>
    </row>
    <row r="91" spans="1:6" ht="15">
      <c r="A91" s="14" t="s">
        <v>587</v>
      </c>
      <c r="B91" s="7" t="s">
        <v>462</v>
      </c>
      <c r="C91" s="285">
        <f>SUM(C87:C90)</f>
        <v>0</v>
      </c>
      <c r="D91" s="285"/>
      <c r="E91" s="285"/>
      <c r="F91" s="285">
        <f>SUM(F87:F90)</f>
        <v>0</v>
      </c>
    </row>
    <row r="92" spans="1:6" ht="15">
      <c r="A92" s="15" t="s">
        <v>463</v>
      </c>
      <c r="B92" s="7" t="s">
        <v>464</v>
      </c>
      <c r="C92" s="285">
        <v>0</v>
      </c>
      <c r="D92" s="285"/>
      <c r="E92" s="285"/>
      <c r="F92" s="285">
        <v>0</v>
      </c>
    </row>
    <row r="93" spans="1:6" ht="15.75">
      <c r="A93" s="39" t="s">
        <v>588</v>
      </c>
      <c r="B93" s="40" t="s">
        <v>465</v>
      </c>
      <c r="C93" s="285">
        <f>SUM(C86+C91+C92)</f>
        <v>168037245</v>
      </c>
      <c r="D93" s="285"/>
      <c r="E93" s="285"/>
      <c r="F93" s="285">
        <f>SUM(F86+F91+F92)</f>
        <v>168037245</v>
      </c>
    </row>
    <row r="94" spans="1:6" ht="15.75">
      <c r="A94" s="43" t="s">
        <v>570</v>
      </c>
      <c r="B94" s="44"/>
      <c r="C94" s="285">
        <f>SUM(C67+C93)</f>
        <v>350166452</v>
      </c>
      <c r="D94" s="285">
        <f>SUM(D67,D93)</f>
        <v>0</v>
      </c>
      <c r="E94" s="285">
        <f>SUM(E67,E93)</f>
        <v>0</v>
      </c>
      <c r="F94" s="285">
        <f>SUM(F67+F93)</f>
        <v>350166452</v>
      </c>
    </row>
  </sheetData>
  <sheetProtection/>
  <mergeCells count="3">
    <mergeCell ref="A1:F1"/>
    <mergeCell ref="A2:F2"/>
    <mergeCell ref="E4:F4"/>
  </mergeCells>
  <printOptions/>
  <pageMargins left="0.005416666666666667" right="0.7086614173228347" top="0.10833333333333334" bottom="0.35433070866141736" header="0.31496062992125984" footer="0.31496062992125984"/>
  <pageSetup fitToHeight="1" fitToWidth="1" horizontalDpi="600" verticalDpi="600" orientation="portrait" paperSize="9" scale="57" r:id="rId1"/>
  <headerFooter>
    <oddHeader>&amp;C&amp;P. oldal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12"/>
  <sheetViews>
    <sheetView zoomScalePageLayoutView="0" workbookViewId="0" topLeftCell="A1">
      <pane xSplit="2" ySplit="4" topLeftCell="AA24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260" sqref="W260"/>
    </sheetView>
  </sheetViews>
  <sheetFormatPr defaultColWidth="9.140625" defaultRowHeight="15"/>
  <cols>
    <col min="1" max="1" width="42.00390625" style="255" customWidth="1"/>
    <col min="2" max="2" width="9.140625" style="155" customWidth="1"/>
    <col min="3" max="3" width="11.421875" style="155" customWidth="1"/>
    <col min="4" max="4" width="9.421875" style="155" customWidth="1"/>
    <col min="5" max="5" width="9.7109375" style="155" customWidth="1"/>
    <col min="6" max="6" width="11.7109375" style="155" customWidth="1"/>
    <col min="7" max="7" width="8.8515625" style="155" customWidth="1"/>
    <col min="8" max="8" width="10.421875" style="155" customWidth="1"/>
    <col min="9" max="9" width="9.00390625" style="155" customWidth="1"/>
    <col min="10" max="12" width="9.140625" style="155" customWidth="1"/>
    <col min="13" max="13" width="9.00390625" style="155" customWidth="1"/>
    <col min="14" max="17" width="10.140625" style="155" customWidth="1"/>
    <col min="18" max="18" width="9.28125" style="155" customWidth="1"/>
    <col min="19" max="25" width="9.8515625" style="155" customWidth="1"/>
    <col min="26" max="26" width="10.140625" style="155" customWidth="1"/>
    <col min="27" max="27" width="9.140625" style="155" bestFit="1" customWidth="1"/>
    <col min="28" max="29" width="9.140625" style="155" customWidth="1"/>
    <col min="30" max="31" width="10.8515625" style="155" customWidth="1"/>
    <col min="32" max="32" width="9.28125" style="155" customWidth="1"/>
    <col min="33" max="33" width="8.7109375" style="155" customWidth="1"/>
    <col min="34" max="34" width="13.8515625" style="265" customWidth="1"/>
    <col min="35" max="16384" width="9.140625" style="155" customWidth="1"/>
  </cols>
  <sheetData>
    <row r="1" spans="1:34" ht="22.5" customHeight="1">
      <c r="A1" s="317" t="s">
        <v>892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</row>
    <row r="2" spans="1:34" ht="22.5" customHeight="1">
      <c r="A2" s="320" t="s">
        <v>750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</row>
    <row r="3" spans="1:34" ht="24" customHeight="1">
      <c r="A3" s="226"/>
      <c r="B3" s="226"/>
      <c r="C3" s="268"/>
      <c r="D3" s="271"/>
      <c r="E3" s="268"/>
      <c r="F3" s="271"/>
      <c r="G3" s="268"/>
      <c r="H3" s="268"/>
      <c r="I3" s="268"/>
      <c r="J3" s="268"/>
      <c r="K3" s="271"/>
      <c r="L3" s="268"/>
      <c r="M3" s="268"/>
      <c r="N3" s="268"/>
      <c r="O3" s="271"/>
      <c r="P3" s="271"/>
      <c r="Q3" s="271"/>
      <c r="R3" s="268"/>
      <c r="S3" s="268"/>
      <c r="T3" s="271"/>
      <c r="U3" s="271"/>
      <c r="V3" s="268"/>
      <c r="W3" s="271"/>
      <c r="X3" s="268"/>
      <c r="Y3" s="268"/>
      <c r="Z3" s="268"/>
      <c r="AA3" s="268"/>
      <c r="AB3" s="271"/>
      <c r="AC3" s="271"/>
      <c r="AD3" s="271"/>
      <c r="AE3" s="271"/>
      <c r="AF3" s="268"/>
      <c r="AG3" s="323" t="s">
        <v>877</v>
      </c>
      <c r="AH3" s="324"/>
    </row>
    <row r="4" spans="1:44" s="261" customFormat="1" ht="35.25" customHeight="1">
      <c r="A4" s="227" t="s">
        <v>172</v>
      </c>
      <c r="B4" s="227" t="s">
        <v>173</v>
      </c>
      <c r="C4" s="266" t="s">
        <v>850</v>
      </c>
      <c r="D4" s="266" t="s">
        <v>893</v>
      </c>
      <c r="E4" s="266" t="s">
        <v>853</v>
      </c>
      <c r="F4" s="266" t="s">
        <v>907</v>
      </c>
      <c r="G4" s="266" t="s">
        <v>851</v>
      </c>
      <c r="H4" s="266" t="s">
        <v>895</v>
      </c>
      <c r="I4" s="266" t="s">
        <v>855</v>
      </c>
      <c r="J4" s="266" t="s">
        <v>856</v>
      </c>
      <c r="K4" s="266" t="s">
        <v>894</v>
      </c>
      <c r="L4" s="266" t="s">
        <v>852</v>
      </c>
      <c r="M4" s="266" t="s">
        <v>857</v>
      </c>
      <c r="N4" s="266" t="s">
        <v>858</v>
      </c>
      <c r="O4" s="266" t="s">
        <v>902</v>
      </c>
      <c r="P4" s="266" t="s">
        <v>897</v>
      </c>
      <c r="Q4" s="266" t="s">
        <v>901</v>
      </c>
      <c r="R4" s="266" t="s">
        <v>872</v>
      </c>
      <c r="S4" s="266" t="s">
        <v>859</v>
      </c>
      <c r="T4" s="266" t="s">
        <v>898</v>
      </c>
      <c r="U4" s="286" t="s">
        <v>899</v>
      </c>
      <c r="V4" s="286" t="s">
        <v>904</v>
      </c>
      <c r="W4" s="286" t="s">
        <v>905</v>
      </c>
      <c r="X4" s="286" t="s">
        <v>871</v>
      </c>
      <c r="Y4" s="286" t="s">
        <v>870</v>
      </c>
      <c r="Z4" s="286" t="s">
        <v>865</v>
      </c>
      <c r="AA4" s="286" t="s">
        <v>860</v>
      </c>
      <c r="AB4" s="286" t="s">
        <v>903</v>
      </c>
      <c r="AC4" s="286" t="s">
        <v>900</v>
      </c>
      <c r="AD4" s="286" t="s">
        <v>906</v>
      </c>
      <c r="AE4" s="286" t="s">
        <v>908</v>
      </c>
      <c r="AF4" s="286" t="s">
        <v>896</v>
      </c>
      <c r="AG4" s="286" t="s">
        <v>861</v>
      </c>
      <c r="AH4" s="287" t="s">
        <v>138</v>
      </c>
      <c r="AI4" s="196"/>
      <c r="AJ4" s="196"/>
      <c r="AK4" s="196"/>
      <c r="AL4" s="196"/>
      <c r="AM4" s="196"/>
      <c r="AN4" s="196"/>
      <c r="AO4" s="196"/>
      <c r="AP4" s="196"/>
      <c r="AQ4" s="196"/>
      <c r="AR4" s="196"/>
    </row>
    <row r="5" spans="1:44" ht="15">
      <c r="A5" s="228" t="s">
        <v>174</v>
      </c>
      <c r="B5" s="229" t="s">
        <v>175</v>
      </c>
      <c r="C5" s="267"/>
      <c r="D5" s="267"/>
      <c r="E5" s="267"/>
      <c r="F5" s="267"/>
      <c r="G5" s="267"/>
      <c r="H5" s="267"/>
      <c r="I5" s="267"/>
      <c r="J5" s="267">
        <v>1222950</v>
      </c>
      <c r="K5" s="267"/>
      <c r="L5" s="267"/>
      <c r="M5" s="267"/>
      <c r="N5" s="267">
        <v>4424000</v>
      </c>
      <c r="O5" s="267"/>
      <c r="P5" s="267">
        <v>5874000</v>
      </c>
      <c r="Q5" s="267"/>
      <c r="R5" s="267"/>
      <c r="S5" s="267"/>
      <c r="T5" s="267"/>
      <c r="U5" s="288">
        <v>3473000</v>
      </c>
      <c r="V5" s="288">
        <v>947628</v>
      </c>
      <c r="W5" s="288"/>
      <c r="X5" s="288"/>
      <c r="Y5" s="288"/>
      <c r="Z5" s="288"/>
      <c r="AA5" s="288"/>
      <c r="AB5" s="288"/>
      <c r="AC5" s="288"/>
      <c r="AD5" s="288">
        <v>1920000</v>
      </c>
      <c r="AE5" s="288"/>
      <c r="AF5" s="288"/>
      <c r="AG5" s="288"/>
      <c r="AH5" s="289">
        <f aca="true" t="shared" si="0" ref="AH5:AH53">SUM(C5:AG5)</f>
        <v>17861578</v>
      </c>
      <c r="AI5" s="156"/>
      <c r="AJ5" s="156"/>
      <c r="AK5" s="156"/>
      <c r="AL5" s="156"/>
      <c r="AM5" s="156"/>
      <c r="AN5" s="156"/>
      <c r="AO5" s="156"/>
      <c r="AP5" s="156"/>
      <c r="AQ5" s="156"/>
      <c r="AR5" s="156"/>
    </row>
    <row r="6" spans="1:44" ht="15">
      <c r="A6" s="228" t="s">
        <v>176</v>
      </c>
      <c r="B6" s="229" t="s">
        <v>177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9">
        <f t="shared" si="0"/>
        <v>0</v>
      </c>
      <c r="AI6" s="156"/>
      <c r="AJ6" s="156"/>
      <c r="AK6" s="156"/>
      <c r="AL6" s="156"/>
      <c r="AM6" s="156"/>
      <c r="AN6" s="156"/>
      <c r="AO6" s="156"/>
      <c r="AP6" s="156"/>
      <c r="AQ6" s="156"/>
      <c r="AR6" s="156"/>
    </row>
    <row r="7" spans="1:44" ht="15">
      <c r="A7" s="228" t="s">
        <v>178</v>
      </c>
      <c r="B7" s="229" t="s">
        <v>179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9">
        <f t="shared" si="0"/>
        <v>0</v>
      </c>
      <c r="AI7" s="156"/>
      <c r="AJ7" s="156"/>
      <c r="AK7" s="156"/>
      <c r="AL7" s="156"/>
      <c r="AM7" s="156"/>
      <c r="AN7" s="156"/>
      <c r="AO7" s="156"/>
      <c r="AP7" s="156"/>
      <c r="AQ7" s="156"/>
      <c r="AR7" s="156"/>
    </row>
    <row r="8" spans="1:44" ht="25.5">
      <c r="A8" s="228" t="s">
        <v>180</v>
      </c>
      <c r="B8" s="229" t="s">
        <v>181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9">
        <f t="shared" si="0"/>
        <v>0</v>
      </c>
      <c r="AI8" s="156"/>
      <c r="AJ8" s="156"/>
      <c r="AK8" s="156"/>
      <c r="AL8" s="156"/>
      <c r="AM8" s="156"/>
      <c r="AN8" s="156"/>
      <c r="AO8" s="156"/>
      <c r="AP8" s="156"/>
      <c r="AQ8" s="156"/>
      <c r="AR8" s="156"/>
    </row>
    <row r="9" spans="1:44" ht="15">
      <c r="A9" s="228" t="s">
        <v>182</v>
      </c>
      <c r="B9" s="229" t="s">
        <v>183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9">
        <f t="shared" si="0"/>
        <v>0</v>
      </c>
      <c r="AI9" s="156"/>
      <c r="AJ9" s="156"/>
      <c r="AK9" s="156"/>
      <c r="AL9" s="156"/>
      <c r="AM9" s="156"/>
      <c r="AN9" s="156"/>
      <c r="AO9" s="156"/>
      <c r="AP9" s="156"/>
      <c r="AQ9" s="156"/>
      <c r="AR9" s="156"/>
    </row>
    <row r="10" spans="1:44" ht="22.5" customHeight="1">
      <c r="A10" s="228" t="s">
        <v>184</v>
      </c>
      <c r="B10" s="229" t="s">
        <v>185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>
        <f t="shared" si="0"/>
        <v>0</v>
      </c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</row>
    <row r="11" spans="1:44" ht="15">
      <c r="A11" s="228" t="s">
        <v>186</v>
      </c>
      <c r="B11" s="229" t="s">
        <v>187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9">
        <f t="shared" si="0"/>
        <v>0</v>
      </c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</row>
    <row r="12" spans="1:44" ht="12.75" customHeight="1">
      <c r="A12" s="228" t="s">
        <v>188</v>
      </c>
      <c r="B12" s="229" t="s">
        <v>189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>
        <f t="shared" si="0"/>
        <v>0</v>
      </c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</row>
    <row r="13" spans="1:44" ht="15">
      <c r="A13" s="228" t="s">
        <v>190</v>
      </c>
      <c r="B13" s="229" t="s">
        <v>191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>
        <v>160000</v>
      </c>
      <c r="Q13" s="267"/>
      <c r="R13" s="267"/>
      <c r="S13" s="267"/>
      <c r="T13" s="267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9">
        <f t="shared" si="0"/>
        <v>160000</v>
      </c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</row>
    <row r="14" spans="1:44" ht="15">
      <c r="A14" s="228" t="s">
        <v>192</v>
      </c>
      <c r="B14" s="229" t="s">
        <v>193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88">
        <v>40000</v>
      </c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9">
        <f t="shared" si="0"/>
        <v>40000</v>
      </c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</row>
    <row r="15" spans="1:44" ht="15">
      <c r="A15" s="228" t="s">
        <v>194</v>
      </c>
      <c r="B15" s="229" t="s">
        <v>195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9">
        <f t="shared" si="0"/>
        <v>0</v>
      </c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</row>
    <row r="16" spans="1:44" ht="15">
      <c r="A16" s="228" t="s">
        <v>196</v>
      </c>
      <c r="B16" s="229" t="s">
        <v>197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9">
        <f t="shared" si="0"/>
        <v>0</v>
      </c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</row>
    <row r="17" spans="1:44" ht="15">
      <c r="A17" s="228" t="s">
        <v>751</v>
      </c>
      <c r="B17" s="229" t="s">
        <v>198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88">
        <v>50000</v>
      </c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9">
        <f t="shared" si="0"/>
        <v>50000</v>
      </c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</row>
    <row r="18" spans="1:44" ht="15">
      <c r="A18" s="230" t="s">
        <v>752</v>
      </c>
      <c r="B18" s="231" t="s">
        <v>198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9">
        <f t="shared" si="0"/>
        <v>0</v>
      </c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15">
      <c r="A19" s="232" t="s">
        <v>466</v>
      </c>
      <c r="B19" s="233" t="s">
        <v>199</v>
      </c>
      <c r="C19" s="267">
        <f>SUM(C5:C17)</f>
        <v>0</v>
      </c>
      <c r="D19" s="267">
        <f>SUM(D5:D17)</f>
        <v>0</v>
      </c>
      <c r="E19" s="267">
        <f>SUM(E5:E17)</f>
        <v>0</v>
      </c>
      <c r="F19" s="267">
        <f>SUM(F5:F17)</f>
        <v>0</v>
      </c>
      <c r="G19" s="267">
        <f aca="true" t="shared" si="1" ref="G19:AG19">SUM(G5:G17)</f>
        <v>0</v>
      </c>
      <c r="H19" s="267">
        <f t="shared" si="1"/>
        <v>0</v>
      </c>
      <c r="I19" s="267">
        <f t="shared" si="1"/>
        <v>0</v>
      </c>
      <c r="J19" s="267">
        <f t="shared" si="1"/>
        <v>1222950</v>
      </c>
      <c r="K19" s="267">
        <f>SUM(K5:K17)</f>
        <v>0</v>
      </c>
      <c r="L19" s="267">
        <f t="shared" si="1"/>
        <v>0</v>
      </c>
      <c r="M19" s="267">
        <f t="shared" si="1"/>
        <v>0</v>
      </c>
      <c r="N19" s="267">
        <f t="shared" si="1"/>
        <v>4424000</v>
      </c>
      <c r="O19" s="267">
        <f>SUM(O5:O17)</f>
        <v>0</v>
      </c>
      <c r="P19" s="267">
        <f>SUM(P5:P17)</f>
        <v>6034000</v>
      </c>
      <c r="Q19" s="267">
        <f>SUM(Q5:Q17)</f>
        <v>0</v>
      </c>
      <c r="R19" s="267">
        <f t="shared" si="1"/>
        <v>0</v>
      </c>
      <c r="S19" s="267">
        <f t="shared" si="1"/>
        <v>0</v>
      </c>
      <c r="T19" s="267">
        <f t="shared" si="1"/>
        <v>0</v>
      </c>
      <c r="U19" s="288">
        <f>SUM(U5:U17)</f>
        <v>3563000</v>
      </c>
      <c r="V19" s="288">
        <f>SUM(V5:V17)</f>
        <v>947628</v>
      </c>
      <c r="W19" s="288">
        <f>SUM(W5:W17)</f>
        <v>0</v>
      </c>
      <c r="X19" s="288">
        <f>SUM(X5:X17)</f>
        <v>0</v>
      </c>
      <c r="Y19" s="288">
        <f>SUM(Y5:Y17)</f>
        <v>0</v>
      </c>
      <c r="Z19" s="288">
        <f t="shared" si="1"/>
        <v>0</v>
      </c>
      <c r="AA19" s="288">
        <f t="shared" si="1"/>
        <v>0</v>
      </c>
      <c r="AB19" s="288">
        <f>SUM(AB5:AB17)</f>
        <v>0</v>
      </c>
      <c r="AC19" s="288">
        <f>SUM(AC5:AC17)</f>
        <v>0</v>
      </c>
      <c r="AD19" s="288">
        <f>SUM(AD5:AD17)</f>
        <v>1920000</v>
      </c>
      <c r="AE19" s="288">
        <f>SUM(AE5:AE17)</f>
        <v>0</v>
      </c>
      <c r="AF19" s="288">
        <f t="shared" si="1"/>
        <v>0</v>
      </c>
      <c r="AG19" s="288">
        <f t="shared" si="1"/>
        <v>0</v>
      </c>
      <c r="AH19" s="289">
        <f t="shared" si="0"/>
        <v>18111578</v>
      </c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</row>
    <row r="20" spans="1:44" ht="15">
      <c r="A20" s="228" t="s">
        <v>200</v>
      </c>
      <c r="B20" s="229" t="s">
        <v>201</v>
      </c>
      <c r="C20" s="267">
        <v>6072000</v>
      </c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9">
        <f t="shared" si="0"/>
        <v>6072000</v>
      </c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</row>
    <row r="21" spans="1:44" ht="25.5">
      <c r="A21" s="228" t="s">
        <v>202</v>
      </c>
      <c r="B21" s="229" t="s">
        <v>203</v>
      </c>
      <c r="C21" s="267">
        <v>0</v>
      </c>
      <c r="D21" s="267">
        <v>360000</v>
      </c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>
        <v>434000</v>
      </c>
      <c r="S21" s="267"/>
      <c r="T21" s="267"/>
      <c r="U21" s="288">
        <v>1200000</v>
      </c>
      <c r="V21" s="288"/>
      <c r="W21" s="288"/>
      <c r="X21" s="288"/>
      <c r="Y21" s="288"/>
      <c r="Z21" s="288"/>
      <c r="AA21" s="288"/>
      <c r="AB21" s="288"/>
      <c r="AC21" s="288"/>
      <c r="AD21" s="288">
        <v>480000</v>
      </c>
      <c r="AE21" s="288"/>
      <c r="AF21" s="288"/>
      <c r="AG21" s="288"/>
      <c r="AH21" s="289">
        <f t="shared" si="0"/>
        <v>2474000</v>
      </c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</row>
    <row r="22" spans="1:44" ht="12.75" customHeight="1">
      <c r="A22" s="228" t="s">
        <v>204</v>
      </c>
      <c r="B22" s="229" t="s">
        <v>205</v>
      </c>
      <c r="C22" s="267">
        <v>2200000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88">
        <v>60000</v>
      </c>
      <c r="V22" s="288"/>
      <c r="W22" s="288">
        <v>1580000</v>
      </c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9">
        <f t="shared" si="0"/>
        <v>3840000</v>
      </c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</row>
    <row r="23" spans="1:44" ht="15">
      <c r="A23" s="232" t="s">
        <v>467</v>
      </c>
      <c r="B23" s="233" t="s">
        <v>206</v>
      </c>
      <c r="C23" s="267">
        <f>SUM(C20:C22)</f>
        <v>8272000</v>
      </c>
      <c r="D23" s="267">
        <f>SUM(D20:D22)</f>
        <v>360000</v>
      </c>
      <c r="E23" s="267">
        <f>SUM(E20:E22)</f>
        <v>0</v>
      </c>
      <c r="F23" s="267">
        <f>SUM(F20:F22)</f>
        <v>0</v>
      </c>
      <c r="G23" s="267">
        <f aca="true" t="shared" si="2" ref="G23:AG23">SUM(G20:G22)</f>
        <v>0</v>
      </c>
      <c r="H23" s="267">
        <f t="shared" si="2"/>
        <v>0</v>
      </c>
      <c r="I23" s="267">
        <f t="shared" si="2"/>
        <v>0</v>
      </c>
      <c r="J23" s="267">
        <f t="shared" si="2"/>
        <v>0</v>
      </c>
      <c r="K23" s="267">
        <f>SUM(K20:K22)</f>
        <v>0</v>
      </c>
      <c r="L23" s="267">
        <f t="shared" si="2"/>
        <v>0</v>
      </c>
      <c r="M23" s="267">
        <f t="shared" si="2"/>
        <v>0</v>
      </c>
      <c r="N23" s="267">
        <f t="shared" si="2"/>
        <v>0</v>
      </c>
      <c r="O23" s="267">
        <f>SUM(O20:O22)</f>
        <v>0</v>
      </c>
      <c r="P23" s="267">
        <f>SUM(P20:P22)</f>
        <v>0</v>
      </c>
      <c r="Q23" s="267">
        <f>SUM(Q20:Q22)</f>
        <v>0</v>
      </c>
      <c r="R23" s="267">
        <f t="shared" si="2"/>
        <v>434000</v>
      </c>
      <c r="S23" s="267">
        <f t="shared" si="2"/>
        <v>0</v>
      </c>
      <c r="T23" s="267">
        <f t="shared" si="2"/>
        <v>0</v>
      </c>
      <c r="U23" s="288">
        <f>SUM(U20:U22)</f>
        <v>1260000</v>
      </c>
      <c r="V23" s="288">
        <f>SUM(V20:V22)</f>
        <v>0</v>
      </c>
      <c r="W23" s="288">
        <f>SUM(W20:W22)</f>
        <v>1580000</v>
      </c>
      <c r="X23" s="288">
        <f>SUM(X20:X22)</f>
        <v>0</v>
      </c>
      <c r="Y23" s="288">
        <f>SUM(Y20:Y22)</f>
        <v>0</v>
      </c>
      <c r="Z23" s="288">
        <f t="shared" si="2"/>
        <v>0</v>
      </c>
      <c r="AA23" s="288">
        <f t="shared" si="2"/>
        <v>0</v>
      </c>
      <c r="AB23" s="288">
        <f>SUM(AB20:AB22)</f>
        <v>0</v>
      </c>
      <c r="AC23" s="288">
        <f>SUM(AC20:AC22)</f>
        <v>0</v>
      </c>
      <c r="AD23" s="288">
        <f>SUM(AD20:AD22)</f>
        <v>480000</v>
      </c>
      <c r="AE23" s="288">
        <f>SUM(AE20:AE22)</f>
        <v>0</v>
      </c>
      <c r="AF23" s="288">
        <f t="shared" si="2"/>
        <v>0</v>
      </c>
      <c r="AG23" s="288">
        <f t="shared" si="2"/>
        <v>0</v>
      </c>
      <c r="AH23" s="289">
        <f t="shared" si="0"/>
        <v>12386000</v>
      </c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</row>
    <row r="24" spans="1:44" ht="15">
      <c r="A24" s="234" t="s">
        <v>753</v>
      </c>
      <c r="B24" s="235" t="s">
        <v>207</v>
      </c>
      <c r="C24" s="267">
        <f>SUM(C19,C23)</f>
        <v>8272000</v>
      </c>
      <c r="D24" s="267">
        <f>SUM(D19,D23)</f>
        <v>360000</v>
      </c>
      <c r="E24" s="267">
        <f>SUM(E19,E23)</f>
        <v>0</v>
      </c>
      <c r="F24" s="267">
        <f>SUM(F19,F23)</f>
        <v>0</v>
      </c>
      <c r="G24" s="267">
        <f aca="true" t="shared" si="3" ref="G24:AG24">SUM(G19,G23)</f>
        <v>0</v>
      </c>
      <c r="H24" s="267">
        <f t="shared" si="3"/>
        <v>0</v>
      </c>
      <c r="I24" s="267">
        <f t="shared" si="3"/>
        <v>0</v>
      </c>
      <c r="J24" s="267">
        <f t="shared" si="3"/>
        <v>1222950</v>
      </c>
      <c r="K24" s="267">
        <f>SUM(K19,K23)</f>
        <v>0</v>
      </c>
      <c r="L24" s="267">
        <f t="shared" si="3"/>
        <v>0</v>
      </c>
      <c r="M24" s="267">
        <f t="shared" si="3"/>
        <v>0</v>
      </c>
      <c r="N24" s="267">
        <f t="shared" si="3"/>
        <v>4424000</v>
      </c>
      <c r="O24" s="267">
        <f>SUM(O19,O23)</f>
        <v>0</v>
      </c>
      <c r="P24" s="267">
        <f>SUM(P19,P23)</f>
        <v>6034000</v>
      </c>
      <c r="Q24" s="267">
        <f>SUM(Q19,Q23)</f>
        <v>0</v>
      </c>
      <c r="R24" s="267">
        <f t="shared" si="3"/>
        <v>434000</v>
      </c>
      <c r="S24" s="267">
        <f t="shared" si="3"/>
        <v>0</v>
      </c>
      <c r="T24" s="267">
        <f t="shared" si="3"/>
        <v>0</v>
      </c>
      <c r="U24" s="288">
        <f>SUM(U19,U23)</f>
        <v>4823000</v>
      </c>
      <c r="V24" s="288">
        <f>SUM(V19,V23)</f>
        <v>947628</v>
      </c>
      <c r="W24" s="288">
        <f>SUM(W19,W23)</f>
        <v>1580000</v>
      </c>
      <c r="X24" s="288">
        <f>SUM(X19,X23)</f>
        <v>0</v>
      </c>
      <c r="Y24" s="288">
        <f>SUM(Y19,Y23)</f>
        <v>0</v>
      </c>
      <c r="Z24" s="288">
        <f t="shared" si="3"/>
        <v>0</v>
      </c>
      <c r="AA24" s="288">
        <f t="shared" si="3"/>
        <v>0</v>
      </c>
      <c r="AB24" s="288">
        <f>SUM(AB19,AB23)</f>
        <v>0</v>
      </c>
      <c r="AC24" s="288">
        <f>SUM(AC19,AC23)</f>
        <v>0</v>
      </c>
      <c r="AD24" s="288">
        <f>SUM(AD19,AD23)</f>
        <v>2400000</v>
      </c>
      <c r="AE24" s="288">
        <f>SUM(AE19,AE23)</f>
        <v>0</v>
      </c>
      <c r="AF24" s="288">
        <f t="shared" si="3"/>
        <v>0</v>
      </c>
      <c r="AG24" s="288">
        <f t="shared" si="3"/>
        <v>0</v>
      </c>
      <c r="AH24" s="289">
        <f t="shared" si="0"/>
        <v>30497578</v>
      </c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</row>
    <row r="25" spans="1:44" ht="15">
      <c r="A25" s="236" t="s">
        <v>754</v>
      </c>
      <c r="B25" s="229" t="s">
        <v>208</v>
      </c>
      <c r="C25" s="267">
        <v>1596000</v>
      </c>
      <c r="D25" s="267">
        <v>64700</v>
      </c>
      <c r="E25" s="267"/>
      <c r="F25" s="267"/>
      <c r="G25" s="267"/>
      <c r="H25" s="267"/>
      <c r="I25" s="267"/>
      <c r="J25" s="267">
        <v>107025</v>
      </c>
      <c r="K25" s="267"/>
      <c r="L25" s="267"/>
      <c r="M25" s="267"/>
      <c r="N25" s="267">
        <v>775000</v>
      </c>
      <c r="O25" s="267"/>
      <c r="P25" s="267">
        <v>1033000</v>
      </c>
      <c r="Q25" s="267"/>
      <c r="R25" s="267">
        <v>69000</v>
      </c>
      <c r="S25" s="267"/>
      <c r="T25" s="267"/>
      <c r="U25" s="288">
        <v>836000</v>
      </c>
      <c r="V25" s="288">
        <v>165835</v>
      </c>
      <c r="W25" s="288">
        <v>326269</v>
      </c>
      <c r="X25" s="288"/>
      <c r="Y25" s="288"/>
      <c r="Z25" s="288"/>
      <c r="AA25" s="288"/>
      <c r="AB25" s="288"/>
      <c r="AC25" s="288"/>
      <c r="AD25" s="288">
        <v>412000</v>
      </c>
      <c r="AE25" s="288"/>
      <c r="AF25" s="288"/>
      <c r="AG25" s="288"/>
      <c r="AH25" s="289">
        <f t="shared" si="0"/>
        <v>5384829</v>
      </c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</row>
    <row r="26" spans="1:44" ht="15" hidden="1">
      <c r="A26" s="236" t="s">
        <v>755</v>
      </c>
      <c r="B26" s="229" t="s">
        <v>208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9">
        <f t="shared" si="0"/>
        <v>0</v>
      </c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</row>
    <row r="27" spans="1:44" ht="15" hidden="1">
      <c r="A27" s="236" t="s">
        <v>756</v>
      </c>
      <c r="B27" s="229" t="s">
        <v>208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9">
        <f t="shared" si="0"/>
        <v>0</v>
      </c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</row>
    <row r="28" spans="1:44" ht="15.75" customHeight="1">
      <c r="A28" s="236" t="s">
        <v>757</v>
      </c>
      <c r="B28" s="229" t="s">
        <v>208</v>
      </c>
      <c r="C28" s="267">
        <v>0</v>
      </c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88">
        <v>26000</v>
      </c>
      <c r="V28" s="288"/>
      <c r="W28" s="288">
        <v>0</v>
      </c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9">
        <f t="shared" si="0"/>
        <v>26000</v>
      </c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</row>
    <row r="29" spans="1:44" ht="15" hidden="1">
      <c r="A29" s="236" t="s">
        <v>758</v>
      </c>
      <c r="B29" s="229" t="s">
        <v>208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9">
        <f t="shared" si="0"/>
        <v>0</v>
      </c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</row>
    <row r="30" spans="1:44" ht="15" customHeight="1" hidden="1">
      <c r="A30" s="236" t="s">
        <v>759</v>
      </c>
      <c r="B30" s="229" t="s">
        <v>208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9">
        <f t="shared" si="0"/>
        <v>0</v>
      </c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</row>
    <row r="31" spans="1:44" ht="15">
      <c r="A31" s="236" t="s">
        <v>760</v>
      </c>
      <c r="B31" s="229" t="s">
        <v>208</v>
      </c>
      <c r="C31" s="267">
        <v>457000</v>
      </c>
      <c r="D31" s="267">
        <v>7000</v>
      </c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>
        <v>6000</v>
      </c>
      <c r="Q31" s="267"/>
      <c r="R31" s="267"/>
      <c r="S31" s="267"/>
      <c r="T31" s="267"/>
      <c r="U31" s="288"/>
      <c r="V31" s="288"/>
      <c r="W31" s="288">
        <v>279660</v>
      </c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9">
        <f t="shared" si="0"/>
        <v>749660</v>
      </c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</row>
    <row r="32" spans="1:44" ht="22.5">
      <c r="A32" s="234" t="s">
        <v>761</v>
      </c>
      <c r="B32" s="235" t="s">
        <v>208</v>
      </c>
      <c r="C32" s="267">
        <f>SUM(C25:C31)</f>
        <v>2053000</v>
      </c>
      <c r="D32" s="267">
        <f>SUM(D25:D31)</f>
        <v>71700</v>
      </c>
      <c r="E32" s="267">
        <f>SUM(E25:E31)</f>
        <v>0</v>
      </c>
      <c r="F32" s="267">
        <f>SUM(F25:F31)</f>
        <v>0</v>
      </c>
      <c r="G32" s="267">
        <f aca="true" t="shared" si="4" ref="G32:AG32">SUM(G25:G31)</f>
        <v>0</v>
      </c>
      <c r="H32" s="267">
        <f t="shared" si="4"/>
        <v>0</v>
      </c>
      <c r="I32" s="267">
        <f t="shared" si="4"/>
        <v>0</v>
      </c>
      <c r="J32" s="267">
        <f t="shared" si="4"/>
        <v>107025</v>
      </c>
      <c r="K32" s="267">
        <f>SUM(K25:K31)</f>
        <v>0</v>
      </c>
      <c r="L32" s="267">
        <f t="shared" si="4"/>
        <v>0</v>
      </c>
      <c r="M32" s="267">
        <f t="shared" si="4"/>
        <v>0</v>
      </c>
      <c r="N32" s="267">
        <f t="shared" si="4"/>
        <v>775000</v>
      </c>
      <c r="O32" s="267">
        <f>SUM(O25:O31)</f>
        <v>0</v>
      </c>
      <c r="P32" s="267">
        <f>SUM(P25:P31)</f>
        <v>1039000</v>
      </c>
      <c r="Q32" s="267">
        <f>SUM(Q25:Q31)</f>
        <v>0</v>
      </c>
      <c r="R32" s="267">
        <f t="shared" si="4"/>
        <v>69000</v>
      </c>
      <c r="S32" s="267">
        <f t="shared" si="4"/>
        <v>0</v>
      </c>
      <c r="T32" s="267">
        <f t="shared" si="4"/>
        <v>0</v>
      </c>
      <c r="U32" s="288">
        <f>SUM(U25:U31)</f>
        <v>862000</v>
      </c>
      <c r="V32" s="288">
        <f>SUM(V25:V31)</f>
        <v>165835</v>
      </c>
      <c r="W32" s="288">
        <f>SUM(W25:W31)</f>
        <v>605929</v>
      </c>
      <c r="X32" s="288">
        <f>SUM(X25:X31)</f>
        <v>0</v>
      </c>
      <c r="Y32" s="288">
        <f>SUM(Y25:Y31)</f>
        <v>0</v>
      </c>
      <c r="Z32" s="288">
        <f t="shared" si="4"/>
        <v>0</v>
      </c>
      <c r="AA32" s="288">
        <f t="shared" si="4"/>
        <v>0</v>
      </c>
      <c r="AB32" s="288">
        <f>SUM(AB25:AB31)</f>
        <v>0</v>
      </c>
      <c r="AC32" s="288">
        <f>SUM(AC25:AC31)</f>
        <v>0</v>
      </c>
      <c r="AD32" s="288">
        <f>SUM(AD25:AD31)</f>
        <v>412000</v>
      </c>
      <c r="AE32" s="288">
        <f>SUM(AE25:AE31)</f>
        <v>0</v>
      </c>
      <c r="AF32" s="288">
        <f t="shared" si="4"/>
        <v>0</v>
      </c>
      <c r="AG32" s="288">
        <f t="shared" si="4"/>
        <v>0</v>
      </c>
      <c r="AH32" s="289">
        <f t="shared" si="0"/>
        <v>6160489</v>
      </c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</row>
    <row r="33" spans="1:44" ht="15">
      <c r="A33" s="228" t="s">
        <v>209</v>
      </c>
      <c r="B33" s="229" t="s">
        <v>210</v>
      </c>
      <c r="C33" s="267">
        <v>60000</v>
      </c>
      <c r="D33" s="267">
        <v>75000</v>
      </c>
      <c r="E33" s="267"/>
      <c r="F33" s="267"/>
      <c r="G33" s="267"/>
      <c r="H33" s="267"/>
      <c r="I33" s="267"/>
      <c r="J33" s="267"/>
      <c r="K33" s="267"/>
      <c r="L33" s="267"/>
      <c r="M33" s="267"/>
      <c r="N33" s="267">
        <v>60000</v>
      </c>
      <c r="O33" s="267"/>
      <c r="P33" s="267">
        <v>50000</v>
      </c>
      <c r="Q33" s="267"/>
      <c r="R33" s="267"/>
      <c r="S33" s="267"/>
      <c r="T33" s="267"/>
      <c r="U33" s="288">
        <v>90000</v>
      </c>
      <c r="V33" s="288"/>
      <c r="W33" s="288"/>
      <c r="X33" s="288"/>
      <c r="Y33" s="288"/>
      <c r="Z33" s="288"/>
      <c r="AA33" s="288"/>
      <c r="AB33" s="288"/>
      <c r="AC33" s="288">
        <v>201000</v>
      </c>
      <c r="AD33" s="288">
        <v>10000</v>
      </c>
      <c r="AE33" s="288"/>
      <c r="AF33" s="288">
        <v>320000</v>
      </c>
      <c r="AG33" s="288"/>
      <c r="AH33" s="289">
        <f t="shared" si="0"/>
        <v>866000</v>
      </c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</row>
    <row r="34" spans="1:44" ht="15">
      <c r="A34" s="228" t="s">
        <v>211</v>
      </c>
      <c r="B34" s="229" t="s">
        <v>212</v>
      </c>
      <c r="C34" s="267">
        <v>550000</v>
      </c>
      <c r="D34" s="267">
        <v>450000</v>
      </c>
      <c r="E34" s="267">
        <v>300000</v>
      </c>
      <c r="F34" s="267"/>
      <c r="G34" s="267">
        <v>130000</v>
      </c>
      <c r="H34" s="267"/>
      <c r="I34" s="267"/>
      <c r="J34" s="267"/>
      <c r="K34" s="267">
        <v>260000</v>
      </c>
      <c r="L34" s="267">
        <v>100000</v>
      </c>
      <c r="M34" s="267"/>
      <c r="N34" s="267">
        <v>1400000</v>
      </c>
      <c r="O34" s="267"/>
      <c r="P34" s="267">
        <v>120000</v>
      </c>
      <c r="Q34" s="267"/>
      <c r="R34" s="267"/>
      <c r="S34" s="267">
        <v>70000</v>
      </c>
      <c r="T34" s="267">
        <v>15000</v>
      </c>
      <c r="U34" s="288">
        <v>1000000</v>
      </c>
      <c r="V34" s="288"/>
      <c r="W34" s="288"/>
      <c r="X34" s="288"/>
      <c r="Y34" s="288"/>
      <c r="Z34" s="288"/>
      <c r="AA34" s="288"/>
      <c r="AB34" s="288">
        <v>0</v>
      </c>
      <c r="AC34" s="288">
        <v>15000</v>
      </c>
      <c r="AD34" s="288">
        <v>240000</v>
      </c>
      <c r="AE34" s="288">
        <v>0</v>
      </c>
      <c r="AF34" s="288">
        <v>400000</v>
      </c>
      <c r="AG34" s="288">
        <v>50000</v>
      </c>
      <c r="AH34" s="289">
        <f t="shared" si="0"/>
        <v>5100000</v>
      </c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</row>
    <row r="35" spans="1:44" ht="15" hidden="1">
      <c r="A35" s="228" t="s">
        <v>213</v>
      </c>
      <c r="B35" s="229" t="s">
        <v>214</v>
      </c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9">
        <f t="shared" si="0"/>
        <v>0</v>
      </c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</row>
    <row r="36" spans="1:44" ht="15">
      <c r="A36" s="232" t="s">
        <v>468</v>
      </c>
      <c r="B36" s="233" t="s">
        <v>215</v>
      </c>
      <c r="C36" s="267">
        <f>SUM(C33:C35)</f>
        <v>610000</v>
      </c>
      <c r="D36" s="267">
        <f>SUM(D33:D35)</f>
        <v>525000</v>
      </c>
      <c r="E36" s="267">
        <f>SUM(E33:E35)</f>
        <v>300000</v>
      </c>
      <c r="F36" s="267">
        <f>SUM(F33:F35)</f>
        <v>0</v>
      </c>
      <c r="G36" s="267">
        <f aca="true" t="shared" si="5" ref="G36:AG36">SUM(G33:G35)</f>
        <v>130000</v>
      </c>
      <c r="H36" s="267">
        <f t="shared" si="5"/>
        <v>0</v>
      </c>
      <c r="I36" s="267">
        <f t="shared" si="5"/>
        <v>0</v>
      </c>
      <c r="J36" s="267">
        <f t="shared" si="5"/>
        <v>0</v>
      </c>
      <c r="K36" s="267">
        <f>SUM(K33:K35)</f>
        <v>260000</v>
      </c>
      <c r="L36" s="267">
        <f t="shared" si="5"/>
        <v>100000</v>
      </c>
      <c r="M36" s="267">
        <f t="shared" si="5"/>
        <v>0</v>
      </c>
      <c r="N36" s="267">
        <f t="shared" si="5"/>
        <v>1460000</v>
      </c>
      <c r="O36" s="267">
        <f>SUM(O33:O35)</f>
        <v>0</v>
      </c>
      <c r="P36" s="267">
        <f>SUM(P33:P35)</f>
        <v>170000</v>
      </c>
      <c r="Q36" s="267">
        <f>SUM(Q33:Q35)</f>
        <v>0</v>
      </c>
      <c r="R36" s="267">
        <f t="shared" si="5"/>
        <v>0</v>
      </c>
      <c r="S36" s="267">
        <f t="shared" si="5"/>
        <v>70000</v>
      </c>
      <c r="T36" s="267">
        <f t="shared" si="5"/>
        <v>15000</v>
      </c>
      <c r="U36" s="288">
        <f>SUM(U33:U35)</f>
        <v>1090000</v>
      </c>
      <c r="V36" s="288">
        <f>SUM(V33:V35)</f>
        <v>0</v>
      </c>
      <c r="W36" s="288">
        <f>SUM(W33:W35)</f>
        <v>0</v>
      </c>
      <c r="X36" s="288">
        <f>SUM(X33:X35)</f>
        <v>0</v>
      </c>
      <c r="Y36" s="288">
        <f>SUM(Y33:Y35)</f>
        <v>0</v>
      </c>
      <c r="Z36" s="288">
        <f t="shared" si="5"/>
        <v>0</v>
      </c>
      <c r="AA36" s="288">
        <f t="shared" si="5"/>
        <v>0</v>
      </c>
      <c r="AB36" s="288">
        <f>SUM(AB33:AB35)</f>
        <v>0</v>
      </c>
      <c r="AC36" s="288">
        <f>SUM(AC33:AC35)</f>
        <v>216000</v>
      </c>
      <c r="AD36" s="288">
        <f>SUM(AD33:AD35)</f>
        <v>250000</v>
      </c>
      <c r="AE36" s="288">
        <f>SUM(AE33:AE35)</f>
        <v>0</v>
      </c>
      <c r="AF36" s="288">
        <f t="shared" si="5"/>
        <v>720000</v>
      </c>
      <c r="AG36" s="288">
        <f t="shared" si="5"/>
        <v>50000</v>
      </c>
      <c r="AH36" s="289">
        <f t="shared" si="0"/>
        <v>5966000</v>
      </c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</row>
    <row r="37" spans="1:44" ht="15">
      <c r="A37" s="228" t="s">
        <v>216</v>
      </c>
      <c r="B37" s="229" t="s">
        <v>217</v>
      </c>
      <c r="C37" s="267">
        <v>300000</v>
      </c>
      <c r="D37" s="267">
        <v>145000</v>
      </c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>
        <v>50000</v>
      </c>
      <c r="Q37" s="267"/>
      <c r="R37" s="267"/>
      <c r="S37" s="267">
        <v>72000</v>
      </c>
      <c r="T37" s="267"/>
      <c r="U37" s="288">
        <v>323000</v>
      </c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>
        <v>55000</v>
      </c>
      <c r="AG37" s="288"/>
      <c r="AH37" s="289">
        <f t="shared" si="0"/>
        <v>945000</v>
      </c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</row>
    <row r="38" spans="1:44" ht="15">
      <c r="A38" s="228" t="s">
        <v>218</v>
      </c>
      <c r="B38" s="229" t="s">
        <v>219</v>
      </c>
      <c r="C38" s="267"/>
      <c r="D38" s="267">
        <v>145000</v>
      </c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>
        <v>105000</v>
      </c>
      <c r="Q38" s="267"/>
      <c r="R38" s="267"/>
      <c r="S38" s="267">
        <v>60000</v>
      </c>
      <c r="T38" s="267"/>
      <c r="U38" s="288">
        <v>100000</v>
      </c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9">
        <f t="shared" si="0"/>
        <v>410000</v>
      </c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</row>
    <row r="39" spans="1:44" ht="15">
      <c r="A39" s="232" t="s">
        <v>762</v>
      </c>
      <c r="B39" s="233" t="s">
        <v>220</v>
      </c>
      <c r="C39" s="267">
        <f>SUM(C37:C38)</f>
        <v>300000</v>
      </c>
      <c r="D39" s="267">
        <f>SUM(D37:D38)</f>
        <v>290000</v>
      </c>
      <c r="E39" s="267">
        <f>SUM(E37:E38)</f>
        <v>0</v>
      </c>
      <c r="F39" s="267">
        <f>SUM(F37:F38)</f>
        <v>0</v>
      </c>
      <c r="G39" s="267">
        <f aca="true" t="shared" si="6" ref="G39:AG39">SUM(G37:G38)</f>
        <v>0</v>
      </c>
      <c r="H39" s="267">
        <f t="shared" si="6"/>
        <v>0</v>
      </c>
      <c r="I39" s="267">
        <f t="shared" si="6"/>
        <v>0</v>
      </c>
      <c r="J39" s="267">
        <f t="shared" si="6"/>
        <v>0</v>
      </c>
      <c r="K39" s="267">
        <f>SUM(K37:K38)</f>
        <v>0</v>
      </c>
      <c r="L39" s="267">
        <f t="shared" si="6"/>
        <v>0</v>
      </c>
      <c r="M39" s="267">
        <f t="shared" si="6"/>
        <v>0</v>
      </c>
      <c r="N39" s="267">
        <f t="shared" si="6"/>
        <v>0</v>
      </c>
      <c r="O39" s="267">
        <f>SUM(O37:O38)</f>
        <v>0</v>
      </c>
      <c r="P39" s="267">
        <f>SUM(P37:P38)</f>
        <v>155000</v>
      </c>
      <c r="Q39" s="267">
        <f>SUM(Q37:Q38)</f>
        <v>0</v>
      </c>
      <c r="R39" s="267">
        <f t="shared" si="6"/>
        <v>0</v>
      </c>
      <c r="S39" s="267">
        <f t="shared" si="6"/>
        <v>132000</v>
      </c>
      <c r="T39" s="267">
        <f t="shared" si="6"/>
        <v>0</v>
      </c>
      <c r="U39" s="288">
        <f>SUM(U37:U38)</f>
        <v>423000</v>
      </c>
      <c r="V39" s="288">
        <f>SUM(V37:V38)</f>
        <v>0</v>
      </c>
      <c r="W39" s="288">
        <f>SUM(W37:W38)</f>
        <v>0</v>
      </c>
      <c r="X39" s="288">
        <f>SUM(X37:X38)</f>
        <v>0</v>
      </c>
      <c r="Y39" s="288">
        <f>SUM(Y37:Y38)</f>
        <v>0</v>
      </c>
      <c r="Z39" s="288">
        <f t="shared" si="6"/>
        <v>0</v>
      </c>
      <c r="AA39" s="288">
        <f t="shared" si="6"/>
        <v>0</v>
      </c>
      <c r="AB39" s="288">
        <f>SUM(AB37:AB38)</f>
        <v>0</v>
      </c>
      <c r="AC39" s="288">
        <f>SUM(AC37:AC38)</f>
        <v>0</v>
      </c>
      <c r="AD39" s="288">
        <f>SUM(AD37:AD38)</f>
        <v>0</v>
      </c>
      <c r="AE39" s="288">
        <f>SUM(AE37:AE38)</f>
        <v>0</v>
      </c>
      <c r="AF39" s="288">
        <f t="shared" si="6"/>
        <v>55000</v>
      </c>
      <c r="AG39" s="288">
        <f t="shared" si="6"/>
        <v>0</v>
      </c>
      <c r="AH39" s="289">
        <f t="shared" si="0"/>
        <v>1355000</v>
      </c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</row>
    <row r="40" spans="1:44" ht="15">
      <c r="A40" s="228" t="s">
        <v>221</v>
      </c>
      <c r="B40" s="229" t="s">
        <v>222</v>
      </c>
      <c r="C40" s="267"/>
      <c r="D40" s="267">
        <v>840000</v>
      </c>
      <c r="E40" s="267">
        <v>250000</v>
      </c>
      <c r="F40" s="267"/>
      <c r="G40" s="267">
        <v>85000</v>
      </c>
      <c r="H40" s="267"/>
      <c r="I40" s="267"/>
      <c r="J40" s="267"/>
      <c r="K40" s="267"/>
      <c r="L40" s="267"/>
      <c r="M40" s="267">
        <v>3233000</v>
      </c>
      <c r="N40" s="267">
        <v>135000</v>
      </c>
      <c r="O40" s="267"/>
      <c r="P40" s="267">
        <v>102000</v>
      </c>
      <c r="Q40" s="267"/>
      <c r="R40" s="267"/>
      <c r="S40" s="267">
        <v>190000</v>
      </c>
      <c r="T40" s="267">
        <v>36000</v>
      </c>
      <c r="U40" s="288">
        <v>1200000</v>
      </c>
      <c r="V40" s="288"/>
      <c r="W40" s="288"/>
      <c r="X40" s="288"/>
      <c r="Y40" s="288"/>
      <c r="Z40" s="288"/>
      <c r="AA40" s="288"/>
      <c r="AB40" s="288"/>
      <c r="AC40" s="288">
        <v>260000</v>
      </c>
      <c r="AD40" s="288">
        <v>600000</v>
      </c>
      <c r="AE40" s="288"/>
      <c r="AF40" s="288">
        <v>1200000</v>
      </c>
      <c r="AG40" s="288"/>
      <c r="AH40" s="289">
        <f t="shared" si="0"/>
        <v>8131000</v>
      </c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</row>
    <row r="41" spans="1:44" ht="15">
      <c r="A41" s="228" t="s">
        <v>223</v>
      </c>
      <c r="B41" s="229" t="s">
        <v>224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>
        <v>1405000</v>
      </c>
      <c r="S41" s="267"/>
      <c r="T41" s="267"/>
      <c r="U41" s="288"/>
      <c r="V41" s="288"/>
      <c r="W41" s="288"/>
      <c r="X41" s="288"/>
      <c r="Y41" s="288">
        <v>57827</v>
      </c>
      <c r="Z41" s="288"/>
      <c r="AA41" s="288"/>
      <c r="AB41" s="288"/>
      <c r="AC41" s="288"/>
      <c r="AD41" s="288">
        <v>4964000</v>
      </c>
      <c r="AE41" s="288"/>
      <c r="AF41" s="288"/>
      <c r="AG41" s="288"/>
      <c r="AH41" s="289">
        <f t="shared" si="0"/>
        <v>6426827</v>
      </c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</row>
    <row r="42" spans="1:44" ht="15">
      <c r="A42" s="228" t="s">
        <v>763</v>
      </c>
      <c r="B42" s="229" t="s">
        <v>225</v>
      </c>
      <c r="C42" s="267">
        <v>300000</v>
      </c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>
        <v>30000</v>
      </c>
      <c r="O42" s="267"/>
      <c r="P42" s="267"/>
      <c r="Q42" s="267"/>
      <c r="R42" s="267"/>
      <c r="S42" s="267"/>
      <c r="T42" s="267"/>
      <c r="U42" s="288">
        <v>20000</v>
      </c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9">
        <f t="shared" si="0"/>
        <v>350000</v>
      </c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</row>
    <row r="43" spans="1:44" ht="40.5" hidden="1">
      <c r="A43" s="230" t="s">
        <v>764</v>
      </c>
      <c r="B43" s="231" t="s">
        <v>225</v>
      </c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9">
        <f t="shared" si="0"/>
        <v>0</v>
      </c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</row>
    <row r="44" spans="1:44" ht="15">
      <c r="A44" s="228" t="s">
        <v>226</v>
      </c>
      <c r="B44" s="229" t="s">
        <v>227</v>
      </c>
      <c r="C44" s="267">
        <v>150000</v>
      </c>
      <c r="D44" s="267">
        <v>150000</v>
      </c>
      <c r="E44" s="267">
        <v>350000</v>
      </c>
      <c r="F44" s="267"/>
      <c r="G44" s="267">
        <v>140000</v>
      </c>
      <c r="H44" s="267"/>
      <c r="I44" s="267"/>
      <c r="J44" s="267"/>
      <c r="K44" s="267">
        <v>400000</v>
      </c>
      <c r="L44" s="267">
        <v>100000</v>
      </c>
      <c r="M44" s="267"/>
      <c r="N44" s="267">
        <v>800000</v>
      </c>
      <c r="O44" s="267"/>
      <c r="P44" s="267">
        <v>20000</v>
      </c>
      <c r="Q44" s="267"/>
      <c r="R44" s="267"/>
      <c r="S44" s="267">
        <v>20000</v>
      </c>
      <c r="T44" s="267">
        <v>200000</v>
      </c>
      <c r="U44" s="288">
        <v>725000</v>
      </c>
      <c r="V44" s="288"/>
      <c r="W44" s="288"/>
      <c r="X44" s="288"/>
      <c r="Y44" s="288"/>
      <c r="Z44" s="288"/>
      <c r="AA44" s="288"/>
      <c r="AB44" s="288"/>
      <c r="AC44" s="288">
        <v>5000</v>
      </c>
      <c r="AD44" s="288">
        <v>150000</v>
      </c>
      <c r="AE44" s="288"/>
      <c r="AF44" s="288">
        <v>450000</v>
      </c>
      <c r="AG44" s="288"/>
      <c r="AH44" s="289">
        <f t="shared" si="0"/>
        <v>3660000</v>
      </c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</row>
    <row r="45" spans="1:44" ht="15">
      <c r="A45" s="237" t="s">
        <v>765</v>
      </c>
      <c r="B45" s="229" t="s">
        <v>228</v>
      </c>
      <c r="C45" s="267"/>
      <c r="D45" s="267"/>
      <c r="E45" s="267">
        <v>530000</v>
      </c>
      <c r="F45" s="267"/>
      <c r="G45" s="267"/>
      <c r="H45" s="267"/>
      <c r="I45" s="267"/>
      <c r="J45" s="267"/>
      <c r="K45" s="267"/>
      <c r="L45" s="267"/>
      <c r="M45" s="267"/>
      <c r="N45" s="267">
        <v>180000</v>
      </c>
      <c r="O45" s="267"/>
      <c r="P45" s="267"/>
      <c r="Q45" s="267"/>
      <c r="R45" s="267"/>
      <c r="S45" s="267"/>
      <c r="T45" s="267">
        <v>274000</v>
      </c>
      <c r="U45" s="288">
        <v>400000</v>
      </c>
      <c r="V45" s="288"/>
      <c r="W45" s="288"/>
      <c r="X45" s="288"/>
      <c r="Y45" s="288"/>
      <c r="Z45" s="288"/>
      <c r="AA45" s="288"/>
      <c r="AB45" s="288">
        <v>250000</v>
      </c>
      <c r="AC45" s="288"/>
      <c r="AD45" s="288"/>
      <c r="AE45" s="288"/>
      <c r="AF45" s="288"/>
      <c r="AG45" s="288"/>
      <c r="AH45" s="289">
        <f t="shared" si="0"/>
        <v>1634000</v>
      </c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</row>
    <row r="46" spans="1:44" ht="15">
      <c r="A46" s="230" t="s">
        <v>726</v>
      </c>
      <c r="B46" s="231" t="s">
        <v>228</v>
      </c>
      <c r="C46" s="267"/>
      <c r="D46" s="267"/>
      <c r="E46" s="267">
        <v>0</v>
      </c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>
        <v>0</v>
      </c>
      <c r="U46" s="288"/>
      <c r="V46" s="288"/>
      <c r="W46" s="288"/>
      <c r="X46" s="288"/>
      <c r="Y46" s="288"/>
      <c r="Z46" s="288"/>
      <c r="AA46" s="288"/>
      <c r="AB46" s="288">
        <v>0</v>
      </c>
      <c r="AC46" s="288"/>
      <c r="AD46" s="288"/>
      <c r="AE46" s="288"/>
      <c r="AF46" s="288"/>
      <c r="AG46" s="288"/>
      <c r="AH46" s="289">
        <f t="shared" si="0"/>
        <v>0</v>
      </c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</row>
    <row r="47" spans="1:44" ht="15">
      <c r="A47" s="228" t="s">
        <v>229</v>
      </c>
      <c r="B47" s="229" t="s">
        <v>230</v>
      </c>
      <c r="C47" s="267">
        <v>370000</v>
      </c>
      <c r="D47" s="267">
        <v>609000</v>
      </c>
      <c r="E47" s="267">
        <v>240000</v>
      </c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>
        <v>23000</v>
      </c>
      <c r="Q47" s="267"/>
      <c r="R47" s="267"/>
      <c r="S47" s="267"/>
      <c r="T47" s="267"/>
      <c r="U47" s="288">
        <v>60000</v>
      </c>
      <c r="V47" s="288"/>
      <c r="W47" s="288"/>
      <c r="X47" s="288"/>
      <c r="Y47" s="288"/>
      <c r="Z47" s="288"/>
      <c r="AA47" s="288"/>
      <c r="AB47" s="288"/>
      <c r="AC47" s="288"/>
      <c r="AD47" s="288">
        <v>20000</v>
      </c>
      <c r="AE47" s="288"/>
      <c r="AF47" s="288">
        <v>200000</v>
      </c>
      <c r="AG47" s="288"/>
      <c r="AH47" s="289">
        <f t="shared" si="0"/>
        <v>1522000</v>
      </c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</row>
    <row r="48" spans="1:44" ht="15">
      <c r="A48" s="228" t="s">
        <v>766</v>
      </c>
      <c r="B48" s="229" t="s">
        <v>231</v>
      </c>
      <c r="C48" s="267">
        <v>3610000</v>
      </c>
      <c r="D48" s="267">
        <v>700000</v>
      </c>
      <c r="E48" s="267">
        <v>800000</v>
      </c>
      <c r="F48" s="267">
        <v>0</v>
      </c>
      <c r="G48" s="267">
        <v>864000</v>
      </c>
      <c r="H48" s="267">
        <v>670000</v>
      </c>
      <c r="I48" s="267"/>
      <c r="J48" s="267"/>
      <c r="K48" s="267">
        <v>270000</v>
      </c>
      <c r="L48" s="267"/>
      <c r="M48" s="267"/>
      <c r="N48" s="267">
        <v>1300000</v>
      </c>
      <c r="O48" s="267"/>
      <c r="P48" s="267">
        <v>42000</v>
      </c>
      <c r="Q48" s="267"/>
      <c r="R48" s="267"/>
      <c r="S48" s="267">
        <v>50000</v>
      </c>
      <c r="T48" s="267">
        <v>40000</v>
      </c>
      <c r="U48" s="288">
        <v>2000000</v>
      </c>
      <c r="V48" s="288">
        <v>0</v>
      </c>
      <c r="W48" s="288">
        <v>14177139</v>
      </c>
      <c r="X48" s="288"/>
      <c r="Y48" s="288"/>
      <c r="Z48" s="288"/>
      <c r="AA48" s="288"/>
      <c r="AB48" s="288">
        <v>0</v>
      </c>
      <c r="AC48" s="288">
        <v>10000</v>
      </c>
      <c r="AD48" s="288">
        <v>65000</v>
      </c>
      <c r="AE48" s="288">
        <v>0</v>
      </c>
      <c r="AF48" s="288">
        <v>70000</v>
      </c>
      <c r="AG48" s="288">
        <v>10000</v>
      </c>
      <c r="AH48" s="289">
        <f t="shared" si="0"/>
        <v>24678139</v>
      </c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</row>
    <row r="49" spans="1:44" ht="15" hidden="1">
      <c r="A49" s="230" t="s">
        <v>767</v>
      </c>
      <c r="B49" s="231" t="s">
        <v>231</v>
      </c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9">
        <f t="shared" si="0"/>
        <v>0</v>
      </c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</row>
    <row r="50" spans="1:44" ht="15">
      <c r="A50" s="232" t="s">
        <v>469</v>
      </c>
      <c r="B50" s="233" t="s">
        <v>232</v>
      </c>
      <c r="C50" s="267">
        <f>SUM(C40:C42,C44:C45,C47:C48)</f>
        <v>4430000</v>
      </c>
      <c r="D50" s="267">
        <f>SUM(D40:D42,D44:D45,D47:D48)</f>
        <v>2299000</v>
      </c>
      <c r="E50" s="267">
        <f>SUM(E40:E42,E44:E45,E47:E48)</f>
        <v>2170000</v>
      </c>
      <c r="F50" s="267">
        <f>SUM(F40:F42,F44:F45,F47:F48)</f>
        <v>0</v>
      </c>
      <c r="G50" s="267">
        <f aca="true" t="shared" si="7" ref="G50:AG50">SUM(G40:G42,G44:G45,G47:G48)</f>
        <v>1089000</v>
      </c>
      <c r="H50" s="267">
        <f t="shared" si="7"/>
        <v>670000</v>
      </c>
      <c r="I50" s="267">
        <f t="shared" si="7"/>
        <v>0</v>
      </c>
      <c r="J50" s="267">
        <f t="shared" si="7"/>
        <v>0</v>
      </c>
      <c r="K50" s="267">
        <f>SUM(K40:K42,K44:K45,K47:K48)</f>
        <v>670000</v>
      </c>
      <c r="L50" s="267">
        <f t="shared" si="7"/>
        <v>100000</v>
      </c>
      <c r="M50" s="267">
        <f t="shared" si="7"/>
        <v>3233000</v>
      </c>
      <c r="N50" s="267">
        <f t="shared" si="7"/>
        <v>2445000</v>
      </c>
      <c r="O50" s="267">
        <f>SUM(O40:O42,O44:O45,O47:O48)</f>
        <v>0</v>
      </c>
      <c r="P50" s="267">
        <f>SUM(P40:P42,P44:P45,P47:P48)</f>
        <v>187000</v>
      </c>
      <c r="Q50" s="267">
        <f>SUM(Q40:Q42,Q44:Q45,Q47:Q48)</f>
        <v>0</v>
      </c>
      <c r="R50" s="267">
        <f t="shared" si="7"/>
        <v>1405000</v>
      </c>
      <c r="S50" s="267">
        <f t="shared" si="7"/>
        <v>260000</v>
      </c>
      <c r="T50" s="267">
        <f t="shared" si="7"/>
        <v>550000</v>
      </c>
      <c r="U50" s="288">
        <f>SUM(U40:U42,U44:U45,U47:U48)</f>
        <v>4405000</v>
      </c>
      <c r="V50" s="288">
        <f>SUM(V40:V42,V44:V45,V47:V48)</f>
        <v>0</v>
      </c>
      <c r="W50" s="288">
        <f>SUM(W40:W42,W44:W45,W47:W48)</f>
        <v>14177139</v>
      </c>
      <c r="X50" s="288">
        <f>SUM(X40:X42,X44:X45,X47:X48)</f>
        <v>0</v>
      </c>
      <c r="Y50" s="288">
        <f>SUM(Y40:Y42,Y44:Y45,Y47:Y48)</f>
        <v>57827</v>
      </c>
      <c r="Z50" s="288">
        <f t="shared" si="7"/>
        <v>0</v>
      </c>
      <c r="AA50" s="288">
        <f t="shared" si="7"/>
        <v>0</v>
      </c>
      <c r="AB50" s="288">
        <f>SUM(AB40:AB42,AB44:AB45,AB47:AB48)</f>
        <v>250000</v>
      </c>
      <c r="AC50" s="288">
        <f>SUM(AC40:AC42,AC44:AC45,AC47:AC48)</f>
        <v>275000</v>
      </c>
      <c r="AD50" s="288">
        <f>SUM(AD40:AD42,AD44:AD45,AD47:AD48)</f>
        <v>5799000</v>
      </c>
      <c r="AE50" s="288">
        <f>SUM(AE40:AE42,AE44:AE45,AE47:AE48)</f>
        <v>0</v>
      </c>
      <c r="AF50" s="288">
        <f t="shared" si="7"/>
        <v>1920000</v>
      </c>
      <c r="AG50" s="288">
        <f t="shared" si="7"/>
        <v>10000</v>
      </c>
      <c r="AH50" s="289">
        <f t="shared" si="0"/>
        <v>46401966</v>
      </c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</row>
    <row r="51" spans="1:44" ht="15">
      <c r="A51" s="228" t="s">
        <v>233</v>
      </c>
      <c r="B51" s="229" t="s">
        <v>234</v>
      </c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>
        <v>30000</v>
      </c>
      <c r="Q51" s="267"/>
      <c r="R51" s="267"/>
      <c r="S51" s="267"/>
      <c r="T51" s="267"/>
      <c r="U51" s="288">
        <v>10000</v>
      </c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9">
        <f t="shared" si="0"/>
        <v>40000</v>
      </c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</row>
    <row r="52" spans="1:44" ht="15" hidden="1">
      <c r="A52" s="228" t="s">
        <v>235</v>
      </c>
      <c r="B52" s="229" t="s">
        <v>236</v>
      </c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9">
        <f t="shared" si="0"/>
        <v>0</v>
      </c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</row>
    <row r="53" spans="1:44" ht="15">
      <c r="A53" s="228" t="s">
        <v>864</v>
      </c>
      <c r="B53" s="229" t="s">
        <v>236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9">
        <f t="shared" si="0"/>
        <v>0</v>
      </c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</row>
    <row r="54" spans="1:44" ht="15">
      <c r="A54" s="232" t="s">
        <v>470</v>
      </c>
      <c r="B54" s="233" t="s">
        <v>237</v>
      </c>
      <c r="C54" s="267">
        <f>SUM(C51:C53)</f>
        <v>0</v>
      </c>
      <c r="D54" s="267">
        <f>SUM(D51:D53)</f>
        <v>0</v>
      </c>
      <c r="E54" s="267">
        <f>SUM(E51:E52)</f>
        <v>0</v>
      </c>
      <c r="F54" s="267">
        <f>SUM(F51:F52)</f>
        <v>0</v>
      </c>
      <c r="G54" s="267">
        <f aca="true" t="shared" si="8" ref="G54:AG54">SUM(G51:G52)</f>
        <v>0</v>
      </c>
      <c r="H54" s="267">
        <f t="shared" si="8"/>
        <v>0</v>
      </c>
      <c r="I54" s="267">
        <f t="shared" si="8"/>
        <v>0</v>
      </c>
      <c r="J54" s="267">
        <f t="shared" si="8"/>
        <v>0</v>
      </c>
      <c r="K54" s="267">
        <f>SUM(K51:K52)</f>
        <v>0</v>
      </c>
      <c r="L54" s="267">
        <f t="shared" si="8"/>
        <v>0</v>
      </c>
      <c r="M54" s="267">
        <f t="shared" si="8"/>
        <v>0</v>
      </c>
      <c r="N54" s="267">
        <f t="shared" si="8"/>
        <v>0</v>
      </c>
      <c r="O54" s="267">
        <f>SUM(O51:O52)</f>
        <v>0</v>
      </c>
      <c r="P54" s="267">
        <f>SUM(P51:P52)</f>
        <v>30000</v>
      </c>
      <c r="Q54" s="267">
        <f>SUM(Q51:Q52)</f>
        <v>0</v>
      </c>
      <c r="R54" s="267">
        <f t="shared" si="8"/>
        <v>0</v>
      </c>
      <c r="S54" s="267">
        <f t="shared" si="8"/>
        <v>0</v>
      </c>
      <c r="T54" s="267">
        <f t="shared" si="8"/>
        <v>0</v>
      </c>
      <c r="U54" s="288">
        <f>SUM(U51:U52)</f>
        <v>10000</v>
      </c>
      <c r="V54" s="288">
        <f>SUM(V51:V52)</f>
        <v>0</v>
      </c>
      <c r="W54" s="288">
        <f>SUM(W51:W52)</f>
        <v>0</v>
      </c>
      <c r="X54" s="288">
        <f>SUM(X51:X52)</f>
        <v>0</v>
      </c>
      <c r="Y54" s="288">
        <f>SUM(Y51:Y52)</f>
        <v>0</v>
      </c>
      <c r="Z54" s="288">
        <f t="shared" si="8"/>
        <v>0</v>
      </c>
      <c r="AA54" s="288">
        <f t="shared" si="8"/>
        <v>0</v>
      </c>
      <c r="AB54" s="288">
        <f>SUM(AB51:AB52)</f>
        <v>0</v>
      </c>
      <c r="AC54" s="288">
        <f>SUM(AC51:AC52)</f>
        <v>0</v>
      </c>
      <c r="AD54" s="288">
        <f>SUM(AD51:AD52)</f>
        <v>0</v>
      </c>
      <c r="AE54" s="288">
        <f>SUM(AE51:AE52)</f>
        <v>0</v>
      </c>
      <c r="AF54" s="288">
        <f t="shared" si="8"/>
        <v>0</v>
      </c>
      <c r="AG54" s="288">
        <f t="shared" si="8"/>
        <v>0</v>
      </c>
      <c r="AH54" s="289">
        <f aca="true" t="shared" si="9" ref="AH54:AH117">SUM(C54:AG54)</f>
        <v>40000</v>
      </c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</row>
    <row r="55" spans="1:44" ht="25.5">
      <c r="A55" s="228" t="s">
        <v>238</v>
      </c>
      <c r="B55" s="229" t="s">
        <v>239</v>
      </c>
      <c r="C55" s="267">
        <v>1537000</v>
      </c>
      <c r="D55" s="267">
        <v>695000</v>
      </c>
      <c r="E55" s="267">
        <v>667000</v>
      </c>
      <c r="F55" s="267">
        <v>0</v>
      </c>
      <c r="G55" s="267">
        <v>330000</v>
      </c>
      <c r="H55" s="267">
        <v>181000</v>
      </c>
      <c r="I55" s="267"/>
      <c r="J55" s="267"/>
      <c r="K55" s="267">
        <v>203000</v>
      </c>
      <c r="L55" s="267">
        <v>54000</v>
      </c>
      <c r="M55" s="267">
        <v>873000</v>
      </c>
      <c r="N55" s="267">
        <v>1035000</v>
      </c>
      <c r="O55" s="267"/>
      <c r="P55" s="267">
        <v>139000</v>
      </c>
      <c r="Q55" s="267"/>
      <c r="R55" s="267">
        <v>380000</v>
      </c>
      <c r="S55" s="267">
        <v>125000</v>
      </c>
      <c r="T55" s="267">
        <v>153000</v>
      </c>
      <c r="U55" s="288">
        <v>1606000</v>
      </c>
      <c r="V55" s="288">
        <v>0</v>
      </c>
      <c r="W55" s="288">
        <v>3827828</v>
      </c>
      <c r="X55" s="288"/>
      <c r="Y55" s="288">
        <v>15613</v>
      </c>
      <c r="Z55" s="288"/>
      <c r="AA55" s="288"/>
      <c r="AB55" s="288">
        <v>68000</v>
      </c>
      <c r="AC55" s="288">
        <v>89000</v>
      </c>
      <c r="AD55" s="288">
        <v>1634000</v>
      </c>
      <c r="AE55" s="288">
        <v>0</v>
      </c>
      <c r="AF55" s="288">
        <v>728000</v>
      </c>
      <c r="AG55" s="288">
        <v>16000</v>
      </c>
      <c r="AH55" s="289">
        <f t="shared" si="9"/>
        <v>14356441</v>
      </c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</row>
    <row r="56" spans="1:44" ht="15">
      <c r="A56" s="228" t="s">
        <v>240</v>
      </c>
      <c r="B56" s="229" t="s">
        <v>241</v>
      </c>
      <c r="C56" s="267">
        <v>6358000</v>
      </c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9">
        <f t="shared" si="9"/>
        <v>6358000</v>
      </c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</row>
    <row r="57" spans="1:44" ht="15" hidden="1">
      <c r="A57" s="228" t="s">
        <v>768</v>
      </c>
      <c r="B57" s="229" t="s">
        <v>242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9">
        <f t="shared" si="9"/>
        <v>0</v>
      </c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</row>
    <row r="58" spans="1:44" ht="15" hidden="1">
      <c r="A58" s="230" t="s">
        <v>726</v>
      </c>
      <c r="B58" s="231" t="s">
        <v>242</v>
      </c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9">
        <f t="shared" si="9"/>
        <v>0</v>
      </c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</row>
    <row r="59" spans="1:44" ht="15" hidden="1">
      <c r="A59" s="230" t="s">
        <v>769</v>
      </c>
      <c r="B59" s="231" t="s">
        <v>242</v>
      </c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9">
        <f t="shared" si="9"/>
        <v>0</v>
      </c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</row>
    <row r="60" spans="1:44" ht="15" hidden="1">
      <c r="A60" s="228" t="s">
        <v>770</v>
      </c>
      <c r="B60" s="229" t="s">
        <v>243</v>
      </c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9">
        <f t="shared" si="9"/>
        <v>0</v>
      </c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</row>
    <row r="61" spans="1:44" ht="27" hidden="1">
      <c r="A61" s="230" t="s">
        <v>771</v>
      </c>
      <c r="B61" s="231" t="s">
        <v>243</v>
      </c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9">
        <f t="shared" si="9"/>
        <v>0</v>
      </c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</row>
    <row r="62" spans="1:44" ht="27" hidden="1">
      <c r="A62" s="230" t="s">
        <v>772</v>
      </c>
      <c r="B62" s="231" t="s">
        <v>243</v>
      </c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9">
        <f t="shared" si="9"/>
        <v>0</v>
      </c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</row>
    <row r="63" spans="1:44" ht="27" hidden="1">
      <c r="A63" s="230" t="s">
        <v>773</v>
      </c>
      <c r="B63" s="231" t="s">
        <v>243</v>
      </c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9">
        <f t="shared" si="9"/>
        <v>0</v>
      </c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</row>
    <row r="64" spans="1:44" ht="15">
      <c r="A64" s="228" t="s">
        <v>244</v>
      </c>
      <c r="B64" s="229" t="s">
        <v>245</v>
      </c>
      <c r="C64" s="267">
        <v>100000</v>
      </c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88">
        <v>30000</v>
      </c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9">
        <f t="shared" si="9"/>
        <v>130000</v>
      </c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</row>
    <row r="65" spans="1:44" ht="15">
      <c r="A65" s="232" t="s">
        <v>471</v>
      </c>
      <c r="B65" s="233" t="s">
        <v>246</v>
      </c>
      <c r="C65" s="267">
        <f>SUM(C55:C57,C60,C64)</f>
        <v>7995000</v>
      </c>
      <c r="D65" s="267">
        <f>SUM(D55:D57,D60,D64)</f>
        <v>695000</v>
      </c>
      <c r="E65" s="267">
        <f>SUM(E55:E57,E60,E64)</f>
        <v>667000</v>
      </c>
      <c r="F65" s="267">
        <f>SUM(F55:F57,F60,F64)</f>
        <v>0</v>
      </c>
      <c r="G65" s="267">
        <f aca="true" t="shared" si="10" ref="G65:AG65">SUM(G55:G57,G60,G64)</f>
        <v>330000</v>
      </c>
      <c r="H65" s="267">
        <f t="shared" si="10"/>
        <v>181000</v>
      </c>
      <c r="I65" s="267">
        <f t="shared" si="10"/>
        <v>0</v>
      </c>
      <c r="J65" s="267">
        <f t="shared" si="10"/>
        <v>0</v>
      </c>
      <c r="K65" s="267">
        <f>SUM(K55:K57,K60,K64)</f>
        <v>203000</v>
      </c>
      <c r="L65" s="267">
        <f t="shared" si="10"/>
        <v>54000</v>
      </c>
      <c r="M65" s="267">
        <f t="shared" si="10"/>
        <v>873000</v>
      </c>
      <c r="N65" s="267">
        <f t="shared" si="10"/>
        <v>1035000</v>
      </c>
      <c r="O65" s="267">
        <f>SUM(O55:O57,O60,O64)</f>
        <v>0</v>
      </c>
      <c r="P65" s="267">
        <f>SUM(P55:P57,P60,P64)</f>
        <v>139000</v>
      </c>
      <c r="Q65" s="267">
        <f>SUM(Q55:Q57,Q60,Q64)</f>
        <v>0</v>
      </c>
      <c r="R65" s="267">
        <f t="shared" si="10"/>
        <v>380000</v>
      </c>
      <c r="S65" s="267">
        <f t="shared" si="10"/>
        <v>125000</v>
      </c>
      <c r="T65" s="267">
        <f t="shared" si="10"/>
        <v>153000</v>
      </c>
      <c r="U65" s="288">
        <f>SUM(U55:U57,U60,U64)</f>
        <v>1636000</v>
      </c>
      <c r="V65" s="288">
        <f>SUM(V55:V57,V60,V64)</f>
        <v>0</v>
      </c>
      <c r="W65" s="288">
        <f>SUM(W55:W57,W60,W64)</f>
        <v>3827828</v>
      </c>
      <c r="X65" s="288">
        <f>SUM(X55:X57,X60,X64)</f>
        <v>0</v>
      </c>
      <c r="Y65" s="288">
        <f>SUM(Y55:Y57,Y60,Y64)</f>
        <v>15613</v>
      </c>
      <c r="Z65" s="288">
        <f t="shared" si="10"/>
        <v>0</v>
      </c>
      <c r="AA65" s="288">
        <f t="shared" si="10"/>
        <v>0</v>
      </c>
      <c r="AB65" s="288">
        <f>SUM(AB55:AB57,AB60,AB64)</f>
        <v>68000</v>
      </c>
      <c r="AC65" s="288">
        <f>SUM(AC55:AC57,AC60,AC64)</f>
        <v>89000</v>
      </c>
      <c r="AD65" s="288">
        <f>SUM(AD55:AD57,AD60,AD64)</f>
        <v>1634000</v>
      </c>
      <c r="AE65" s="288">
        <f>SUM(AE55:AE57,AE60,AE64)</f>
        <v>0</v>
      </c>
      <c r="AF65" s="288">
        <f t="shared" si="10"/>
        <v>728000</v>
      </c>
      <c r="AG65" s="288">
        <f t="shared" si="10"/>
        <v>16000</v>
      </c>
      <c r="AH65" s="289">
        <f t="shared" si="9"/>
        <v>20844441</v>
      </c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</row>
    <row r="66" spans="1:44" ht="15">
      <c r="A66" s="234" t="s">
        <v>472</v>
      </c>
      <c r="B66" s="235" t="s">
        <v>247</v>
      </c>
      <c r="C66" s="267">
        <f>SUM(C36,C39,C50,C54,C65)</f>
        <v>13335000</v>
      </c>
      <c r="D66" s="267">
        <f>SUM(D36,D39,D50,D54,D65)</f>
        <v>3809000</v>
      </c>
      <c r="E66" s="267">
        <f>SUM(E36,E39,E50,E54,E65)</f>
        <v>3137000</v>
      </c>
      <c r="F66" s="267">
        <f>SUM(F36,F39,F50,F54,F65)</f>
        <v>0</v>
      </c>
      <c r="G66" s="267">
        <f aca="true" t="shared" si="11" ref="G66:AG66">SUM(G36,G39,G50,G54,G65)</f>
        <v>1549000</v>
      </c>
      <c r="H66" s="267">
        <f t="shared" si="11"/>
        <v>851000</v>
      </c>
      <c r="I66" s="267">
        <f t="shared" si="11"/>
        <v>0</v>
      </c>
      <c r="J66" s="267">
        <f t="shared" si="11"/>
        <v>0</v>
      </c>
      <c r="K66" s="267">
        <f>SUM(K36,K39,K50,K54,K65)</f>
        <v>1133000</v>
      </c>
      <c r="L66" s="267">
        <f t="shared" si="11"/>
        <v>254000</v>
      </c>
      <c r="M66" s="267">
        <f t="shared" si="11"/>
        <v>4106000</v>
      </c>
      <c r="N66" s="267">
        <f t="shared" si="11"/>
        <v>4940000</v>
      </c>
      <c r="O66" s="267">
        <f>SUM(O36,O39,O50,O54,O65)</f>
        <v>0</v>
      </c>
      <c r="P66" s="267">
        <f>SUM(P36,P39,P50,P54,P65)</f>
        <v>681000</v>
      </c>
      <c r="Q66" s="267">
        <f>SUM(Q36,Q39,Q50,Q54,Q65)</f>
        <v>0</v>
      </c>
      <c r="R66" s="267">
        <f t="shared" si="11"/>
        <v>1785000</v>
      </c>
      <c r="S66" s="267">
        <f t="shared" si="11"/>
        <v>587000</v>
      </c>
      <c r="T66" s="267">
        <f t="shared" si="11"/>
        <v>718000</v>
      </c>
      <c r="U66" s="288">
        <f>SUM(U36,U39,U50,U54,U65)</f>
        <v>7564000</v>
      </c>
      <c r="V66" s="288">
        <f>SUM(V36,V39,V50,V54,V65)</f>
        <v>0</v>
      </c>
      <c r="W66" s="288">
        <f>SUM(W36,W39,W50,W54,W65)</f>
        <v>18004967</v>
      </c>
      <c r="X66" s="288">
        <f>SUM(X36,X39,X50,X54,X65)</f>
        <v>0</v>
      </c>
      <c r="Y66" s="288">
        <f>SUM(Y36,Y39,Y50,Y54,Y65)</f>
        <v>73440</v>
      </c>
      <c r="Z66" s="288">
        <f t="shared" si="11"/>
        <v>0</v>
      </c>
      <c r="AA66" s="288">
        <f t="shared" si="11"/>
        <v>0</v>
      </c>
      <c r="AB66" s="288">
        <f>SUM(AB36,AB39,AB50,AB54,AB65)</f>
        <v>318000</v>
      </c>
      <c r="AC66" s="288">
        <f>SUM(AC36,AC39,AC50,AC54,AC65)</f>
        <v>580000</v>
      </c>
      <c r="AD66" s="288">
        <f>SUM(AD36,AD39,AD50,AD54,AD65)</f>
        <v>7683000</v>
      </c>
      <c r="AE66" s="288">
        <f>SUM(AE36,AE39,AE50,AE54,AE65)</f>
        <v>0</v>
      </c>
      <c r="AF66" s="288">
        <f t="shared" si="11"/>
        <v>3423000</v>
      </c>
      <c r="AG66" s="288">
        <f t="shared" si="11"/>
        <v>76000</v>
      </c>
      <c r="AH66" s="289">
        <f t="shared" si="9"/>
        <v>74607407</v>
      </c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</row>
    <row r="67" spans="1:44" ht="15">
      <c r="A67" s="238" t="s">
        <v>248</v>
      </c>
      <c r="B67" s="233" t="s">
        <v>249</v>
      </c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9">
        <f t="shared" si="9"/>
        <v>0</v>
      </c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</row>
    <row r="68" spans="1:44" ht="15" hidden="1">
      <c r="A68" s="239" t="s">
        <v>774</v>
      </c>
      <c r="B68" s="229" t="s">
        <v>250</v>
      </c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9">
        <f t="shared" si="9"/>
        <v>0</v>
      </c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</row>
    <row r="69" spans="1:44" ht="15" hidden="1">
      <c r="A69" s="239" t="s">
        <v>775</v>
      </c>
      <c r="B69" s="229" t="s">
        <v>250</v>
      </c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9">
        <f t="shared" si="9"/>
        <v>0</v>
      </c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</row>
    <row r="70" spans="1:44" ht="15" hidden="1">
      <c r="A70" s="239" t="s">
        <v>776</v>
      </c>
      <c r="B70" s="229" t="s">
        <v>250</v>
      </c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9">
        <f t="shared" si="9"/>
        <v>0</v>
      </c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</row>
    <row r="71" spans="1:44" ht="15" hidden="1">
      <c r="A71" s="239" t="s">
        <v>777</v>
      </c>
      <c r="B71" s="229" t="s">
        <v>250</v>
      </c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9">
        <f t="shared" si="9"/>
        <v>0</v>
      </c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</row>
    <row r="72" spans="1:44" ht="25.5" hidden="1">
      <c r="A72" s="239" t="s">
        <v>778</v>
      </c>
      <c r="B72" s="229" t="s">
        <v>250</v>
      </c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9">
        <f t="shared" si="9"/>
        <v>0</v>
      </c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</row>
    <row r="73" spans="1:44" ht="15" hidden="1">
      <c r="A73" s="239" t="s">
        <v>779</v>
      </c>
      <c r="B73" s="229" t="s">
        <v>250</v>
      </c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9">
        <f t="shared" si="9"/>
        <v>0</v>
      </c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</row>
    <row r="74" spans="1:44" ht="15" hidden="1">
      <c r="A74" s="239" t="s">
        <v>780</v>
      </c>
      <c r="B74" s="229" t="s">
        <v>250</v>
      </c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9">
        <f t="shared" si="9"/>
        <v>0</v>
      </c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</row>
    <row r="75" spans="1:44" ht="25.5" hidden="1">
      <c r="A75" s="239" t="s">
        <v>781</v>
      </c>
      <c r="B75" s="229" t="s">
        <v>250</v>
      </c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9">
        <f t="shared" si="9"/>
        <v>0</v>
      </c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</row>
    <row r="76" spans="1:44" ht="15" hidden="1">
      <c r="A76" s="239" t="s">
        <v>782</v>
      </c>
      <c r="B76" s="229" t="s">
        <v>250</v>
      </c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9">
        <f t="shared" si="9"/>
        <v>0</v>
      </c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</row>
    <row r="77" spans="1:44" ht="25.5" hidden="1">
      <c r="A77" s="239" t="s">
        <v>783</v>
      </c>
      <c r="B77" s="229" t="s">
        <v>250</v>
      </c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/>
      <c r="AH77" s="289">
        <f t="shared" si="9"/>
        <v>0</v>
      </c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</row>
    <row r="78" spans="1:44" ht="25.5">
      <c r="A78" s="240" t="s">
        <v>784</v>
      </c>
      <c r="B78" s="229" t="s">
        <v>250</v>
      </c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9">
        <f t="shared" si="9"/>
        <v>0</v>
      </c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</row>
    <row r="79" spans="1:44" ht="38.25" hidden="1">
      <c r="A79" s="240" t="s">
        <v>785</v>
      </c>
      <c r="B79" s="229" t="s">
        <v>250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88"/>
      <c r="V79" s="288"/>
      <c r="W79" s="288"/>
      <c r="X79" s="288"/>
      <c r="Y79" s="288"/>
      <c r="Z79" s="288"/>
      <c r="AA79" s="288"/>
      <c r="AB79" s="288"/>
      <c r="AC79" s="288"/>
      <c r="AD79" s="288"/>
      <c r="AE79" s="288"/>
      <c r="AF79" s="288"/>
      <c r="AG79" s="288"/>
      <c r="AH79" s="289">
        <f t="shared" si="9"/>
        <v>0</v>
      </c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</row>
    <row r="80" spans="1:44" ht="15" hidden="1">
      <c r="A80" s="240" t="s">
        <v>786</v>
      </c>
      <c r="B80" s="229" t="s">
        <v>250</v>
      </c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9">
        <f t="shared" si="9"/>
        <v>0</v>
      </c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</row>
    <row r="81" spans="1:44" ht="25.5" hidden="1">
      <c r="A81" s="240" t="s">
        <v>787</v>
      </c>
      <c r="B81" s="229" t="s">
        <v>250</v>
      </c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9">
        <f t="shared" si="9"/>
        <v>0</v>
      </c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</row>
    <row r="82" spans="1:44" ht="25.5" hidden="1">
      <c r="A82" s="240" t="s">
        <v>788</v>
      </c>
      <c r="B82" s="229" t="s">
        <v>250</v>
      </c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9">
        <f t="shared" si="9"/>
        <v>0</v>
      </c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</row>
    <row r="83" spans="1:44" ht="25.5" hidden="1">
      <c r="A83" s="240" t="s">
        <v>789</v>
      </c>
      <c r="B83" s="229" t="s">
        <v>250</v>
      </c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289">
        <f t="shared" si="9"/>
        <v>0</v>
      </c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</row>
    <row r="84" spans="1:44" ht="15">
      <c r="A84" s="238" t="s">
        <v>473</v>
      </c>
      <c r="B84" s="241" t="s">
        <v>250</v>
      </c>
      <c r="C84" s="267">
        <f>SUM(C68:C83)</f>
        <v>0</v>
      </c>
      <c r="D84" s="267">
        <f>SUM(D68:D83)</f>
        <v>0</v>
      </c>
      <c r="E84" s="267">
        <f>SUM(E68:E83)</f>
        <v>0</v>
      </c>
      <c r="F84" s="267">
        <f>SUM(F68:F83)</f>
        <v>0</v>
      </c>
      <c r="G84" s="267">
        <f aca="true" t="shared" si="12" ref="G84:AG84">SUM(G68:G83)</f>
        <v>0</v>
      </c>
      <c r="H84" s="267">
        <f t="shared" si="12"/>
        <v>0</v>
      </c>
      <c r="I84" s="267">
        <f t="shared" si="12"/>
        <v>0</v>
      </c>
      <c r="J84" s="267">
        <f t="shared" si="12"/>
        <v>0</v>
      </c>
      <c r="K84" s="267">
        <f>SUM(K68:K83)</f>
        <v>0</v>
      </c>
      <c r="L84" s="267">
        <f t="shared" si="12"/>
        <v>0</v>
      </c>
      <c r="M84" s="267">
        <f t="shared" si="12"/>
        <v>0</v>
      </c>
      <c r="N84" s="267">
        <f t="shared" si="12"/>
        <v>0</v>
      </c>
      <c r="O84" s="267">
        <f>SUM(O68:O83)</f>
        <v>0</v>
      </c>
      <c r="P84" s="267">
        <f>SUM(P68:P83)</f>
        <v>0</v>
      </c>
      <c r="Q84" s="267">
        <f>SUM(Q68:Q83)</f>
        <v>0</v>
      </c>
      <c r="R84" s="267">
        <f t="shared" si="12"/>
        <v>0</v>
      </c>
      <c r="S84" s="267">
        <f t="shared" si="12"/>
        <v>0</v>
      </c>
      <c r="T84" s="267">
        <f t="shared" si="12"/>
        <v>0</v>
      </c>
      <c r="U84" s="288">
        <f>SUM(U68:U83)</f>
        <v>0</v>
      </c>
      <c r="V84" s="288">
        <f>SUM(V68:V83)</f>
        <v>0</v>
      </c>
      <c r="W84" s="288">
        <f>SUM(W68:W83)</f>
        <v>0</v>
      </c>
      <c r="X84" s="288">
        <f>SUM(X68:X83)</f>
        <v>0</v>
      </c>
      <c r="Y84" s="288">
        <f>SUM(Y68:Y83)</f>
        <v>0</v>
      </c>
      <c r="Z84" s="288">
        <f t="shared" si="12"/>
        <v>0</v>
      </c>
      <c r="AA84" s="288">
        <f t="shared" si="12"/>
        <v>0</v>
      </c>
      <c r="AB84" s="288">
        <f>SUM(AB68:AB83)</f>
        <v>0</v>
      </c>
      <c r="AC84" s="288">
        <f>SUM(AC68:AC83)</f>
        <v>0</v>
      </c>
      <c r="AD84" s="288">
        <f>SUM(AD68:AD83)</f>
        <v>0</v>
      </c>
      <c r="AE84" s="288">
        <f>SUM(AE68:AE83)</f>
        <v>0</v>
      </c>
      <c r="AF84" s="288">
        <f t="shared" si="12"/>
        <v>0</v>
      </c>
      <c r="AG84" s="288">
        <f t="shared" si="12"/>
        <v>0</v>
      </c>
      <c r="AH84" s="289">
        <f t="shared" si="9"/>
        <v>0</v>
      </c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</row>
    <row r="85" spans="1:44" ht="25.5" hidden="1">
      <c r="A85" s="239" t="s">
        <v>790</v>
      </c>
      <c r="B85" s="229" t="s">
        <v>251</v>
      </c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9">
        <f t="shared" si="9"/>
        <v>0</v>
      </c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</row>
    <row r="86" spans="1:44" ht="25.5" hidden="1">
      <c r="A86" s="239" t="s">
        <v>791</v>
      </c>
      <c r="B86" s="229" t="s">
        <v>251</v>
      </c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9">
        <f t="shared" si="9"/>
        <v>0</v>
      </c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</row>
    <row r="87" spans="1:44" ht="15" hidden="1">
      <c r="A87" s="239" t="s">
        <v>792</v>
      </c>
      <c r="B87" s="229" t="s">
        <v>251</v>
      </c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9">
        <f t="shared" si="9"/>
        <v>0</v>
      </c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</row>
    <row r="88" spans="1:44" ht="15" hidden="1">
      <c r="A88" s="242" t="s">
        <v>793</v>
      </c>
      <c r="B88" s="233" t="s">
        <v>251</v>
      </c>
      <c r="C88" s="267">
        <f>SUM(C85:C87)</f>
        <v>0</v>
      </c>
      <c r="D88" s="267">
        <f>SUM(D85:D87)</f>
        <v>0</v>
      </c>
      <c r="E88" s="267">
        <f>SUM(E85:E87)</f>
        <v>0</v>
      </c>
      <c r="F88" s="267">
        <f>SUM(F85:F87)</f>
        <v>0</v>
      </c>
      <c r="G88" s="267">
        <f aca="true" t="shared" si="13" ref="G88:AG88">SUM(G85:G87)</f>
        <v>0</v>
      </c>
      <c r="H88" s="267">
        <f t="shared" si="13"/>
        <v>0</v>
      </c>
      <c r="I88" s="267">
        <f t="shared" si="13"/>
        <v>0</v>
      </c>
      <c r="J88" s="267">
        <f t="shared" si="13"/>
        <v>0</v>
      </c>
      <c r="K88" s="267">
        <f>SUM(K85:K87)</f>
        <v>0</v>
      </c>
      <c r="L88" s="267">
        <f t="shared" si="13"/>
        <v>0</v>
      </c>
      <c r="M88" s="267">
        <f t="shared" si="13"/>
        <v>0</v>
      </c>
      <c r="N88" s="267">
        <f t="shared" si="13"/>
        <v>0</v>
      </c>
      <c r="O88" s="267">
        <f>SUM(O85:O87)</f>
        <v>0</v>
      </c>
      <c r="P88" s="267">
        <f>SUM(P85:P87)</f>
        <v>0</v>
      </c>
      <c r="Q88" s="267">
        <f>SUM(Q85:Q87)</f>
        <v>0</v>
      </c>
      <c r="R88" s="267">
        <f t="shared" si="13"/>
        <v>0</v>
      </c>
      <c r="S88" s="267">
        <f t="shared" si="13"/>
        <v>0</v>
      </c>
      <c r="T88" s="267"/>
      <c r="U88" s="288">
        <f>SUM(U85:U87)</f>
        <v>0</v>
      </c>
      <c r="V88" s="288">
        <f>SUM(V85:V87)</f>
        <v>0</v>
      </c>
      <c r="W88" s="288">
        <f>SUM(W85:W87)</f>
        <v>0</v>
      </c>
      <c r="X88" s="288">
        <f>SUM(X85:X87)</f>
        <v>0</v>
      </c>
      <c r="Y88" s="288">
        <f>SUM(Y85:Y87)</f>
        <v>0</v>
      </c>
      <c r="Z88" s="288">
        <f t="shared" si="13"/>
        <v>0</v>
      </c>
      <c r="AA88" s="288">
        <f t="shared" si="13"/>
        <v>0</v>
      </c>
      <c r="AB88" s="288">
        <f>SUM(AB85:AB87)</f>
        <v>0</v>
      </c>
      <c r="AC88" s="288">
        <f>SUM(AC85:AC87)</f>
        <v>0</v>
      </c>
      <c r="AD88" s="288">
        <f>SUM(AD85:AD87)</f>
        <v>0</v>
      </c>
      <c r="AE88" s="288">
        <f>SUM(AE85:AE87)</f>
        <v>0</v>
      </c>
      <c r="AF88" s="288">
        <f t="shared" si="13"/>
        <v>0</v>
      </c>
      <c r="AG88" s="288">
        <f t="shared" si="13"/>
        <v>0</v>
      </c>
      <c r="AH88" s="289">
        <f t="shared" si="9"/>
        <v>0</v>
      </c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</row>
    <row r="89" spans="1:44" ht="15" hidden="1">
      <c r="A89" s="239" t="s">
        <v>794</v>
      </c>
      <c r="B89" s="229" t="s">
        <v>252</v>
      </c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9">
        <f t="shared" si="9"/>
        <v>0</v>
      </c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</row>
    <row r="90" spans="1:44" ht="25.5" hidden="1">
      <c r="A90" s="239" t="s">
        <v>795</v>
      </c>
      <c r="B90" s="229" t="s">
        <v>252</v>
      </c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9">
        <f t="shared" si="9"/>
        <v>0</v>
      </c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</row>
    <row r="91" spans="1:44" ht="25.5" hidden="1">
      <c r="A91" s="239" t="s">
        <v>796</v>
      </c>
      <c r="B91" s="229" t="s">
        <v>252</v>
      </c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9">
        <f t="shared" si="9"/>
        <v>0</v>
      </c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</row>
    <row r="92" spans="1:44" ht="15" hidden="1">
      <c r="A92" s="239" t="s">
        <v>797</v>
      </c>
      <c r="B92" s="229" t="s">
        <v>252</v>
      </c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9">
        <f t="shared" si="9"/>
        <v>0</v>
      </c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</row>
    <row r="93" spans="1:44" ht="15" hidden="1">
      <c r="A93" s="240" t="s">
        <v>798</v>
      </c>
      <c r="B93" s="229" t="s">
        <v>252</v>
      </c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9">
        <f t="shared" si="9"/>
        <v>0</v>
      </c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</row>
    <row r="94" spans="1:44" ht="25.5" hidden="1">
      <c r="A94" s="240" t="s">
        <v>799</v>
      </c>
      <c r="B94" s="229" t="s">
        <v>252</v>
      </c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9">
        <f t="shared" si="9"/>
        <v>0</v>
      </c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</row>
    <row r="95" spans="1:44" ht="28.5" customHeight="1" hidden="1">
      <c r="A95" s="243" t="s">
        <v>800</v>
      </c>
      <c r="B95" s="241" t="s">
        <v>252</v>
      </c>
      <c r="C95" s="267">
        <f>SUM(C89:C94)</f>
        <v>0</v>
      </c>
      <c r="D95" s="267">
        <f>SUM(D89:D94)</f>
        <v>0</v>
      </c>
      <c r="E95" s="267">
        <f>SUM(E89:E94)</f>
        <v>0</v>
      </c>
      <c r="F95" s="267">
        <f>SUM(F89:F94)</f>
        <v>0</v>
      </c>
      <c r="G95" s="267">
        <f aca="true" t="shared" si="14" ref="G95:AG95">SUM(G89:G94)</f>
        <v>0</v>
      </c>
      <c r="H95" s="267">
        <f t="shared" si="14"/>
        <v>0</v>
      </c>
      <c r="I95" s="267">
        <f t="shared" si="14"/>
        <v>0</v>
      </c>
      <c r="J95" s="267">
        <f t="shared" si="14"/>
        <v>0</v>
      </c>
      <c r="K95" s="267">
        <f>SUM(K89:K94)</f>
        <v>0</v>
      </c>
      <c r="L95" s="267">
        <f t="shared" si="14"/>
        <v>0</v>
      </c>
      <c r="M95" s="267">
        <f t="shared" si="14"/>
        <v>0</v>
      </c>
      <c r="N95" s="267">
        <f t="shared" si="14"/>
        <v>0</v>
      </c>
      <c r="O95" s="267">
        <f>SUM(O89:O94)</f>
        <v>0</v>
      </c>
      <c r="P95" s="267">
        <f>SUM(P89:P94)</f>
        <v>0</v>
      </c>
      <c r="Q95" s="267">
        <f>SUM(Q89:Q94)</f>
        <v>0</v>
      </c>
      <c r="R95" s="267">
        <f t="shared" si="14"/>
        <v>0</v>
      </c>
      <c r="S95" s="267">
        <f t="shared" si="14"/>
        <v>0</v>
      </c>
      <c r="T95" s="267"/>
      <c r="U95" s="288">
        <f>SUM(U89:U94)</f>
        <v>0</v>
      </c>
      <c r="V95" s="288">
        <f>SUM(V89:V94)</f>
        <v>0</v>
      </c>
      <c r="W95" s="288">
        <f>SUM(W89:W94)</f>
        <v>0</v>
      </c>
      <c r="X95" s="288">
        <f>SUM(X89:X94)</f>
        <v>0</v>
      </c>
      <c r="Y95" s="288">
        <f>SUM(Y89:Y94)</f>
        <v>0</v>
      </c>
      <c r="Z95" s="288">
        <f t="shared" si="14"/>
        <v>0</v>
      </c>
      <c r="AA95" s="288">
        <f t="shared" si="14"/>
        <v>0</v>
      </c>
      <c r="AB95" s="288">
        <f>SUM(AB89:AB94)</f>
        <v>0</v>
      </c>
      <c r="AC95" s="288">
        <f>SUM(AC89:AC94)</f>
        <v>0</v>
      </c>
      <c r="AD95" s="288">
        <f>SUM(AD89:AD94)</f>
        <v>0</v>
      </c>
      <c r="AE95" s="288">
        <f>SUM(AE89:AE94)</f>
        <v>0</v>
      </c>
      <c r="AF95" s="288">
        <f t="shared" si="14"/>
        <v>0</v>
      </c>
      <c r="AG95" s="288">
        <f t="shared" si="14"/>
        <v>0</v>
      </c>
      <c r="AH95" s="289">
        <f t="shared" si="9"/>
        <v>0</v>
      </c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</row>
    <row r="96" spans="1:44" ht="25.5" hidden="1">
      <c r="A96" s="239" t="s">
        <v>801</v>
      </c>
      <c r="B96" s="229" t="s">
        <v>253</v>
      </c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8"/>
      <c r="AH96" s="289">
        <f t="shared" si="9"/>
        <v>0</v>
      </c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</row>
    <row r="97" spans="1:44" ht="26.25" customHeight="1" hidden="1">
      <c r="A97" s="244" t="s">
        <v>802</v>
      </c>
      <c r="B97" s="241" t="s">
        <v>253</v>
      </c>
      <c r="C97" s="267">
        <f>SUM(C96)</f>
        <v>0</v>
      </c>
      <c r="D97" s="267">
        <f>SUM(D96)</f>
        <v>0</v>
      </c>
      <c r="E97" s="267">
        <f>SUM(E96)</f>
        <v>0</v>
      </c>
      <c r="F97" s="267">
        <f>SUM(F96)</f>
        <v>0</v>
      </c>
      <c r="G97" s="267">
        <f aca="true" t="shared" si="15" ref="G97:AG97">SUM(G96)</f>
        <v>0</v>
      </c>
      <c r="H97" s="267">
        <f t="shared" si="15"/>
        <v>0</v>
      </c>
      <c r="I97" s="267">
        <f t="shared" si="15"/>
        <v>0</v>
      </c>
      <c r="J97" s="267">
        <f t="shared" si="15"/>
        <v>0</v>
      </c>
      <c r="K97" s="267">
        <f>SUM(K96)</f>
        <v>0</v>
      </c>
      <c r="L97" s="267">
        <f t="shared" si="15"/>
        <v>0</v>
      </c>
      <c r="M97" s="267">
        <f t="shared" si="15"/>
        <v>0</v>
      </c>
      <c r="N97" s="267">
        <f t="shared" si="15"/>
        <v>0</v>
      </c>
      <c r="O97" s="267">
        <f>SUM(O96)</f>
        <v>0</v>
      </c>
      <c r="P97" s="267">
        <f>SUM(P96)</f>
        <v>0</v>
      </c>
      <c r="Q97" s="267">
        <f>SUM(Q96)</f>
        <v>0</v>
      </c>
      <c r="R97" s="267">
        <f t="shared" si="15"/>
        <v>0</v>
      </c>
      <c r="S97" s="267">
        <f t="shared" si="15"/>
        <v>0</v>
      </c>
      <c r="T97" s="267"/>
      <c r="U97" s="288">
        <f>SUM(U96)</f>
        <v>0</v>
      </c>
      <c r="V97" s="288">
        <f>SUM(V96)</f>
        <v>0</v>
      </c>
      <c r="W97" s="288">
        <f>SUM(W96)</f>
        <v>0</v>
      </c>
      <c r="X97" s="288">
        <f>SUM(X96)</f>
        <v>0</v>
      </c>
      <c r="Y97" s="288">
        <f>SUM(Y96)</f>
        <v>0</v>
      </c>
      <c r="Z97" s="288">
        <f t="shared" si="15"/>
        <v>0</v>
      </c>
      <c r="AA97" s="288">
        <f t="shared" si="15"/>
        <v>0</v>
      </c>
      <c r="AB97" s="288">
        <f>SUM(AB96)</f>
        <v>0</v>
      </c>
      <c r="AC97" s="288">
        <f>SUM(AC96)</f>
        <v>0</v>
      </c>
      <c r="AD97" s="288">
        <f>SUM(AD96)</f>
        <v>0</v>
      </c>
      <c r="AE97" s="288">
        <f>SUM(AE96)</f>
        <v>0</v>
      </c>
      <c r="AF97" s="288">
        <f t="shared" si="15"/>
        <v>0</v>
      </c>
      <c r="AG97" s="288">
        <f t="shared" si="15"/>
        <v>0</v>
      </c>
      <c r="AH97" s="289">
        <f t="shared" si="9"/>
        <v>0</v>
      </c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</row>
    <row r="98" spans="1:44" ht="15" hidden="1">
      <c r="A98" s="239" t="s">
        <v>803</v>
      </c>
      <c r="B98" s="229" t="s">
        <v>254</v>
      </c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88"/>
      <c r="V98" s="288"/>
      <c r="W98" s="288"/>
      <c r="X98" s="288"/>
      <c r="Y98" s="288"/>
      <c r="Z98" s="288"/>
      <c r="AA98" s="288"/>
      <c r="AB98" s="288"/>
      <c r="AC98" s="288"/>
      <c r="AD98" s="288"/>
      <c r="AE98" s="288"/>
      <c r="AF98" s="288"/>
      <c r="AG98" s="288"/>
      <c r="AH98" s="289">
        <f t="shared" si="9"/>
        <v>0</v>
      </c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</row>
    <row r="99" spans="1:44" ht="15" hidden="1">
      <c r="A99" s="239" t="s">
        <v>804</v>
      </c>
      <c r="B99" s="229" t="s">
        <v>254</v>
      </c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88"/>
      <c r="V99" s="288"/>
      <c r="W99" s="288"/>
      <c r="X99" s="288"/>
      <c r="Y99" s="288"/>
      <c r="Z99" s="288"/>
      <c r="AA99" s="288"/>
      <c r="AB99" s="288"/>
      <c r="AC99" s="288"/>
      <c r="AD99" s="288"/>
      <c r="AE99" s="288"/>
      <c r="AF99" s="288"/>
      <c r="AG99" s="288"/>
      <c r="AH99" s="289">
        <f t="shared" si="9"/>
        <v>0</v>
      </c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</row>
    <row r="100" spans="1:44" ht="25.5" hidden="1">
      <c r="A100" s="240" t="s">
        <v>805</v>
      </c>
      <c r="B100" s="229" t="s">
        <v>254</v>
      </c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88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289">
        <f t="shared" si="9"/>
        <v>0</v>
      </c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</row>
    <row r="101" spans="1:44" ht="25.5" hidden="1">
      <c r="A101" s="240" t="s">
        <v>806</v>
      </c>
      <c r="B101" s="229" t="s">
        <v>254</v>
      </c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88"/>
      <c r="V101" s="288"/>
      <c r="W101" s="288"/>
      <c r="X101" s="288"/>
      <c r="Y101" s="288"/>
      <c r="Z101" s="288"/>
      <c r="AA101" s="288"/>
      <c r="AB101" s="288"/>
      <c r="AC101" s="288"/>
      <c r="AD101" s="288"/>
      <c r="AE101" s="288"/>
      <c r="AF101" s="288"/>
      <c r="AG101" s="288"/>
      <c r="AH101" s="289">
        <f t="shared" si="9"/>
        <v>0</v>
      </c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</row>
    <row r="102" spans="1:44" ht="25.5" hidden="1">
      <c r="A102" s="240" t="s">
        <v>807</v>
      </c>
      <c r="B102" s="229" t="s">
        <v>254</v>
      </c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289">
        <f t="shared" si="9"/>
        <v>0</v>
      </c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</row>
    <row r="103" spans="1:44" ht="15" customHeight="1" hidden="1">
      <c r="A103" s="245" t="s">
        <v>808</v>
      </c>
      <c r="B103" s="229" t="s">
        <v>254</v>
      </c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88"/>
      <c r="V103" s="288"/>
      <c r="W103" s="288"/>
      <c r="X103" s="288"/>
      <c r="Y103" s="288"/>
      <c r="Z103" s="288"/>
      <c r="AA103" s="288"/>
      <c r="AB103" s="288"/>
      <c r="AC103" s="288"/>
      <c r="AD103" s="288"/>
      <c r="AE103" s="288"/>
      <c r="AF103" s="288"/>
      <c r="AG103" s="288"/>
      <c r="AH103" s="289">
        <f t="shared" si="9"/>
        <v>0</v>
      </c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</row>
    <row r="104" spans="1:44" ht="15" customHeight="1" hidden="1">
      <c r="A104" s="238" t="s">
        <v>809</v>
      </c>
      <c r="B104" s="241" t="s">
        <v>254</v>
      </c>
      <c r="C104" s="267">
        <f aca="true" t="shared" si="16" ref="C104:S104">SUM(C98:C103)</f>
        <v>0</v>
      </c>
      <c r="D104" s="267">
        <f t="shared" si="16"/>
        <v>0</v>
      </c>
      <c r="E104" s="267">
        <f t="shared" si="16"/>
        <v>0</v>
      </c>
      <c r="F104" s="267">
        <f t="shared" si="16"/>
        <v>0</v>
      </c>
      <c r="G104" s="267">
        <f t="shared" si="16"/>
        <v>0</v>
      </c>
      <c r="H104" s="267">
        <f t="shared" si="16"/>
        <v>0</v>
      </c>
      <c r="I104" s="267">
        <f t="shared" si="16"/>
        <v>0</v>
      </c>
      <c r="J104" s="267">
        <f t="shared" si="16"/>
        <v>0</v>
      </c>
      <c r="K104" s="267">
        <f t="shared" si="16"/>
        <v>0</v>
      </c>
      <c r="L104" s="267">
        <f t="shared" si="16"/>
        <v>0</v>
      </c>
      <c r="M104" s="267">
        <f t="shared" si="16"/>
        <v>0</v>
      </c>
      <c r="N104" s="267">
        <f t="shared" si="16"/>
        <v>0</v>
      </c>
      <c r="O104" s="267">
        <f t="shared" si="16"/>
        <v>0</v>
      </c>
      <c r="P104" s="267">
        <f t="shared" si="16"/>
        <v>0</v>
      </c>
      <c r="Q104" s="267">
        <f t="shared" si="16"/>
        <v>0</v>
      </c>
      <c r="R104" s="267">
        <f t="shared" si="16"/>
        <v>0</v>
      </c>
      <c r="S104" s="267">
        <f t="shared" si="16"/>
        <v>0</v>
      </c>
      <c r="T104" s="267"/>
      <c r="U104" s="288">
        <f aca="true" t="shared" si="17" ref="U104:AG104">SUM(U98:U103)</f>
        <v>0</v>
      </c>
      <c r="V104" s="288">
        <f t="shared" si="17"/>
        <v>0</v>
      </c>
      <c r="W104" s="288">
        <f t="shared" si="17"/>
        <v>0</v>
      </c>
      <c r="X104" s="288">
        <f t="shared" si="17"/>
        <v>0</v>
      </c>
      <c r="Y104" s="288">
        <f t="shared" si="17"/>
        <v>0</v>
      </c>
      <c r="Z104" s="288">
        <f t="shared" si="17"/>
        <v>0</v>
      </c>
      <c r="AA104" s="288">
        <f t="shared" si="17"/>
        <v>0</v>
      </c>
      <c r="AB104" s="288">
        <f t="shared" si="17"/>
        <v>0</v>
      </c>
      <c r="AC104" s="288">
        <f t="shared" si="17"/>
        <v>0</v>
      </c>
      <c r="AD104" s="288">
        <f t="shared" si="17"/>
        <v>0</v>
      </c>
      <c r="AE104" s="288">
        <f t="shared" si="17"/>
        <v>0</v>
      </c>
      <c r="AF104" s="288">
        <f t="shared" si="17"/>
        <v>0</v>
      </c>
      <c r="AG104" s="288">
        <f t="shared" si="17"/>
        <v>0</v>
      </c>
      <c r="AH104" s="289">
        <f t="shared" si="9"/>
        <v>0</v>
      </c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</row>
    <row r="105" spans="1:44" ht="15" hidden="1">
      <c r="A105" s="239" t="s">
        <v>810</v>
      </c>
      <c r="B105" s="229" t="s">
        <v>255</v>
      </c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8"/>
      <c r="AG105" s="288"/>
      <c r="AH105" s="289">
        <f t="shared" si="9"/>
        <v>0</v>
      </c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</row>
    <row r="106" spans="1:44" ht="15">
      <c r="A106" s="239" t="s">
        <v>811</v>
      </c>
      <c r="B106" s="229" t="s">
        <v>255</v>
      </c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88"/>
      <c r="V106" s="288"/>
      <c r="W106" s="288"/>
      <c r="X106" s="288"/>
      <c r="Y106" s="288"/>
      <c r="Z106" s="288"/>
      <c r="AA106" s="288"/>
      <c r="AB106" s="288"/>
      <c r="AC106" s="288"/>
      <c r="AD106" s="288"/>
      <c r="AE106" s="288"/>
      <c r="AF106" s="288"/>
      <c r="AG106" s="288"/>
      <c r="AH106" s="289">
        <f t="shared" si="9"/>
        <v>0</v>
      </c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</row>
    <row r="107" spans="1:44" ht="15">
      <c r="A107" s="238" t="s">
        <v>812</v>
      </c>
      <c r="B107" s="233" t="s">
        <v>255</v>
      </c>
      <c r="C107" s="267">
        <f>SUM(C105:C106)</f>
        <v>0</v>
      </c>
      <c r="D107" s="267">
        <f>SUM(D105:D106)</f>
        <v>0</v>
      </c>
      <c r="E107" s="267">
        <f>SUM(E105:E106)</f>
        <v>0</v>
      </c>
      <c r="F107" s="267">
        <f>SUM(F105:F106)</f>
        <v>0</v>
      </c>
      <c r="G107" s="267">
        <f aca="true" t="shared" si="18" ref="G107:AG107">SUM(G105:G106)</f>
        <v>0</v>
      </c>
      <c r="H107" s="267">
        <f t="shared" si="18"/>
        <v>0</v>
      </c>
      <c r="I107" s="267">
        <f t="shared" si="18"/>
        <v>0</v>
      </c>
      <c r="J107" s="267">
        <f t="shared" si="18"/>
        <v>0</v>
      </c>
      <c r="K107" s="267">
        <f>SUM(K105:K106)</f>
        <v>0</v>
      </c>
      <c r="L107" s="267">
        <f t="shared" si="18"/>
        <v>0</v>
      </c>
      <c r="M107" s="267">
        <f t="shared" si="18"/>
        <v>0</v>
      </c>
      <c r="N107" s="267">
        <f t="shared" si="18"/>
        <v>0</v>
      </c>
      <c r="O107" s="267">
        <f>SUM(O105:O106)</f>
        <v>0</v>
      </c>
      <c r="P107" s="267">
        <f>SUM(P105:P106)</f>
        <v>0</v>
      </c>
      <c r="Q107" s="267">
        <f>SUM(Q105:Q106)</f>
        <v>0</v>
      </c>
      <c r="R107" s="267">
        <f t="shared" si="18"/>
        <v>0</v>
      </c>
      <c r="S107" s="267">
        <f t="shared" si="18"/>
        <v>0</v>
      </c>
      <c r="T107" s="267">
        <f t="shared" si="18"/>
        <v>0</v>
      </c>
      <c r="U107" s="288">
        <f>SUM(U105:U106)</f>
        <v>0</v>
      </c>
      <c r="V107" s="288">
        <f>SUM(V105:V106)</f>
        <v>0</v>
      </c>
      <c r="W107" s="288">
        <f>SUM(W105:W106)</f>
        <v>0</v>
      </c>
      <c r="X107" s="288">
        <f>SUM(X105:X106)</f>
        <v>0</v>
      </c>
      <c r="Y107" s="288">
        <f>SUM(Y105:Y106)</f>
        <v>0</v>
      </c>
      <c r="Z107" s="288">
        <f t="shared" si="18"/>
        <v>0</v>
      </c>
      <c r="AA107" s="288">
        <f t="shared" si="18"/>
        <v>0</v>
      </c>
      <c r="AB107" s="288">
        <f>SUM(AB105:AB106)</f>
        <v>0</v>
      </c>
      <c r="AC107" s="288">
        <f>SUM(AC105:AC106)</f>
        <v>0</v>
      </c>
      <c r="AD107" s="288">
        <f>SUM(AD105:AD106)</f>
        <v>0</v>
      </c>
      <c r="AE107" s="288">
        <f>SUM(AE105:AE106)</f>
        <v>0</v>
      </c>
      <c r="AF107" s="288">
        <f t="shared" si="18"/>
        <v>0</v>
      </c>
      <c r="AG107" s="288">
        <f t="shared" si="18"/>
        <v>0</v>
      </c>
      <c r="AH107" s="289">
        <f t="shared" si="9"/>
        <v>0</v>
      </c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</row>
    <row r="108" spans="1:44" ht="15">
      <c r="A108" s="239" t="s">
        <v>813</v>
      </c>
      <c r="B108" s="229" t="s">
        <v>256</v>
      </c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88"/>
      <c r="V108" s="288"/>
      <c r="W108" s="288"/>
      <c r="X108" s="288"/>
      <c r="Y108" s="288"/>
      <c r="Z108" s="288"/>
      <c r="AA108" s="288"/>
      <c r="AB108" s="288"/>
      <c r="AC108" s="288"/>
      <c r="AD108" s="288"/>
      <c r="AE108" s="288"/>
      <c r="AF108" s="288"/>
      <c r="AG108" s="288"/>
      <c r="AH108" s="289">
        <f t="shared" si="9"/>
        <v>0</v>
      </c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</row>
    <row r="109" spans="1:44" ht="25.5">
      <c r="A109" s="239" t="s">
        <v>814</v>
      </c>
      <c r="B109" s="229" t="s">
        <v>256</v>
      </c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88"/>
      <c r="AH109" s="289">
        <f t="shared" si="9"/>
        <v>0</v>
      </c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</row>
    <row r="110" spans="1:44" ht="15">
      <c r="A110" s="240" t="s">
        <v>815</v>
      </c>
      <c r="B110" s="229" t="s">
        <v>256</v>
      </c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88"/>
      <c r="V110" s="288"/>
      <c r="W110" s="288"/>
      <c r="X110" s="288"/>
      <c r="Y110" s="288"/>
      <c r="Z110" s="288"/>
      <c r="AA110" s="288">
        <v>240000</v>
      </c>
      <c r="AB110" s="288"/>
      <c r="AC110" s="288"/>
      <c r="AD110" s="288"/>
      <c r="AE110" s="288"/>
      <c r="AF110" s="288"/>
      <c r="AG110" s="288"/>
      <c r="AH110" s="289">
        <f t="shared" si="9"/>
        <v>240000</v>
      </c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</row>
    <row r="111" spans="1:44" ht="15">
      <c r="A111" s="240" t="s">
        <v>816</v>
      </c>
      <c r="B111" s="229" t="s">
        <v>256</v>
      </c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88"/>
      <c r="V111" s="288"/>
      <c r="W111" s="288"/>
      <c r="X111" s="288"/>
      <c r="Y111" s="288"/>
      <c r="Z111" s="288"/>
      <c r="AA111" s="288">
        <v>200000</v>
      </c>
      <c r="AB111" s="288"/>
      <c r="AC111" s="288"/>
      <c r="AD111" s="288"/>
      <c r="AE111" s="288"/>
      <c r="AF111" s="288"/>
      <c r="AG111" s="288"/>
      <c r="AH111" s="289">
        <f t="shared" si="9"/>
        <v>200000</v>
      </c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</row>
    <row r="112" spans="1:44" ht="25.5">
      <c r="A112" s="240" t="s">
        <v>817</v>
      </c>
      <c r="B112" s="229" t="s">
        <v>256</v>
      </c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88"/>
      <c r="V112" s="288"/>
      <c r="W112" s="288"/>
      <c r="X112" s="288"/>
      <c r="Y112" s="288"/>
      <c r="Z112" s="288"/>
      <c r="AA112" s="288">
        <v>420000</v>
      </c>
      <c r="AB112" s="288"/>
      <c r="AC112" s="288"/>
      <c r="AD112" s="288"/>
      <c r="AE112" s="288"/>
      <c r="AF112" s="288"/>
      <c r="AG112" s="288"/>
      <c r="AH112" s="289">
        <f t="shared" si="9"/>
        <v>420000</v>
      </c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</row>
    <row r="113" spans="1:44" ht="25.5">
      <c r="A113" s="240" t="s">
        <v>818</v>
      </c>
      <c r="B113" s="229" t="s">
        <v>256</v>
      </c>
      <c r="C113" s="267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9">
        <f t="shared" si="9"/>
        <v>0</v>
      </c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</row>
    <row r="114" spans="1:44" ht="15">
      <c r="A114" s="240" t="s">
        <v>819</v>
      </c>
      <c r="B114" s="229" t="s">
        <v>256</v>
      </c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88"/>
      <c r="V114" s="288"/>
      <c r="W114" s="288"/>
      <c r="X114" s="288"/>
      <c r="Y114" s="288"/>
      <c r="Z114" s="288"/>
      <c r="AA114" s="288"/>
      <c r="AB114" s="288"/>
      <c r="AC114" s="288"/>
      <c r="AD114" s="288"/>
      <c r="AE114" s="288"/>
      <c r="AF114" s="288"/>
      <c r="AG114" s="288"/>
      <c r="AH114" s="289">
        <f t="shared" si="9"/>
        <v>0</v>
      </c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</row>
    <row r="115" spans="1:44" ht="15">
      <c r="A115" s="240" t="s">
        <v>820</v>
      </c>
      <c r="B115" s="229" t="s">
        <v>256</v>
      </c>
      <c r="C115" s="267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88"/>
      <c r="V115" s="288"/>
      <c r="W115" s="288"/>
      <c r="X115" s="288"/>
      <c r="Y115" s="288"/>
      <c r="Z115" s="288"/>
      <c r="AA115" s="288"/>
      <c r="AB115" s="288"/>
      <c r="AC115" s="288"/>
      <c r="AD115" s="288"/>
      <c r="AE115" s="288"/>
      <c r="AF115" s="288"/>
      <c r="AG115" s="288"/>
      <c r="AH115" s="289">
        <f t="shared" si="9"/>
        <v>0</v>
      </c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</row>
    <row r="116" spans="1:44" ht="15">
      <c r="A116" s="240" t="s">
        <v>821</v>
      </c>
      <c r="B116" s="229" t="s">
        <v>256</v>
      </c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88"/>
      <c r="V116" s="288"/>
      <c r="W116" s="288"/>
      <c r="X116" s="288"/>
      <c r="Y116" s="288"/>
      <c r="Z116" s="288"/>
      <c r="AA116" s="288">
        <v>300000</v>
      </c>
      <c r="AB116" s="288"/>
      <c r="AC116" s="288"/>
      <c r="AD116" s="288"/>
      <c r="AE116" s="288"/>
      <c r="AF116" s="288"/>
      <c r="AG116" s="288"/>
      <c r="AH116" s="289">
        <f t="shared" si="9"/>
        <v>300000</v>
      </c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</row>
    <row r="117" spans="1:44" ht="25.5">
      <c r="A117" s="240" t="s">
        <v>822</v>
      </c>
      <c r="B117" s="229" t="s">
        <v>256</v>
      </c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88"/>
      <c r="V117" s="288"/>
      <c r="W117" s="288"/>
      <c r="X117" s="288"/>
      <c r="Y117" s="288"/>
      <c r="Z117" s="288"/>
      <c r="AA117" s="288"/>
      <c r="AB117" s="288"/>
      <c r="AC117" s="288"/>
      <c r="AD117" s="288"/>
      <c r="AE117" s="288"/>
      <c r="AF117" s="288"/>
      <c r="AG117" s="288"/>
      <c r="AH117" s="289">
        <f t="shared" si="9"/>
        <v>0</v>
      </c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</row>
    <row r="118" spans="1:44" ht="38.25">
      <c r="A118" s="240" t="s">
        <v>823</v>
      </c>
      <c r="B118" s="229" t="s">
        <v>256</v>
      </c>
      <c r="C118" s="267"/>
      <c r="D118" s="267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88"/>
      <c r="V118" s="288"/>
      <c r="W118" s="288"/>
      <c r="X118" s="288"/>
      <c r="Y118" s="288"/>
      <c r="Z118" s="288"/>
      <c r="AA118" s="288">
        <v>0</v>
      </c>
      <c r="AB118" s="288"/>
      <c r="AC118" s="288"/>
      <c r="AD118" s="288"/>
      <c r="AE118" s="288"/>
      <c r="AF118" s="288"/>
      <c r="AG118" s="288"/>
      <c r="AH118" s="289">
        <f aca="true" t="shared" si="19" ref="AH118:AH181">SUM(C118:AG118)</f>
        <v>0</v>
      </c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</row>
    <row r="119" spans="1:44" ht="15" customHeight="1" hidden="1">
      <c r="A119" s="240" t="s">
        <v>824</v>
      </c>
      <c r="B119" s="229" t="s">
        <v>256</v>
      </c>
      <c r="C119" s="267"/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288"/>
      <c r="AG119" s="288"/>
      <c r="AH119" s="289">
        <f t="shared" si="19"/>
        <v>0</v>
      </c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</row>
    <row r="120" spans="1:44" ht="15" customHeight="1">
      <c r="A120" s="238" t="s">
        <v>825</v>
      </c>
      <c r="B120" s="241" t="s">
        <v>256</v>
      </c>
      <c r="C120" s="267">
        <f>SUM(C108:C119)</f>
        <v>0</v>
      </c>
      <c r="D120" s="267">
        <f>SUM(D108:D119)</f>
        <v>0</v>
      </c>
      <c r="E120" s="267">
        <f>SUM(E108:E119)</f>
        <v>0</v>
      </c>
      <c r="F120" s="267">
        <f>SUM(F108:F119)</f>
        <v>0</v>
      </c>
      <c r="G120" s="267">
        <f aca="true" t="shared" si="20" ref="G120:AG120">SUM(G108:G119)</f>
        <v>0</v>
      </c>
      <c r="H120" s="267">
        <f t="shared" si="20"/>
        <v>0</v>
      </c>
      <c r="I120" s="267">
        <f t="shared" si="20"/>
        <v>0</v>
      </c>
      <c r="J120" s="267">
        <f t="shared" si="20"/>
        <v>0</v>
      </c>
      <c r="K120" s="267">
        <f>SUM(K108:K119)</f>
        <v>0</v>
      </c>
      <c r="L120" s="267">
        <f t="shared" si="20"/>
        <v>0</v>
      </c>
      <c r="M120" s="267">
        <f t="shared" si="20"/>
        <v>0</v>
      </c>
      <c r="N120" s="267">
        <f t="shared" si="20"/>
        <v>0</v>
      </c>
      <c r="O120" s="267">
        <f>SUM(O108:O119)</f>
        <v>0</v>
      </c>
      <c r="P120" s="267">
        <f>SUM(P108:P119)</f>
        <v>0</v>
      </c>
      <c r="Q120" s="267">
        <f>SUM(Q108:Q119)</f>
        <v>0</v>
      </c>
      <c r="R120" s="267">
        <f t="shared" si="20"/>
        <v>0</v>
      </c>
      <c r="S120" s="267">
        <f t="shared" si="20"/>
        <v>0</v>
      </c>
      <c r="T120" s="267">
        <f t="shared" si="20"/>
        <v>0</v>
      </c>
      <c r="U120" s="288">
        <f>SUM(U108:U119)</f>
        <v>0</v>
      </c>
      <c r="V120" s="288">
        <f>SUM(V108:V119)</f>
        <v>0</v>
      </c>
      <c r="W120" s="288">
        <f>SUM(W108:W119)</f>
        <v>0</v>
      </c>
      <c r="X120" s="288">
        <f>SUM(X108:X119)</f>
        <v>0</v>
      </c>
      <c r="Y120" s="288">
        <f>SUM(Y108:Y119)</f>
        <v>0</v>
      </c>
      <c r="Z120" s="288">
        <f t="shared" si="20"/>
        <v>0</v>
      </c>
      <c r="AA120" s="288">
        <f t="shared" si="20"/>
        <v>1160000</v>
      </c>
      <c r="AB120" s="288">
        <f>SUM(AB108:AB119)</f>
        <v>0</v>
      </c>
      <c r="AC120" s="288">
        <f>SUM(AC108:AC119)</f>
        <v>0</v>
      </c>
      <c r="AD120" s="288">
        <f>SUM(AD108:AD119)</f>
        <v>0</v>
      </c>
      <c r="AE120" s="288">
        <f>SUM(AE108:AE119)</f>
        <v>0</v>
      </c>
      <c r="AF120" s="288">
        <f t="shared" si="20"/>
        <v>0</v>
      </c>
      <c r="AG120" s="288">
        <f t="shared" si="20"/>
        <v>0</v>
      </c>
      <c r="AH120" s="289">
        <f t="shared" si="19"/>
        <v>1160000</v>
      </c>
      <c r="AJ120" s="156"/>
      <c r="AK120" s="156"/>
      <c r="AL120" s="156"/>
      <c r="AM120" s="156"/>
      <c r="AN120" s="156"/>
      <c r="AO120" s="156"/>
      <c r="AP120" s="156"/>
      <c r="AQ120" s="156"/>
      <c r="AR120" s="156"/>
    </row>
    <row r="121" spans="1:44" ht="15">
      <c r="A121" s="246" t="s">
        <v>474</v>
      </c>
      <c r="B121" s="235" t="s">
        <v>257</v>
      </c>
      <c r="C121" s="267">
        <f>SUM(C67,C120,C107,C104,C97,C95,C88,C84)</f>
        <v>0</v>
      </c>
      <c r="D121" s="267">
        <f>SUM(D67,D120,D107,D104,D97,D95,D88,D84)</f>
        <v>0</v>
      </c>
      <c r="E121" s="267">
        <f>SUM(E67,E120,E107,E104,E97,E95,E88,E84)</f>
        <v>0</v>
      </c>
      <c r="F121" s="267">
        <f>SUM(F67,F120,F107,F104,F97,F95,F88,F84)</f>
        <v>0</v>
      </c>
      <c r="G121" s="267">
        <f aca="true" t="shared" si="21" ref="G121:AG121">SUM(G67,G120,G107,G104,G97,G95,G88,G84)</f>
        <v>0</v>
      </c>
      <c r="H121" s="267">
        <f t="shared" si="21"/>
        <v>0</v>
      </c>
      <c r="I121" s="267">
        <f t="shared" si="21"/>
        <v>0</v>
      </c>
      <c r="J121" s="267">
        <f t="shared" si="21"/>
        <v>0</v>
      </c>
      <c r="K121" s="267">
        <f>SUM(K67,K120,K107,K104,K97,K95,K88,K84)</f>
        <v>0</v>
      </c>
      <c r="L121" s="267">
        <f t="shared" si="21"/>
        <v>0</v>
      </c>
      <c r="M121" s="267">
        <f t="shared" si="21"/>
        <v>0</v>
      </c>
      <c r="N121" s="267">
        <f t="shared" si="21"/>
        <v>0</v>
      </c>
      <c r="O121" s="267">
        <f>SUM(O67,O120,O107,O104,O97,O95,O88,O84)</f>
        <v>0</v>
      </c>
      <c r="P121" s="267">
        <f>SUM(P67,P120,P107,P104,P97,P95,P88,P84)</f>
        <v>0</v>
      </c>
      <c r="Q121" s="267">
        <f>SUM(Q67,Q120,Q107,Q104,Q97,Q95,Q88,Q84)</f>
        <v>0</v>
      </c>
      <c r="R121" s="267">
        <f t="shared" si="21"/>
        <v>0</v>
      </c>
      <c r="S121" s="267">
        <f t="shared" si="21"/>
        <v>0</v>
      </c>
      <c r="T121" s="267">
        <f t="shared" si="21"/>
        <v>0</v>
      </c>
      <c r="U121" s="288">
        <f>SUM(U67,U120,U107,U104,U97,U95,U88,U84)</f>
        <v>0</v>
      </c>
      <c r="V121" s="288">
        <f>SUM(V67,V120,V107,V104,V97,V95,V88,V84)</f>
        <v>0</v>
      </c>
      <c r="W121" s="288">
        <f>SUM(W67,W120,W107,W104,W97,W95,W88,W84)</f>
        <v>0</v>
      </c>
      <c r="X121" s="288">
        <f>SUM(X67,X120,X107,X104,X97,X95,X88,X84)</f>
        <v>0</v>
      </c>
      <c r="Y121" s="288">
        <f>SUM(Y67,Y120,Y107,Y104,Y97,Y95,Y88,Y84)</f>
        <v>0</v>
      </c>
      <c r="Z121" s="288">
        <f t="shared" si="21"/>
        <v>0</v>
      </c>
      <c r="AA121" s="288">
        <f t="shared" si="21"/>
        <v>1160000</v>
      </c>
      <c r="AB121" s="288">
        <f>SUM(AB67,AB120,AB107,AB104,AB97,AB95,AB88,AB84)</f>
        <v>0</v>
      </c>
      <c r="AC121" s="288">
        <f>SUM(AC67,AC120,AC107,AC104,AC97,AC95,AC88,AC84)</f>
        <v>0</v>
      </c>
      <c r="AD121" s="288">
        <f>SUM(AD67,AD120,AD107,AD104,AD97,AD95,AD88,AD84)</f>
        <v>0</v>
      </c>
      <c r="AE121" s="288">
        <f>SUM(AE67,AE120,AE107,AE104,AE97,AE95,AE88,AE84)</f>
        <v>0</v>
      </c>
      <c r="AF121" s="288">
        <f t="shared" si="21"/>
        <v>0</v>
      </c>
      <c r="AG121" s="288">
        <f t="shared" si="21"/>
        <v>0</v>
      </c>
      <c r="AH121" s="289">
        <f t="shared" si="19"/>
        <v>1160000</v>
      </c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</row>
    <row r="122" spans="1:44" ht="15" hidden="1">
      <c r="A122" s="238" t="s">
        <v>826</v>
      </c>
      <c r="B122" s="233" t="s">
        <v>258</v>
      </c>
      <c r="C122" s="267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88"/>
      <c r="V122" s="288"/>
      <c r="W122" s="288"/>
      <c r="X122" s="288"/>
      <c r="Y122" s="288"/>
      <c r="Z122" s="288"/>
      <c r="AA122" s="288"/>
      <c r="AB122" s="288"/>
      <c r="AC122" s="288"/>
      <c r="AD122" s="288"/>
      <c r="AE122" s="288"/>
      <c r="AF122" s="288"/>
      <c r="AG122" s="288"/>
      <c r="AH122" s="289">
        <f t="shared" si="19"/>
        <v>0</v>
      </c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</row>
    <row r="123" spans="1:44" ht="15" hidden="1">
      <c r="A123" s="247" t="s">
        <v>827</v>
      </c>
      <c r="B123" s="231" t="s">
        <v>258</v>
      </c>
      <c r="C123" s="267"/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88"/>
      <c r="V123" s="288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8"/>
      <c r="AH123" s="289">
        <f t="shared" si="19"/>
        <v>0</v>
      </c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</row>
    <row r="124" spans="1:44" ht="15" hidden="1">
      <c r="A124" s="238" t="s">
        <v>259</v>
      </c>
      <c r="B124" s="233" t="s">
        <v>260</v>
      </c>
      <c r="C124" s="267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88"/>
      <c r="V124" s="288"/>
      <c r="W124" s="288"/>
      <c r="X124" s="288"/>
      <c r="Y124" s="288"/>
      <c r="Z124" s="288"/>
      <c r="AA124" s="288"/>
      <c r="AB124" s="288"/>
      <c r="AC124" s="288"/>
      <c r="AD124" s="288"/>
      <c r="AE124" s="288"/>
      <c r="AF124" s="288"/>
      <c r="AG124" s="288"/>
      <c r="AH124" s="289">
        <f t="shared" si="19"/>
        <v>0</v>
      </c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</row>
    <row r="125" spans="1:44" ht="22.5" hidden="1">
      <c r="A125" s="238" t="s">
        <v>261</v>
      </c>
      <c r="B125" s="233" t="s">
        <v>262</v>
      </c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88"/>
      <c r="V125" s="288"/>
      <c r="W125" s="288"/>
      <c r="X125" s="288"/>
      <c r="Y125" s="288"/>
      <c r="Z125" s="288"/>
      <c r="AA125" s="288"/>
      <c r="AB125" s="288"/>
      <c r="AC125" s="288"/>
      <c r="AD125" s="288"/>
      <c r="AE125" s="288"/>
      <c r="AF125" s="288"/>
      <c r="AG125" s="288"/>
      <c r="AH125" s="289">
        <f t="shared" si="19"/>
        <v>0</v>
      </c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</row>
    <row r="126" spans="1:44" ht="15" hidden="1">
      <c r="A126" s="240" t="s">
        <v>31</v>
      </c>
      <c r="B126" s="229" t="s">
        <v>263</v>
      </c>
      <c r="C126" s="267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88"/>
      <c r="V126" s="288"/>
      <c r="W126" s="288"/>
      <c r="X126" s="288"/>
      <c r="Y126" s="288"/>
      <c r="Z126" s="288"/>
      <c r="AA126" s="288"/>
      <c r="AB126" s="288"/>
      <c r="AC126" s="288"/>
      <c r="AD126" s="288"/>
      <c r="AE126" s="288"/>
      <c r="AF126" s="288"/>
      <c r="AG126" s="288"/>
      <c r="AH126" s="289">
        <f t="shared" si="19"/>
        <v>0</v>
      </c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</row>
    <row r="127" spans="1:44" ht="15" hidden="1">
      <c r="A127" s="240" t="s">
        <v>32</v>
      </c>
      <c r="B127" s="229" t="s">
        <v>263</v>
      </c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88"/>
      <c r="V127" s="288"/>
      <c r="W127" s="288"/>
      <c r="X127" s="288"/>
      <c r="Y127" s="288"/>
      <c r="Z127" s="288"/>
      <c r="AA127" s="288"/>
      <c r="AB127" s="288"/>
      <c r="AC127" s="288"/>
      <c r="AD127" s="288"/>
      <c r="AE127" s="288"/>
      <c r="AF127" s="288"/>
      <c r="AG127" s="288"/>
      <c r="AH127" s="289">
        <f t="shared" si="19"/>
        <v>0</v>
      </c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</row>
    <row r="128" spans="1:44" ht="25.5" hidden="1">
      <c r="A128" s="240" t="s">
        <v>33</v>
      </c>
      <c r="B128" s="229" t="s">
        <v>263</v>
      </c>
      <c r="C128" s="267"/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88"/>
      <c r="V128" s="288"/>
      <c r="W128" s="288"/>
      <c r="X128" s="288"/>
      <c r="Y128" s="288"/>
      <c r="Z128" s="288"/>
      <c r="AA128" s="288"/>
      <c r="AB128" s="288"/>
      <c r="AC128" s="288"/>
      <c r="AD128" s="288"/>
      <c r="AE128" s="288"/>
      <c r="AF128" s="288"/>
      <c r="AG128" s="288"/>
      <c r="AH128" s="289">
        <f t="shared" si="19"/>
        <v>0</v>
      </c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</row>
    <row r="129" spans="1:44" ht="15" hidden="1">
      <c r="A129" s="240" t="s">
        <v>34</v>
      </c>
      <c r="B129" s="229" t="s">
        <v>263</v>
      </c>
      <c r="C129" s="267"/>
      <c r="D129" s="267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88"/>
      <c r="V129" s="288"/>
      <c r="W129" s="288"/>
      <c r="X129" s="288"/>
      <c r="Y129" s="288"/>
      <c r="Z129" s="288"/>
      <c r="AA129" s="288"/>
      <c r="AB129" s="288"/>
      <c r="AC129" s="288"/>
      <c r="AD129" s="288"/>
      <c r="AE129" s="288"/>
      <c r="AF129" s="288"/>
      <c r="AG129" s="288"/>
      <c r="AH129" s="289">
        <f t="shared" si="19"/>
        <v>0</v>
      </c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</row>
    <row r="130" spans="1:44" ht="15" hidden="1">
      <c r="A130" s="240" t="s">
        <v>35</v>
      </c>
      <c r="B130" s="229" t="s">
        <v>263</v>
      </c>
      <c r="C130" s="267"/>
      <c r="D130" s="267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88"/>
      <c r="V130" s="288"/>
      <c r="W130" s="288"/>
      <c r="X130" s="288"/>
      <c r="Y130" s="288"/>
      <c r="Z130" s="288"/>
      <c r="AA130" s="288"/>
      <c r="AB130" s="288"/>
      <c r="AC130" s="288"/>
      <c r="AD130" s="288"/>
      <c r="AE130" s="288"/>
      <c r="AF130" s="288"/>
      <c r="AG130" s="288"/>
      <c r="AH130" s="289">
        <f t="shared" si="19"/>
        <v>0</v>
      </c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</row>
    <row r="131" spans="1:44" ht="15" hidden="1">
      <c r="A131" s="240" t="s">
        <v>36</v>
      </c>
      <c r="B131" s="229" t="s">
        <v>263</v>
      </c>
      <c r="C131" s="267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88"/>
      <c r="V131" s="288"/>
      <c r="W131" s="288"/>
      <c r="X131" s="288"/>
      <c r="Y131" s="288"/>
      <c r="Z131" s="288"/>
      <c r="AA131" s="288"/>
      <c r="AB131" s="288"/>
      <c r="AC131" s="288"/>
      <c r="AD131" s="288"/>
      <c r="AE131" s="288"/>
      <c r="AF131" s="288"/>
      <c r="AG131" s="288"/>
      <c r="AH131" s="289">
        <f t="shared" si="19"/>
        <v>0</v>
      </c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</row>
    <row r="132" spans="1:44" ht="25.5" hidden="1">
      <c r="A132" s="240" t="s">
        <v>37</v>
      </c>
      <c r="B132" s="229" t="s">
        <v>263</v>
      </c>
      <c r="C132" s="267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88"/>
      <c r="V132" s="288"/>
      <c r="W132" s="288"/>
      <c r="X132" s="288"/>
      <c r="Y132" s="288"/>
      <c r="Z132" s="288"/>
      <c r="AA132" s="288"/>
      <c r="AB132" s="288"/>
      <c r="AC132" s="288"/>
      <c r="AD132" s="288"/>
      <c r="AE132" s="288"/>
      <c r="AF132" s="288"/>
      <c r="AG132" s="288"/>
      <c r="AH132" s="289">
        <f t="shared" si="19"/>
        <v>0</v>
      </c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</row>
    <row r="133" spans="1:44" ht="15" hidden="1">
      <c r="A133" s="240" t="s">
        <v>38</v>
      </c>
      <c r="B133" s="229" t="s">
        <v>263</v>
      </c>
      <c r="C133" s="267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88"/>
      <c r="V133" s="288"/>
      <c r="W133" s="288"/>
      <c r="X133" s="288"/>
      <c r="Y133" s="288"/>
      <c r="Z133" s="288"/>
      <c r="AA133" s="288"/>
      <c r="AB133" s="288"/>
      <c r="AC133" s="288"/>
      <c r="AD133" s="288"/>
      <c r="AE133" s="288"/>
      <c r="AF133" s="288"/>
      <c r="AG133" s="288"/>
      <c r="AH133" s="289">
        <f t="shared" si="19"/>
        <v>0</v>
      </c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</row>
    <row r="134" spans="1:44" ht="25.5" hidden="1">
      <c r="A134" s="240" t="s">
        <v>39</v>
      </c>
      <c r="B134" s="229" t="s">
        <v>263</v>
      </c>
      <c r="C134" s="267"/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9">
        <f t="shared" si="19"/>
        <v>0</v>
      </c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</row>
    <row r="135" spans="1:44" ht="25.5" hidden="1">
      <c r="A135" s="240" t="s">
        <v>40</v>
      </c>
      <c r="B135" s="229" t="s">
        <v>263</v>
      </c>
      <c r="C135" s="267"/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88"/>
      <c r="V135" s="288"/>
      <c r="W135" s="288"/>
      <c r="X135" s="288"/>
      <c r="Y135" s="288"/>
      <c r="Z135" s="288"/>
      <c r="AA135" s="288"/>
      <c r="AB135" s="288"/>
      <c r="AC135" s="288"/>
      <c r="AD135" s="288"/>
      <c r="AE135" s="288"/>
      <c r="AF135" s="288"/>
      <c r="AG135" s="288"/>
      <c r="AH135" s="289">
        <f t="shared" si="19"/>
        <v>0</v>
      </c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</row>
    <row r="136" spans="1:44" ht="22.5" hidden="1">
      <c r="A136" s="238" t="s">
        <v>475</v>
      </c>
      <c r="B136" s="233" t="s">
        <v>263</v>
      </c>
      <c r="C136" s="267">
        <f aca="true" t="shared" si="22" ref="C136:S136">SUM(C126:C135)</f>
        <v>0</v>
      </c>
      <c r="D136" s="267">
        <f t="shared" si="22"/>
        <v>0</v>
      </c>
      <c r="E136" s="267">
        <f t="shared" si="22"/>
        <v>0</v>
      </c>
      <c r="F136" s="267">
        <f t="shared" si="22"/>
        <v>0</v>
      </c>
      <c r="G136" s="267">
        <f t="shared" si="22"/>
        <v>0</v>
      </c>
      <c r="H136" s="267">
        <f t="shared" si="22"/>
        <v>0</v>
      </c>
      <c r="I136" s="267">
        <f t="shared" si="22"/>
        <v>0</v>
      </c>
      <c r="J136" s="267">
        <f t="shared" si="22"/>
        <v>0</v>
      </c>
      <c r="K136" s="267">
        <f t="shared" si="22"/>
        <v>0</v>
      </c>
      <c r="L136" s="267">
        <f t="shared" si="22"/>
        <v>0</v>
      </c>
      <c r="M136" s="267">
        <f t="shared" si="22"/>
        <v>0</v>
      </c>
      <c r="N136" s="267">
        <f t="shared" si="22"/>
        <v>0</v>
      </c>
      <c r="O136" s="267">
        <f t="shared" si="22"/>
        <v>0</v>
      </c>
      <c r="P136" s="267">
        <f t="shared" si="22"/>
        <v>0</v>
      </c>
      <c r="Q136" s="267">
        <f t="shared" si="22"/>
        <v>0</v>
      </c>
      <c r="R136" s="267">
        <f t="shared" si="22"/>
        <v>0</v>
      </c>
      <c r="S136" s="267">
        <f t="shared" si="22"/>
        <v>0</v>
      </c>
      <c r="T136" s="267"/>
      <c r="U136" s="288">
        <f aca="true" t="shared" si="23" ref="U136:AG136">SUM(U126:U135)</f>
        <v>0</v>
      </c>
      <c r="V136" s="288">
        <f t="shared" si="23"/>
        <v>0</v>
      </c>
      <c r="W136" s="288">
        <f t="shared" si="23"/>
        <v>0</v>
      </c>
      <c r="X136" s="288">
        <f t="shared" si="23"/>
        <v>0</v>
      </c>
      <c r="Y136" s="288">
        <f t="shared" si="23"/>
        <v>0</v>
      </c>
      <c r="Z136" s="288">
        <f t="shared" si="23"/>
        <v>0</v>
      </c>
      <c r="AA136" s="288">
        <f t="shared" si="23"/>
        <v>0</v>
      </c>
      <c r="AB136" s="288">
        <f t="shared" si="23"/>
        <v>0</v>
      </c>
      <c r="AC136" s="288">
        <f t="shared" si="23"/>
        <v>0</v>
      </c>
      <c r="AD136" s="288">
        <f t="shared" si="23"/>
        <v>0</v>
      </c>
      <c r="AE136" s="288">
        <f t="shared" si="23"/>
        <v>0</v>
      </c>
      <c r="AF136" s="288">
        <f t="shared" si="23"/>
        <v>0</v>
      </c>
      <c r="AG136" s="288">
        <f t="shared" si="23"/>
        <v>0</v>
      </c>
      <c r="AH136" s="289">
        <f t="shared" si="19"/>
        <v>0</v>
      </c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</row>
    <row r="137" spans="1:44" ht="15" hidden="1">
      <c r="A137" s="240" t="s">
        <v>31</v>
      </c>
      <c r="B137" s="229" t="s">
        <v>264</v>
      </c>
      <c r="C137" s="267"/>
      <c r="D137" s="267"/>
      <c r="E137" s="267"/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67"/>
      <c r="U137" s="288"/>
      <c r="V137" s="288"/>
      <c r="W137" s="288"/>
      <c r="X137" s="288"/>
      <c r="Y137" s="288"/>
      <c r="Z137" s="288"/>
      <c r="AA137" s="288"/>
      <c r="AB137" s="288"/>
      <c r="AC137" s="288"/>
      <c r="AD137" s="288"/>
      <c r="AE137" s="288"/>
      <c r="AF137" s="288"/>
      <c r="AG137" s="288"/>
      <c r="AH137" s="289">
        <f t="shared" si="19"/>
        <v>0</v>
      </c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</row>
    <row r="138" spans="1:44" ht="15" hidden="1">
      <c r="A138" s="240" t="s">
        <v>32</v>
      </c>
      <c r="B138" s="229" t="s">
        <v>264</v>
      </c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88"/>
      <c r="V138" s="288"/>
      <c r="W138" s="288"/>
      <c r="X138" s="288"/>
      <c r="Y138" s="288"/>
      <c r="Z138" s="288"/>
      <c r="AA138" s="288"/>
      <c r="AB138" s="288"/>
      <c r="AC138" s="288"/>
      <c r="AD138" s="288"/>
      <c r="AE138" s="288"/>
      <c r="AF138" s="288"/>
      <c r="AG138" s="288"/>
      <c r="AH138" s="289">
        <f t="shared" si="19"/>
        <v>0</v>
      </c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</row>
    <row r="139" spans="1:44" ht="25.5" hidden="1">
      <c r="A139" s="240" t="s">
        <v>33</v>
      </c>
      <c r="B139" s="229" t="s">
        <v>264</v>
      </c>
      <c r="C139" s="267"/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288"/>
      <c r="V139" s="288"/>
      <c r="W139" s="288"/>
      <c r="X139" s="288"/>
      <c r="Y139" s="288"/>
      <c r="Z139" s="288"/>
      <c r="AA139" s="288"/>
      <c r="AB139" s="288"/>
      <c r="AC139" s="288"/>
      <c r="AD139" s="288"/>
      <c r="AE139" s="288"/>
      <c r="AF139" s="288"/>
      <c r="AG139" s="288"/>
      <c r="AH139" s="289">
        <f t="shared" si="19"/>
        <v>0</v>
      </c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</row>
    <row r="140" spans="1:44" ht="15" hidden="1">
      <c r="A140" s="240" t="s">
        <v>34</v>
      </c>
      <c r="B140" s="229" t="s">
        <v>264</v>
      </c>
      <c r="C140" s="267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88"/>
      <c r="V140" s="288"/>
      <c r="W140" s="288"/>
      <c r="X140" s="288"/>
      <c r="Y140" s="288"/>
      <c r="Z140" s="288"/>
      <c r="AA140" s="288"/>
      <c r="AB140" s="288"/>
      <c r="AC140" s="288"/>
      <c r="AD140" s="288"/>
      <c r="AE140" s="288"/>
      <c r="AF140" s="288"/>
      <c r="AG140" s="288"/>
      <c r="AH140" s="289">
        <f t="shared" si="19"/>
        <v>0</v>
      </c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</row>
    <row r="141" spans="1:44" ht="15" hidden="1">
      <c r="A141" s="240" t="s">
        <v>35</v>
      </c>
      <c r="B141" s="229" t="s">
        <v>264</v>
      </c>
      <c r="C141" s="267"/>
      <c r="D141" s="267"/>
      <c r="E141" s="267"/>
      <c r="F141" s="267"/>
      <c r="G141" s="267"/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67"/>
      <c r="S141" s="267"/>
      <c r="T141" s="267"/>
      <c r="U141" s="288"/>
      <c r="V141" s="288"/>
      <c r="W141" s="288"/>
      <c r="X141" s="288"/>
      <c r="Y141" s="288"/>
      <c r="Z141" s="288"/>
      <c r="AA141" s="288"/>
      <c r="AB141" s="288"/>
      <c r="AC141" s="288"/>
      <c r="AD141" s="288"/>
      <c r="AE141" s="288"/>
      <c r="AF141" s="288"/>
      <c r="AG141" s="288"/>
      <c r="AH141" s="289">
        <f t="shared" si="19"/>
        <v>0</v>
      </c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</row>
    <row r="142" spans="1:44" ht="15" hidden="1">
      <c r="A142" s="240" t="s">
        <v>36</v>
      </c>
      <c r="B142" s="229" t="s">
        <v>264</v>
      </c>
      <c r="C142" s="267"/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F142" s="288"/>
      <c r="AG142" s="288"/>
      <c r="AH142" s="289">
        <f t="shared" si="19"/>
        <v>0</v>
      </c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</row>
    <row r="143" spans="1:44" ht="25.5" hidden="1">
      <c r="A143" s="240" t="s">
        <v>37</v>
      </c>
      <c r="B143" s="229" t="s">
        <v>264</v>
      </c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88"/>
      <c r="V143" s="288"/>
      <c r="W143" s="288"/>
      <c r="X143" s="288"/>
      <c r="Y143" s="288"/>
      <c r="Z143" s="288"/>
      <c r="AA143" s="288"/>
      <c r="AB143" s="288"/>
      <c r="AC143" s="288"/>
      <c r="AD143" s="288"/>
      <c r="AE143" s="288"/>
      <c r="AF143" s="288"/>
      <c r="AG143" s="288"/>
      <c r="AH143" s="289">
        <f t="shared" si="19"/>
        <v>0</v>
      </c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</row>
    <row r="144" spans="1:44" ht="15" hidden="1">
      <c r="A144" s="240" t="s">
        <v>38</v>
      </c>
      <c r="B144" s="229" t="s">
        <v>264</v>
      </c>
      <c r="C144" s="267"/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88"/>
      <c r="V144" s="288"/>
      <c r="W144" s="288"/>
      <c r="X144" s="288"/>
      <c r="Y144" s="288"/>
      <c r="Z144" s="288"/>
      <c r="AA144" s="288"/>
      <c r="AB144" s="288"/>
      <c r="AC144" s="288"/>
      <c r="AD144" s="288"/>
      <c r="AE144" s="288"/>
      <c r="AF144" s="288"/>
      <c r="AG144" s="288"/>
      <c r="AH144" s="289">
        <f t="shared" si="19"/>
        <v>0</v>
      </c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</row>
    <row r="145" spans="1:44" ht="25.5" hidden="1">
      <c r="A145" s="240" t="s">
        <v>39</v>
      </c>
      <c r="B145" s="229" t="s">
        <v>264</v>
      </c>
      <c r="C145" s="267"/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67"/>
      <c r="U145" s="288"/>
      <c r="V145" s="288"/>
      <c r="W145" s="288"/>
      <c r="X145" s="288"/>
      <c r="Y145" s="288"/>
      <c r="Z145" s="288"/>
      <c r="AA145" s="288"/>
      <c r="AB145" s="288"/>
      <c r="AC145" s="288"/>
      <c r="AD145" s="288"/>
      <c r="AE145" s="288"/>
      <c r="AF145" s="288"/>
      <c r="AG145" s="288"/>
      <c r="AH145" s="289">
        <f t="shared" si="19"/>
        <v>0</v>
      </c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</row>
    <row r="146" spans="1:44" ht="25.5" hidden="1">
      <c r="A146" s="240" t="s">
        <v>40</v>
      </c>
      <c r="B146" s="229" t="s">
        <v>264</v>
      </c>
      <c r="C146" s="267"/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67"/>
      <c r="S146" s="267"/>
      <c r="T146" s="267"/>
      <c r="U146" s="288"/>
      <c r="V146" s="288"/>
      <c r="W146" s="288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9">
        <f t="shared" si="19"/>
        <v>0</v>
      </c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</row>
    <row r="147" spans="1:44" ht="22.5">
      <c r="A147" s="238" t="s">
        <v>476</v>
      </c>
      <c r="B147" s="233" t="s">
        <v>264</v>
      </c>
      <c r="C147" s="267">
        <f>SUM(C137:C146)</f>
        <v>0</v>
      </c>
      <c r="D147" s="267">
        <f>SUM(D137:D146)</f>
        <v>0</v>
      </c>
      <c r="E147" s="267">
        <f>SUM(E137:E146)</f>
        <v>0</v>
      </c>
      <c r="F147" s="267">
        <f>SUM(F137:F146)</f>
        <v>0</v>
      </c>
      <c r="G147" s="267">
        <f aca="true" t="shared" si="24" ref="G147:AG147">SUM(G137:G146)</f>
        <v>0</v>
      </c>
      <c r="H147" s="267">
        <f t="shared" si="24"/>
        <v>0</v>
      </c>
      <c r="I147" s="267">
        <f t="shared" si="24"/>
        <v>0</v>
      </c>
      <c r="J147" s="267">
        <f t="shared" si="24"/>
        <v>0</v>
      </c>
      <c r="K147" s="267">
        <f>SUM(K137:K146)</f>
        <v>0</v>
      </c>
      <c r="L147" s="267">
        <f t="shared" si="24"/>
        <v>0</v>
      </c>
      <c r="M147" s="267">
        <f t="shared" si="24"/>
        <v>0</v>
      </c>
      <c r="N147" s="267">
        <f t="shared" si="24"/>
        <v>0</v>
      </c>
      <c r="O147" s="267">
        <f>SUM(O137:O146)</f>
        <v>0</v>
      </c>
      <c r="P147" s="267">
        <f>SUM(P137:P146)</f>
        <v>0</v>
      </c>
      <c r="Q147" s="267">
        <f>SUM(Q137:Q146)</f>
        <v>0</v>
      </c>
      <c r="R147" s="267">
        <f t="shared" si="24"/>
        <v>0</v>
      </c>
      <c r="S147" s="267">
        <f t="shared" si="24"/>
        <v>0</v>
      </c>
      <c r="T147" s="267">
        <f t="shared" si="24"/>
        <v>0</v>
      </c>
      <c r="U147" s="288">
        <f>SUM(U137:U146)</f>
        <v>0</v>
      </c>
      <c r="V147" s="288">
        <f>SUM(V137:V146)</f>
        <v>0</v>
      </c>
      <c r="W147" s="288">
        <f>SUM(W137:W146)</f>
        <v>0</v>
      </c>
      <c r="X147" s="288">
        <f>SUM(X137:X146)</f>
        <v>0</v>
      </c>
      <c r="Y147" s="288">
        <f>SUM(Y137:Y146)</f>
        <v>0</v>
      </c>
      <c r="Z147" s="288">
        <f t="shared" si="24"/>
        <v>0</v>
      </c>
      <c r="AA147" s="288">
        <f t="shared" si="24"/>
        <v>0</v>
      </c>
      <c r="AB147" s="288">
        <f>SUM(AB137:AB146)</f>
        <v>0</v>
      </c>
      <c r="AC147" s="288">
        <f>SUM(AC137:AC146)</f>
        <v>0</v>
      </c>
      <c r="AD147" s="288">
        <f>SUM(AD137:AD146)</f>
        <v>0</v>
      </c>
      <c r="AE147" s="288">
        <f>SUM(AE137:AE146)</f>
        <v>0</v>
      </c>
      <c r="AF147" s="288">
        <f t="shared" si="24"/>
        <v>0</v>
      </c>
      <c r="AG147" s="288">
        <f t="shared" si="24"/>
        <v>0</v>
      </c>
      <c r="AH147" s="289">
        <f t="shared" si="19"/>
        <v>0</v>
      </c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</row>
    <row r="148" spans="1:44" ht="15">
      <c r="A148" s="240" t="s">
        <v>31</v>
      </c>
      <c r="B148" s="229" t="s">
        <v>265</v>
      </c>
      <c r="C148" s="267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88"/>
      <c r="V148" s="288"/>
      <c r="W148" s="288"/>
      <c r="X148" s="288">
        <v>500000</v>
      </c>
      <c r="Y148" s="288"/>
      <c r="Z148" s="288"/>
      <c r="AA148" s="288"/>
      <c r="AB148" s="288"/>
      <c r="AC148" s="288"/>
      <c r="AD148" s="288"/>
      <c r="AE148" s="288"/>
      <c r="AF148" s="288"/>
      <c r="AG148" s="288"/>
      <c r="AH148" s="289">
        <f t="shared" si="19"/>
        <v>500000</v>
      </c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</row>
    <row r="149" spans="1:44" ht="15">
      <c r="A149" s="240" t="s">
        <v>32</v>
      </c>
      <c r="B149" s="229" t="s">
        <v>265</v>
      </c>
      <c r="C149" s="267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67"/>
      <c r="S149" s="267"/>
      <c r="T149" s="267"/>
      <c r="U149" s="288"/>
      <c r="V149" s="288"/>
      <c r="W149" s="288"/>
      <c r="X149" s="288"/>
      <c r="Y149" s="288"/>
      <c r="Z149" s="288"/>
      <c r="AA149" s="288"/>
      <c r="AB149" s="288"/>
      <c r="AC149" s="288"/>
      <c r="AD149" s="288"/>
      <c r="AE149" s="288"/>
      <c r="AF149" s="288"/>
      <c r="AG149" s="288"/>
      <c r="AH149" s="289">
        <f t="shared" si="19"/>
        <v>0</v>
      </c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</row>
    <row r="150" spans="1:44" ht="25.5">
      <c r="A150" s="240" t="s">
        <v>33</v>
      </c>
      <c r="B150" s="229" t="s">
        <v>265</v>
      </c>
      <c r="C150" s="267"/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88"/>
      <c r="V150" s="288"/>
      <c r="W150" s="288"/>
      <c r="X150" s="288"/>
      <c r="Y150" s="288"/>
      <c r="Z150" s="288"/>
      <c r="AA150" s="288"/>
      <c r="AB150" s="288"/>
      <c r="AC150" s="288"/>
      <c r="AD150" s="288"/>
      <c r="AE150" s="288"/>
      <c r="AF150" s="288"/>
      <c r="AG150" s="288"/>
      <c r="AH150" s="289">
        <f t="shared" si="19"/>
        <v>0</v>
      </c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</row>
    <row r="151" spans="1:44" ht="15">
      <c r="A151" s="240" t="s">
        <v>34</v>
      </c>
      <c r="B151" s="229" t="s">
        <v>265</v>
      </c>
      <c r="C151" s="267"/>
      <c r="D151" s="267"/>
      <c r="E151" s="267"/>
      <c r="F151" s="267"/>
      <c r="G151" s="267"/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7"/>
      <c r="T151" s="267"/>
      <c r="U151" s="288"/>
      <c r="V151" s="288"/>
      <c r="W151" s="288"/>
      <c r="X151" s="288"/>
      <c r="Y151" s="288"/>
      <c r="Z151" s="288"/>
      <c r="AA151" s="288"/>
      <c r="AB151" s="288"/>
      <c r="AC151" s="288"/>
      <c r="AD151" s="288"/>
      <c r="AE151" s="288"/>
      <c r="AF151" s="288"/>
      <c r="AG151" s="288"/>
      <c r="AH151" s="289">
        <f t="shared" si="19"/>
        <v>0</v>
      </c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</row>
    <row r="152" spans="1:44" ht="15">
      <c r="A152" s="240" t="s">
        <v>35</v>
      </c>
      <c r="B152" s="229" t="s">
        <v>265</v>
      </c>
      <c r="C152" s="267"/>
      <c r="D152" s="267"/>
      <c r="E152" s="267"/>
      <c r="F152" s="267"/>
      <c r="G152" s="267"/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67"/>
      <c r="U152" s="288"/>
      <c r="V152" s="288"/>
      <c r="W152" s="288"/>
      <c r="X152" s="288"/>
      <c r="Y152" s="288"/>
      <c r="Z152" s="288"/>
      <c r="AA152" s="288"/>
      <c r="AB152" s="288"/>
      <c r="AC152" s="288"/>
      <c r="AD152" s="288"/>
      <c r="AE152" s="288"/>
      <c r="AF152" s="288"/>
      <c r="AG152" s="288"/>
      <c r="AH152" s="289">
        <f t="shared" si="19"/>
        <v>0</v>
      </c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</row>
    <row r="153" spans="1:44" ht="15">
      <c r="A153" s="240" t="s">
        <v>36</v>
      </c>
      <c r="B153" s="229" t="s">
        <v>265</v>
      </c>
      <c r="C153" s="267"/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88"/>
      <c r="V153" s="288"/>
      <c r="W153" s="288"/>
      <c r="X153" s="288"/>
      <c r="Y153" s="288"/>
      <c r="Z153" s="288"/>
      <c r="AA153" s="288"/>
      <c r="AB153" s="288"/>
      <c r="AC153" s="288"/>
      <c r="AD153" s="288"/>
      <c r="AE153" s="288"/>
      <c r="AF153" s="288"/>
      <c r="AG153" s="288"/>
      <c r="AH153" s="289">
        <f t="shared" si="19"/>
        <v>0</v>
      </c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</row>
    <row r="154" spans="1:44" ht="25.5">
      <c r="A154" s="240" t="s">
        <v>37</v>
      </c>
      <c r="B154" s="229" t="s">
        <v>265</v>
      </c>
      <c r="C154" s="267"/>
      <c r="D154" s="267"/>
      <c r="E154" s="267"/>
      <c r="F154" s="267"/>
      <c r="G154" s="267"/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88"/>
      <c r="V154" s="288"/>
      <c r="W154" s="288"/>
      <c r="X154" s="288"/>
      <c r="Y154" s="288"/>
      <c r="Z154" s="288">
        <v>41210065</v>
      </c>
      <c r="AA154" s="288"/>
      <c r="AB154" s="288"/>
      <c r="AC154" s="288"/>
      <c r="AD154" s="288"/>
      <c r="AE154" s="288"/>
      <c r="AF154" s="288"/>
      <c r="AG154" s="288"/>
      <c r="AH154" s="289">
        <f t="shared" si="19"/>
        <v>41210065</v>
      </c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</row>
    <row r="155" spans="1:44" ht="15">
      <c r="A155" s="240" t="s">
        <v>38</v>
      </c>
      <c r="B155" s="229" t="s">
        <v>265</v>
      </c>
      <c r="C155" s="267"/>
      <c r="D155" s="267"/>
      <c r="E155" s="267"/>
      <c r="F155" s="267"/>
      <c r="G155" s="267"/>
      <c r="H155" s="267"/>
      <c r="I155" s="267"/>
      <c r="J155" s="267"/>
      <c r="K155" s="267"/>
      <c r="L155" s="267"/>
      <c r="M155" s="267"/>
      <c r="N155" s="267"/>
      <c r="O155" s="267"/>
      <c r="P155" s="267"/>
      <c r="Q155" s="267"/>
      <c r="R155" s="267"/>
      <c r="S155" s="267"/>
      <c r="T155" s="267"/>
      <c r="U155" s="288"/>
      <c r="V155" s="288"/>
      <c r="W155" s="288"/>
      <c r="X155" s="288"/>
      <c r="Y155" s="288"/>
      <c r="Z155" s="288">
        <v>3074000</v>
      </c>
      <c r="AA155" s="288"/>
      <c r="AB155" s="288"/>
      <c r="AC155" s="288"/>
      <c r="AD155" s="288"/>
      <c r="AE155" s="288"/>
      <c r="AF155" s="288"/>
      <c r="AG155" s="288"/>
      <c r="AH155" s="289">
        <f t="shared" si="19"/>
        <v>3074000</v>
      </c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</row>
    <row r="156" spans="1:44" ht="25.5">
      <c r="A156" s="240" t="s">
        <v>39</v>
      </c>
      <c r="B156" s="229" t="s">
        <v>265</v>
      </c>
      <c r="C156" s="267"/>
      <c r="D156" s="267"/>
      <c r="E156" s="267"/>
      <c r="F156" s="267"/>
      <c r="G156" s="267"/>
      <c r="H156" s="267"/>
      <c r="I156" s="267"/>
      <c r="J156" s="267"/>
      <c r="K156" s="267"/>
      <c r="L156" s="267"/>
      <c r="M156" s="267"/>
      <c r="N156" s="267"/>
      <c r="O156" s="267"/>
      <c r="P156" s="267"/>
      <c r="Q156" s="267"/>
      <c r="R156" s="267"/>
      <c r="S156" s="267"/>
      <c r="T156" s="267"/>
      <c r="U156" s="288"/>
      <c r="V156" s="288"/>
      <c r="W156" s="288"/>
      <c r="X156" s="288"/>
      <c r="Y156" s="288"/>
      <c r="Z156" s="288"/>
      <c r="AA156" s="288"/>
      <c r="AB156" s="288"/>
      <c r="AC156" s="288"/>
      <c r="AD156" s="288"/>
      <c r="AE156" s="288"/>
      <c r="AF156" s="288"/>
      <c r="AG156" s="288"/>
      <c r="AH156" s="289">
        <f t="shared" si="19"/>
        <v>0</v>
      </c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</row>
    <row r="157" spans="1:44" ht="25.5">
      <c r="A157" s="240" t="s">
        <v>40</v>
      </c>
      <c r="B157" s="229" t="s">
        <v>265</v>
      </c>
      <c r="C157" s="267"/>
      <c r="D157" s="267"/>
      <c r="E157" s="267"/>
      <c r="F157" s="267"/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67"/>
      <c r="U157" s="288"/>
      <c r="V157" s="288"/>
      <c r="W157" s="288"/>
      <c r="X157" s="288"/>
      <c r="Y157" s="288"/>
      <c r="Z157" s="288"/>
      <c r="AA157" s="288"/>
      <c r="AB157" s="288"/>
      <c r="AC157" s="288"/>
      <c r="AD157" s="288"/>
      <c r="AE157" s="288"/>
      <c r="AF157" s="288"/>
      <c r="AG157" s="288"/>
      <c r="AH157" s="289">
        <f t="shared" si="19"/>
        <v>0</v>
      </c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</row>
    <row r="158" spans="1:44" ht="22.5">
      <c r="A158" s="238" t="s">
        <v>477</v>
      </c>
      <c r="B158" s="233" t="s">
        <v>265</v>
      </c>
      <c r="C158" s="267">
        <f>SUM(C148:C157)</f>
        <v>0</v>
      </c>
      <c r="D158" s="267">
        <f>SUM(D148:D157)</f>
        <v>0</v>
      </c>
      <c r="E158" s="267">
        <f>SUM(E148:E157)</f>
        <v>0</v>
      </c>
      <c r="F158" s="267">
        <f>SUM(F148:F157)</f>
        <v>0</v>
      </c>
      <c r="G158" s="267">
        <f aca="true" t="shared" si="25" ref="G158:AG158">SUM(G148:G157)</f>
        <v>0</v>
      </c>
      <c r="H158" s="267">
        <f t="shared" si="25"/>
        <v>0</v>
      </c>
      <c r="I158" s="267">
        <f t="shared" si="25"/>
        <v>0</v>
      </c>
      <c r="J158" s="267">
        <f t="shared" si="25"/>
        <v>0</v>
      </c>
      <c r="K158" s="267">
        <f>SUM(K148:K157)</f>
        <v>0</v>
      </c>
      <c r="L158" s="267">
        <f t="shared" si="25"/>
        <v>0</v>
      </c>
      <c r="M158" s="267">
        <f t="shared" si="25"/>
        <v>0</v>
      </c>
      <c r="N158" s="267">
        <f t="shared" si="25"/>
        <v>0</v>
      </c>
      <c r="O158" s="267">
        <f>SUM(O148:O157)</f>
        <v>0</v>
      </c>
      <c r="P158" s="267">
        <f>SUM(P148:P157)</f>
        <v>0</v>
      </c>
      <c r="Q158" s="267">
        <f>SUM(Q148:Q157)</f>
        <v>0</v>
      </c>
      <c r="R158" s="267">
        <f t="shared" si="25"/>
        <v>0</v>
      </c>
      <c r="S158" s="267">
        <f t="shared" si="25"/>
        <v>0</v>
      </c>
      <c r="T158" s="267">
        <f t="shared" si="25"/>
        <v>0</v>
      </c>
      <c r="U158" s="288">
        <f>SUM(U148:U157)</f>
        <v>0</v>
      </c>
      <c r="V158" s="288">
        <f>SUM(V148:V157)</f>
        <v>0</v>
      </c>
      <c r="W158" s="288">
        <f>SUM(W148:W157)</f>
        <v>0</v>
      </c>
      <c r="X158" s="288">
        <f>SUM(X148:X157)</f>
        <v>500000</v>
      </c>
      <c r="Y158" s="288">
        <f>SUM(Y148:Y157)</f>
        <v>0</v>
      </c>
      <c r="Z158" s="288">
        <f t="shared" si="25"/>
        <v>44284065</v>
      </c>
      <c r="AA158" s="288">
        <f t="shared" si="25"/>
        <v>0</v>
      </c>
      <c r="AB158" s="288">
        <f>SUM(AB148:AB157)</f>
        <v>0</v>
      </c>
      <c r="AC158" s="288">
        <f>SUM(AC148:AC157)</f>
        <v>0</v>
      </c>
      <c r="AD158" s="288">
        <f>SUM(AD148:AD157)</f>
        <v>0</v>
      </c>
      <c r="AE158" s="288">
        <f>SUM(AE148:AE157)</f>
        <v>0</v>
      </c>
      <c r="AF158" s="288">
        <f t="shared" si="25"/>
        <v>0</v>
      </c>
      <c r="AG158" s="288">
        <f t="shared" si="25"/>
        <v>0</v>
      </c>
      <c r="AH158" s="289">
        <f t="shared" si="19"/>
        <v>44784065</v>
      </c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</row>
    <row r="159" spans="1:44" ht="22.5" hidden="1">
      <c r="A159" s="238" t="s">
        <v>828</v>
      </c>
      <c r="B159" s="233" t="s">
        <v>266</v>
      </c>
      <c r="C159" s="267"/>
      <c r="D159" s="267"/>
      <c r="E159" s="267"/>
      <c r="F159" s="267"/>
      <c r="G159" s="267"/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88"/>
      <c r="V159" s="288"/>
      <c r="W159" s="288"/>
      <c r="X159" s="288"/>
      <c r="Y159" s="288"/>
      <c r="Z159" s="288"/>
      <c r="AA159" s="288"/>
      <c r="AB159" s="288"/>
      <c r="AC159" s="288"/>
      <c r="AD159" s="288"/>
      <c r="AE159" s="288"/>
      <c r="AF159" s="288"/>
      <c r="AG159" s="288"/>
      <c r="AH159" s="289">
        <f t="shared" si="19"/>
        <v>0</v>
      </c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</row>
    <row r="160" spans="1:44" ht="27" hidden="1">
      <c r="A160" s="247" t="s">
        <v>829</v>
      </c>
      <c r="B160" s="231" t="s">
        <v>266</v>
      </c>
      <c r="C160" s="267"/>
      <c r="D160" s="267"/>
      <c r="E160" s="267"/>
      <c r="F160" s="267"/>
      <c r="G160" s="267"/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88"/>
      <c r="V160" s="288"/>
      <c r="W160" s="288"/>
      <c r="X160" s="288"/>
      <c r="Y160" s="288"/>
      <c r="Z160" s="288"/>
      <c r="AA160" s="288"/>
      <c r="AB160" s="288"/>
      <c r="AC160" s="288"/>
      <c r="AD160" s="288"/>
      <c r="AE160" s="288"/>
      <c r="AF160" s="288"/>
      <c r="AG160" s="288"/>
      <c r="AH160" s="289">
        <f t="shared" si="19"/>
        <v>0</v>
      </c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</row>
    <row r="161" spans="1:44" ht="15" hidden="1">
      <c r="A161" s="240" t="s">
        <v>41</v>
      </c>
      <c r="B161" s="228" t="s">
        <v>267</v>
      </c>
      <c r="C161" s="267"/>
      <c r="D161" s="267"/>
      <c r="E161" s="267"/>
      <c r="F161" s="267"/>
      <c r="G161" s="267"/>
      <c r="H161" s="267"/>
      <c r="I161" s="267"/>
      <c r="J161" s="267"/>
      <c r="K161" s="267"/>
      <c r="L161" s="267"/>
      <c r="M161" s="267"/>
      <c r="N161" s="267"/>
      <c r="O161" s="267"/>
      <c r="P161" s="267"/>
      <c r="Q161" s="267"/>
      <c r="R161" s="267"/>
      <c r="S161" s="267"/>
      <c r="T161" s="267"/>
      <c r="U161" s="288"/>
      <c r="V161" s="288"/>
      <c r="W161" s="288"/>
      <c r="X161" s="288"/>
      <c r="Y161" s="288"/>
      <c r="Z161" s="288"/>
      <c r="AA161" s="288"/>
      <c r="AB161" s="288"/>
      <c r="AC161" s="288"/>
      <c r="AD161" s="288"/>
      <c r="AE161" s="288"/>
      <c r="AF161" s="288"/>
      <c r="AG161" s="288"/>
      <c r="AH161" s="289">
        <f t="shared" si="19"/>
        <v>0</v>
      </c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</row>
    <row r="162" spans="1:44" ht="15" hidden="1">
      <c r="A162" s="240" t="s">
        <v>42</v>
      </c>
      <c r="B162" s="228" t="s">
        <v>267</v>
      </c>
      <c r="C162" s="267"/>
      <c r="D162" s="267"/>
      <c r="E162" s="267"/>
      <c r="F162" s="267"/>
      <c r="G162" s="267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288"/>
      <c r="V162" s="288"/>
      <c r="W162" s="288"/>
      <c r="X162" s="288"/>
      <c r="Y162" s="288"/>
      <c r="Z162" s="288"/>
      <c r="AA162" s="288"/>
      <c r="AB162" s="288"/>
      <c r="AC162" s="288"/>
      <c r="AD162" s="288"/>
      <c r="AE162" s="288"/>
      <c r="AF162" s="288"/>
      <c r="AG162" s="288"/>
      <c r="AH162" s="289">
        <f t="shared" si="19"/>
        <v>0</v>
      </c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</row>
    <row r="163" spans="1:44" ht="15" hidden="1">
      <c r="A163" s="240" t="s">
        <v>43</v>
      </c>
      <c r="B163" s="228" t="s">
        <v>267</v>
      </c>
      <c r="C163" s="267"/>
      <c r="D163" s="267"/>
      <c r="E163" s="267"/>
      <c r="F163" s="267"/>
      <c r="G163" s="267"/>
      <c r="H163" s="267"/>
      <c r="I163" s="267"/>
      <c r="J163" s="267"/>
      <c r="K163" s="267"/>
      <c r="L163" s="267"/>
      <c r="M163" s="267"/>
      <c r="N163" s="267"/>
      <c r="O163" s="267"/>
      <c r="P163" s="267"/>
      <c r="Q163" s="267"/>
      <c r="R163" s="267"/>
      <c r="S163" s="267"/>
      <c r="T163" s="267"/>
      <c r="U163" s="288"/>
      <c r="V163" s="288"/>
      <c r="W163" s="288"/>
      <c r="X163" s="288"/>
      <c r="Y163" s="288"/>
      <c r="Z163" s="288"/>
      <c r="AA163" s="288"/>
      <c r="AB163" s="288"/>
      <c r="AC163" s="288"/>
      <c r="AD163" s="288"/>
      <c r="AE163" s="288"/>
      <c r="AF163" s="288"/>
      <c r="AG163" s="288"/>
      <c r="AH163" s="289">
        <f t="shared" si="19"/>
        <v>0</v>
      </c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</row>
    <row r="164" spans="1:44" ht="15" hidden="1">
      <c r="A164" s="228" t="s">
        <v>44</v>
      </c>
      <c r="B164" s="228" t="s">
        <v>267</v>
      </c>
      <c r="C164" s="267"/>
      <c r="D164" s="267"/>
      <c r="E164" s="267"/>
      <c r="F164" s="267"/>
      <c r="G164" s="267"/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88"/>
      <c r="V164" s="288"/>
      <c r="W164" s="288"/>
      <c r="X164" s="288"/>
      <c r="Y164" s="288"/>
      <c r="Z164" s="288"/>
      <c r="AA164" s="288"/>
      <c r="AB164" s="288"/>
      <c r="AC164" s="288"/>
      <c r="AD164" s="288"/>
      <c r="AE164" s="288"/>
      <c r="AF164" s="288"/>
      <c r="AG164" s="288"/>
      <c r="AH164" s="289">
        <f t="shared" si="19"/>
        <v>0</v>
      </c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</row>
    <row r="165" spans="1:44" ht="25.5" hidden="1">
      <c r="A165" s="228" t="s">
        <v>45</v>
      </c>
      <c r="B165" s="228" t="s">
        <v>267</v>
      </c>
      <c r="C165" s="267"/>
      <c r="D165" s="267"/>
      <c r="E165" s="267"/>
      <c r="F165" s="267"/>
      <c r="G165" s="267"/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67"/>
      <c r="S165" s="267"/>
      <c r="T165" s="267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288"/>
      <c r="AH165" s="289">
        <f t="shared" si="19"/>
        <v>0</v>
      </c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</row>
    <row r="166" spans="1:44" ht="25.5" hidden="1">
      <c r="A166" s="228" t="s">
        <v>46</v>
      </c>
      <c r="B166" s="228" t="s">
        <v>267</v>
      </c>
      <c r="C166" s="267"/>
      <c r="D166" s="267"/>
      <c r="E166" s="267"/>
      <c r="F166" s="267"/>
      <c r="G166" s="267"/>
      <c r="H166" s="267"/>
      <c r="I166" s="267"/>
      <c r="J166" s="267"/>
      <c r="K166" s="267"/>
      <c r="L166" s="267"/>
      <c r="M166" s="267"/>
      <c r="N166" s="267"/>
      <c r="O166" s="267"/>
      <c r="P166" s="267"/>
      <c r="Q166" s="267"/>
      <c r="R166" s="267"/>
      <c r="S166" s="267"/>
      <c r="T166" s="267"/>
      <c r="U166" s="288"/>
      <c r="V166" s="288"/>
      <c r="W166" s="288"/>
      <c r="X166" s="288"/>
      <c r="Y166" s="288"/>
      <c r="Z166" s="288"/>
      <c r="AA166" s="288"/>
      <c r="AB166" s="288"/>
      <c r="AC166" s="288"/>
      <c r="AD166" s="288"/>
      <c r="AE166" s="288"/>
      <c r="AF166" s="288"/>
      <c r="AG166" s="288"/>
      <c r="AH166" s="289">
        <f t="shared" si="19"/>
        <v>0</v>
      </c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</row>
    <row r="167" spans="1:44" ht="15" hidden="1">
      <c r="A167" s="240" t="s">
        <v>47</v>
      </c>
      <c r="B167" s="228" t="s">
        <v>267</v>
      </c>
      <c r="C167" s="267"/>
      <c r="D167" s="267"/>
      <c r="E167" s="267"/>
      <c r="F167" s="267"/>
      <c r="G167" s="267"/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67"/>
      <c r="U167" s="288"/>
      <c r="V167" s="288"/>
      <c r="W167" s="288"/>
      <c r="X167" s="288"/>
      <c r="Y167" s="288"/>
      <c r="Z167" s="288"/>
      <c r="AA167" s="288"/>
      <c r="AB167" s="288"/>
      <c r="AC167" s="288"/>
      <c r="AD167" s="288"/>
      <c r="AE167" s="288"/>
      <c r="AF167" s="288"/>
      <c r="AG167" s="288"/>
      <c r="AH167" s="289">
        <f t="shared" si="19"/>
        <v>0</v>
      </c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</row>
    <row r="168" spans="1:44" ht="15" hidden="1">
      <c r="A168" s="240" t="s">
        <v>48</v>
      </c>
      <c r="B168" s="228" t="s">
        <v>267</v>
      </c>
      <c r="C168" s="267"/>
      <c r="D168" s="267"/>
      <c r="E168" s="267"/>
      <c r="F168" s="267"/>
      <c r="G168" s="267"/>
      <c r="H168" s="267"/>
      <c r="I168" s="267"/>
      <c r="J168" s="267"/>
      <c r="K168" s="267"/>
      <c r="L168" s="267"/>
      <c r="M168" s="267"/>
      <c r="N168" s="267"/>
      <c r="O168" s="267"/>
      <c r="P168" s="267"/>
      <c r="Q168" s="267"/>
      <c r="R168" s="267"/>
      <c r="S168" s="267"/>
      <c r="T168" s="267"/>
      <c r="U168" s="288"/>
      <c r="V168" s="288"/>
      <c r="W168" s="288"/>
      <c r="X168" s="288"/>
      <c r="Y168" s="288"/>
      <c r="Z168" s="288"/>
      <c r="AA168" s="288"/>
      <c r="AB168" s="288"/>
      <c r="AC168" s="288"/>
      <c r="AD168" s="288"/>
      <c r="AE168" s="288"/>
      <c r="AF168" s="288"/>
      <c r="AG168" s="288"/>
      <c r="AH168" s="289">
        <f t="shared" si="19"/>
        <v>0</v>
      </c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</row>
    <row r="169" spans="1:44" ht="15" hidden="1">
      <c r="A169" s="240" t="s">
        <v>49</v>
      </c>
      <c r="B169" s="228" t="s">
        <v>267</v>
      </c>
      <c r="C169" s="267"/>
      <c r="D169" s="267"/>
      <c r="E169" s="267"/>
      <c r="F169" s="267"/>
      <c r="G169" s="267"/>
      <c r="H169" s="267"/>
      <c r="I169" s="267"/>
      <c r="J169" s="267"/>
      <c r="K169" s="267"/>
      <c r="L169" s="267"/>
      <c r="M169" s="267"/>
      <c r="N169" s="267"/>
      <c r="O169" s="267"/>
      <c r="P169" s="267"/>
      <c r="Q169" s="267"/>
      <c r="R169" s="267"/>
      <c r="S169" s="267"/>
      <c r="T169" s="267"/>
      <c r="U169" s="288"/>
      <c r="V169" s="288"/>
      <c r="W169" s="288"/>
      <c r="X169" s="288"/>
      <c r="Y169" s="288"/>
      <c r="Z169" s="288"/>
      <c r="AA169" s="288"/>
      <c r="AB169" s="288"/>
      <c r="AC169" s="288"/>
      <c r="AD169" s="288"/>
      <c r="AE169" s="288"/>
      <c r="AF169" s="288"/>
      <c r="AG169" s="288"/>
      <c r="AH169" s="289">
        <f t="shared" si="19"/>
        <v>0</v>
      </c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</row>
    <row r="170" spans="1:44" ht="15" hidden="1">
      <c r="A170" s="240" t="s">
        <v>50</v>
      </c>
      <c r="B170" s="228" t="s">
        <v>267</v>
      </c>
      <c r="C170" s="267"/>
      <c r="D170" s="267"/>
      <c r="E170" s="267"/>
      <c r="F170" s="267"/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88"/>
      <c r="V170" s="288"/>
      <c r="W170" s="288"/>
      <c r="X170" s="288"/>
      <c r="Y170" s="288"/>
      <c r="Z170" s="288"/>
      <c r="AA170" s="288"/>
      <c r="AB170" s="288"/>
      <c r="AC170" s="288"/>
      <c r="AD170" s="288"/>
      <c r="AE170" s="288"/>
      <c r="AF170" s="288"/>
      <c r="AG170" s="288"/>
      <c r="AH170" s="289">
        <f t="shared" si="19"/>
        <v>0</v>
      </c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</row>
    <row r="171" spans="1:44" ht="22.5" hidden="1">
      <c r="A171" s="238" t="s">
        <v>478</v>
      </c>
      <c r="B171" s="233" t="s">
        <v>267</v>
      </c>
      <c r="C171" s="267"/>
      <c r="D171" s="267"/>
      <c r="E171" s="267"/>
      <c r="F171" s="267">
        <f>SUM(F161:F170)</f>
        <v>0</v>
      </c>
      <c r="G171" s="267">
        <f aca="true" t="shared" si="26" ref="G171:AG171">SUM(G161:G170)</f>
        <v>0</v>
      </c>
      <c r="H171" s="267">
        <f t="shared" si="26"/>
        <v>0</v>
      </c>
      <c r="I171" s="267">
        <f t="shared" si="26"/>
        <v>0</v>
      </c>
      <c r="J171" s="267">
        <f t="shared" si="26"/>
        <v>0</v>
      </c>
      <c r="K171" s="267">
        <f>SUM(K161:K170)</f>
        <v>0</v>
      </c>
      <c r="L171" s="267">
        <f t="shared" si="26"/>
        <v>0</v>
      </c>
      <c r="M171" s="267">
        <f t="shared" si="26"/>
        <v>0</v>
      </c>
      <c r="N171" s="267">
        <f t="shared" si="26"/>
        <v>0</v>
      </c>
      <c r="O171" s="267">
        <f>SUM(O161:O170)</f>
        <v>0</v>
      </c>
      <c r="P171" s="267">
        <f>SUM(P161:P170)</f>
        <v>0</v>
      </c>
      <c r="Q171" s="267">
        <f>SUM(Q161:Q170)</f>
        <v>0</v>
      </c>
      <c r="R171" s="267">
        <f t="shared" si="26"/>
        <v>0</v>
      </c>
      <c r="S171" s="267">
        <f t="shared" si="26"/>
        <v>0</v>
      </c>
      <c r="T171" s="267"/>
      <c r="U171" s="288">
        <f>SUM(U161:U170)</f>
        <v>0</v>
      </c>
      <c r="V171" s="288">
        <f>SUM(V161:V170)</f>
        <v>0</v>
      </c>
      <c r="W171" s="288">
        <f>SUM(W161:W170)</f>
        <v>0</v>
      </c>
      <c r="X171" s="288">
        <f>SUM(X161:X170)</f>
        <v>0</v>
      </c>
      <c r="Y171" s="288">
        <f>SUM(Y161:Y170)</f>
        <v>0</v>
      </c>
      <c r="Z171" s="288">
        <f t="shared" si="26"/>
        <v>0</v>
      </c>
      <c r="AA171" s="288">
        <f t="shared" si="26"/>
        <v>0</v>
      </c>
      <c r="AB171" s="288">
        <f>SUM(AB161:AB170)</f>
        <v>0</v>
      </c>
      <c r="AC171" s="288">
        <f>SUM(AC161:AC170)</f>
        <v>0</v>
      </c>
      <c r="AD171" s="288">
        <f>SUM(AD161:AD170)</f>
        <v>0</v>
      </c>
      <c r="AE171" s="288">
        <f>SUM(AE161:AE170)</f>
        <v>0</v>
      </c>
      <c r="AF171" s="288">
        <f t="shared" si="26"/>
        <v>0</v>
      </c>
      <c r="AG171" s="288">
        <f t="shared" si="26"/>
        <v>0</v>
      </c>
      <c r="AH171" s="289">
        <f t="shared" si="19"/>
        <v>0</v>
      </c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</row>
    <row r="172" spans="1:44" ht="15" hidden="1">
      <c r="A172" s="238" t="s">
        <v>268</v>
      </c>
      <c r="B172" s="233" t="s">
        <v>269</v>
      </c>
      <c r="C172" s="267"/>
      <c r="D172" s="267"/>
      <c r="E172" s="267"/>
      <c r="F172" s="267"/>
      <c r="G172" s="267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67"/>
      <c r="S172" s="267"/>
      <c r="T172" s="267"/>
      <c r="U172" s="288"/>
      <c r="V172" s="288"/>
      <c r="W172" s="288"/>
      <c r="X172" s="288"/>
      <c r="Y172" s="288"/>
      <c r="Z172" s="288"/>
      <c r="AA172" s="288"/>
      <c r="AB172" s="288"/>
      <c r="AC172" s="288"/>
      <c r="AD172" s="288"/>
      <c r="AE172" s="288"/>
      <c r="AF172" s="288"/>
      <c r="AG172" s="288"/>
      <c r="AH172" s="289">
        <f t="shared" si="19"/>
        <v>0</v>
      </c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</row>
    <row r="173" spans="1:44" ht="15" hidden="1">
      <c r="A173" s="238" t="s">
        <v>270</v>
      </c>
      <c r="B173" s="233" t="s">
        <v>271</v>
      </c>
      <c r="C173" s="267"/>
      <c r="D173" s="267"/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88"/>
      <c r="V173" s="288"/>
      <c r="W173" s="288"/>
      <c r="X173" s="288"/>
      <c r="Y173" s="288"/>
      <c r="Z173" s="288"/>
      <c r="AA173" s="288"/>
      <c r="AB173" s="288"/>
      <c r="AC173" s="288"/>
      <c r="AD173" s="288"/>
      <c r="AE173" s="288"/>
      <c r="AF173" s="288"/>
      <c r="AG173" s="288"/>
      <c r="AH173" s="289">
        <f t="shared" si="19"/>
        <v>0</v>
      </c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</row>
    <row r="174" spans="1:44" ht="15" hidden="1">
      <c r="A174" s="240" t="s">
        <v>41</v>
      </c>
      <c r="B174" s="228" t="s">
        <v>272</v>
      </c>
      <c r="C174" s="267"/>
      <c r="D174" s="267"/>
      <c r="E174" s="267"/>
      <c r="F174" s="267"/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88"/>
      <c r="V174" s="288"/>
      <c r="W174" s="288"/>
      <c r="X174" s="288"/>
      <c r="Y174" s="288"/>
      <c r="Z174" s="288"/>
      <c r="AA174" s="288"/>
      <c r="AB174" s="288"/>
      <c r="AC174" s="288"/>
      <c r="AD174" s="288"/>
      <c r="AE174" s="288"/>
      <c r="AF174" s="288"/>
      <c r="AG174" s="288"/>
      <c r="AH174" s="289">
        <f t="shared" si="19"/>
        <v>0</v>
      </c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</row>
    <row r="175" spans="1:44" ht="15">
      <c r="A175" s="240" t="s">
        <v>42</v>
      </c>
      <c r="B175" s="228" t="s">
        <v>273</v>
      </c>
      <c r="C175" s="267"/>
      <c r="D175" s="267"/>
      <c r="E175" s="267"/>
      <c r="F175" s="267"/>
      <c r="G175" s="267"/>
      <c r="H175" s="267"/>
      <c r="I175" s="267"/>
      <c r="J175" s="267"/>
      <c r="K175" s="267"/>
      <c r="L175" s="267"/>
      <c r="M175" s="267"/>
      <c r="N175" s="267"/>
      <c r="O175" s="267">
        <v>210000</v>
      </c>
      <c r="P175" s="267"/>
      <c r="Q175" s="267">
        <v>750000</v>
      </c>
      <c r="R175" s="267"/>
      <c r="S175" s="267"/>
      <c r="T175" s="267"/>
      <c r="U175" s="288"/>
      <c r="V175" s="288"/>
      <c r="W175" s="288"/>
      <c r="X175" s="288"/>
      <c r="Y175" s="288"/>
      <c r="Z175" s="288"/>
      <c r="AA175" s="288"/>
      <c r="AB175" s="288"/>
      <c r="AC175" s="288"/>
      <c r="AD175" s="288"/>
      <c r="AE175" s="288"/>
      <c r="AF175" s="288"/>
      <c r="AG175" s="288"/>
      <c r="AH175" s="289">
        <f t="shared" si="19"/>
        <v>960000</v>
      </c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</row>
    <row r="176" spans="1:44" ht="15" hidden="1">
      <c r="A176" s="240" t="s">
        <v>43</v>
      </c>
      <c r="B176" s="228" t="s">
        <v>272</v>
      </c>
      <c r="C176" s="267"/>
      <c r="D176" s="267"/>
      <c r="E176" s="267"/>
      <c r="F176" s="267"/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67"/>
      <c r="U176" s="288"/>
      <c r="V176" s="288"/>
      <c r="W176" s="288"/>
      <c r="X176" s="288"/>
      <c r="Y176" s="288"/>
      <c r="Z176" s="288"/>
      <c r="AA176" s="288"/>
      <c r="AB176" s="288"/>
      <c r="AC176" s="288"/>
      <c r="AD176" s="288"/>
      <c r="AE176" s="288"/>
      <c r="AF176" s="288"/>
      <c r="AG176" s="288"/>
      <c r="AH176" s="289">
        <f t="shared" si="19"/>
        <v>0</v>
      </c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</row>
    <row r="177" spans="1:44" ht="15" hidden="1">
      <c r="A177" s="228" t="s">
        <v>44</v>
      </c>
      <c r="B177" s="228" t="s">
        <v>272</v>
      </c>
      <c r="C177" s="267"/>
      <c r="D177" s="267"/>
      <c r="E177" s="267"/>
      <c r="F177" s="267"/>
      <c r="G177" s="267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8"/>
      <c r="AH177" s="289">
        <f t="shared" si="19"/>
        <v>0</v>
      </c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</row>
    <row r="178" spans="1:44" ht="25.5">
      <c r="A178" s="228" t="s">
        <v>45</v>
      </c>
      <c r="B178" s="228" t="s">
        <v>273</v>
      </c>
      <c r="C178" s="267"/>
      <c r="D178" s="267"/>
      <c r="E178" s="267"/>
      <c r="F178" s="267"/>
      <c r="G178" s="267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  <c r="U178" s="288"/>
      <c r="V178" s="288"/>
      <c r="W178" s="288"/>
      <c r="X178" s="288"/>
      <c r="Y178" s="288"/>
      <c r="Z178" s="288"/>
      <c r="AA178" s="288"/>
      <c r="AB178" s="288"/>
      <c r="AC178" s="288"/>
      <c r="AD178" s="288"/>
      <c r="AE178" s="288"/>
      <c r="AF178" s="288"/>
      <c r="AG178" s="288"/>
      <c r="AH178" s="289">
        <f t="shared" si="19"/>
        <v>0</v>
      </c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</row>
    <row r="179" spans="1:44" ht="26.25" customHeight="1" hidden="1">
      <c r="A179" s="228" t="s">
        <v>46</v>
      </c>
      <c r="B179" s="228" t="s">
        <v>272</v>
      </c>
      <c r="C179" s="267"/>
      <c r="D179" s="267"/>
      <c r="E179" s="267"/>
      <c r="F179" s="267"/>
      <c r="G179" s="267"/>
      <c r="H179" s="267"/>
      <c r="I179" s="267"/>
      <c r="J179" s="267"/>
      <c r="K179" s="267"/>
      <c r="L179" s="267"/>
      <c r="M179" s="267"/>
      <c r="N179" s="267"/>
      <c r="O179" s="267"/>
      <c r="P179" s="267"/>
      <c r="Q179" s="267"/>
      <c r="R179" s="267"/>
      <c r="S179" s="267"/>
      <c r="T179" s="267"/>
      <c r="U179" s="288"/>
      <c r="V179" s="288"/>
      <c r="W179" s="288"/>
      <c r="X179" s="288"/>
      <c r="Y179" s="288"/>
      <c r="Z179" s="288"/>
      <c r="AA179" s="288"/>
      <c r="AB179" s="288"/>
      <c r="AC179" s="288"/>
      <c r="AD179" s="288"/>
      <c r="AE179" s="288"/>
      <c r="AF179" s="288"/>
      <c r="AG179" s="288"/>
      <c r="AH179" s="289">
        <f t="shared" si="19"/>
        <v>0</v>
      </c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</row>
    <row r="180" spans="1:44" ht="26.25" customHeight="1" hidden="1">
      <c r="A180" s="240" t="s">
        <v>47</v>
      </c>
      <c r="B180" s="228" t="s">
        <v>272</v>
      </c>
      <c r="C180" s="267"/>
      <c r="D180" s="267"/>
      <c r="E180" s="267"/>
      <c r="F180" s="267"/>
      <c r="G180" s="267"/>
      <c r="H180" s="267"/>
      <c r="I180" s="267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88"/>
      <c r="V180" s="288"/>
      <c r="W180" s="288"/>
      <c r="X180" s="288"/>
      <c r="Y180" s="288"/>
      <c r="Z180" s="288"/>
      <c r="AA180" s="288"/>
      <c r="AB180" s="288"/>
      <c r="AC180" s="288"/>
      <c r="AD180" s="288"/>
      <c r="AE180" s="288"/>
      <c r="AF180" s="288"/>
      <c r="AG180" s="288"/>
      <c r="AH180" s="289">
        <f t="shared" si="19"/>
        <v>0</v>
      </c>
      <c r="AI180" s="156"/>
      <c r="AJ180" s="156"/>
      <c r="AK180" s="156"/>
      <c r="AL180" s="156"/>
      <c r="AM180" s="156"/>
      <c r="AN180" s="156"/>
      <c r="AO180" s="156"/>
      <c r="AP180" s="156"/>
      <c r="AQ180" s="156"/>
      <c r="AR180" s="156"/>
    </row>
    <row r="181" spans="1:44" ht="26.25" customHeight="1" hidden="1">
      <c r="A181" s="240" t="s">
        <v>51</v>
      </c>
      <c r="B181" s="228" t="s">
        <v>272</v>
      </c>
      <c r="C181" s="267"/>
      <c r="D181" s="267"/>
      <c r="E181" s="267"/>
      <c r="F181" s="267"/>
      <c r="G181" s="267"/>
      <c r="H181" s="267"/>
      <c r="I181" s="267"/>
      <c r="J181" s="267"/>
      <c r="K181" s="267"/>
      <c r="L181" s="267"/>
      <c r="M181" s="267"/>
      <c r="N181" s="267"/>
      <c r="O181" s="267"/>
      <c r="P181" s="267"/>
      <c r="Q181" s="267"/>
      <c r="R181" s="267"/>
      <c r="S181" s="267"/>
      <c r="T181" s="267"/>
      <c r="U181" s="288"/>
      <c r="V181" s="288"/>
      <c r="W181" s="288"/>
      <c r="X181" s="288"/>
      <c r="Y181" s="288"/>
      <c r="Z181" s="288"/>
      <c r="AA181" s="288"/>
      <c r="AB181" s="288"/>
      <c r="AC181" s="288"/>
      <c r="AD181" s="288"/>
      <c r="AE181" s="288"/>
      <c r="AF181" s="288"/>
      <c r="AG181" s="288"/>
      <c r="AH181" s="289">
        <f t="shared" si="19"/>
        <v>0</v>
      </c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</row>
    <row r="182" spans="1:44" ht="26.25" customHeight="1" hidden="1">
      <c r="A182" s="240" t="s">
        <v>49</v>
      </c>
      <c r="B182" s="228" t="s">
        <v>272</v>
      </c>
      <c r="C182" s="267"/>
      <c r="D182" s="267"/>
      <c r="E182" s="267"/>
      <c r="F182" s="267"/>
      <c r="G182" s="267"/>
      <c r="H182" s="267"/>
      <c r="I182" s="267"/>
      <c r="J182" s="267"/>
      <c r="K182" s="267"/>
      <c r="L182" s="267"/>
      <c r="M182" s="267"/>
      <c r="N182" s="267"/>
      <c r="O182" s="267"/>
      <c r="P182" s="267"/>
      <c r="Q182" s="267"/>
      <c r="R182" s="267"/>
      <c r="S182" s="267"/>
      <c r="T182" s="267"/>
      <c r="U182" s="288"/>
      <c r="V182" s="288"/>
      <c r="W182" s="288"/>
      <c r="X182" s="288"/>
      <c r="Y182" s="288"/>
      <c r="Z182" s="288"/>
      <c r="AA182" s="288"/>
      <c r="AB182" s="288"/>
      <c r="AC182" s="288"/>
      <c r="AD182" s="288"/>
      <c r="AE182" s="288"/>
      <c r="AF182" s="288"/>
      <c r="AG182" s="288"/>
      <c r="AH182" s="289">
        <f aca="true" t="shared" si="27" ref="AH182:AH245">SUM(C182:AG182)</f>
        <v>0</v>
      </c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</row>
    <row r="183" spans="1:44" ht="26.25" customHeight="1" hidden="1">
      <c r="A183" s="240" t="s">
        <v>50</v>
      </c>
      <c r="B183" s="228" t="s">
        <v>272</v>
      </c>
      <c r="C183" s="267"/>
      <c r="D183" s="267"/>
      <c r="E183" s="267"/>
      <c r="F183" s="267"/>
      <c r="G183" s="267"/>
      <c r="H183" s="267"/>
      <c r="I183" s="267"/>
      <c r="J183" s="267"/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88"/>
      <c r="V183" s="288"/>
      <c r="W183" s="288"/>
      <c r="X183" s="288"/>
      <c r="Y183" s="288"/>
      <c r="Z183" s="288"/>
      <c r="AA183" s="288"/>
      <c r="AB183" s="288"/>
      <c r="AC183" s="288"/>
      <c r="AD183" s="288"/>
      <c r="AE183" s="288"/>
      <c r="AF183" s="288"/>
      <c r="AG183" s="288"/>
      <c r="AH183" s="289">
        <f t="shared" si="27"/>
        <v>0</v>
      </c>
      <c r="AI183" s="156"/>
      <c r="AJ183" s="156"/>
      <c r="AK183" s="156"/>
      <c r="AL183" s="156"/>
      <c r="AM183" s="156"/>
      <c r="AN183" s="156"/>
      <c r="AO183" s="156"/>
      <c r="AP183" s="156"/>
      <c r="AQ183" s="156"/>
      <c r="AR183" s="156"/>
    </row>
    <row r="184" spans="1:44" ht="26.25" customHeight="1">
      <c r="A184" s="243" t="s">
        <v>479</v>
      </c>
      <c r="B184" s="233" t="s">
        <v>273</v>
      </c>
      <c r="C184" s="267"/>
      <c r="D184" s="267"/>
      <c r="E184" s="267"/>
      <c r="F184" s="267">
        <f>SUM(F174:F183)</f>
        <v>0</v>
      </c>
      <c r="G184" s="267">
        <f aca="true" t="shared" si="28" ref="G184:AG184">SUM(G174:G183)</f>
        <v>0</v>
      </c>
      <c r="H184" s="267">
        <f t="shared" si="28"/>
        <v>0</v>
      </c>
      <c r="I184" s="267">
        <f t="shared" si="28"/>
        <v>0</v>
      </c>
      <c r="J184" s="267">
        <f t="shared" si="28"/>
        <v>0</v>
      </c>
      <c r="K184" s="267">
        <f>SUM(K174:K183)</f>
        <v>0</v>
      </c>
      <c r="L184" s="267">
        <f t="shared" si="28"/>
        <v>0</v>
      </c>
      <c r="M184" s="267">
        <f t="shared" si="28"/>
        <v>0</v>
      </c>
      <c r="N184" s="267">
        <f t="shared" si="28"/>
        <v>0</v>
      </c>
      <c r="O184" s="267">
        <f>SUM(O174:O183)</f>
        <v>210000</v>
      </c>
      <c r="P184" s="267">
        <f>SUM(P174:P183)</f>
        <v>0</v>
      </c>
      <c r="Q184" s="267">
        <f>SUM(Q174:Q183)</f>
        <v>750000</v>
      </c>
      <c r="R184" s="267">
        <f t="shared" si="28"/>
        <v>0</v>
      </c>
      <c r="S184" s="267">
        <f t="shared" si="28"/>
        <v>0</v>
      </c>
      <c r="T184" s="267">
        <f t="shared" si="28"/>
        <v>0</v>
      </c>
      <c r="U184" s="288">
        <f>SUM(U174:U183)</f>
        <v>0</v>
      </c>
      <c r="V184" s="288">
        <f>SUM(V174:V183)</f>
        <v>0</v>
      </c>
      <c r="W184" s="288">
        <f>SUM(W174:W183)</f>
        <v>0</v>
      </c>
      <c r="X184" s="288">
        <f>SUM(X174:X183)</f>
        <v>0</v>
      </c>
      <c r="Y184" s="288">
        <f>SUM(Y174:Y183)</f>
        <v>0</v>
      </c>
      <c r="Z184" s="288">
        <f t="shared" si="28"/>
        <v>0</v>
      </c>
      <c r="AA184" s="288">
        <f t="shared" si="28"/>
        <v>0</v>
      </c>
      <c r="AB184" s="288">
        <f>SUM(AB174:AB183)</f>
        <v>0</v>
      </c>
      <c r="AC184" s="288">
        <f>SUM(AC174:AC183)</f>
        <v>0</v>
      </c>
      <c r="AD184" s="288">
        <f>SUM(AD174:AD183)</f>
        <v>0</v>
      </c>
      <c r="AE184" s="288">
        <f>SUM(AE174:AE183)</f>
        <v>0</v>
      </c>
      <c r="AF184" s="288">
        <f t="shared" si="28"/>
        <v>0</v>
      </c>
      <c r="AG184" s="288">
        <f t="shared" si="28"/>
        <v>0</v>
      </c>
      <c r="AH184" s="289">
        <f t="shared" si="27"/>
        <v>960000</v>
      </c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</row>
    <row r="185" spans="1:44" ht="15">
      <c r="A185" s="243" t="s">
        <v>79</v>
      </c>
      <c r="B185" s="233" t="s">
        <v>651</v>
      </c>
      <c r="C185" s="267">
        <v>54536989</v>
      </c>
      <c r="D185" s="267">
        <v>0</v>
      </c>
      <c r="E185" s="267">
        <v>0</v>
      </c>
      <c r="F185" s="267"/>
      <c r="G185" s="267"/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88"/>
      <c r="V185" s="288"/>
      <c r="W185" s="288"/>
      <c r="X185" s="288"/>
      <c r="Y185" s="288"/>
      <c r="Z185" s="288"/>
      <c r="AA185" s="288"/>
      <c r="AB185" s="288"/>
      <c r="AC185" s="288"/>
      <c r="AD185" s="288"/>
      <c r="AE185" s="288">
        <v>90488</v>
      </c>
      <c r="AF185" s="288"/>
      <c r="AG185" s="288"/>
      <c r="AH185" s="289">
        <f t="shared" si="27"/>
        <v>54627477</v>
      </c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</row>
    <row r="186" spans="1:44" ht="15">
      <c r="A186" s="243" t="s">
        <v>80</v>
      </c>
      <c r="B186" s="233" t="s">
        <v>651</v>
      </c>
      <c r="C186" s="267"/>
      <c r="D186" s="267"/>
      <c r="E186" s="267"/>
      <c r="F186" s="267"/>
      <c r="G186" s="267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88"/>
      <c r="V186" s="288"/>
      <c r="W186" s="288"/>
      <c r="X186" s="288"/>
      <c r="Y186" s="288"/>
      <c r="Z186" s="288"/>
      <c r="AA186" s="288"/>
      <c r="AB186" s="288"/>
      <c r="AC186" s="288"/>
      <c r="AD186" s="288"/>
      <c r="AE186" s="288"/>
      <c r="AF186" s="288"/>
      <c r="AG186" s="288"/>
      <c r="AH186" s="289">
        <f t="shared" si="27"/>
        <v>0</v>
      </c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</row>
    <row r="187" spans="1:44" ht="15">
      <c r="A187" s="246" t="s">
        <v>480</v>
      </c>
      <c r="B187" s="235" t="s">
        <v>274</v>
      </c>
      <c r="C187" s="267">
        <f>SUM(C122,C124:C125,C136,C147,C158:C159,C171:C173,C184:C186)</f>
        <v>54536989</v>
      </c>
      <c r="D187" s="267">
        <f>SUM(D122,D124:D125,D136,D147,D158:D159,D171:D173,D184:D186)</f>
        <v>0</v>
      </c>
      <c r="E187" s="267">
        <f>SUM(E122,E124:E125,E136,E147,E158:E159,E171:E173,E184:E186)</f>
        <v>0</v>
      </c>
      <c r="F187" s="267">
        <f>SUM(F122,F124:F125,F136,F147,F158:F159,F171:F173,F184:F186)</f>
        <v>0</v>
      </c>
      <c r="G187" s="267">
        <f aca="true" t="shared" si="29" ref="G187:AG187">SUM(G122,G124:G125,G136,G147,G158:G159,G171:G173,G184:G186)</f>
        <v>0</v>
      </c>
      <c r="H187" s="267">
        <f t="shared" si="29"/>
        <v>0</v>
      </c>
      <c r="I187" s="267">
        <f t="shared" si="29"/>
        <v>0</v>
      </c>
      <c r="J187" s="267">
        <f t="shared" si="29"/>
        <v>0</v>
      </c>
      <c r="K187" s="267">
        <f>SUM(K122,K124:K125,K136,K147,K158:K159,K171:K173,K184:K186)</f>
        <v>0</v>
      </c>
      <c r="L187" s="267">
        <f t="shared" si="29"/>
        <v>0</v>
      </c>
      <c r="M187" s="267">
        <f t="shared" si="29"/>
        <v>0</v>
      </c>
      <c r="N187" s="267">
        <f t="shared" si="29"/>
        <v>0</v>
      </c>
      <c r="O187" s="267">
        <f>SUM(O122,O124:O125,O136,O147,O158:O159,O171:O173,O184:O186)</f>
        <v>210000</v>
      </c>
      <c r="P187" s="267">
        <f>SUM(P122,P124:P125,P136,P147,P158:P159,P171:P173,P184:P186)</f>
        <v>0</v>
      </c>
      <c r="Q187" s="267">
        <f>SUM(Q122,Q124:Q125,Q136,Q147,Q158:Q159,Q171:Q173,Q184:Q186)</f>
        <v>750000</v>
      </c>
      <c r="R187" s="267">
        <f t="shared" si="29"/>
        <v>0</v>
      </c>
      <c r="S187" s="267">
        <f t="shared" si="29"/>
        <v>0</v>
      </c>
      <c r="T187" s="267">
        <f t="shared" si="29"/>
        <v>0</v>
      </c>
      <c r="U187" s="288">
        <f>SUM(U122,U124:U125,U136,U147,U158:U159,U171:U173,U184:U186)</f>
        <v>0</v>
      </c>
      <c r="V187" s="288">
        <f>SUM(V122,V124:V125,V136,V147,V158:V159,V171:V173,V184:V186)</f>
        <v>0</v>
      </c>
      <c r="W187" s="288">
        <f>SUM(W122,W124:W125,W136,W147,W158:W159,W171:W173,W184:W186)</f>
        <v>0</v>
      </c>
      <c r="X187" s="288">
        <f>SUM(X122,X124:X125,X136,X147,X158:X159,X171:X173,X184:X186)</f>
        <v>500000</v>
      </c>
      <c r="Y187" s="288">
        <f>SUM(Y122,Y124:Y125,Y136,Y147,Y158:Y159,Y171:Y173,Y184:Y186)</f>
        <v>0</v>
      </c>
      <c r="Z187" s="288">
        <f t="shared" si="29"/>
        <v>44284065</v>
      </c>
      <c r="AA187" s="288">
        <f t="shared" si="29"/>
        <v>0</v>
      </c>
      <c r="AB187" s="288">
        <f>SUM(AB122,AB124:AB125,AB136,AB147,AB158:AB159,AB171:AB173,AB184:AB186)</f>
        <v>0</v>
      </c>
      <c r="AC187" s="288">
        <f>SUM(AC122,AC124:AC125,AC136,AC147,AC158:AC159,AC171:AC173,AC184:AC186)</f>
        <v>0</v>
      </c>
      <c r="AD187" s="288">
        <f>SUM(AD122,AD124:AD125,AD136,AD147,AD158:AD159,AD171:AD173,AD184:AD186)</f>
        <v>0</v>
      </c>
      <c r="AE187" s="288">
        <f>SUM(AE122,AE124:AE125,AE136,AE147,AE158:AE159,AE171:AE173,AE184:AE186)</f>
        <v>90488</v>
      </c>
      <c r="AF187" s="288">
        <f t="shared" si="29"/>
        <v>0</v>
      </c>
      <c r="AG187" s="288">
        <f t="shared" si="29"/>
        <v>0</v>
      </c>
      <c r="AH187" s="289">
        <f t="shared" si="27"/>
        <v>100371542</v>
      </c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</row>
    <row r="188" spans="1:44" ht="17.25" customHeight="1">
      <c r="A188" s="240" t="s">
        <v>275</v>
      </c>
      <c r="B188" s="229" t="s">
        <v>276</v>
      </c>
      <c r="C188" s="267"/>
      <c r="D188" s="267"/>
      <c r="E188" s="267"/>
      <c r="F188" s="267"/>
      <c r="G188" s="267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88"/>
      <c r="V188" s="288"/>
      <c r="W188" s="288"/>
      <c r="X188" s="288"/>
      <c r="Y188" s="288"/>
      <c r="Z188" s="288"/>
      <c r="AA188" s="288"/>
      <c r="AB188" s="288"/>
      <c r="AC188" s="288"/>
      <c r="AD188" s="288"/>
      <c r="AE188" s="288"/>
      <c r="AF188" s="288"/>
      <c r="AG188" s="288"/>
      <c r="AH188" s="289">
        <f t="shared" si="27"/>
        <v>0</v>
      </c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</row>
    <row r="189" spans="1:44" ht="13.5" customHeight="1">
      <c r="A189" s="240" t="s">
        <v>481</v>
      </c>
      <c r="B189" s="229" t="s">
        <v>277</v>
      </c>
      <c r="C189" s="267"/>
      <c r="D189" s="267"/>
      <c r="E189" s="267">
        <v>2634000</v>
      </c>
      <c r="F189" s="267">
        <v>122079720</v>
      </c>
      <c r="G189" s="267">
        <v>1896000</v>
      </c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7"/>
      <c r="T189" s="267"/>
      <c r="U189" s="288"/>
      <c r="V189" s="288"/>
      <c r="W189" s="288"/>
      <c r="X189" s="288"/>
      <c r="Y189" s="288"/>
      <c r="Z189" s="288"/>
      <c r="AA189" s="288"/>
      <c r="AB189" s="288"/>
      <c r="AC189" s="288"/>
      <c r="AD189" s="288"/>
      <c r="AE189" s="288"/>
      <c r="AF189" s="288"/>
      <c r="AG189" s="288"/>
      <c r="AH189" s="289">
        <f t="shared" si="27"/>
        <v>126609720</v>
      </c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</row>
    <row r="190" spans="1:44" ht="13.5" customHeight="1">
      <c r="A190" s="248" t="s">
        <v>830</v>
      </c>
      <c r="B190" s="231" t="s">
        <v>277</v>
      </c>
      <c r="C190" s="267"/>
      <c r="D190" s="267"/>
      <c r="E190" s="267"/>
      <c r="F190" s="267"/>
      <c r="G190" s="267"/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7"/>
      <c r="T190" s="267"/>
      <c r="U190" s="288"/>
      <c r="V190" s="288"/>
      <c r="W190" s="288"/>
      <c r="X190" s="288"/>
      <c r="Y190" s="288"/>
      <c r="Z190" s="288"/>
      <c r="AA190" s="288"/>
      <c r="AB190" s="288"/>
      <c r="AC190" s="288"/>
      <c r="AD190" s="288"/>
      <c r="AE190" s="288"/>
      <c r="AF190" s="288"/>
      <c r="AG190" s="288"/>
      <c r="AH190" s="289">
        <f t="shared" si="27"/>
        <v>0</v>
      </c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</row>
    <row r="191" spans="1:44" ht="17.25" customHeight="1">
      <c r="A191" s="228" t="s">
        <v>278</v>
      </c>
      <c r="B191" s="229" t="s">
        <v>279</v>
      </c>
      <c r="C191" s="267">
        <v>0</v>
      </c>
      <c r="D191" s="267">
        <v>400000</v>
      </c>
      <c r="E191" s="267"/>
      <c r="F191" s="267"/>
      <c r="G191" s="267"/>
      <c r="H191" s="267"/>
      <c r="I191" s="267"/>
      <c r="J191" s="267"/>
      <c r="K191" s="267"/>
      <c r="L191" s="267"/>
      <c r="M191" s="267"/>
      <c r="N191" s="267"/>
      <c r="O191" s="267"/>
      <c r="P191" s="267"/>
      <c r="Q191" s="267"/>
      <c r="R191" s="267"/>
      <c r="S191" s="267"/>
      <c r="T191" s="267"/>
      <c r="U191" s="288">
        <v>252000</v>
      </c>
      <c r="V191" s="288"/>
      <c r="W191" s="288"/>
      <c r="X191" s="288"/>
      <c r="Y191" s="288"/>
      <c r="Z191" s="288"/>
      <c r="AA191" s="288"/>
      <c r="AB191" s="288">
        <v>0</v>
      </c>
      <c r="AC191" s="288"/>
      <c r="AD191" s="288"/>
      <c r="AE191" s="288">
        <v>0</v>
      </c>
      <c r="AF191" s="288">
        <v>31000</v>
      </c>
      <c r="AG191" s="288">
        <v>354000</v>
      </c>
      <c r="AH191" s="289">
        <f t="shared" si="27"/>
        <v>1037000</v>
      </c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</row>
    <row r="192" spans="1:44" ht="15">
      <c r="A192" s="240" t="s">
        <v>280</v>
      </c>
      <c r="B192" s="229" t="s">
        <v>281</v>
      </c>
      <c r="C192" s="267">
        <v>300000</v>
      </c>
      <c r="D192" s="267">
        <v>150000</v>
      </c>
      <c r="E192" s="267">
        <v>250000</v>
      </c>
      <c r="F192" s="267"/>
      <c r="G192" s="267"/>
      <c r="H192" s="267"/>
      <c r="I192" s="267"/>
      <c r="J192" s="267"/>
      <c r="K192" s="267"/>
      <c r="L192" s="267">
        <v>984000</v>
      </c>
      <c r="M192" s="267"/>
      <c r="N192" s="267">
        <v>300000</v>
      </c>
      <c r="O192" s="267"/>
      <c r="P192" s="267">
        <v>55000</v>
      </c>
      <c r="Q192" s="267"/>
      <c r="R192" s="267"/>
      <c r="S192" s="267">
        <v>400000</v>
      </c>
      <c r="T192" s="267">
        <v>60000</v>
      </c>
      <c r="U192" s="288">
        <v>500000</v>
      </c>
      <c r="V192" s="288"/>
      <c r="W192" s="288"/>
      <c r="X192" s="288"/>
      <c r="Y192" s="288"/>
      <c r="Z192" s="288"/>
      <c r="AA192" s="288"/>
      <c r="AB192" s="288"/>
      <c r="AC192" s="288"/>
      <c r="AD192" s="288">
        <v>79000</v>
      </c>
      <c r="AE192" s="288"/>
      <c r="AF192" s="288">
        <v>312000</v>
      </c>
      <c r="AG192" s="288"/>
      <c r="AH192" s="289">
        <f t="shared" si="27"/>
        <v>3390000</v>
      </c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</row>
    <row r="193" spans="1:44" ht="15">
      <c r="A193" s="240" t="s">
        <v>282</v>
      </c>
      <c r="B193" s="229" t="s">
        <v>283</v>
      </c>
      <c r="C193" s="267">
        <f>SUM(C189)</f>
        <v>0</v>
      </c>
      <c r="D193" s="267"/>
      <c r="E193" s="267"/>
      <c r="F193" s="267"/>
      <c r="G193" s="267"/>
      <c r="H193" s="267"/>
      <c r="I193" s="267"/>
      <c r="J193" s="267"/>
      <c r="K193" s="267"/>
      <c r="L193" s="267"/>
      <c r="M193" s="267"/>
      <c r="N193" s="267"/>
      <c r="O193" s="267"/>
      <c r="P193" s="267"/>
      <c r="Q193" s="267"/>
      <c r="R193" s="267"/>
      <c r="S193" s="267"/>
      <c r="T193" s="267"/>
      <c r="U193" s="288"/>
      <c r="V193" s="288"/>
      <c r="W193" s="288"/>
      <c r="X193" s="288"/>
      <c r="Y193" s="288"/>
      <c r="Z193" s="288"/>
      <c r="AA193" s="288"/>
      <c r="AB193" s="288"/>
      <c r="AC193" s="288"/>
      <c r="AD193" s="288"/>
      <c r="AE193" s="288"/>
      <c r="AF193" s="288"/>
      <c r="AG193" s="288"/>
      <c r="AH193" s="289">
        <f t="shared" si="27"/>
        <v>0</v>
      </c>
      <c r="AI193" s="156"/>
      <c r="AJ193" s="156"/>
      <c r="AK193" s="156"/>
      <c r="AL193" s="156"/>
      <c r="AM193" s="156"/>
      <c r="AN193" s="156"/>
      <c r="AO193" s="156"/>
      <c r="AP193" s="156"/>
      <c r="AQ193" s="156"/>
      <c r="AR193" s="156"/>
    </row>
    <row r="194" spans="1:44" ht="25.5">
      <c r="A194" s="228" t="s">
        <v>284</v>
      </c>
      <c r="B194" s="229" t="s">
        <v>285</v>
      </c>
      <c r="C194" s="267">
        <f>SUM(C190)</f>
        <v>0</v>
      </c>
      <c r="D194" s="267"/>
      <c r="E194" s="267"/>
      <c r="F194" s="267"/>
      <c r="G194" s="267"/>
      <c r="H194" s="267"/>
      <c r="I194" s="267"/>
      <c r="J194" s="267"/>
      <c r="K194" s="267"/>
      <c r="L194" s="267"/>
      <c r="M194" s="267"/>
      <c r="N194" s="267"/>
      <c r="O194" s="267"/>
      <c r="P194" s="267"/>
      <c r="Q194" s="267"/>
      <c r="R194" s="267"/>
      <c r="S194" s="267"/>
      <c r="T194" s="267"/>
      <c r="U194" s="288"/>
      <c r="V194" s="288"/>
      <c r="W194" s="288"/>
      <c r="X194" s="288"/>
      <c r="Y194" s="288"/>
      <c r="Z194" s="288"/>
      <c r="AA194" s="288"/>
      <c r="AB194" s="288"/>
      <c r="AC194" s="288"/>
      <c r="AD194" s="288"/>
      <c r="AE194" s="288"/>
      <c r="AF194" s="288"/>
      <c r="AG194" s="288"/>
      <c r="AH194" s="289">
        <f t="shared" si="27"/>
        <v>0</v>
      </c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</row>
    <row r="195" spans="1:44" ht="25.5">
      <c r="A195" s="228" t="s">
        <v>286</v>
      </c>
      <c r="B195" s="229" t="s">
        <v>287</v>
      </c>
      <c r="C195" s="267">
        <v>81000</v>
      </c>
      <c r="D195" s="267">
        <v>149000</v>
      </c>
      <c r="E195" s="267">
        <v>780000</v>
      </c>
      <c r="F195" s="267"/>
      <c r="G195" s="267">
        <v>512000</v>
      </c>
      <c r="H195" s="267"/>
      <c r="I195" s="267"/>
      <c r="J195" s="267"/>
      <c r="K195" s="267"/>
      <c r="L195" s="267">
        <v>266000</v>
      </c>
      <c r="M195" s="267"/>
      <c r="N195" s="267">
        <v>81000</v>
      </c>
      <c r="O195" s="267"/>
      <c r="P195" s="267">
        <v>15000</v>
      </c>
      <c r="Q195" s="267"/>
      <c r="R195" s="267"/>
      <c r="S195" s="267">
        <v>108000</v>
      </c>
      <c r="T195" s="267">
        <v>17000</v>
      </c>
      <c r="U195" s="288">
        <v>203000</v>
      </c>
      <c r="V195" s="288"/>
      <c r="W195" s="288"/>
      <c r="X195" s="288"/>
      <c r="Y195" s="288"/>
      <c r="Z195" s="288"/>
      <c r="AA195" s="288"/>
      <c r="AB195" s="288">
        <v>0</v>
      </c>
      <c r="AC195" s="288"/>
      <c r="AD195" s="288">
        <v>21000</v>
      </c>
      <c r="AE195" s="288">
        <v>0</v>
      </c>
      <c r="AF195" s="288">
        <v>93000</v>
      </c>
      <c r="AG195" s="288">
        <v>96000</v>
      </c>
      <c r="AH195" s="289">
        <f t="shared" si="27"/>
        <v>2422000</v>
      </c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</row>
    <row r="196" spans="1:44" ht="15">
      <c r="A196" s="249" t="s">
        <v>482</v>
      </c>
      <c r="B196" s="235" t="s">
        <v>288</v>
      </c>
      <c r="C196" s="267">
        <f>SUM(C188:C195)</f>
        <v>381000</v>
      </c>
      <c r="D196" s="267">
        <f aca="true" t="shared" si="30" ref="D196:AG196">SUM(D188:D195)</f>
        <v>699000</v>
      </c>
      <c r="E196" s="267">
        <f t="shared" si="30"/>
        <v>3664000</v>
      </c>
      <c r="F196" s="267">
        <f t="shared" si="30"/>
        <v>122079720</v>
      </c>
      <c r="G196" s="267">
        <f t="shared" si="30"/>
        <v>2408000</v>
      </c>
      <c r="H196" s="267">
        <f t="shared" si="30"/>
        <v>0</v>
      </c>
      <c r="I196" s="267">
        <f t="shared" si="30"/>
        <v>0</v>
      </c>
      <c r="J196" s="267">
        <f t="shared" si="30"/>
        <v>0</v>
      </c>
      <c r="K196" s="267">
        <f t="shared" si="30"/>
        <v>0</v>
      </c>
      <c r="L196" s="267">
        <f t="shared" si="30"/>
        <v>1250000</v>
      </c>
      <c r="M196" s="267">
        <f t="shared" si="30"/>
        <v>0</v>
      </c>
      <c r="N196" s="267">
        <f t="shared" si="30"/>
        <v>381000</v>
      </c>
      <c r="O196" s="267">
        <f t="shared" si="30"/>
        <v>0</v>
      </c>
      <c r="P196" s="267">
        <f t="shared" si="30"/>
        <v>70000</v>
      </c>
      <c r="Q196" s="267">
        <f t="shared" si="30"/>
        <v>0</v>
      </c>
      <c r="R196" s="267">
        <f t="shared" si="30"/>
        <v>0</v>
      </c>
      <c r="S196" s="267">
        <f t="shared" si="30"/>
        <v>508000</v>
      </c>
      <c r="T196" s="267">
        <f t="shared" si="30"/>
        <v>77000</v>
      </c>
      <c r="U196" s="288">
        <f t="shared" si="30"/>
        <v>955000</v>
      </c>
      <c r="V196" s="288">
        <f t="shared" si="30"/>
        <v>0</v>
      </c>
      <c r="W196" s="288">
        <f t="shared" si="30"/>
        <v>0</v>
      </c>
      <c r="X196" s="288">
        <f t="shared" si="30"/>
        <v>0</v>
      </c>
      <c r="Y196" s="288">
        <f t="shared" si="30"/>
        <v>0</v>
      </c>
      <c r="Z196" s="288">
        <f t="shared" si="30"/>
        <v>0</v>
      </c>
      <c r="AA196" s="288">
        <f t="shared" si="30"/>
        <v>0</v>
      </c>
      <c r="AB196" s="288">
        <f t="shared" si="30"/>
        <v>0</v>
      </c>
      <c r="AC196" s="288">
        <f t="shared" si="30"/>
        <v>0</v>
      </c>
      <c r="AD196" s="288">
        <f t="shared" si="30"/>
        <v>100000</v>
      </c>
      <c r="AE196" s="288">
        <f t="shared" si="30"/>
        <v>0</v>
      </c>
      <c r="AF196" s="288">
        <f t="shared" si="30"/>
        <v>436000</v>
      </c>
      <c r="AG196" s="288">
        <f t="shared" si="30"/>
        <v>450000</v>
      </c>
      <c r="AH196" s="289">
        <f t="shared" si="27"/>
        <v>133458720</v>
      </c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</row>
    <row r="197" spans="1:44" ht="15">
      <c r="A197" s="240" t="s">
        <v>289</v>
      </c>
      <c r="B197" s="229" t="s">
        <v>290</v>
      </c>
      <c r="C197" s="267"/>
      <c r="D197" s="267"/>
      <c r="E197" s="267">
        <v>130000</v>
      </c>
      <c r="F197" s="267"/>
      <c r="G197" s="267"/>
      <c r="H197" s="267"/>
      <c r="I197" s="267"/>
      <c r="J197" s="267"/>
      <c r="K197" s="267"/>
      <c r="L197" s="267"/>
      <c r="M197" s="267"/>
      <c r="N197" s="267"/>
      <c r="O197" s="267"/>
      <c r="P197" s="267"/>
      <c r="Q197" s="267"/>
      <c r="R197" s="267"/>
      <c r="S197" s="267"/>
      <c r="T197" s="267"/>
      <c r="U197" s="288"/>
      <c r="V197" s="288"/>
      <c r="W197" s="288">
        <v>1000000</v>
      </c>
      <c r="X197" s="288"/>
      <c r="Y197" s="288"/>
      <c r="Z197" s="288"/>
      <c r="AA197" s="288"/>
      <c r="AB197" s="288"/>
      <c r="AC197" s="288"/>
      <c r="AD197" s="288"/>
      <c r="AE197" s="288"/>
      <c r="AF197" s="288"/>
      <c r="AG197" s="288"/>
      <c r="AH197" s="289">
        <f t="shared" si="27"/>
        <v>1130000</v>
      </c>
      <c r="AI197" s="156"/>
      <c r="AJ197" s="156"/>
      <c r="AK197" s="156"/>
      <c r="AL197" s="156"/>
      <c r="AM197" s="156"/>
      <c r="AN197" s="156"/>
      <c r="AO197" s="156"/>
      <c r="AP197" s="156"/>
      <c r="AQ197" s="156"/>
      <c r="AR197" s="156"/>
    </row>
    <row r="198" spans="1:44" ht="16.5" customHeight="1">
      <c r="A198" s="240" t="s">
        <v>291</v>
      </c>
      <c r="B198" s="229" t="s">
        <v>292</v>
      </c>
      <c r="C198" s="267"/>
      <c r="D198" s="267">
        <v>100000</v>
      </c>
      <c r="E198" s="267"/>
      <c r="F198" s="267"/>
      <c r="G198" s="267"/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7"/>
      <c r="T198" s="267"/>
      <c r="U198" s="288">
        <v>200000</v>
      </c>
      <c r="V198" s="288"/>
      <c r="W198" s="288"/>
      <c r="X198" s="288"/>
      <c r="Y198" s="288"/>
      <c r="Z198" s="288"/>
      <c r="AA198" s="288"/>
      <c r="AB198" s="288"/>
      <c r="AC198" s="288"/>
      <c r="AD198" s="288"/>
      <c r="AE198" s="288"/>
      <c r="AF198" s="288"/>
      <c r="AG198" s="288"/>
      <c r="AH198" s="289">
        <f t="shared" si="27"/>
        <v>300000</v>
      </c>
      <c r="AI198" s="156"/>
      <c r="AJ198" s="156"/>
      <c r="AK198" s="156"/>
      <c r="AL198" s="156"/>
      <c r="AM198" s="156"/>
      <c r="AN198" s="156"/>
      <c r="AO198" s="156"/>
      <c r="AP198" s="156"/>
      <c r="AQ198" s="156"/>
      <c r="AR198" s="156"/>
    </row>
    <row r="199" spans="1:44" ht="12" customHeight="1">
      <c r="A199" s="240" t="s">
        <v>293</v>
      </c>
      <c r="B199" s="229" t="s">
        <v>294</v>
      </c>
      <c r="C199" s="267"/>
      <c r="D199" s="267"/>
      <c r="E199" s="267"/>
      <c r="F199" s="267"/>
      <c r="G199" s="267"/>
      <c r="H199" s="267"/>
      <c r="I199" s="267"/>
      <c r="J199" s="267"/>
      <c r="K199" s="267"/>
      <c r="L199" s="267"/>
      <c r="M199" s="267"/>
      <c r="N199" s="267">
        <v>250000</v>
      </c>
      <c r="O199" s="267"/>
      <c r="P199" s="267"/>
      <c r="Q199" s="267"/>
      <c r="R199" s="267"/>
      <c r="S199" s="267"/>
      <c r="T199" s="267"/>
      <c r="U199" s="288"/>
      <c r="V199" s="288"/>
      <c r="W199" s="288"/>
      <c r="X199" s="288"/>
      <c r="Y199" s="288"/>
      <c r="Z199" s="288"/>
      <c r="AA199" s="288"/>
      <c r="AB199" s="288"/>
      <c r="AC199" s="288"/>
      <c r="AD199" s="288"/>
      <c r="AE199" s="288"/>
      <c r="AF199" s="288"/>
      <c r="AG199" s="288"/>
      <c r="AH199" s="289">
        <f t="shared" si="27"/>
        <v>250000</v>
      </c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</row>
    <row r="200" spans="1:44" ht="25.5">
      <c r="A200" s="240" t="s">
        <v>295</v>
      </c>
      <c r="B200" s="229" t="s">
        <v>296</v>
      </c>
      <c r="C200" s="267"/>
      <c r="D200" s="267">
        <v>27000</v>
      </c>
      <c r="E200" s="267">
        <v>35000</v>
      </c>
      <c r="F200" s="267"/>
      <c r="G200" s="267"/>
      <c r="H200" s="267"/>
      <c r="I200" s="267"/>
      <c r="J200" s="267"/>
      <c r="K200" s="267"/>
      <c r="L200" s="267"/>
      <c r="M200" s="267"/>
      <c r="N200" s="267">
        <v>68000</v>
      </c>
      <c r="O200" s="267"/>
      <c r="P200" s="267"/>
      <c r="Q200" s="267"/>
      <c r="R200" s="267"/>
      <c r="S200" s="267"/>
      <c r="T200" s="267"/>
      <c r="U200" s="288">
        <v>54000</v>
      </c>
      <c r="V200" s="288"/>
      <c r="W200" s="288">
        <v>270000</v>
      </c>
      <c r="X200" s="288"/>
      <c r="Y200" s="288"/>
      <c r="Z200" s="288"/>
      <c r="AA200" s="288"/>
      <c r="AB200" s="288"/>
      <c r="AC200" s="288"/>
      <c r="AD200" s="288"/>
      <c r="AE200" s="288"/>
      <c r="AF200" s="288"/>
      <c r="AG200" s="288"/>
      <c r="AH200" s="289">
        <f t="shared" si="27"/>
        <v>454000</v>
      </c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</row>
    <row r="201" spans="1:44" ht="15">
      <c r="A201" s="249" t="s">
        <v>483</v>
      </c>
      <c r="B201" s="235" t="s">
        <v>297</v>
      </c>
      <c r="C201" s="267">
        <f>SUM(C197:C200)</f>
        <v>0</v>
      </c>
      <c r="D201" s="267">
        <f>SUM(D197:D200)</f>
        <v>127000</v>
      </c>
      <c r="E201" s="267">
        <f>SUM(E197:E200)</f>
        <v>165000</v>
      </c>
      <c r="F201" s="267">
        <f>SUM(F197:F200)</f>
        <v>0</v>
      </c>
      <c r="G201" s="267">
        <f aca="true" t="shared" si="31" ref="G201:AG201">SUM(G197:G200)</f>
        <v>0</v>
      </c>
      <c r="H201" s="267">
        <f t="shared" si="31"/>
        <v>0</v>
      </c>
      <c r="I201" s="267">
        <f t="shared" si="31"/>
        <v>0</v>
      </c>
      <c r="J201" s="267">
        <f t="shared" si="31"/>
        <v>0</v>
      </c>
      <c r="K201" s="267">
        <f>SUM(K197:K200)</f>
        <v>0</v>
      </c>
      <c r="L201" s="267">
        <f t="shared" si="31"/>
        <v>0</v>
      </c>
      <c r="M201" s="267">
        <f t="shared" si="31"/>
        <v>0</v>
      </c>
      <c r="N201" s="267">
        <f t="shared" si="31"/>
        <v>318000</v>
      </c>
      <c r="O201" s="267">
        <f>SUM(O197:O200)</f>
        <v>0</v>
      </c>
      <c r="P201" s="267">
        <f>SUM(P197:P200)</f>
        <v>0</v>
      </c>
      <c r="Q201" s="267">
        <f>SUM(Q197:Q200)</f>
        <v>0</v>
      </c>
      <c r="R201" s="267">
        <f t="shared" si="31"/>
        <v>0</v>
      </c>
      <c r="S201" s="267">
        <f t="shared" si="31"/>
        <v>0</v>
      </c>
      <c r="T201" s="267">
        <f t="shared" si="31"/>
        <v>0</v>
      </c>
      <c r="U201" s="288">
        <f>SUM(U197:U200)</f>
        <v>254000</v>
      </c>
      <c r="V201" s="288">
        <f>SUM(V197:V200)</f>
        <v>0</v>
      </c>
      <c r="W201" s="288">
        <f>SUM(W197:W200)</f>
        <v>1270000</v>
      </c>
      <c r="X201" s="288">
        <f>SUM(X197:X200)</f>
        <v>0</v>
      </c>
      <c r="Y201" s="288">
        <f>SUM(Y197:Y200)</f>
        <v>0</v>
      </c>
      <c r="Z201" s="288">
        <f t="shared" si="31"/>
        <v>0</v>
      </c>
      <c r="AA201" s="288">
        <f t="shared" si="31"/>
        <v>0</v>
      </c>
      <c r="AB201" s="288">
        <f>SUM(AB197:AB200)</f>
        <v>0</v>
      </c>
      <c r="AC201" s="288">
        <f>SUM(AC197:AC200)</f>
        <v>0</v>
      </c>
      <c r="AD201" s="288">
        <f>SUM(AD197:AD200)</f>
        <v>0</v>
      </c>
      <c r="AE201" s="288">
        <f>SUM(AE197:AE200)</f>
        <v>0</v>
      </c>
      <c r="AF201" s="288">
        <f t="shared" si="31"/>
        <v>0</v>
      </c>
      <c r="AG201" s="288">
        <f t="shared" si="31"/>
        <v>0</v>
      </c>
      <c r="AH201" s="289">
        <f t="shared" si="27"/>
        <v>2134000</v>
      </c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</row>
    <row r="202" spans="1:44" ht="33.75" hidden="1">
      <c r="A202" s="238" t="s">
        <v>298</v>
      </c>
      <c r="B202" s="233" t="s">
        <v>299</v>
      </c>
      <c r="C202" s="267"/>
      <c r="D202" s="267"/>
      <c r="E202" s="267"/>
      <c r="F202" s="267"/>
      <c r="G202" s="267"/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  <c r="U202" s="288"/>
      <c r="V202" s="288"/>
      <c r="W202" s="288"/>
      <c r="X202" s="288"/>
      <c r="Y202" s="288"/>
      <c r="Z202" s="288"/>
      <c r="AA202" s="288"/>
      <c r="AB202" s="288"/>
      <c r="AC202" s="288"/>
      <c r="AD202" s="288"/>
      <c r="AE202" s="288"/>
      <c r="AF202" s="288"/>
      <c r="AG202" s="288"/>
      <c r="AH202" s="289">
        <f t="shared" si="27"/>
        <v>0</v>
      </c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</row>
    <row r="203" spans="1:44" ht="15" hidden="1">
      <c r="A203" s="240" t="s">
        <v>31</v>
      </c>
      <c r="B203" s="229" t="s">
        <v>300</v>
      </c>
      <c r="C203" s="267"/>
      <c r="D203" s="267"/>
      <c r="E203" s="267"/>
      <c r="F203" s="267"/>
      <c r="G203" s="267"/>
      <c r="H203" s="267"/>
      <c r="I203" s="267"/>
      <c r="J203" s="267"/>
      <c r="K203" s="267"/>
      <c r="L203" s="267"/>
      <c r="M203" s="267"/>
      <c r="N203" s="267"/>
      <c r="O203" s="267"/>
      <c r="P203" s="267"/>
      <c r="Q203" s="267"/>
      <c r="R203" s="267"/>
      <c r="S203" s="267"/>
      <c r="T203" s="267"/>
      <c r="U203" s="288"/>
      <c r="V203" s="288"/>
      <c r="W203" s="288"/>
      <c r="X203" s="288"/>
      <c r="Y203" s="288"/>
      <c r="Z203" s="288"/>
      <c r="AA203" s="288"/>
      <c r="AB203" s="288"/>
      <c r="AC203" s="288"/>
      <c r="AD203" s="288"/>
      <c r="AE203" s="288"/>
      <c r="AF203" s="288"/>
      <c r="AG203" s="288"/>
      <c r="AH203" s="289">
        <f t="shared" si="27"/>
        <v>0</v>
      </c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</row>
    <row r="204" spans="1:44" ht="15" hidden="1">
      <c r="A204" s="240" t="s">
        <v>32</v>
      </c>
      <c r="B204" s="229" t="s">
        <v>300</v>
      </c>
      <c r="C204" s="267"/>
      <c r="D204" s="267"/>
      <c r="E204" s="267"/>
      <c r="F204" s="267"/>
      <c r="G204" s="267"/>
      <c r="H204" s="267"/>
      <c r="I204" s="267"/>
      <c r="J204" s="267"/>
      <c r="K204" s="267"/>
      <c r="L204" s="267"/>
      <c r="M204" s="267"/>
      <c r="N204" s="267"/>
      <c r="O204" s="267"/>
      <c r="P204" s="267"/>
      <c r="Q204" s="267"/>
      <c r="R204" s="267"/>
      <c r="S204" s="267"/>
      <c r="T204" s="267"/>
      <c r="U204" s="288"/>
      <c r="V204" s="288"/>
      <c r="W204" s="288"/>
      <c r="X204" s="288"/>
      <c r="Y204" s="288"/>
      <c r="Z204" s="288"/>
      <c r="AA204" s="288"/>
      <c r="AB204" s="288"/>
      <c r="AC204" s="288"/>
      <c r="AD204" s="288"/>
      <c r="AE204" s="288"/>
      <c r="AF204" s="288"/>
      <c r="AG204" s="288"/>
      <c r="AH204" s="289">
        <f t="shared" si="27"/>
        <v>0</v>
      </c>
      <c r="AI204" s="156"/>
      <c r="AJ204" s="156"/>
      <c r="AK204" s="156"/>
      <c r="AL204" s="156"/>
      <c r="AM204" s="156"/>
      <c r="AN204" s="156"/>
      <c r="AO204" s="156"/>
      <c r="AP204" s="156"/>
      <c r="AQ204" s="156"/>
      <c r="AR204" s="156"/>
    </row>
    <row r="205" spans="1:44" ht="25.5" hidden="1">
      <c r="A205" s="240" t="s">
        <v>33</v>
      </c>
      <c r="B205" s="229" t="s">
        <v>300</v>
      </c>
      <c r="C205" s="267"/>
      <c r="D205" s="267"/>
      <c r="E205" s="267"/>
      <c r="F205" s="267"/>
      <c r="G205" s="267"/>
      <c r="H205" s="267"/>
      <c r="I205" s="267"/>
      <c r="J205" s="267"/>
      <c r="K205" s="267"/>
      <c r="L205" s="267"/>
      <c r="M205" s="267"/>
      <c r="N205" s="267"/>
      <c r="O205" s="267"/>
      <c r="P205" s="267"/>
      <c r="Q205" s="267"/>
      <c r="R205" s="267"/>
      <c r="S205" s="267"/>
      <c r="T205" s="267"/>
      <c r="U205" s="288"/>
      <c r="V205" s="288"/>
      <c r="W205" s="288"/>
      <c r="X205" s="288"/>
      <c r="Y205" s="288"/>
      <c r="Z205" s="288"/>
      <c r="AA205" s="288"/>
      <c r="AB205" s="288"/>
      <c r="AC205" s="288"/>
      <c r="AD205" s="288"/>
      <c r="AE205" s="288"/>
      <c r="AF205" s="288"/>
      <c r="AG205" s="288"/>
      <c r="AH205" s="289">
        <f t="shared" si="27"/>
        <v>0</v>
      </c>
      <c r="AI205" s="156"/>
      <c r="AJ205" s="156"/>
      <c r="AK205" s="156"/>
      <c r="AL205" s="156"/>
      <c r="AM205" s="156"/>
      <c r="AN205" s="156"/>
      <c r="AO205" s="156"/>
      <c r="AP205" s="156"/>
      <c r="AQ205" s="156"/>
      <c r="AR205" s="156"/>
    </row>
    <row r="206" spans="1:44" ht="15" hidden="1">
      <c r="A206" s="240" t="s">
        <v>34</v>
      </c>
      <c r="B206" s="229" t="s">
        <v>300</v>
      </c>
      <c r="C206" s="267"/>
      <c r="D206" s="267"/>
      <c r="E206" s="267"/>
      <c r="F206" s="267"/>
      <c r="G206" s="267"/>
      <c r="H206" s="267"/>
      <c r="I206" s="267"/>
      <c r="J206" s="267"/>
      <c r="K206" s="267"/>
      <c r="L206" s="267"/>
      <c r="M206" s="267"/>
      <c r="N206" s="267"/>
      <c r="O206" s="267"/>
      <c r="P206" s="267"/>
      <c r="Q206" s="267"/>
      <c r="R206" s="267"/>
      <c r="S206" s="267"/>
      <c r="T206" s="267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9">
        <f t="shared" si="27"/>
        <v>0</v>
      </c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/>
    </row>
    <row r="207" spans="1:44" ht="15" hidden="1">
      <c r="A207" s="240" t="s">
        <v>35</v>
      </c>
      <c r="B207" s="229" t="s">
        <v>300</v>
      </c>
      <c r="C207" s="267"/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7"/>
      <c r="P207" s="267"/>
      <c r="Q207" s="267"/>
      <c r="R207" s="267"/>
      <c r="S207" s="267"/>
      <c r="T207" s="267"/>
      <c r="U207" s="288"/>
      <c r="V207" s="288"/>
      <c r="W207" s="288"/>
      <c r="X207" s="288"/>
      <c r="Y207" s="288"/>
      <c r="Z207" s="288"/>
      <c r="AA207" s="288"/>
      <c r="AB207" s="288"/>
      <c r="AC207" s="288"/>
      <c r="AD207" s="288"/>
      <c r="AE207" s="288"/>
      <c r="AF207" s="288"/>
      <c r="AG207" s="288"/>
      <c r="AH207" s="289">
        <f t="shared" si="27"/>
        <v>0</v>
      </c>
      <c r="AI207" s="156"/>
      <c r="AJ207" s="156"/>
      <c r="AK207" s="156"/>
      <c r="AL207" s="156"/>
      <c r="AM207" s="156"/>
      <c r="AN207" s="156"/>
      <c r="AO207" s="156"/>
      <c r="AP207" s="156"/>
      <c r="AQ207" s="156"/>
      <c r="AR207" s="156"/>
    </row>
    <row r="208" spans="1:44" ht="15" hidden="1">
      <c r="A208" s="240" t="s">
        <v>36</v>
      </c>
      <c r="B208" s="229" t="s">
        <v>300</v>
      </c>
      <c r="C208" s="267"/>
      <c r="D208" s="267"/>
      <c r="E208" s="267"/>
      <c r="F208" s="267"/>
      <c r="G208" s="267"/>
      <c r="H208" s="267"/>
      <c r="I208" s="267"/>
      <c r="J208" s="267"/>
      <c r="K208" s="267"/>
      <c r="L208" s="267"/>
      <c r="M208" s="267"/>
      <c r="N208" s="267"/>
      <c r="O208" s="267"/>
      <c r="P208" s="267"/>
      <c r="Q208" s="267"/>
      <c r="R208" s="267"/>
      <c r="S208" s="267"/>
      <c r="T208" s="267"/>
      <c r="U208" s="288"/>
      <c r="V208" s="288"/>
      <c r="W208" s="288"/>
      <c r="X208" s="288"/>
      <c r="Y208" s="288"/>
      <c r="Z208" s="288"/>
      <c r="AA208" s="288"/>
      <c r="AB208" s="288"/>
      <c r="AC208" s="288"/>
      <c r="AD208" s="288"/>
      <c r="AE208" s="288"/>
      <c r="AF208" s="288"/>
      <c r="AG208" s="288"/>
      <c r="AH208" s="289">
        <f t="shared" si="27"/>
        <v>0</v>
      </c>
      <c r="AI208" s="156"/>
      <c r="AJ208" s="156"/>
      <c r="AK208" s="156"/>
      <c r="AL208" s="156"/>
      <c r="AM208" s="156"/>
      <c r="AN208" s="156"/>
      <c r="AO208" s="156"/>
      <c r="AP208" s="156"/>
      <c r="AQ208" s="156"/>
      <c r="AR208" s="156"/>
    </row>
    <row r="209" spans="1:44" ht="25.5" hidden="1">
      <c r="A209" s="240" t="s">
        <v>37</v>
      </c>
      <c r="B209" s="229" t="s">
        <v>300</v>
      </c>
      <c r="C209" s="267"/>
      <c r="D209" s="267"/>
      <c r="E209" s="267"/>
      <c r="F209" s="267"/>
      <c r="G209" s="267"/>
      <c r="H209" s="267"/>
      <c r="I209" s="267"/>
      <c r="J209" s="267"/>
      <c r="K209" s="267"/>
      <c r="L209" s="267"/>
      <c r="M209" s="267"/>
      <c r="N209" s="267"/>
      <c r="O209" s="267"/>
      <c r="P209" s="267"/>
      <c r="Q209" s="267"/>
      <c r="R209" s="267"/>
      <c r="S209" s="267"/>
      <c r="T209" s="267"/>
      <c r="U209" s="288"/>
      <c r="V209" s="288"/>
      <c r="W209" s="288"/>
      <c r="X209" s="288"/>
      <c r="Y209" s="288"/>
      <c r="Z209" s="288"/>
      <c r="AA209" s="288"/>
      <c r="AB209" s="288"/>
      <c r="AC209" s="288"/>
      <c r="AD209" s="288"/>
      <c r="AE209" s="288"/>
      <c r="AF209" s="288"/>
      <c r="AG209" s="288"/>
      <c r="AH209" s="289">
        <f t="shared" si="27"/>
        <v>0</v>
      </c>
      <c r="AI209" s="156"/>
      <c r="AJ209" s="156"/>
      <c r="AK209" s="156"/>
      <c r="AL209" s="156"/>
      <c r="AM209" s="156"/>
      <c r="AN209" s="156"/>
      <c r="AO209" s="156"/>
      <c r="AP209" s="156"/>
      <c r="AQ209" s="156"/>
      <c r="AR209" s="156"/>
    </row>
    <row r="210" spans="1:44" ht="15" hidden="1">
      <c r="A210" s="240" t="s">
        <v>38</v>
      </c>
      <c r="B210" s="229" t="s">
        <v>300</v>
      </c>
      <c r="C210" s="267"/>
      <c r="D210" s="267"/>
      <c r="E210" s="267"/>
      <c r="F210" s="267"/>
      <c r="G210" s="267"/>
      <c r="H210" s="267"/>
      <c r="I210" s="267"/>
      <c r="J210" s="267"/>
      <c r="K210" s="267"/>
      <c r="L210" s="267"/>
      <c r="M210" s="267"/>
      <c r="N210" s="267"/>
      <c r="O210" s="267"/>
      <c r="P210" s="267"/>
      <c r="Q210" s="267"/>
      <c r="R210" s="267"/>
      <c r="S210" s="267"/>
      <c r="T210" s="267"/>
      <c r="U210" s="288"/>
      <c r="V210" s="288"/>
      <c r="W210" s="288"/>
      <c r="X210" s="288"/>
      <c r="Y210" s="288"/>
      <c r="Z210" s="288"/>
      <c r="AA210" s="288"/>
      <c r="AB210" s="288"/>
      <c r="AC210" s="288"/>
      <c r="AD210" s="288"/>
      <c r="AE210" s="288"/>
      <c r="AF210" s="288"/>
      <c r="AG210" s="288"/>
      <c r="AH210" s="289">
        <f t="shared" si="27"/>
        <v>0</v>
      </c>
      <c r="AI210" s="156"/>
      <c r="AJ210" s="156"/>
      <c r="AK210" s="156"/>
      <c r="AL210" s="156"/>
      <c r="AM210" s="156"/>
      <c r="AN210" s="156"/>
      <c r="AO210" s="156"/>
      <c r="AP210" s="156"/>
      <c r="AQ210" s="156"/>
      <c r="AR210" s="156"/>
    </row>
    <row r="211" spans="1:44" ht="25.5" hidden="1">
      <c r="A211" s="240" t="s">
        <v>39</v>
      </c>
      <c r="B211" s="229" t="s">
        <v>300</v>
      </c>
      <c r="C211" s="267"/>
      <c r="D211" s="267"/>
      <c r="E211" s="267"/>
      <c r="F211" s="267"/>
      <c r="G211" s="267"/>
      <c r="H211" s="267"/>
      <c r="I211" s="267"/>
      <c r="J211" s="267"/>
      <c r="K211" s="267"/>
      <c r="L211" s="267"/>
      <c r="M211" s="267"/>
      <c r="N211" s="267"/>
      <c r="O211" s="267"/>
      <c r="P211" s="267"/>
      <c r="Q211" s="267"/>
      <c r="R211" s="267"/>
      <c r="S211" s="267"/>
      <c r="T211" s="267"/>
      <c r="U211" s="288"/>
      <c r="V211" s="288"/>
      <c r="W211" s="288"/>
      <c r="X211" s="288"/>
      <c r="Y211" s="288"/>
      <c r="Z211" s="288"/>
      <c r="AA211" s="288"/>
      <c r="AB211" s="288"/>
      <c r="AC211" s="288"/>
      <c r="AD211" s="288"/>
      <c r="AE211" s="288"/>
      <c r="AF211" s="288"/>
      <c r="AG211" s="288"/>
      <c r="AH211" s="289">
        <f t="shared" si="27"/>
        <v>0</v>
      </c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6"/>
    </row>
    <row r="212" spans="1:44" ht="25.5" hidden="1">
      <c r="A212" s="240" t="s">
        <v>40</v>
      </c>
      <c r="B212" s="229" t="s">
        <v>300</v>
      </c>
      <c r="C212" s="267"/>
      <c r="D212" s="267"/>
      <c r="E212" s="267"/>
      <c r="F212" s="267"/>
      <c r="G212" s="267"/>
      <c r="H212" s="267"/>
      <c r="I212" s="267"/>
      <c r="J212" s="267"/>
      <c r="K212" s="267"/>
      <c r="L212" s="267"/>
      <c r="M212" s="267"/>
      <c r="N212" s="267"/>
      <c r="O212" s="267"/>
      <c r="P212" s="267"/>
      <c r="Q212" s="267"/>
      <c r="R212" s="267"/>
      <c r="S212" s="267"/>
      <c r="T212" s="267"/>
      <c r="U212" s="288"/>
      <c r="V212" s="288"/>
      <c r="W212" s="288"/>
      <c r="X212" s="288"/>
      <c r="Y212" s="288"/>
      <c r="Z212" s="288"/>
      <c r="AA212" s="288"/>
      <c r="AB212" s="288"/>
      <c r="AC212" s="288"/>
      <c r="AD212" s="288"/>
      <c r="AE212" s="288"/>
      <c r="AF212" s="288"/>
      <c r="AG212" s="288"/>
      <c r="AH212" s="289">
        <f t="shared" si="27"/>
        <v>0</v>
      </c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</row>
    <row r="213" spans="1:44" ht="33.75" hidden="1">
      <c r="A213" s="238" t="s">
        <v>488</v>
      </c>
      <c r="B213" s="233" t="s">
        <v>300</v>
      </c>
      <c r="C213" s="267">
        <f>SUM(C203:C212)</f>
        <v>0</v>
      </c>
      <c r="D213" s="267">
        <f>SUM(D203:D212)</f>
        <v>0</v>
      </c>
      <c r="E213" s="267">
        <f>SUM(E203:E212)</f>
        <v>0</v>
      </c>
      <c r="F213" s="267">
        <f>SUM(F203:F212)</f>
        <v>0</v>
      </c>
      <c r="G213" s="267">
        <f aca="true" t="shared" si="32" ref="G213:AG213">SUM(G203:G212)</f>
        <v>0</v>
      </c>
      <c r="H213" s="267">
        <f t="shared" si="32"/>
        <v>0</v>
      </c>
      <c r="I213" s="267">
        <f t="shared" si="32"/>
        <v>0</v>
      </c>
      <c r="J213" s="267">
        <f t="shared" si="32"/>
        <v>0</v>
      </c>
      <c r="K213" s="267">
        <f>SUM(K203:K212)</f>
        <v>0</v>
      </c>
      <c r="L213" s="267">
        <f t="shared" si="32"/>
        <v>0</v>
      </c>
      <c r="M213" s="267">
        <f t="shared" si="32"/>
        <v>0</v>
      </c>
      <c r="N213" s="267">
        <f t="shared" si="32"/>
        <v>0</v>
      </c>
      <c r="O213" s="267">
        <f>SUM(O203:O212)</f>
        <v>0</v>
      </c>
      <c r="P213" s="267">
        <f>SUM(P203:P212)</f>
        <v>0</v>
      </c>
      <c r="Q213" s="267">
        <f>SUM(Q203:Q212)</f>
        <v>0</v>
      </c>
      <c r="R213" s="267">
        <f t="shared" si="32"/>
        <v>0</v>
      </c>
      <c r="S213" s="267">
        <f t="shared" si="32"/>
        <v>0</v>
      </c>
      <c r="T213" s="267"/>
      <c r="U213" s="288">
        <f>SUM(U203:U212)</f>
        <v>0</v>
      </c>
      <c r="V213" s="288">
        <f>SUM(V203:V212)</f>
        <v>0</v>
      </c>
      <c r="W213" s="288">
        <f>SUM(W203:W212)</f>
        <v>0</v>
      </c>
      <c r="X213" s="288">
        <f>SUM(X203:X212)</f>
        <v>0</v>
      </c>
      <c r="Y213" s="288">
        <f>SUM(Y203:Y212)</f>
        <v>0</v>
      </c>
      <c r="Z213" s="288">
        <f t="shared" si="32"/>
        <v>0</v>
      </c>
      <c r="AA213" s="288">
        <f t="shared" si="32"/>
        <v>0</v>
      </c>
      <c r="AB213" s="288">
        <f>SUM(AB203:AB212)</f>
        <v>0</v>
      </c>
      <c r="AC213" s="288">
        <f>SUM(AC203:AC212)</f>
        <v>0</v>
      </c>
      <c r="AD213" s="288">
        <f>SUM(AD203:AD212)</f>
        <v>0</v>
      </c>
      <c r="AE213" s="288">
        <f>SUM(AE203:AE212)</f>
        <v>0</v>
      </c>
      <c r="AF213" s="288">
        <f t="shared" si="32"/>
        <v>0</v>
      </c>
      <c r="AG213" s="288">
        <f t="shared" si="32"/>
        <v>0</v>
      </c>
      <c r="AH213" s="289">
        <f t="shared" si="27"/>
        <v>0</v>
      </c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</row>
    <row r="214" spans="1:44" ht="15" hidden="1">
      <c r="A214" s="240" t="s">
        <v>31</v>
      </c>
      <c r="B214" s="229" t="s">
        <v>301</v>
      </c>
      <c r="C214" s="267"/>
      <c r="D214" s="267"/>
      <c r="E214" s="267"/>
      <c r="F214" s="267"/>
      <c r="G214" s="267"/>
      <c r="H214" s="267"/>
      <c r="I214" s="267"/>
      <c r="J214" s="267"/>
      <c r="K214" s="267"/>
      <c r="L214" s="267"/>
      <c r="M214" s="267"/>
      <c r="N214" s="267"/>
      <c r="O214" s="267"/>
      <c r="P214" s="267"/>
      <c r="Q214" s="267"/>
      <c r="R214" s="267"/>
      <c r="S214" s="267"/>
      <c r="T214" s="267"/>
      <c r="U214" s="288"/>
      <c r="V214" s="288"/>
      <c r="W214" s="288"/>
      <c r="X214" s="288"/>
      <c r="Y214" s="288"/>
      <c r="Z214" s="288"/>
      <c r="AA214" s="288"/>
      <c r="AB214" s="288"/>
      <c r="AC214" s="288"/>
      <c r="AD214" s="288"/>
      <c r="AE214" s="288"/>
      <c r="AF214" s="288"/>
      <c r="AG214" s="288"/>
      <c r="AH214" s="289">
        <f t="shared" si="27"/>
        <v>0</v>
      </c>
      <c r="AI214" s="156"/>
      <c r="AJ214" s="156"/>
      <c r="AK214" s="156"/>
      <c r="AL214" s="156"/>
      <c r="AM214" s="156"/>
      <c r="AN214" s="156"/>
      <c r="AO214" s="156"/>
      <c r="AP214" s="156"/>
      <c r="AQ214" s="156"/>
      <c r="AR214" s="156"/>
    </row>
    <row r="215" spans="1:44" ht="15">
      <c r="A215" s="240" t="s">
        <v>32</v>
      </c>
      <c r="B215" s="229" t="s">
        <v>301</v>
      </c>
      <c r="C215" s="267"/>
      <c r="D215" s="267"/>
      <c r="E215" s="267"/>
      <c r="F215" s="267"/>
      <c r="G215" s="267"/>
      <c r="H215" s="267"/>
      <c r="I215" s="267"/>
      <c r="J215" s="267"/>
      <c r="K215" s="267"/>
      <c r="L215" s="267"/>
      <c r="M215" s="267"/>
      <c r="N215" s="267"/>
      <c r="O215" s="267"/>
      <c r="P215" s="267"/>
      <c r="Q215" s="267"/>
      <c r="R215" s="267"/>
      <c r="S215" s="267"/>
      <c r="T215" s="267"/>
      <c r="U215" s="288"/>
      <c r="V215" s="288"/>
      <c r="W215" s="288"/>
      <c r="X215" s="288"/>
      <c r="Y215" s="288"/>
      <c r="Z215" s="288"/>
      <c r="AA215" s="288"/>
      <c r="AB215" s="288"/>
      <c r="AC215" s="288"/>
      <c r="AD215" s="288"/>
      <c r="AE215" s="288"/>
      <c r="AF215" s="288"/>
      <c r="AG215" s="288"/>
      <c r="AH215" s="289">
        <f t="shared" si="27"/>
        <v>0</v>
      </c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6"/>
    </row>
    <row r="216" spans="1:44" ht="25.5">
      <c r="A216" s="240" t="s">
        <v>33</v>
      </c>
      <c r="B216" s="229" t="s">
        <v>301</v>
      </c>
      <c r="C216" s="267"/>
      <c r="D216" s="267"/>
      <c r="E216" s="267"/>
      <c r="F216" s="267"/>
      <c r="G216" s="267"/>
      <c r="H216" s="267"/>
      <c r="I216" s="267"/>
      <c r="J216" s="267"/>
      <c r="K216" s="267"/>
      <c r="L216" s="267"/>
      <c r="M216" s="267"/>
      <c r="N216" s="267"/>
      <c r="O216" s="267"/>
      <c r="P216" s="267"/>
      <c r="Q216" s="267"/>
      <c r="R216" s="267"/>
      <c r="S216" s="267"/>
      <c r="T216" s="267"/>
      <c r="U216" s="288"/>
      <c r="V216" s="288"/>
      <c r="W216" s="288"/>
      <c r="X216" s="288"/>
      <c r="Y216" s="288"/>
      <c r="Z216" s="288"/>
      <c r="AA216" s="288"/>
      <c r="AB216" s="288"/>
      <c r="AC216" s="288"/>
      <c r="AD216" s="288"/>
      <c r="AE216" s="288"/>
      <c r="AF216" s="288"/>
      <c r="AG216" s="288"/>
      <c r="AH216" s="289">
        <f t="shared" si="27"/>
        <v>0</v>
      </c>
      <c r="AI216" s="156"/>
      <c r="AJ216" s="156"/>
      <c r="AK216" s="156"/>
      <c r="AL216" s="156"/>
      <c r="AM216" s="156"/>
      <c r="AN216" s="156"/>
      <c r="AO216" s="156"/>
      <c r="AP216" s="156"/>
      <c r="AQ216" s="156"/>
      <c r="AR216" s="156"/>
    </row>
    <row r="217" spans="1:44" ht="15">
      <c r="A217" s="240" t="s">
        <v>34</v>
      </c>
      <c r="B217" s="229" t="s">
        <v>301</v>
      </c>
      <c r="C217" s="267"/>
      <c r="D217" s="267"/>
      <c r="E217" s="267"/>
      <c r="F217" s="267"/>
      <c r="G217" s="267"/>
      <c r="H217" s="267"/>
      <c r="I217" s="267"/>
      <c r="J217" s="267"/>
      <c r="K217" s="267"/>
      <c r="L217" s="267"/>
      <c r="M217" s="267"/>
      <c r="N217" s="267"/>
      <c r="O217" s="267"/>
      <c r="P217" s="267"/>
      <c r="Q217" s="267"/>
      <c r="R217" s="267"/>
      <c r="S217" s="267"/>
      <c r="T217" s="267"/>
      <c r="U217" s="288"/>
      <c r="V217" s="288"/>
      <c r="W217" s="288"/>
      <c r="X217" s="288"/>
      <c r="Y217" s="288"/>
      <c r="Z217" s="288"/>
      <c r="AA217" s="288"/>
      <c r="AB217" s="288"/>
      <c r="AC217" s="288"/>
      <c r="AD217" s="288"/>
      <c r="AE217" s="288"/>
      <c r="AF217" s="288"/>
      <c r="AG217" s="288"/>
      <c r="AH217" s="289">
        <f t="shared" si="27"/>
        <v>0</v>
      </c>
      <c r="AI217" s="156"/>
      <c r="AJ217" s="156"/>
      <c r="AK217" s="156"/>
      <c r="AL217" s="156"/>
      <c r="AM217" s="156"/>
      <c r="AN217" s="156"/>
      <c r="AO217" s="156"/>
      <c r="AP217" s="156"/>
      <c r="AQ217" s="156"/>
      <c r="AR217" s="156"/>
    </row>
    <row r="218" spans="1:44" ht="15">
      <c r="A218" s="240" t="s">
        <v>35</v>
      </c>
      <c r="B218" s="229" t="s">
        <v>301</v>
      </c>
      <c r="C218" s="267"/>
      <c r="D218" s="267"/>
      <c r="E218" s="267"/>
      <c r="F218" s="267"/>
      <c r="G218" s="267"/>
      <c r="H218" s="267"/>
      <c r="I218" s="267"/>
      <c r="J218" s="267"/>
      <c r="K218" s="267"/>
      <c r="L218" s="267"/>
      <c r="M218" s="267"/>
      <c r="N218" s="267"/>
      <c r="O218" s="267"/>
      <c r="P218" s="267"/>
      <c r="Q218" s="267"/>
      <c r="R218" s="267"/>
      <c r="S218" s="267"/>
      <c r="T218" s="267"/>
      <c r="U218" s="288"/>
      <c r="V218" s="288"/>
      <c r="W218" s="288"/>
      <c r="X218" s="288"/>
      <c r="Y218" s="288"/>
      <c r="Z218" s="288"/>
      <c r="AA218" s="288"/>
      <c r="AB218" s="288"/>
      <c r="AC218" s="288"/>
      <c r="AD218" s="288"/>
      <c r="AE218" s="288"/>
      <c r="AF218" s="288"/>
      <c r="AG218" s="288"/>
      <c r="AH218" s="289">
        <f t="shared" si="27"/>
        <v>0</v>
      </c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</row>
    <row r="219" spans="1:44" ht="15">
      <c r="A219" s="240" t="s">
        <v>36</v>
      </c>
      <c r="B219" s="229" t="s">
        <v>301</v>
      </c>
      <c r="C219" s="267"/>
      <c r="D219" s="267"/>
      <c r="E219" s="267"/>
      <c r="F219" s="267"/>
      <c r="G219" s="267"/>
      <c r="H219" s="267"/>
      <c r="I219" s="267"/>
      <c r="J219" s="267"/>
      <c r="K219" s="267"/>
      <c r="L219" s="267"/>
      <c r="M219" s="267"/>
      <c r="N219" s="267"/>
      <c r="O219" s="267"/>
      <c r="P219" s="267"/>
      <c r="Q219" s="267"/>
      <c r="R219" s="267"/>
      <c r="S219" s="267"/>
      <c r="T219" s="267"/>
      <c r="U219" s="288"/>
      <c r="V219" s="288"/>
      <c r="W219" s="288"/>
      <c r="X219" s="288"/>
      <c r="Y219" s="288"/>
      <c r="Z219" s="288"/>
      <c r="AA219" s="288"/>
      <c r="AB219" s="288"/>
      <c r="AC219" s="288"/>
      <c r="AD219" s="288"/>
      <c r="AE219" s="288"/>
      <c r="AF219" s="288"/>
      <c r="AG219" s="288"/>
      <c r="AH219" s="289">
        <f t="shared" si="27"/>
        <v>0</v>
      </c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</row>
    <row r="220" spans="1:44" ht="25.5">
      <c r="A220" s="240" t="s">
        <v>37</v>
      </c>
      <c r="B220" s="229" t="s">
        <v>301</v>
      </c>
      <c r="C220" s="267"/>
      <c r="D220" s="267"/>
      <c r="E220" s="267"/>
      <c r="F220" s="267"/>
      <c r="G220" s="267"/>
      <c r="H220" s="267"/>
      <c r="I220" s="267"/>
      <c r="J220" s="267"/>
      <c r="K220" s="267"/>
      <c r="L220" s="267"/>
      <c r="M220" s="267"/>
      <c r="N220" s="267"/>
      <c r="O220" s="267"/>
      <c r="P220" s="267"/>
      <c r="Q220" s="267"/>
      <c r="R220" s="267"/>
      <c r="S220" s="267"/>
      <c r="T220" s="267"/>
      <c r="U220" s="288"/>
      <c r="V220" s="288"/>
      <c r="W220" s="288"/>
      <c r="X220" s="288"/>
      <c r="Y220" s="288"/>
      <c r="Z220" s="288"/>
      <c r="AA220" s="288"/>
      <c r="AB220" s="288"/>
      <c r="AC220" s="288"/>
      <c r="AD220" s="288"/>
      <c r="AE220" s="288"/>
      <c r="AF220" s="288"/>
      <c r="AG220" s="288"/>
      <c r="AH220" s="289">
        <f t="shared" si="27"/>
        <v>0</v>
      </c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</row>
    <row r="221" spans="1:44" ht="15">
      <c r="A221" s="240" t="s">
        <v>38</v>
      </c>
      <c r="B221" s="229" t="s">
        <v>301</v>
      </c>
      <c r="C221" s="267"/>
      <c r="D221" s="267"/>
      <c r="E221" s="267"/>
      <c r="F221" s="267"/>
      <c r="G221" s="267"/>
      <c r="H221" s="267"/>
      <c r="I221" s="267"/>
      <c r="J221" s="267"/>
      <c r="K221" s="267"/>
      <c r="L221" s="267"/>
      <c r="M221" s="267"/>
      <c r="N221" s="267"/>
      <c r="O221" s="267"/>
      <c r="P221" s="267"/>
      <c r="Q221" s="267"/>
      <c r="R221" s="267"/>
      <c r="S221" s="267"/>
      <c r="T221" s="267"/>
      <c r="U221" s="288"/>
      <c r="V221" s="288"/>
      <c r="W221" s="288"/>
      <c r="X221" s="288"/>
      <c r="Y221" s="288"/>
      <c r="Z221" s="288"/>
      <c r="AA221" s="288"/>
      <c r="AB221" s="288"/>
      <c r="AC221" s="288"/>
      <c r="AD221" s="288"/>
      <c r="AE221" s="288"/>
      <c r="AF221" s="288"/>
      <c r="AG221" s="288"/>
      <c r="AH221" s="289">
        <f t="shared" si="27"/>
        <v>0</v>
      </c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</row>
    <row r="222" spans="1:44" ht="25.5">
      <c r="A222" s="240" t="s">
        <v>39</v>
      </c>
      <c r="B222" s="229" t="s">
        <v>301</v>
      </c>
      <c r="C222" s="267"/>
      <c r="D222" s="267"/>
      <c r="E222" s="267"/>
      <c r="F222" s="267"/>
      <c r="G222" s="267"/>
      <c r="H222" s="267"/>
      <c r="I222" s="267"/>
      <c r="J222" s="267"/>
      <c r="K222" s="267"/>
      <c r="L222" s="267"/>
      <c r="M222" s="267"/>
      <c r="N222" s="267"/>
      <c r="O222" s="267"/>
      <c r="P222" s="267"/>
      <c r="Q222" s="267"/>
      <c r="R222" s="267"/>
      <c r="S222" s="267"/>
      <c r="T222" s="267"/>
      <c r="U222" s="288"/>
      <c r="V222" s="288"/>
      <c r="W222" s="288"/>
      <c r="X222" s="288"/>
      <c r="Y222" s="288"/>
      <c r="Z222" s="288"/>
      <c r="AA222" s="288"/>
      <c r="AB222" s="288"/>
      <c r="AC222" s="288"/>
      <c r="AD222" s="288"/>
      <c r="AE222" s="288"/>
      <c r="AF222" s="288"/>
      <c r="AG222" s="288"/>
      <c r="AH222" s="289">
        <f t="shared" si="27"/>
        <v>0</v>
      </c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</row>
    <row r="223" spans="1:44" ht="25.5">
      <c r="A223" s="240" t="s">
        <v>40</v>
      </c>
      <c r="B223" s="229" t="s">
        <v>301</v>
      </c>
      <c r="C223" s="267"/>
      <c r="D223" s="267"/>
      <c r="E223" s="267"/>
      <c r="F223" s="267"/>
      <c r="G223" s="267"/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67"/>
      <c r="U223" s="288"/>
      <c r="V223" s="288"/>
      <c r="W223" s="288"/>
      <c r="X223" s="288"/>
      <c r="Y223" s="288"/>
      <c r="Z223" s="288"/>
      <c r="AA223" s="288"/>
      <c r="AB223" s="288"/>
      <c r="AC223" s="288"/>
      <c r="AD223" s="288"/>
      <c r="AE223" s="288"/>
      <c r="AF223" s="288"/>
      <c r="AG223" s="288"/>
      <c r="AH223" s="289">
        <f t="shared" si="27"/>
        <v>0</v>
      </c>
      <c r="AI223" s="156"/>
      <c r="AJ223" s="156"/>
      <c r="AK223" s="156"/>
      <c r="AL223" s="156"/>
      <c r="AM223" s="156"/>
      <c r="AN223" s="156"/>
      <c r="AO223" s="156"/>
      <c r="AP223" s="156"/>
      <c r="AQ223" s="156"/>
      <c r="AR223" s="156"/>
    </row>
    <row r="224" spans="1:44" ht="33.75">
      <c r="A224" s="238" t="s">
        <v>487</v>
      </c>
      <c r="B224" s="233" t="s">
        <v>301</v>
      </c>
      <c r="C224" s="267">
        <f>SUM(C214:C223)</f>
        <v>0</v>
      </c>
      <c r="D224" s="267">
        <f>SUM(D214:D223)</f>
        <v>0</v>
      </c>
      <c r="E224" s="267">
        <f>SUM(E214:E223)</f>
        <v>0</v>
      </c>
      <c r="F224" s="267">
        <f>SUM(F214:F223)</f>
        <v>0</v>
      </c>
      <c r="G224" s="267">
        <f aca="true" t="shared" si="33" ref="G224:AG224">SUM(G214:G223)</f>
        <v>0</v>
      </c>
      <c r="H224" s="267">
        <f t="shared" si="33"/>
        <v>0</v>
      </c>
      <c r="I224" s="267">
        <f t="shared" si="33"/>
        <v>0</v>
      </c>
      <c r="J224" s="267">
        <f t="shared" si="33"/>
        <v>0</v>
      </c>
      <c r="K224" s="267">
        <f>SUM(K214:K223)</f>
        <v>0</v>
      </c>
      <c r="L224" s="267">
        <f t="shared" si="33"/>
        <v>0</v>
      </c>
      <c r="M224" s="267">
        <f t="shared" si="33"/>
        <v>0</v>
      </c>
      <c r="N224" s="267">
        <f t="shared" si="33"/>
        <v>0</v>
      </c>
      <c r="O224" s="267">
        <f>SUM(O214:O223)</f>
        <v>0</v>
      </c>
      <c r="P224" s="267">
        <f>SUM(P214:P223)</f>
        <v>0</v>
      </c>
      <c r="Q224" s="267">
        <f>SUM(Q214:Q223)</f>
        <v>0</v>
      </c>
      <c r="R224" s="267">
        <f t="shared" si="33"/>
        <v>0</v>
      </c>
      <c r="S224" s="267">
        <f t="shared" si="33"/>
        <v>0</v>
      </c>
      <c r="T224" s="267">
        <f t="shared" si="33"/>
        <v>0</v>
      </c>
      <c r="U224" s="288">
        <f>SUM(U214:U223)</f>
        <v>0</v>
      </c>
      <c r="V224" s="288">
        <f>SUM(V214:V223)</f>
        <v>0</v>
      </c>
      <c r="W224" s="288">
        <f>SUM(W214:W223)</f>
        <v>0</v>
      </c>
      <c r="X224" s="288">
        <f>SUM(X214:X223)</f>
        <v>0</v>
      </c>
      <c r="Y224" s="288">
        <f>SUM(Y214:Y223)</f>
        <v>0</v>
      </c>
      <c r="Z224" s="288">
        <f t="shared" si="33"/>
        <v>0</v>
      </c>
      <c r="AA224" s="288">
        <f t="shared" si="33"/>
        <v>0</v>
      </c>
      <c r="AB224" s="288">
        <f>SUM(AB214:AB223)</f>
        <v>0</v>
      </c>
      <c r="AC224" s="288">
        <f>SUM(AC214:AC223)</f>
        <v>0</v>
      </c>
      <c r="AD224" s="288">
        <f>SUM(AD214:AD223)</f>
        <v>0</v>
      </c>
      <c r="AE224" s="288">
        <f>SUM(AE214:AE223)</f>
        <v>0</v>
      </c>
      <c r="AF224" s="288">
        <f t="shared" si="33"/>
        <v>0</v>
      </c>
      <c r="AG224" s="288">
        <f t="shared" si="33"/>
        <v>0</v>
      </c>
      <c r="AH224" s="289">
        <f t="shared" si="27"/>
        <v>0</v>
      </c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</row>
    <row r="225" spans="1:44" ht="15">
      <c r="A225" s="240" t="s">
        <v>31</v>
      </c>
      <c r="B225" s="229" t="s">
        <v>302</v>
      </c>
      <c r="C225" s="267"/>
      <c r="D225" s="267"/>
      <c r="E225" s="267"/>
      <c r="F225" s="267"/>
      <c r="G225" s="267"/>
      <c r="H225" s="267"/>
      <c r="I225" s="267"/>
      <c r="J225" s="267"/>
      <c r="K225" s="267"/>
      <c r="L225" s="267"/>
      <c r="M225" s="267"/>
      <c r="N225" s="267"/>
      <c r="O225" s="267"/>
      <c r="P225" s="267"/>
      <c r="Q225" s="267"/>
      <c r="R225" s="267"/>
      <c r="S225" s="267"/>
      <c r="T225" s="267"/>
      <c r="U225" s="288"/>
      <c r="V225" s="288"/>
      <c r="W225" s="288"/>
      <c r="X225" s="288"/>
      <c r="Y225" s="288"/>
      <c r="Z225" s="288"/>
      <c r="AA225" s="288"/>
      <c r="AB225" s="288"/>
      <c r="AC225" s="288"/>
      <c r="AD225" s="288"/>
      <c r="AE225" s="288"/>
      <c r="AF225" s="288"/>
      <c r="AG225" s="288"/>
      <c r="AH225" s="289">
        <f t="shared" si="27"/>
        <v>0</v>
      </c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</row>
    <row r="226" spans="1:44" ht="15">
      <c r="A226" s="240" t="s">
        <v>32</v>
      </c>
      <c r="B226" s="229" t="s">
        <v>302</v>
      </c>
      <c r="C226" s="267"/>
      <c r="D226" s="267"/>
      <c r="E226" s="267"/>
      <c r="F226" s="267"/>
      <c r="G226" s="267"/>
      <c r="H226" s="267"/>
      <c r="I226" s="267"/>
      <c r="J226" s="267"/>
      <c r="K226" s="267"/>
      <c r="L226" s="267"/>
      <c r="M226" s="267"/>
      <c r="N226" s="267"/>
      <c r="O226" s="267"/>
      <c r="P226" s="267"/>
      <c r="Q226" s="267"/>
      <c r="R226" s="267"/>
      <c r="S226" s="267"/>
      <c r="T226" s="267"/>
      <c r="U226" s="288"/>
      <c r="V226" s="288"/>
      <c r="W226" s="288"/>
      <c r="X226" s="288"/>
      <c r="Y226" s="288"/>
      <c r="Z226" s="288"/>
      <c r="AA226" s="288"/>
      <c r="AB226" s="288"/>
      <c r="AC226" s="288"/>
      <c r="AD226" s="288"/>
      <c r="AE226" s="288"/>
      <c r="AF226" s="288"/>
      <c r="AG226" s="288"/>
      <c r="AH226" s="289">
        <f t="shared" si="27"/>
        <v>0</v>
      </c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</row>
    <row r="227" spans="1:44" ht="25.5">
      <c r="A227" s="240" t="s">
        <v>33</v>
      </c>
      <c r="B227" s="229" t="s">
        <v>302</v>
      </c>
      <c r="C227" s="267"/>
      <c r="D227" s="267"/>
      <c r="E227" s="267"/>
      <c r="F227" s="267"/>
      <c r="G227" s="267"/>
      <c r="H227" s="267"/>
      <c r="I227" s="267"/>
      <c r="J227" s="267"/>
      <c r="K227" s="267"/>
      <c r="L227" s="267"/>
      <c r="M227" s="267"/>
      <c r="N227" s="267"/>
      <c r="O227" s="267"/>
      <c r="P227" s="267"/>
      <c r="Q227" s="267"/>
      <c r="R227" s="267"/>
      <c r="S227" s="267"/>
      <c r="T227" s="267"/>
      <c r="U227" s="288"/>
      <c r="V227" s="288"/>
      <c r="W227" s="288"/>
      <c r="X227" s="288"/>
      <c r="Y227" s="288"/>
      <c r="Z227" s="288"/>
      <c r="AA227" s="288"/>
      <c r="AB227" s="288"/>
      <c r="AC227" s="288"/>
      <c r="AD227" s="288"/>
      <c r="AE227" s="288"/>
      <c r="AF227" s="288"/>
      <c r="AG227" s="288"/>
      <c r="AH227" s="289">
        <f t="shared" si="27"/>
        <v>0</v>
      </c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</row>
    <row r="228" spans="1:44" ht="15">
      <c r="A228" s="240" t="s">
        <v>34</v>
      </c>
      <c r="B228" s="229" t="s">
        <v>302</v>
      </c>
      <c r="C228" s="267"/>
      <c r="D228" s="267"/>
      <c r="E228" s="267"/>
      <c r="F228" s="267"/>
      <c r="G228" s="267"/>
      <c r="H228" s="267"/>
      <c r="I228" s="267"/>
      <c r="J228" s="267"/>
      <c r="K228" s="267"/>
      <c r="L228" s="267"/>
      <c r="M228" s="267"/>
      <c r="N228" s="267"/>
      <c r="O228" s="267"/>
      <c r="P228" s="267"/>
      <c r="Q228" s="267"/>
      <c r="R228" s="267"/>
      <c r="S228" s="267"/>
      <c r="T228" s="267"/>
      <c r="U228" s="288"/>
      <c r="V228" s="288"/>
      <c r="W228" s="288"/>
      <c r="X228" s="288"/>
      <c r="Y228" s="288"/>
      <c r="Z228" s="288"/>
      <c r="AA228" s="288"/>
      <c r="AB228" s="288"/>
      <c r="AC228" s="288"/>
      <c r="AD228" s="288"/>
      <c r="AE228" s="288"/>
      <c r="AF228" s="288"/>
      <c r="AG228" s="288"/>
      <c r="AH228" s="289">
        <f t="shared" si="27"/>
        <v>0</v>
      </c>
      <c r="AI228" s="156"/>
      <c r="AJ228" s="156"/>
      <c r="AK228" s="156"/>
      <c r="AL228" s="156"/>
      <c r="AM228" s="156"/>
      <c r="AN228" s="156"/>
      <c r="AO228" s="156"/>
      <c r="AP228" s="156"/>
      <c r="AQ228" s="156"/>
      <c r="AR228" s="156"/>
    </row>
    <row r="229" spans="1:44" ht="15">
      <c r="A229" s="240" t="s">
        <v>35</v>
      </c>
      <c r="B229" s="229" t="s">
        <v>302</v>
      </c>
      <c r="C229" s="267"/>
      <c r="D229" s="267"/>
      <c r="E229" s="267"/>
      <c r="F229" s="267"/>
      <c r="G229" s="267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267"/>
      <c r="T229" s="267"/>
      <c r="U229" s="288"/>
      <c r="V229" s="288"/>
      <c r="W229" s="288"/>
      <c r="X229" s="288"/>
      <c r="Y229" s="288"/>
      <c r="Z229" s="288"/>
      <c r="AA229" s="288"/>
      <c r="AB229" s="288"/>
      <c r="AC229" s="288"/>
      <c r="AD229" s="288"/>
      <c r="AE229" s="288"/>
      <c r="AF229" s="288"/>
      <c r="AG229" s="288"/>
      <c r="AH229" s="289">
        <f t="shared" si="27"/>
        <v>0</v>
      </c>
      <c r="AI229" s="156"/>
      <c r="AJ229" s="156"/>
      <c r="AK229" s="156"/>
      <c r="AL229" s="156"/>
      <c r="AM229" s="156"/>
      <c r="AN229" s="156"/>
      <c r="AO229" s="156"/>
      <c r="AP229" s="156"/>
      <c r="AQ229" s="156"/>
      <c r="AR229" s="156"/>
    </row>
    <row r="230" spans="1:44" ht="15">
      <c r="A230" s="240" t="s">
        <v>36</v>
      </c>
      <c r="B230" s="229" t="s">
        <v>302</v>
      </c>
      <c r="C230" s="267"/>
      <c r="D230" s="267"/>
      <c r="E230" s="267"/>
      <c r="F230" s="267"/>
      <c r="G230" s="267"/>
      <c r="H230" s="267"/>
      <c r="I230" s="267"/>
      <c r="J230" s="267"/>
      <c r="K230" s="267"/>
      <c r="L230" s="267"/>
      <c r="M230" s="267"/>
      <c r="N230" s="267"/>
      <c r="O230" s="267"/>
      <c r="P230" s="267"/>
      <c r="Q230" s="267"/>
      <c r="R230" s="267"/>
      <c r="S230" s="267"/>
      <c r="T230" s="267"/>
      <c r="U230" s="288"/>
      <c r="V230" s="288"/>
      <c r="W230" s="288"/>
      <c r="X230" s="288"/>
      <c r="Y230" s="288"/>
      <c r="Z230" s="288"/>
      <c r="AA230" s="288"/>
      <c r="AB230" s="288"/>
      <c r="AC230" s="288"/>
      <c r="AD230" s="288"/>
      <c r="AE230" s="288"/>
      <c r="AF230" s="288"/>
      <c r="AG230" s="288"/>
      <c r="AH230" s="289">
        <f t="shared" si="27"/>
        <v>0</v>
      </c>
      <c r="AI230" s="156"/>
      <c r="AJ230" s="156"/>
      <c r="AK230" s="156"/>
      <c r="AL230" s="156"/>
      <c r="AM230" s="156"/>
      <c r="AN230" s="156"/>
      <c r="AO230" s="156"/>
      <c r="AP230" s="156"/>
      <c r="AQ230" s="156"/>
      <c r="AR230" s="156"/>
    </row>
    <row r="231" spans="1:44" ht="25.5">
      <c r="A231" s="240" t="s">
        <v>37</v>
      </c>
      <c r="B231" s="229" t="s">
        <v>302</v>
      </c>
      <c r="C231" s="267"/>
      <c r="D231" s="267"/>
      <c r="E231" s="267"/>
      <c r="F231" s="267"/>
      <c r="G231" s="267"/>
      <c r="H231" s="267"/>
      <c r="I231" s="267"/>
      <c r="J231" s="267"/>
      <c r="K231" s="267"/>
      <c r="L231" s="267"/>
      <c r="M231" s="267"/>
      <c r="N231" s="267"/>
      <c r="O231" s="267"/>
      <c r="P231" s="267"/>
      <c r="Q231" s="267"/>
      <c r="R231" s="267"/>
      <c r="S231" s="267"/>
      <c r="T231" s="267"/>
      <c r="U231" s="288"/>
      <c r="V231" s="288"/>
      <c r="W231" s="288"/>
      <c r="X231" s="288"/>
      <c r="Y231" s="288"/>
      <c r="Z231" s="288"/>
      <c r="AA231" s="288"/>
      <c r="AB231" s="288"/>
      <c r="AC231" s="288"/>
      <c r="AD231" s="288"/>
      <c r="AE231" s="288"/>
      <c r="AF231" s="288"/>
      <c r="AG231" s="288"/>
      <c r="AH231" s="289">
        <f t="shared" si="27"/>
        <v>0</v>
      </c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</row>
    <row r="232" spans="1:44" ht="15">
      <c r="A232" s="240" t="s">
        <v>38</v>
      </c>
      <c r="B232" s="229" t="s">
        <v>302</v>
      </c>
      <c r="C232" s="267"/>
      <c r="D232" s="267"/>
      <c r="E232" s="267"/>
      <c r="F232" s="267"/>
      <c r="G232" s="267"/>
      <c r="H232" s="267"/>
      <c r="I232" s="267"/>
      <c r="J232" s="267"/>
      <c r="K232" s="267"/>
      <c r="L232" s="267"/>
      <c r="M232" s="267"/>
      <c r="N232" s="267"/>
      <c r="O232" s="267"/>
      <c r="P232" s="267"/>
      <c r="Q232" s="267"/>
      <c r="R232" s="267"/>
      <c r="S232" s="267"/>
      <c r="T232" s="267"/>
      <c r="U232" s="288"/>
      <c r="V232" s="288"/>
      <c r="W232" s="288"/>
      <c r="X232" s="288"/>
      <c r="Y232" s="288"/>
      <c r="Z232" s="288"/>
      <c r="AA232" s="288"/>
      <c r="AB232" s="288"/>
      <c r="AC232" s="288"/>
      <c r="AD232" s="288"/>
      <c r="AE232" s="288"/>
      <c r="AF232" s="288"/>
      <c r="AG232" s="288"/>
      <c r="AH232" s="289">
        <f t="shared" si="27"/>
        <v>0</v>
      </c>
      <c r="AI232" s="156"/>
      <c r="AJ232" s="156"/>
      <c r="AK232" s="156"/>
      <c r="AL232" s="156"/>
      <c r="AM232" s="156"/>
      <c r="AN232" s="156"/>
      <c r="AO232" s="156"/>
      <c r="AP232" s="156"/>
      <c r="AQ232" s="156"/>
      <c r="AR232" s="156"/>
    </row>
    <row r="233" spans="1:44" ht="25.5">
      <c r="A233" s="240" t="s">
        <v>39</v>
      </c>
      <c r="B233" s="229" t="s">
        <v>302</v>
      </c>
      <c r="C233" s="267"/>
      <c r="D233" s="267"/>
      <c r="E233" s="267"/>
      <c r="F233" s="267"/>
      <c r="G233" s="267"/>
      <c r="H233" s="267"/>
      <c r="I233" s="267"/>
      <c r="J233" s="267"/>
      <c r="K233" s="267"/>
      <c r="L233" s="267"/>
      <c r="M233" s="267"/>
      <c r="N233" s="267"/>
      <c r="O233" s="267"/>
      <c r="P233" s="267"/>
      <c r="Q233" s="267"/>
      <c r="R233" s="267"/>
      <c r="S233" s="267"/>
      <c r="T233" s="267"/>
      <c r="U233" s="288"/>
      <c r="V233" s="288"/>
      <c r="W233" s="288"/>
      <c r="X233" s="288"/>
      <c r="Y233" s="288"/>
      <c r="Z233" s="288"/>
      <c r="AA233" s="288"/>
      <c r="AB233" s="288"/>
      <c r="AC233" s="288"/>
      <c r="AD233" s="288"/>
      <c r="AE233" s="288"/>
      <c r="AF233" s="288"/>
      <c r="AG233" s="288"/>
      <c r="AH233" s="289">
        <f t="shared" si="27"/>
        <v>0</v>
      </c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6"/>
    </row>
    <row r="234" spans="1:44" ht="25.5">
      <c r="A234" s="240" t="s">
        <v>40</v>
      </c>
      <c r="B234" s="229" t="s">
        <v>302</v>
      </c>
      <c r="C234" s="267"/>
      <c r="D234" s="267"/>
      <c r="E234" s="267"/>
      <c r="F234" s="267"/>
      <c r="G234" s="267"/>
      <c r="H234" s="267"/>
      <c r="I234" s="267"/>
      <c r="J234" s="267"/>
      <c r="K234" s="267"/>
      <c r="L234" s="267"/>
      <c r="M234" s="267"/>
      <c r="N234" s="267"/>
      <c r="O234" s="267"/>
      <c r="P234" s="267"/>
      <c r="Q234" s="267"/>
      <c r="R234" s="267"/>
      <c r="S234" s="267"/>
      <c r="T234" s="267"/>
      <c r="U234" s="288"/>
      <c r="V234" s="288"/>
      <c r="W234" s="288"/>
      <c r="X234" s="288"/>
      <c r="Y234" s="288"/>
      <c r="Z234" s="288"/>
      <c r="AA234" s="288"/>
      <c r="AB234" s="288"/>
      <c r="AC234" s="288"/>
      <c r="AD234" s="288"/>
      <c r="AE234" s="288"/>
      <c r="AF234" s="288"/>
      <c r="AG234" s="288"/>
      <c r="AH234" s="289">
        <f t="shared" si="27"/>
        <v>0</v>
      </c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6"/>
    </row>
    <row r="235" spans="1:44" ht="22.5">
      <c r="A235" s="238" t="s">
        <v>486</v>
      </c>
      <c r="B235" s="233" t="s">
        <v>302</v>
      </c>
      <c r="C235" s="267">
        <f>SUM(C225:C234)</f>
        <v>0</v>
      </c>
      <c r="D235" s="267">
        <f>SUM(D225:D234)</f>
        <v>0</v>
      </c>
      <c r="E235" s="267">
        <f>SUM(E225:E234)</f>
        <v>0</v>
      </c>
      <c r="F235" s="267">
        <f>SUM(F225:F234)</f>
        <v>0</v>
      </c>
      <c r="G235" s="267">
        <f aca="true" t="shared" si="34" ref="G235:AG235">SUM(G225:G234)</f>
        <v>0</v>
      </c>
      <c r="H235" s="267">
        <f t="shared" si="34"/>
        <v>0</v>
      </c>
      <c r="I235" s="267">
        <f t="shared" si="34"/>
        <v>0</v>
      </c>
      <c r="J235" s="267">
        <f t="shared" si="34"/>
        <v>0</v>
      </c>
      <c r="K235" s="267">
        <f>SUM(K225:K234)</f>
        <v>0</v>
      </c>
      <c r="L235" s="267">
        <f t="shared" si="34"/>
        <v>0</v>
      </c>
      <c r="M235" s="267">
        <f t="shared" si="34"/>
        <v>0</v>
      </c>
      <c r="N235" s="267">
        <f t="shared" si="34"/>
        <v>0</v>
      </c>
      <c r="O235" s="267">
        <f>SUM(O225:O234)</f>
        <v>0</v>
      </c>
      <c r="P235" s="267">
        <f>SUM(P225:P234)</f>
        <v>0</v>
      </c>
      <c r="Q235" s="267">
        <f>SUM(Q225:Q234)</f>
        <v>0</v>
      </c>
      <c r="R235" s="267">
        <f t="shared" si="34"/>
        <v>0</v>
      </c>
      <c r="S235" s="267">
        <f t="shared" si="34"/>
        <v>0</v>
      </c>
      <c r="T235" s="267">
        <f t="shared" si="34"/>
        <v>0</v>
      </c>
      <c r="U235" s="288">
        <f>SUM(U225:U234)</f>
        <v>0</v>
      </c>
      <c r="V235" s="288">
        <f>SUM(V225:V234)</f>
        <v>0</v>
      </c>
      <c r="W235" s="288">
        <f>SUM(W225:W234)</f>
        <v>0</v>
      </c>
      <c r="X235" s="288">
        <f>SUM(X225:X234)</f>
        <v>0</v>
      </c>
      <c r="Y235" s="288">
        <f>SUM(Y225:Y234)</f>
        <v>0</v>
      </c>
      <c r="Z235" s="288">
        <v>0</v>
      </c>
      <c r="AA235" s="288">
        <f t="shared" si="34"/>
        <v>0</v>
      </c>
      <c r="AB235" s="288">
        <f>SUM(AB225:AB234)</f>
        <v>0</v>
      </c>
      <c r="AC235" s="288">
        <f>SUM(AC225:AC234)</f>
        <v>0</v>
      </c>
      <c r="AD235" s="288">
        <f>SUM(AD225:AD234)</f>
        <v>0</v>
      </c>
      <c r="AE235" s="288">
        <f>SUM(AE225:AE234)</f>
        <v>0</v>
      </c>
      <c r="AF235" s="288">
        <f t="shared" si="34"/>
        <v>0</v>
      </c>
      <c r="AG235" s="288">
        <f t="shared" si="34"/>
        <v>0</v>
      </c>
      <c r="AH235" s="289">
        <f t="shared" si="27"/>
        <v>0</v>
      </c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</row>
    <row r="236" spans="1:44" ht="33.75">
      <c r="A236" s="238" t="s">
        <v>831</v>
      </c>
      <c r="B236" s="233" t="s">
        <v>303</v>
      </c>
      <c r="C236" s="267"/>
      <c r="D236" s="267"/>
      <c r="E236" s="267"/>
      <c r="F236" s="267"/>
      <c r="G236" s="267"/>
      <c r="H236" s="267"/>
      <c r="I236" s="267"/>
      <c r="J236" s="267"/>
      <c r="K236" s="267"/>
      <c r="L236" s="267"/>
      <c r="M236" s="267"/>
      <c r="N236" s="267"/>
      <c r="O236" s="267"/>
      <c r="P236" s="267"/>
      <c r="Q236" s="267"/>
      <c r="R236" s="267"/>
      <c r="S236" s="267"/>
      <c r="T236" s="267"/>
      <c r="U236" s="288"/>
      <c r="V236" s="288"/>
      <c r="W236" s="288"/>
      <c r="X236" s="288"/>
      <c r="Y236" s="288"/>
      <c r="Z236" s="288"/>
      <c r="AA236" s="288"/>
      <c r="AB236" s="288"/>
      <c r="AC236" s="288"/>
      <c r="AD236" s="288"/>
      <c r="AE236" s="288"/>
      <c r="AF236" s="288"/>
      <c r="AG236" s="288"/>
      <c r="AH236" s="289">
        <f t="shared" si="27"/>
        <v>0</v>
      </c>
      <c r="AI236" s="156"/>
      <c r="AJ236" s="156"/>
      <c r="AK236" s="156"/>
      <c r="AL236" s="156"/>
      <c r="AM236" s="156"/>
      <c r="AN236" s="156"/>
      <c r="AO236" s="156"/>
      <c r="AP236" s="156"/>
      <c r="AQ236" s="156"/>
      <c r="AR236" s="156"/>
    </row>
    <row r="237" spans="1:44" ht="27">
      <c r="A237" s="248" t="s">
        <v>829</v>
      </c>
      <c r="B237" s="231" t="s">
        <v>303</v>
      </c>
      <c r="C237" s="267"/>
      <c r="D237" s="267"/>
      <c r="E237" s="267"/>
      <c r="F237" s="267"/>
      <c r="G237" s="267"/>
      <c r="H237" s="267"/>
      <c r="I237" s="267"/>
      <c r="J237" s="267"/>
      <c r="K237" s="267"/>
      <c r="L237" s="267"/>
      <c r="M237" s="267"/>
      <c r="N237" s="267"/>
      <c r="O237" s="267"/>
      <c r="P237" s="267"/>
      <c r="Q237" s="267"/>
      <c r="R237" s="267"/>
      <c r="S237" s="267"/>
      <c r="T237" s="267"/>
      <c r="U237" s="288"/>
      <c r="V237" s="288"/>
      <c r="W237" s="288"/>
      <c r="X237" s="288"/>
      <c r="Y237" s="288"/>
      <c r="Z237" s="288"/>
      <c r="AA237" s="288"/>
      <c r="AB237" s="288"/>
      <c r="AC237" s="288"/>
      <c r="AD237" s="288"/>
      <c r="AE237" s="288"/>
      <c r="AF237" s="288"/>
      <c r="AG237" s="288"/>
      <c r="AH237" s="289">
        <f t="shared" si="27"/>
        <v>0</v>
      </c>
      <c r="AI237" s="156"/>
      <c r="AJ237" s="156"/>
      <c r="AK237" s="156"/>
      <c r="AL237" s="156"/>
      <c r="AM237" s="156"/>
      <c r="AN237" s="156"/>
      <c r="AO237" s="156"/>
      <c r="AP237" s="156"/>
      <c r="AQ237" s="156"/>
      <c r="AR237" s="156"/>
    </row>
    <row r="238" spans="1:44" ht="15">
      <c r="A238" s="240" t="s">
        <v>41</v>
      </c>
      <c r="B238" s="228" t="s">
        <v>304</v>
      </c>
      <c r="C238" s="267"/>
      <c r="D238" s="267"/>
      <c r="E238" s="267"/>
      <c r="F238" s="267"/>
      <c r="G238" s="267"/>
      <c r="H238" s="267"/>
      <c r="I238" s="267"/>
      <c r="J238" s="267"/>
      <c r="K238" s="267"/>
      <c r="L238" s="267"/>
      <c r="M238" s="267"/>
      <c r="N238" s="267"/>
      <c r="O238" s="267"/>
      <c r="P238" s="267"/>
      <c r="Q238" s="267"/>
      <c r="R238" s="267"/>
      <c r="S238" s="267"/>
      <c r="T238" s="267"/>
      <c r="U238" s="288"/>
      <c r="V238" s="288"/>
      <c r="W238" s="288"/>
      <c r="X238" s="288"/>
      <c r="Y238" s="288"/>
      <c r="Z238" s="288"/>
      <c r="AA238" s="288"/>
      <c r="AB238" s="288"/>
      <c r="AC238" s="288"/>
      <c r="AD238" s="288"/>
      <c r="AE238" s="288"/>
      <c r="AF238" s="288"/>
      <c r="AG238" s="288"/>
      <c r="AH238" s="289">
        <f t="shared" si="27"/>
        <v>0</v>
      </c>
      <c r="AI238" s="156"/>
      <c r="AJ238" s="156"/>
      <c r="AK238" s="156"/>
      <c r="AL238" s="156"/>
      <c r="AM238" s="156"/>
      <c r="AN238" s="156"/>
      <c r="AO238" s="156"/>
      <c r="AP238" s="156"/>
      <c r="AQ238" s="156"/>
      <c r="AR238" s="156"/>
    </row>
    <row r="239" spans="1:44" ht="15">
      <c r="A239" s="240" t="s">
        <v>42</v>
      </c>
      <c r="B239" s="229" t="s">
        <v>304</v>
      </c>
      <c r="C239" s="267"/>
      <c r="D239" s="267"/>
      <c r="E239" s="267"/>
      <c r="F239" s="267"/>
      <c r="G239" s="267"/>
      <c r="H239" s="267"/>
      <c r="I239" s="267"/>
      <c r="J239" s="267"/>
      <c r="K239" s="267"/>
      <c r="L239" s="267"/>
      <c r="M239" s="267"/>
      <c r="N239" s="267"/>
      <c r="O239" s="267"/>
      <c r="P239" s="267"/>
      <c r="Q239" s="267"/>
      <c r="R239" s="267"/>
      <c r="S239" s="267"/>
      <c r="T239" s="267"/>
      <c r="U239" s="288"/>
      <c r="V239" s="288"/>
      <c r="W239" s="288"/>
      <c r="X239" s="288"/>
      <c r="Y239" s="288"/>
      <c r="Z239" s="288"/>
      <c r="AA239" s="288"/>
      <c r="AB239" s="288"/>
      <c r="AC239" s="288"/>
      <c r="AD239" s="288"/>
      <c r="AE239" s="288"/>
      <c r="AF239" s="288"/>
      <c r="AG239" s="288"/>
      <c r="AH239" s="289">
        <f t="shared" si="27"/>
        <v>0</v>
      </c>
      <c r="AI239" s="156"/>
      <c r="AJ239" s="156"/>
      <c r="AK239" s="156"/>
      <c r="AL239" s="156"/>
      <c r="AM239" s="156"/>
      <c r="AN239" s="156"/>
      <c r="AO239" s="156"/>
      <c r="AP239" s="156"/>
      <c r="AQ239" s="156"/>
      <c r="AR239" s="156"/>
    </row>
    <row r="240" spans="1:44" ht="15">
      <c r="A240" s="240" t="s">
        <v>43</v>
      </c>
      <c r="B240" s="228" t="s">
        <v>836</v>
      </c>
      <c r="C240" s="267"/>
      <c r="D240" s="267"/>
      <c r="E240" s="267">
        <v>0</v>
      </c>
      <c r="F240" s="267"/>
      <c r="G240" s="267"/>
      <c r="H240" s="267"/>
      <c r="I240" s="267"/>
      <c r="J240" s="267"/>
      <c r="K240" s="267"/>
      <c r="L240" s="267"/>
      <c r="M240" s="267"/>
      <c r="N240" s="267"/>
      <c r="O240" s="267"/>
      <c r="P240" s="267"/>
      <c r="Q240" s="267"/>
      <c r="R240" s="267"/>
      <c r="S240" s="267"/>
      <c r="T240" s="267"/>
      <c r="U240" s="288"/>
      <c r="V240" s="288"/>
      <c r="W240" s="288"/>
      <c r="X240" s="288"/>
      <c r="Y240" s="288"/>
      <c r="Z240" s="288"/>
      <c r="AA240" s="288"/>
      <c r="AB240" s="288"/>
      <c r="AC240" s="288"/>
      <c r="AD240" s="288"/>
      <c r="AE240" s="288"/>
      <c r="AF240" s="288"/>
      <c r="AG240" s="288"/>
      <c r="AH240" s="289">
        <f t="shared" si="27"/>
        <v>0</v>
      </c>
      <c r="AI240" s="156"/>
      <c r="AJ240" s="156"/>
      <c r="AK240" s="156"/>
      <c r="AL240" s="156"/>
      <c r="AM240" s="156"/>
      <c r="AN240" s="156"/>
      <c r="AO240" s="156"/>
      <c r="AP240" s="156"/>
      <c r="AQ240" s="156"/>
      <c r="AR240" s="156"/>
    </row>
    <row r="241" spans="1:44" ht="15" hidden="1">
      <c r="A241" s="228" t="s">
        <v>832</v>
      </c>
      <c r="B241" s="229" t="s">
        <v>304</v>
      </c>
      <c r="C241" s="267"/>
      <c r="D241" s="267"/>
      <c r="E241" s="267"/>
      <c r="F241" s="267"/>
      <c r="G241" s="267"/>
      <c r="H241" s="267"/>
      <c r="I241" s="267"/>
      <c r="J241" s="267"/>
      <c r="K241" s="267"/>
      <c r="L241" s="267"/>
      <c r="M241" s="267"/>
      <c r="N241" s="267"/>
      <c r="O241" s="267"/>
      <c r="P241" s="267"/>
      <c r="Q241" s="267"/>
      <c r="R241" s="267"/>
      <c r="S241" s="267"/>
      <c r="T241" s="267"/>
      <c r="U241" s="288"/>
      <c r="V241" s="288"/>
      <c r="W241" s="288"/>
      <c r="X241" s="288"/>
      <c r="Y241" s="288"/>
      <c r="Z241" s="288"/>
      <c r="AA241" s="288"/>
      <c r="AB241" s="288"/>
      <c r="AC241" s="288"/>
      <c r="AD241" s="288"/>
      <c r="AE241" s="288"/>
      <c r="AF241" s="288"/>
      <c r="AG241" s="288"/>
      <c r="AH241" s="289">
        <f t="shared" si="27"/>
        <v>0</v>
      </c>
      <c r="AI241" s="156"/>
      <c r="AJ241" s="156"/>
      <c r="AK241" s="156"/>
      <c r="AL241" s="156"/>
      <c r="AM241" s="156"/>
      <c r="AN241" s="156"/>
      <c r="AO241" s="156"/>
      <c r="AP241" s="156"/>
      <c r="AQ241" s="156"/>
      <c r="AR241" s="156"/>
    </row>
    <row r="242" spans="1:44" ht="25.5" hidden="1">
      <c r="A242" s="228" t="s">
        <v>45</v>
      </c>
      <c r="B242" s="228" t="s">
        <v>304</v>
      </c>
      <c r="C242" s="267"/>
      <c r="D242" s="267"/>
      <c r="E242" s="267"/>
      <c r="F242" s="267"/>
      <c r="G242" s="267"/>
      <c r="H242" s="267"/>
      <c r="I242" s="267"/>
      <c r="J242" s="267"/>
      <c r="K242" s="267"/>
      <c r="L242" s="267"/>
      <c r="M242" s="267"/>
      <c r="N242" s="267"/>
      <c r="O242" s="267"/>
      <c r="P242" s="267"/>
      <c r="Q242" s="267"/>
      <c r="R242" s="267"/>
      <c r="S242" s="267"/>
      <c r="T242" s="267"/>
      <c r="U242" s="288"/>
      <c r="V242" s="288"/>
      <c r="W242" s="288"/>
      <c r="X242" s="288"/>
      <c r="Y242" s="288"/>
      <c r="Z242" s="288"/>
      <c r="AA242" s="288"/>
      <c r="AB242" s="288"/>
      <c r="AC242" s="288"/>
      <c r="AD242" s="288"/>
      <c r="AE242" s="288"/>
      <c r="AF242" s="288"/>
      <c r="AG242" s="288"/>
      <c r="AH242" s="289">
        <f t="shared" si="27"/>
        <v>0</v>
      </c>
      <c r="AI242" s="156"/>
      <c r="AJ242" s="156"/>
      <c r="AK242" s="156"/>
      <c r="AL242" s="156"/>
      <c r="AM242" s="156"/>
      <c r="AN242" s="156"/>
      <c r="AO242" s="156"/>
      <c r="AP242" s="156"/>
      <c r="AQ242" s="156"/>
      <c r="AR242" s="156"/>
    </row>
    <row r="243" spans="1:44" ht="25.5" hidden="1">
      <c r="A243" s="228" t="s">
        <v>46</v>
      </c>
      <c r="B243" s="229" t="s">
        <v>304</v>
      </c>
      <c r="C243" s="267"/>
      <c r="D243" s="267"/>
      <c r="E243" s="267"/>
      <c r="F243" s="267"/>
      <c r="G243" s="267"/>
      <c r="H243" s="267"/>
      <c r="I243" s="267"/>
      <c r="J243" s="267"/>
      <c r="K243" s="267"/>
      <c r="L243" s="267"/>
      <c r="M243" s="267"/>
      <c r="N243" s="267"/>
      <c r="O243" s="267"/>
      <c r="P243" s="267"/>
      <c r="Q243" s="267"/>
      <c r="R243" s="267"/>
      <c r="S243" s="267"/>
      <c r="T243" s="267"/>
      <c r="U243" s="288"/>
      <c r="V243" s="288"/>
      <c r="W243" s="288"/>
      <c r="X243" s="288"/>
      <c r="Y243" s="288"/>
      <c r="Z243" s="288"/>
      <c r="AA243" s="288"/>
      <c r="AB243" s="288"/>
      <c r="AC243" s="288"/>
      <c r="AD243" s="288"/>
      <c r="AE243" s="288"/>
      <c r="AF243" s="288"/>
      <c r="AG243" s="288"/>
      <c r="AH243" s="289">
        <f t="shared" si="27"/>
        <v>0</v>
      </c>
      <c r="AI243" s="156"/>
      <c r="AJ243" s="156"/>
      <c r="AK243" s="156"/>
      <c r="AL243" s="156"/>
      <c r="AM243" s="156"/>
      <c r="AN243" s="156"/>
      <c r="AO243" s="156"/>
      <c r="AP243" s="156"/>
      <c r="AQ243" s="156"/>
      <c r="AR243" s="156"/>
    </row>
    <row r="244" spans="1:44" ht="15" hidden="1">
      <c r="A244" s="240" t="s">
        <v>47</v>
      </c>
      <c r="B244" s="228" t="s">
        <v>304</v>
      </c>
      <c r="C244" s="267"/>
      <c r="D244" s="267"/>
      <c r="E244" s="267"/>
      <c r="F244" s="267"/>
      <c r="G244" s="267"/>
      <c r="H244" s="267"/>
      <c r="I244" s="267"/>
      <c r="J244" s="267"/>
      <c r="K244" s="267"/>
      <c r="L244" s="267"/>
      <c r="M244" s="267"/>
      <c r="N244" s="267"/>
      <c r="O244" s="267"/>
      <c r="P244" s="267"/>
      <c r="Q244" s="267"/>
      <c r="R244" s="267"/>
      <c r="S244" s="267"/>
      <c r="T244" s="267"/>
      <c r="U244" s="288"/>
      <c r="V244" s="288"/>
      <c r="W244" s="288"/>
      <c r="X244" s="288"/>
      <c r="Y244" s="288"/>
      <c r="Z244" s="288"/>
      <c r="AA244" s="288"/>
      <c r="AB244" s="288"/>
      <c r="AC244" s="288"/>
      <c r="AD244" s="288"/>
      <c r="AE244" s="288"/>
      <c r="AF244" s="288"/>
      <c r="AG244" s="288"/>
      <c r="AH244" s="289">
        <f t="shared" si="27"/>
        <v>0</v>
      </c>
      <c r="AI244" s="156"/>
      <c r="AJ244" s="156"/>
      <c r="AK244" s="156"/>
      <c r="AL244" s="156"/>
      <c r="AM244" s="156"/>
      <c r="AN244" s="156"/>
      <c r="AO244" s="156"/>
      <c r="AP244" s="156"/>
      <c r="AQ244" s="156"/>
      <c r="AR244" s="156"/>
    </row>
    <row r="245" spans="1:44" ht="15" hidden="1">
      <c r="A245" s="240" t="s">
        <v>51</v>
      </c>
      <c r="B245" s="229" t="s">
        <v>304</v>
      </c>
      <c r="C245" s="267"/>
      <c r="D245" s="267"/>
      <c r="E245" s="267"/>
      <c r="F245" s="267"/>
      <c r="G245" s="267"/>
      <c r="H245" s="267"/>
      <c r="I245" s="267"/>
      <c r="J245" s="267"/>
      <c r="K245" s="267"/>
      <c r="L245" s="267"/>
      <c r="M245" s="267"/>
      <c r="N245" s="267"/>
      <c r="O245" s="267"/>
      <c r="P245" s="267"/>
      <c r="Q245" s="267"/>
      <c r="R245" s="267"/>
      <c r="S245" s="267"/>
      <c r="T245" s="267"/>
      <c r="U245" s="288"/>
      <c r="V245" s="288"/>
      <c r="W245" s="288"/>
      <c r="X245" s="288"/>
      <c r="Y245" s="288"/>
      <c r="Z245" s="288"/>
      <c r="AA245" s="288"/>
      <c r="AB245" s="288"/>
      <c r="AC245" s="288"/>
      <c r="AD245" s="288"/>
      <c r="AE245" s="288"/>
      <c r="AF245" s="288"/>
      <c r="AG245" s="288"/>
      <c r="AH245" s="289">
        <f t="shared" si="27"/>
        <v>0</v>
      </c>
      <c r="AI245" s="156"/>
      <c r="AJ245" s="156"/>
      <c r="AK245" s="156"/>
      <c r="AL245" s="156"/>
      <c r="AM245" s="156"/>
      <c r="AN245" s="156"/>
      <c r="AO245" s="156"/>
      <c r="AP245" s="156"/>
      <c r="AQ245" s="156"/>
      <c r="AR245" s="156"/>
    </row>
    <row r="246" spans="1:44" ht="15" hidden="1">
      <c r="A246" s="240" t="s">
        <v>49</v>
      </c>
      <c r="B246" s="228" t="s">
        <v>304</v>
      </c>
      <c r="C246" s="267"/>
      <c r="D246" s="267"/>
      <c r="E246" s="267"/>
      <c r="F246" s="267"/>
      <c r="G246" s="267"/>
      <c r="H246" s="267"/>
      <c r="I246" s="267"/>
      <c r="J246" s="267"/>
      <c r="K246" s="267"/>
      <c r="L246" s="267"/>
      <c r="M246" s="267"/>
      <c r="N246" s="267"/>
      <c r="O246" s="267"/>
      <c r="P246" s="267"/>
      <c r="Q246" s="267"/>
      <c r="R246" s="267"/>
      <c r="S246" s="267"/>
      <c r="T246" s="267"/>
      <c r="U246" s="288"/>
      <c r="V246" s="288"/>
      <c r="W246" s="288"/>
      <c r="X246" s="288"/>
      <c r="Y246" s="288"/>
      <c r="Z246" s="288"/>
      <c r="AA246" s="288"/>
      <c r="AB246" s="288"/>
      <c r="AC246" s="288"/>
      <c r="AD246" s="288"/>
      <c r="AE246" s="288"/>
      <c r="AF246" s="288"/>
      <c r="AG246" s="288"/>
      <c r="AH246" s="289">
        <f aca="true" t="shared" si="35" ref="AH246:AH300">SUM(C246:AG246)</f>
        <v>0</v>
      </c>
      <c r="AI246" s="156"/>
      <c r="AJ246" s="156"/>
      <c r="AK246" s="156"/>
      <c r="AL246" s="156"/>
      <c r="AM246" s="156"/>
      <c r="AN246" s="156"/>
      <c r="AO246" s="156"/>
      <c r="AP246" s="156"/>
      <c r="AQ246" s="156"/>
      <c r="AR246" s="156"/>
    </row>
    <row r="247" spans="1:44" ht="15" hidden="1">
      <c r="A247" s="240" t="s">
        <v>50</v>
      </c>
      <c r="B247" s="229" t="s">
        <v>304</v>
      </c>
      <c r="C247" s="267"/>
      <c r="D247" s="267"/>
      <c r="E247" s="267"/>
      <c r="F247" s="267"/>
      <c r="G247" s="267"/>
      <c r="H247" s="267"/>
      <c r="I247" s="267"/>
      <c r="J247" s="267"/>
      <c r="K247" s="267"/>
      <c r="L247" s="267"/>
      <c r="M247" s="267"/>
      <c r="N247" s="267"/>
      <c r="O247" s="267"/>
      <c r="P247" s="267"/>
      <c r="Q247" s="267"/>
      <c r="R247" s="267"/>
      <c r="S247" s="267"/>
      <c r="T247" s="267"/>
      <c r="U247" s="288"/>
      <c r="V247" s="288"/>
      <c r="W247" s="288"/>
      <c r="X247" s="288"/>
      <c r="Y247" s="288"/>
      <c r="Z247" s="288"/>
      <c r="AA247" s="288"/>
      <c r="AB247" s="288"/>
      <c r="AC247" s="288"/>
      <c r="AD247" s="288"/>
      <c r="AE247" s="288"/>
      <c r="AF247" s="288"/>
      <c r="AG247" s="288"/>
      <c r="AH247" s="289">
        <f t="shared" si="35"/>
        <v>0</v>
      </c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</row>
    <row r="248" spans="1:44" ht="33.75">
      <c r="A248" s="238" t="s">
        <v>485</v>
      </c>
      <c r="B248" s="233" t="s">
        <v>836</v>
      </c>
      <c r="C248" s="267">
        <f>SUM(C238:C247)</f>
        <v>0</v>
      </c>
      <c r="D248" s="267">
        <f>SUM(D238:D247)</f>
        <v>0</v>
      </c>
      <c r="E248" s="267">
        <f>SUM(E238:E247)</f>
        <v>0</v>
      </c>
      <c r="F248" s="267">
        <f>SUM(F238:F247)</f>
        <v>0</v>
      </c>
      <c r="G248" s="267">
        <f aca="true" t="shared" si="36" ref="G248:AG248">SUM(G238:G247)</f>
        <v>0</v>
      </c>
      <c r="H248" s="267">
        <f t="shared" si="36"/>
        <v>0</v>
      </c>
      <c r="I248" s="267">
        <f t="shared" si="36"/>
        <v>0</v>
      </c>
      <c r="J248" s="267">
        <f t="shared" si="36"/>
        <v>0</v>
      </c>
      <c r="K248" s="267">
        <f>SUM(K238:K247)</f>
        <v>0</v>
      </c>
      <c r="L248" s="267">
        <f t="shared" si="36"/>
        <v>0</v>
      </c>
      <c r="M248" s="267">
        <f t="shared" si="36"/>
        <v>0</v>
      </c>
      <c r="N248" s="267">
        <f t="shared" si="36"/>
        <v>0</v>
      </c>
      <c r="O248" s="267">
        <f>SUM(O238:O247)</f>
        <v>0</v>
      </c>
      <c r="P248" s="267">
        <f>SUM(P238:P247)</f>
        <v>0</v>
      </c>
      <c r="Q248" s="267">
        <f>SUM(Q238:Q247)</f>
        <v>0</v>
      </c>
      <c r="R248" s="267">
        <f t="shared" si="36"/>
        <v>0</v>
      </c>
      <c r="S248" s="267">
        <f t="shared" si="36"/>
        <v>0</v>
      </c>
      <c r="T248" s="267">
        <f t="shared" si="36"/>
        <v>0</v>
      </c>
      <c r="U248" s="288">
        <f>SUM(U238:U247)</f>
        <v>0</v>
      </c>
      <c r="V248" s="288">
        <f>SUM(V238:V247)</f>
        <v>0</v>
      </c>
      <c r="W248" s="288">
        <f>SUM(W238:W247)</f>
        <v>0</v>
      </c>
      <c r="X248" s="288">
        <f>SUM(X238:X247)</f>
        <v>0</v>
      </c>
      <c r="Y248" s="288">
        <f>SUM(Y238:Y247)</f>
        <v>0</v>
      </c>
      <c r="Z248" s="288">
        <f t="shared" si="36"/>
        <v>0</v>
      </c>
      <c r="AA248" s="288">
        <f t="shared" si="36"/>
        <v>0</v>
      </c>
      <c r="AB248" s="288">
        <f>SUM(AB238:AB247)</f>
        <v>0</v>
      </c>
      <c r="AC248" s="288">
        <f>SUM(AC238:AC247)</f>
        <v>0</v>
      </c>
      <c r="AD248" s="288">
        <f>SUM(AD238:AD247)</f>
        <v>0</v>
      </c>
      <c r="AE248" s="288">
        <f>SUM(AE238:AE247)</f>
        <v>0</v>
      </c>
      <c r="AF248" s="288">
        <f t="shared" si="36"/>
        <v>0</v>
      </c>
      <c r="AG248" s="288">
        <f t="shared" si="36"/>
        <v>0</v>
      </c>
      <c r="AH248" s="289">
        <f t="shared" si="35"/>
        <v>0</v>
      </c>
      <c r="AI248" s="156"/>
      <c r="AJ248" s="156"/>
      <c r="AK248" s="156"/>
      <c r="AL248" s="156"/>
      <c r="AM248" s="156"/>
      <c r="AN248" s="156"/>
      <c r="AO248" s="156"/>
      <c r="AP248" s="156"/>
      <c r="AQ248" s="156"/>
      <c r="AR248" s="156"/>
    </row>
    <row r="249" spans="1:44" ht="15">
      <c r="A249" s="238" t="s">
        <v>305</v>
      </c>
      <c r="B249" s="233" t="s">
        <v>306</v>
      </c>
      <c r="C249" s="267"/>
      <c r="D249" s="267"/>
      <c r="E249" s="267">
        <v>0</v>
      </c>
      <c r="F249" s="267"/>
      <c r="G249" s="267"/>
      <c r="H249" s="267"/>
      <c r="I249" s="267"/>
      <c r="J249" s="267"/>
      <c r="K249" s="267"/>
      <c r="L249" s="267"/>
      <c r="M249" s="267"/>
      <c r="N249" s="267"/>
      <c r="O249" s="267"/>
      <c r="P249" s="267"/>
      <c r="Q249" s="267"/>
      <c r="R249" s="267"/>
      <c r="S249" s="267"/>
      <c r="T249" s="267"/>
      <c r="U249" s="288"/>
      <c r="V249" s="288"/>
      <c r="W249" s="288"/>
      <c r="X249" s="288"/>
      <c r="Y249" s="288"/>
      <c r="Z249" s="288"/>
      <c r="AA249" s="288"/>
      <c r="AB249" s="288"/>
      <c r="AC249" s="288"/>
      <c r="AD249" s="288"/>
      <c r="AE249" s="288"/>
      <c r="AF249" s="288"/>
      <c r="AG249" s="288"/>
      <c r="AH249" s="289">
        <f t="shared" si="35"/>
        <v>0</v>
      </c>
      <c r="AI249" s="156"/>
      <c r="AJ249" s="156"/>
      <c r="AK249" s="156"/>
      <c r="AL249" s="156"/>
      <c r="AM249" s="156"/>
      <c r="AN249" s="156"/>
      <c r="AO249" s="156"/>
      <c r="AP249" s="156"/>
      <c r="AQ249" s="156"/>
      <c r="AR249" s="156"/>
    </row>
    <row r="250" spans="1:44" ht="15" hidden="1">
      <c r="A250" s="240" t="s">
        <v>41</v>
      </c>
      <c r="B250" s="228" t="s">
        <v>307</v>
      </c>
      <c r="C250" s="267"/>
      <c r="D250" s="267"/>
      <c r="E250" s="267"/>
      <c r="F250" s="267"/>
      <c r="G250" s="267"/>
      <c r="H250" s="267"/>
      <c r="I250" s="267"/>
      <c r="J250" s="267"/>
      <c r="K250" s="267"/>
      <c r="L250" s="267"/>
      <c r="M250" s="267"/>
      <c r="N250" s="267"/>
      <c r="O250" s="267"/>
      <c r="P250" s="267"/>
      <c r="Q250" s="267"/>
      <c r="R250" s="267"/>
      <c r="S250" s="267"/>
      <c r="T250" s="267"/>
      <c r="U250" s="288"/>
      <c r="V250" s="288"/>
      <c r="W250" s="288"/>
      <c r="X250" s="288"/>
      <c r="Y250" s="288"/>
      <c r="Z250" s="288"/>
      <c r="AA250" s="288"/>
      <c r="AB250" s="288"/>
      <c r="AC250" s="288"/>
      <c r="AD250" s="288"/>
      <c r="AE250" s="288"/>
      <c r="AF250" s="288"/>
      <c r="AG250" s="288"/>
      <c r="AH250" s="289">
        <f t="shared" si="35"/>
        <v>0</v>
      </c>
      <c r="AI250" s="156"/>
      <c r="AJ250" s="156"/>
      <c r="AK250" s="156"/>
      <c r="AL250" s="156"/>
      <c r="AM250" s="156"/>
      <c r="AN250" s="156"/>
      <c r="AO250" s="156"/>
      <c r="AP250" s="156"/>
      <c r="AQ250" s="156"/>
      <c r="AR250" s="156"/>
    </row>
    <row r="251" spans="1:44" ht="15">
      <c r="A251" s="240" t="s">
        <v>42</v>
      </c>
      <c r="B251" s="228" t="s">
        <v>307</v>
      </c>
      <c r="C251" s="267"/>
      <c r="D251" s="267"/>
      <c r="E251" s="267"/>
      <c r="F251" s="267"/>
      <c r="G251" s="267"/>
      <c r="H251" s="267"/>
      <c r="I251" s="267"/>
      <c r="J251" s="267"/>
      <c r="K251" s="267"/>
      <c r="L251" s="267"/>
      <c r="M251" s="267"/>
      <c r="N251" s="267"/>
      <c r="O251" s="267"/>
      <c r="P251" s="267"/>
      <c r="Q251" s="267"/>
      <c r="R251" s="267"/>
      <c r="S251" s="267"/>
      <c r="T251" s="267"/>
      <c r="U251" s="288"/>
      <c r="V251" s="288"/>
      <c r="W251" s="288"/>
      <c r="X251" s="288"/>
      <c r="Y251" s="288"/>
      <c r="Z251" s="288"/>
      <c r="AA251" s="288"/>
      <c r="AB251" s="288"/>
      <c r="AC251" s="288"/>
      <c r="AD251" s="288"/>
      <c r="AE251" s="288"/>
      <c r="AF251" s="288"/>
      <c r="AG251" s="288"/>
      <c r="AH251" s="289">
        <f t="shared" si="35"/>
        <v>0</v>
      </c>
      <c r="AI251" s="156"/>
      <c r="AJ251" s="156"/>
      <c r="AK251" s="156"/>
      <c r="AL251" s="156"/>
      <c r="AM251" s="156"/>
      <c r="AN251" s="156"/>
      <c r="AO251" s="156"/>
      <c r="AP251" s="156"/>
      <c r="AQ251" s="156"/>
      <c r="AR251" s="156"/>
    </row>
    <row r="252" spans="1:44" ht="15" hidden="1">
      <c r="A252" s="240" t="s">
        <v>43</v>
      </c>
      <c r="B252" s="228" t="s">
        <v>307</v>
      </c>
      <c r="C252" s="267"/>
      <c r="D252" s="267"/>
      <c r="E252" s="267"/>
      <c r="F252" s="267"/>
      <c r="G252" s="267"/>
      <c r="H252" s="267"/>
      <c r="I252" s="267"/>
      <c r="J252" s="267"/>
      <c r="K252" s="267"/>
      <c r="L252" s="267"/>
      <c r="M252" s="267"/>
      <c r="N252" s="267"/>
      <c r="O252" s="267"/>
      <c r="P252" s="267"/>
      <c r="Q252" s="267"/>
      <c r="R252" s="267"/>
      <c r="S252" s="267"/>
      <c r="T252" s="267"/>
      <c r="U252" s="288"/>
      <c r="V252" s="288"/>
      <c r="W252" s="288"/>
      <c r="X252" s="288"/>
      <c r="Y252" s="288"/>
      <c r="Z252" s="288"/>
      <c r="AA252" s="288"/>
      <c r="AB252" s="288"/>
      <c r="AC252" s="288"/>
      <c r="AD252" s="288"/>
      <c r="AE252" s="288"/>
      <c r="AF252" s="288"/>
      <c r="AG252" s="288"/>
      <c r="AH252" s="289">
        <f t="shared" si="35"/>
        <v>0</v>
      </c>
      <c r="AI252" s="156"/>
      <c r="AJ252" s="156"/>
      <c r="AK252" s="156"/>
      <c r="AL252" s="156"/>
      <c r="AM252" s="156"/>
      <c r="AN252" s="156"/>
      <c r="AO252" s="156"/>
      <c r="AP252" s="156"/>
      <c r="AQ252" s="156"/>
      <c r="AR252" s="156"/>
    </row>
    <row r="253" spans="1:44" ht="15" hidden="1">
      <c r="A253" s="228" t="s">
        <v>44</v>
      </c>
      <c r="B253" s="228" t="s">
        <v>307</v>
      </c>
      <c r="C253" s="267"/>
      <c r="D253" s="267"/>
      <c r="E253" s="267"/>
      <c r="F253" s="267"/>
      <c r="G253" s="267"/>
      <c r="H253" s="267"/>
      <c r="I253" s="267"/>
      <c r="J253" s="267"/>
      <c r="K253" s="267"/>
      <c r="L253" s="267"/>
      <c r="M253" s="267"/>
      <c r="N253" s="267"/>
      <c r="O253" s="267"/>
      <c r="P253" s="267"/>
      <c r="Q253" s="267"/>
      <c r="R253" s="267"/>
      <c r="S253" s="267"/>
      <c r="T253" s="267"/>
      <c r="U253" s="288"/>
      <c r="V253" s="288"/>
      <c r="W253" s="288"/>
      <c r="X253" s="288"/>
      <c r="Y253" s="288"/>
      <c r="Z253" s="288"/>
      <c r="AA253" s="288"/>
      <c r="AB253" s="288"/>
      <c r="AC253" s="288"/>
      <c r="AD253" s="288"/>
      <c r="AE253" s="288"/>
      <c r="AF253" s="288"/>
      <c r="AG253" s="288"/>
      <c r="AH253" s="289">
        <f t="shared" si="35"/>
        <v>0</v>
      </c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</row>
    <row r="254" spans="1:44" ht="25.5">
      <c r="A254" s="228" t="s">
        <v>45</v>
      </c>
      <c r="B254" s="228" t="s">
        <v>307</v>
      </c>
      <c r="C254" s="267"/>
      <c r="D254" s="267"/>
      <c r="E254" s="267"/>
      <c r="F254" s="267"/>
      <c r="G254" s="267"/>
      <c r="H254" s="267"/>
      <c r="I254" s="267"/>
      <c r="J254" s="267"/>
      <c r="K254" s="267"/>
      <c r="L254" s="267"/>
      <c r="M254" s="267"/>
      <c r="N254" s="267"/>
      <c r="O254" s="267"/>
      <c r="P254" s="267"/>
      <c r="Q254" s="267"/>
      <c r="R254" s="267"/>
      <c r="S254" s="267"/>
      <c r="T254" s="267"/>
      <c r="U254" s="288"/>
      <c r="V254" s="288"/>
      <c r="W254" s="288"/>
      <c r="X254" s="288"/>
      <c r="Y254" s="288"/>
      <c r="Z254" s="288"/>
      <c r="AA254" s="288"/>
      <c r="AB254" s="288"/>
      <c r="AC254" s="288"/>
      <c r="AD254" s="288"/>
      <c r="AE254" s="288"/>
      <c r="AF254" s="288"/>
      <c r="AG254" s="288"/>
      <c r="AH254" s="289">
        <f t="shared" si="35"/>
        <v>0</v>
      </c>
      <c r="AI254" s="156"/>
      <c r="AJ254" s="156"/>
      <c r="AK254" s="156"/>
      <c r="AL254" s="156"/>
      <c r="AM254" s="156"/>
      <c r="AN254" s="156"/>
      <c r="AO254" s="156"/>
      <c r="AP254" s="156"/>
      <c r="AQ254" s="156"/>
      <c r="AR254" s="156"/>
    </row>
    <row r="255" spans="1:44" ht="25.5" hidden="1">
      <c r="A255" s="228" t="s">
        <v>46</v>
      </c>
      <c r="B255" s="228" t="s">
        <v>307</v>
      </c>
      <c r="C255" s="267"/>
      <c r="D255" s="267"/>
      <c r="E255" s="267"/>
      <c r="F255" s="267"/>
      <c r="G255" s="267"/>
      <c r="H255" s="267"/>
      <c r="I255" s="267"/>
      <c r="J255" s="267"/>
      <c r="K255" s="267"/>
      <c r="L255" s="267"/>
      <c r="M255" s="267"/>
      <c r="N255" s="267"/>
      <c r="O255" s="267"/>
      <c r="P255" s="267"/>
      <c r="Q255" s="267"/>
      <c r="R255" s="267"/>
      <c r="S255" s="267"/>
      <c r="T255" s="267"/>
      <c r="U255" s="288"/>
      <c r="V255" s="288"/>
      <c r="W255" s="288"/>
      <c r="X255" s="288"/>
      <c r="Y255" s="288"/>
      <c r="Z255" s="288"/>
      <c r="AA255" s="288"/>
      <c r="AB255" s="288"/>
      <c r="AC255" s="288"/>
      <c r="AD255" s="288"/>
      <c r="AE255" s="288"/>
      <c r="AF255" s="288"/>
      <c r="AG255" s="288"/>
      <c r="AH255" s="289">
        <f t="shared" si="35"/>
        <v>0</v>
      </c>
      <c r="AI255" s="156"/>
      <c r="AJ255" s="156"/>
      <c r="AK255" s="156"/>
      <c r="AL255" s="156"/>
      <c r="AM255" s="156"/>
      <c r="AN255" s="156"/>
      <c r="AO255" s="156"/>
      <c r="AP255" s="156"/>
      <c r="AQ255" s="156"/>
      <c r="AR255" s="156"/>
    </row>
    <row r="256" spans="1:44" ht="15" hidden="1">
      <c r="A256" s="240" t="s">
        <v>47</v>
      </c>
      <c r="B256" s="228" t="s">
        <v>307</v>
      </c>
      <c r="C256" s="267"/>
      <c r="D256" s="267"/>
      <c r="E256" s="267"/>
      <c r="F256" s="267"/>
      <c r="G256" s="267"/>
      <c r="H256" s="267"/>
      <c r="I256" s="267"/>
      <c r="J256" s="267"/>
      <c r="K256" s="267"/>
      <c r="L256" s="267"/>
      <c r="M256" s="267"/>
      <c r="N256" s="267"/>
      <c r="O256" s="267"/>
      <c r="P256" s="267"/>
      <c r="Q256" s="267"/>
      <c r="R256" s="267"/>
      <c r="S256" s="267"/>
      <c r="T256" s="267"/>
      <c r="U256" s="288"/>
      <c r="V256" s="288"/>
      <c r="W256" s="288"/>
      <c r="X256" s="288"/>
      <c r="Y256" s="288"/>
      <c r="Z256" s="288"/>
      <c r="AA256" s="288"/>
      <c r="AB256" s="288"/>
      <c r="AC256" s="288"/>
      <c r="AD256" s="288"/>
      <c r="AE256" s="288"/>
      <c r="AF256" s="288"/>
      <c r="AG256" s="288"/>
      <c r="AH256" s="289">
        <f t="shared" si="35"/>
        <v>0</v>
      </c>
      <c r="AI256" s="156"/>
      <c r="AJ256" s="156"/>
      <c r="AK256" s="156"/>
      <c r="AL256" s="156"/>
      <c r="AM256" s="156"/>
      <c r="AN256" s="156"/>
      <c r="AO256" s="156"/>
      <c r="AP256" s="156"/>
      <c r="AQ256" s="156"/>
      <c r="AR256" s="156"/>
    </row>
    <row r="257" spans="1:44" ht="15" hidden="1">
      <c r="A257" s="240" t="s">
        <v>51</v>
      </c>
      <c r="B257" s="228" t="s">
        <v>307</v>
      </c>
      <c r="C257" s="267"/>
      <c r="D257" s="267"/>
      <c r="E257" s="267"/>
      <c r="F257" s="267"/>
      <c r="G257" s="267"/>
      <c r="H257" s="267"/>
      <c r="I257" s="267"/>
      <c r="J257" s="267"/>
      <c r="K257" s="267"/>
      <c r="L257" s="267"/>
      <c r="M257" s="267"/>
      <c r="N257" s="267"/>
      <c r="O257" s="267"/>
      <c r="P257" s="267"/>
      <c r="Q257" s="267"/>
      <c r="R257" s="267"/>
      <c r="S257" s="267"/>
      <c r="T257" s="267"/>
      <c r="U257" s="288"/>
      <c r="V257" s="288"/>
      <c r="W257" s="288"/>
      <c r="X257" s="288"/>
      <c r="Y257" s="288"/>
      <c r="Z257" s="288"/>
      <c r="AA257" s="288"/>
      <c r="AB257" s="288"/>
      <c r="AC257" s="288"/>
      <c r="AD257" s="288"/>
      <c r="AE257" s="288"/>
      <c r="AF257" s="288"/>
      <c r="AG257" s="288"/>
      <c r="AH257" s="289">
        <f t="shared" si="35"/>
        <v>0</v>
      </c>
      <c r="AI257" s="156"/>
      <c r="AJ257" s="156"/>
      <c r="AK257" s="156"/>
      <c r="AL257" s="156"/>
      <c r="AM257" s="156"/>
      <c r="AN257" s="156"/>
      <c r="AO257" s="156"/>
      <c r="AP257" s="156"/>
      <c r="AQ257" s="156"/>
      <c r="AR257" s="156"/>
    </row>
    <row r="258" spans="1:44" ht="15" hidden="1">
      <c r="A258" s="240" t="s">
        <v>49</v>
      </c>
      <c r="B258" s="228" t="s">
        <v>307</v>
      </c>
      <c r="C258" s="267"/>
      <c r="D258" s="267"/>
      <c r="E258" s="267"/>
      <c r="F258" s="267"/>
      <c r="G258" s="267"/>
      <c r="H258" s="267"/>
      <c r="I258" s="267"/>
      <c r="J258" s="267"/>
      <c r="K258" s="267"/>
      <c r="L258" s="267"/>
      <c r="M258" s="267"/>
      <c r="N258" s="267"/>
      <c r="O258" s="267"/>
      <c r="P258" s="267"/>
      <c r="Q258" s="267"/>
      <c r="R258" s="267"/>
      <c r="S258" s="267"/>
      <c r="T258" s="267"/>
      <c r="U258" s="288"/>
      <c r="V258" s="288"/>
      <c r="W258" s="288"/>
      <c r="X258" s="288"/>
      <c r="Y258" s="288"/>
      <c r="Z258" s="288"/>
      <c r="AA258" s="288"/>
      <c r="AB258" s="288"/>
      <c r="AC258" s="288"/>
      <c r="AD258" s="288"/>
      <c r="AE258" s="288"/>
      <c r="AF258" s="288"/>
      <c r="AG258" s="288"/>
      <c r="AH258" s="289">
        <f t="shared" si="35"/>
        <v>0</v>
      </c>
      <c r="AI258" s="156"/>
      <c r="AJ258" s="156"/>
      <c r="AK258" s="156"/>
      <c r="AL258" s="156"/>
      <c r="AM258" s="156"/>
      <c r="AN258" s="156"/>
      <c r="AO258" s="156"/>
      <c r="AP258" s="156"/>
      <c r="AQ258" s="156"/>
      <c r="AR258" s="156"/>
    </row>
    <row r="259" spans="1:44" ht="15" hidden="1">
      <c r="A259" s="240" t="s">
        <v>50</v>
      </c>
      <c r="B259" s="228" t="s">
        <v>307</v>
      </c>
      <c r="C259" s="267"/>
      <c r="D259" s="267"/>
      <c r="E259" s="267"/>
      <c r="F259" s="267"/>
      <c r="G259" s="267"/>
      <c r="H259" s="267"/>
      <c r="I259" s="267"/>
      <c r="J259" s="267"/>
      <c r="K259" s="267"/>
      <c r="L259" s="267"/>
      <c r="M259" s="267"/>
      <c r="N259" s="267"/>
      <c r="O259" s="267"/>
      <c r="P259" s="267"/>
      <c r="Q259" s="267"/>
      <c r="R259" s="267"/>
      <c r="S259" s="267"/>
      <c r="T259" s="267"/>
      <c r="U259" s="288"/>
      <c r="V259" s="288"/>
      <c r="W259" s="288"/>
      <c r="X259" s="288"/>
      <c r="Y259" s="288"/>
      <c r="Z259" s="288"/>
      <c r="AA259" s="288"/>
      <c r="AB259" s="288"/>
      <c r="AC259" s="288"/>
      <c r="AD259" s="288"/>
      <c r="AE259" s="288"/>
      <c r="AF259" s="288"/>
      <c r="AG259" s="288"/>
      <c r="AH259" s="289">
        <f t="shared" si="35"/>
        <v>0</v>
      </c>
      <c r="AI259" s="156"/>
      <c r="AJ259" s="156"/>
      <c r="AK259" s="156"/>
      <c r="AL259" s="156"/>
      <c r="AM259" s="156"/>
      <c r="AN259" s="156"/>
      <c r="AO259" s="156"/>
      <c r="AP259" s="156"/>
      <c r="AQ259" s="156"/>
      <c r="AR259" s="156"/>
    </row>
    <row r="260" spans="1:44" ht="22.5">
      <c r="A260" s="243" t="s">
        <v>833</v>
      </c>
      <c r="B260" s="233" t="s">
        <v>307</v>
      </c>
      <c r="C260" s="267"/>
      <c r="D260" s="267"/>
      <c r="E260" s="267"/>
      <c r="F260" s="267">
        <f>SUM(F250:F259)</f>
        <v>0</v>
      </c>
      <c r="G260" s="267">
        <f aca="true" t="shared" si="37" ref="G260:AG260">SUM(G250:G259)</f>
        <v>0</v>
      </c>
      <c r="H260" s="267">
        <f t="shared" si="37"/>
        <v>0</v>
      </c>
      <c r="I260" s="267">
        <f t="shared" si="37"/>
        <v>0</v>
      </c>
      <c r="J260" s="267">
        <f t="shared" si="37"/>
        <v>0</v>
      </c>
      <c r="K260" s="267">
        <f>SUM(K250:K259)</f>
        <v>0</v>
      </c>
      <c r="L260" s="267">
        <f t="shared" si="37"/>
        <v>0</v>
      </c>
      <c r="M260" s="267">
        <f t="shared" si="37"/>
        <v>0</v>
      </c>
      <c r="N260" s="267">
        <f t="shared" si="37"/>
        <v>0</v>
      </c>
      <c r="O260" s="267">
        <f>SUM(O250:O259)</f>
        <v>0</v>
      </c>
      <c r="P260" s="267">
        <f>SUM(P250:P259)</f>
        <v>0</v>
      </c>
      <c r="Q260" s="267">
        <f>SUM(Q250:Q259)</f>
        <v>0</v>
      </c>
      <c r="R260" s="267">
        <f t="shared" si="37"/>
        <v>0</v>
      </c>
      <c r="S260" s="267">
        <f t="shared" si="37"/>
        <v>0</v>
      </c>
      <c r="T260" s="267">
        <f t="shared" si="37"/>
        <v>0</v>
      </c>
      <c r="U260" s="288">
        <f>SUM(U250:U259)</f>
        <v>0</v>
      </c>
      <c r="V260" s="288">
        <f>SUM(V250:V259)</f>
        <v>0</v>
      </c>
      <c r="W260" s="288">
        <f>SUM(W250:W259)</f>
        <v>0</v>
      </c>
      <c r="X260" s="288">
        <f>SUM(X250:X259)</f>
        <v>0</v>
      </c>
      <c r="Y260" s="288">
        <f>SUM(Y250:Y259)</f>
        <v>0</v>
      </c>
      <c r="Z260" s="288">
        <f t="shared" si="37"/>
        <v>0</v>
      </c>
      <c r="AA260" s="288">
        <f t="shared" si="37"/>
        <v>0</v>
      </c>
      <c r="AB260" s="288">
        <f>SUM(AB250:AB259)</f>
        <v>0</v>
      </c>
      <c r="AC260" s="288">
        <f>SUM(AC250:AC259)</f>
        <v>0</v>
      </c>
      <c r="AD260" s="288">
        <f>SUM(AD250:AD259)</f>
        <v>0</v>
      </c>
      <c r="AE260" s="288">
        <f>SUM(AE250:AE259)</f>
        <v>0</v>
      </c>
      <c r="AF260" s="288">
        <f t="shared" si="37"/>
        <v>0</v>
      </c>
      <c r="AG260" s="288">
        <f t="shared" si="37"/>
        <v>0</v>
      </c>
      <c r="AH260" s="289">
        <f t="shared" si="35"/>
        <v>0</v>
      </c>
      <c r="AI260" s="156"/>
      <c r="AJ260" s="156"/>
      <c r="AK260" s="156"/>
      <c r="AL260" s="156"/>
      <c r="AM260" s="156"/>
      <c r="AN260" s="156"/>
      <c r="AO260" s="156"/>
      <c r="AP260" s="156"/>
      <c r="AQ260" s="156"/>
      <c r="AR260" s="156"/>
    </row>
    <row r="261" spans="1:44" ht="15">
      <c r="A261" s="246" t="s">
        <v>484</v>
      </c>
      <c r="B261" s="235" t="s">
        <v>308</v>
      </c>
      <c r="C261" s="267" t="s">
        <v>832</v>
      </c>
      <c r="D261" s="267" t="s">
        <v>832</v>
      </c>
      <c r="E261" s="267" t="s">
        <v>832</v>
      </c>
      <c r="F261" s="267">
        <f>SUM(F202,F213,F224,F235:F236,F248,F260)</f>
        <v>0</v>
      </c>
      <c r="G261" s="267">
        <f aca="true" t="shared" si="38" ref="G261:AG261">SUM(G202,G213,G224,G235:G236,G248,G260)</f>
        <v>0</v>
      </c>
      <c r="H261" s="267">
        <f t="shared" si="38"/>
        <v>0</v>
      </c>
      <c r="I261" s="267">
        <f t="shared" si="38"/>
        <v>0</v>
      </c>
      <c r="J261" s="267">
        <f t="shared" si="38"/>
        <v>0</v>
      </c>
      <c r="K261" s="267">
        <f>SUM(K202,K213,K224,K235:K236,K248,K260)</f>
        <v>0</v>
      </c>
      <c r="L261" s="267">
        <f t="shared" si="38"/>
        <v>0</v>
      </c>
      <c r="M261" s="267">
        <f t="shared" si="38"/>
        <v>0</v>
      </c>
      <c r="N261" s="267">
        <f t="shared" si="38"/>
        <v>0</v>
      </c>
      <c r="O261" s="267">
        <f>SUM(O202,O213,O224,O235:O236,O248,O260)</f>
        <v>0</v>
      </c>
      <c r="P261" s="267">
        <f>SUM(P202,P213,P224,P235:P236,P248,P260)</f>
        <v>0</v>
      </c>
      <c r="Q261" s="267">
        <f>SUM(Q202,Q213,Q224,Q235:Q236,Q248,Q260)</f>
        <v>0</v>
      </c>
      <c r="R261" s="267">
        <f t="shared" si="38"/>
        <v>0</v>
      </c>
      <c r="S261" s="267">
        <f t="shared" si="38"/>
        <v>0</v>
      </c>
      <c r="T261" s="267">
        <f t="shared" si="38"/>
        <v>0</v>
      </c>
      <c r="U261" s="288">
        <f aca="true" t="shared" si="39" ref="U261:Z261">SUM(U202,U213,U224,U235:U236,U248,U260)</f>
        <v>0</v>
      </c>
      <c r="V261" s="288">
        <f t="shared" si="39"/>
        <v>0</v>
      </c>
      <c r="W261" s="288">
        <f t="shared" si="39"/>
        <v>0</v>
      </c>
      <c r="X261" s="288">
        <f t="shared" si="39"/>
        <v>0</v>
      </c>
      <c r="Y261" s="288">
        <f t="shared" si="39"/>
        <v>0</v>
      </c>
      <c r="Z261" s="288">
        <f t="shared" si="39"/>
        <v>0</v>
      </c>
      <c r="AA261" s="288">
        <f t="shared" si="38"/>
        <v>0</v>
      </c>
      <c r="AB261" s="288">
        <f>SUM(AB202,AB213,AB224,AB235:AB236,AB248,AB260)</f>
        <v>0</v>
      </c>
      <c r="AC261" s="288">
        <f>SUM(AC202,AC213,AC224,AC235:AC236,AC248,AC260)</f>
        <v>0</v>
      </c>
      <c r="AD261" s="288">
        <f>SUM(AD202,AD213,AD224,AD235:AD236,AD248,AD260)</f>
        <v>0</v>
      </c>
      <c r="AE261" s="288">
        <f>SUM(AE202,AE213,AE224,AE235:AE236,AE248,AE260)</f>
        <v>0</v>
      </c>
      <c r="AF261" s="288">
        <f t="shared" si="38"/>
        <v>0</v>
      </c>
      <c r="AG261" s="288">
        <f t="shared" si="38"/>
        <v>0</v>
      </c>
      <c r="AH261" s="289">
        <f t="shared" si="35"/>
        <v>0</v>
      </c>
      <c r="AI261" s="156"/>
      <c r="AJ261" s="156"/>
      <c r="AK261" s="156"/>
      <c r="AL261" s="156"/>
      <c r="AM261" s="156"/>
      <c r="AN261" s="156"/>
      <c r="AO261" s="156"/>
      <c r="AP261" s="156"/>
      <c r="AQ261" s="156"/>
      <c r="AR261" s="156"/>
    </row>
    <row r="262" spans="1:44" ht="15">
      <c r="A262" s="250" t="s">
        <v>834</v>
      </c>
      <c r="B262" s="251" t="s">
        <v>309</v>
      </c>
      <c r="C262" s="267">
        <f>SUM(C24,C32,C66,C121,C187,C196,C201,C261)</f>
        <v>78577989</v>
      </c>
      <c r="D262" s="267">
        <f>SUM(D24,D32,D66,D121,D187,D196,D201,D261)</f>
        <v>5066700</v>
      </c>
      <c r="E262" s="267">
        <f>SUM(E24,E32,E66,E121,E187,E196,E201,E261)</f>
        <v>6966000</v>
      </c>
      <c r="F262" s="267">
        <f>SUM(F24,F32,F66,F121,F187,F196,F201,F261)</f>
        <v>122079720</v>
      </c>
      <c r="G262" s="267">
        <f aca="true" t="shared" si="40" ref="G262:AG262">SUM(G24,G32,G66,G121,G187,G196,G201,G261)</f>
        <v>3957000</v>
      </c>
      <c r="H262" s="267">
        <f t="shared" si="40"/>
        <v>851000</v>
      </c>
      <c r="I262" s="267">
        <f t="shared" si="40"/>
        <v>0</v>
      </c>
      <c r="J262" s="267">
        <f t="shared" si="40"/>
        <v>1329975</v>
      </c>
      <c r="K262" s="267">
        <f>SUM(K24,K32,K66,K121,K187,K196,K201,K261)</f>
        <v>1133000</v>
      </c>
      <c r="L262" s="267">
        <f t="shared" si="40"/>
        <v>1504000</v>
      </c>
      <c r="M262" s="267">
        <f t="shared" si="40"/>
        <v>4106000</v>
      </c>
      <c r="N262" s="267">
        <f t="shared" si="40"/>
        <v>10838000</v>
      </c>
      <c r="O262" s="267">
        <f>SUM(O24,O32,O66,O121,O187,O196,O201,O261)</f>
        <v>210000</v>
      </c>
      <c r="P262" s="267">
        <f>SUM(P24,P32,P66,P121,P187,P196,P201,P261)</f>
        <v>7824000</v>
      </c>
      <c r="Q262" s="267">
        <f>SUM(Q24,Q32,Q66,Q121,Q187,Q196,Q201,Q261)</f>
        <v>750000</v>
      </c>
      <c r="R262" s="267">
        <f t="shared" si="40"/>
        <v>2288000</v>
      </c>
      <c r="S262" s="267">
        <f t="shared" si="40"/>
        <v>1095000</v>
      </c>
      <c r="T262" s="267">
        <f t="shared" si="40"/>
        <v>795000</v>
      </c>
      <c r="U262" s="288">
        <f>SUM(U24,U32,U66,U121,U187,U196,U201,U261)</f>
        <v>14458000</v>
      </c>
      <c r="V262" s="288">
        <f>SUM(V24,V32,V66,V121,V187,V196,V201,V261)</f>
        <v>1113463</v>
      </c>
      <c r="W262" s="288">
        <f>SUM(W24,W32,W66,W121,W187,W196,W201,W261)</f>
        <v>21460896</v>
      </c>
      <c r="X262" s="288">
        <f>SUM(X24,X32,X66,X121,X187,X196,X201,X261)</f>
        <v>500000</v>
      </c>
      <c r="Y262" s="288">
        <f>SUM(Y24,Y32,Y66,Y121,Y187,Y196,Y201,Y261)</f>
        <v>73440</v>
      </c>
      <c r="Z262" s="288">
        <f t="shared" si="40"/>
        <v>44284065</v>
      </c>
      <c r="AA262" s="288">
        <f t="shared" si="40"/>
        <v>1160000</v>
      </c>
      <c r="AB262" s="288">
        <f>SUM(AB24,AB32,AB66,AB121,AB187,AB196,AB201,AB261)</f>
        <v>318000</v>
      </c>
      <c r="AC262" s="288">
        <f>SUM(AC24,AC32,AC66,AC121,AC187,AC196,AC201,AC261)</f>
        <v>580000</v>
      </c>
      <c r="AD262" s="288">
        <f>SUM(AD24,AD32,AD66,AD121,AD187,AD196,AD201,AD261)</f>
        <v>10595000</v>
      </c>
      <c r="AE262" s="288">
        <f>SUM(AE24,AE32,AE66,AE121,AE187,AE196,AE201,AE261)</f>
        <v>90488</v>
      </c>
      <c r="AF262" s="288">
        <f t="shared" si="40"/>
        <v>3859000</v>
      </c>
      <c r="AG262" s="288">
        <f t="shared" si="40"/>
        <v>526000</v>
      </c>
      <c r="AH262" s="289">
        <f t="shared" si="35"/>
        <v>348389736</v>
      </c>
      <c r="AI262" s="156"/>
      <c r="AJ262" s="156"/>
      <c r="AK262" s="156"/>
      <c r="AL262" s="156"/>
      <c r="AM262" s="156"/>
      <c r="AN262" s="156"/>
      <c r="AO262" s="156"/>
      <c r="AP262" s="156"/>
      <c r="AQ262" s="156"/>
      <c r="AR262" s="156"/>
    </row>
    <row r="263" spans="1:44" ht="15" hidden="1">
      <c r="A263" s="239" t="s">
        <v>491</v>
      </c>
      <c r="B263" s="228" t="s">
        <v>310</v>
      </c>
      <c r="C263" s="267"/>
      <c r="D263" s="267"/>
      <c r="E263" s="267"/>
      <c r="F263" s="267"/>
      <c r="G263" s="267"/>
      <c r="H263" s="267"/>
      <c r="I263" s="267"/>
      <c r="J263" s="267"/>
      <c r="K263" s="267"/>
      <c r="L263" s="267"/>
      <c r="M263" s="267"/>
      <c r="N263" s="267"/>
      <c r="O263" s="267"/>
      <c r="P263" s="267"/>
      <c r="Q263" s="267"/>
      <c r="R263" s="267"/>
      <c r="S263" s="267"/>
      <c r="T263" s="267"/>
      <c r="U263" s="288"/>
      <c r="V263" s="288"/>
      <c r="W263" s="288"/>
      <c r="X263" s="288"/>
      <c r="Y263" s="288"/>
      <c r="Z263" s="288"/>
      <c r="AA263" s="288"/>
      <c r="AB263" s="288"/>
      <c r="AC263" s="288"/>
      <c r="AD263" s="288"/>
      <c r="AE263" s="288"/>
      <c r="AF263" s="288"/>
      <c r="AG263" s="288"/>
      <c r="AH263" s="289">
        <f t="shared" si="35"/>
        <v>0</v>
      </c>
      <c r="AI263" s="156"/>
      <c r="AJ263" s="156"/>
      <c r="AK263" s="156"/>
      <c r="AL263" s="156"/>
      <c r="AM263" s="156"/>
      <c r="AN263" s="156"/>
      <c r="AO263" s="156"/>
      <c r="AP263" s="156"/>
      <c r="AQ263" s="156"/>
      <c r="AR263" s="156"/>
    </row>
    <row r="264" spans="1:44" ht="15" hidden="1">
      <c r="A264" s="248" t="s">
        <v>311</v>
      </c>
      <c r="B264" s="248" t="s">
        <v>310</v>
      </c>
      <c r="C264" s="267"/>
      <c r="D264" s="267"/>
      <c r="E264" s="267"/>
      <c r="F264" s="267"/>
      <c r="G264" s="267"/>
      <c r="H264" s="267"/>
      <c r="I264" s="267"/>
      <c r="J264" s="267"/>
      <c r="K264" s="267"/>
      <c r="L264" s="267"/>
      <c r="M264" s="267"/>
      <c r="N264" s="267"/>
      <c r="O264" s="267"/>
      <c r="P264" s="267"/>
      <c r="Q264" s="267"/>
      <c r="R264" s="267"/>
      <c r="S264" s="267"/>
      <c r="T264" s="267"/>
      <c r="U264" s="288"/>
      <c r="V264" s="288"/>
      <c r="W264" s="288"/>
      <c r="X264" s="288"/>
      <c r="Y264" s="288"/>
      <c r="Z264" s="288"/>
      <c r="AA264" s="288"/>
      <c r="AB264" s="288"/>
      <c r="AC264" s="288"/>
      <c r="AD264" s="288"/>
      <c r="AE264" s="288"/>
      <c r="AF264" s="288"/>
      <c r="AG264" s="288"/>
      <c r="AH264" s="289">
        <f t="shared" si="35"/>
        <v>0</v>
      </c>
      <c r="AI264" s="156"/>
      <c r="AJ264" s="156"/>
      <c r="AK264" s="156"/>
      <c r="AL264" s="156"/>
      <c r="AM264" s="156"/>
      <c r="AN264" s="156"/>
      <c r="AO264" s="156"/>
      <c r="AP264" s="156"/>
      <c r="AQ264" s="156"/>
      <c r="AR264" s="156"/>
    </row>
    <row r="265" spans="1:44" ht="15" hidden="1">
      <c r="A265" s="248" t="s">
        <v>312</v>
      </c>
      <c r="B265" s="248" t="s">
        <v>310</v>
      </c>
      <c r="C265" s="267"/>
      <c r="D265" s="267"/>
      <c r="E265" s="267"/>
      <c r="F265" s="267"/>
      <c r="G265" s="267"/>
      <c r="H265" s="267"/>
      <c r="I265" s="267"/>
      <c r="J265" s="267"/>
      <c r="K265" s="267"/>
      <c r="L265" s="267"/>
      <c r="M265" s="267"/>
      <c r="N265" s="267"/>
      <c r="O265" s="267"/>
      <c r="P265" s="267"/>
      <c r="Q265" s="267"/>
      <c r="R265" s="267"/>
      <c r="S265" s="267"/>
      <c r="T265" s="267"/>
      <c r="U265" s="288"/>
      <c r="V265" s="288"/>
      <c r="W265" s="288"/>
      <c r="X265" s="288"/>
      <c r="Y265" s="288"/>
      <c r="Z265" s="288"/>
      <c r="AA265" s="288"/>
      <c r="AB265" s="288"/>
      <c r="AC265" s="288"/>
      <c r="AD265" s="288"/>
      <c r="AE265" s="288"/>
      <c r="AF265" s="288"/>
      <c r="AG265" s="288"/>
      <c r="AH265" s="289">
        <f t="shared" si="35"/>
        <v>0</v>
      </c>
      <c r="AI265" s="156"/>
      <c r="AJ265" s="156"/>
      <c r="AK265" s="156"/>
      <c r="AL265" s="156"/>
      <c r="AM265" s="156"/>
      <c r="AN265" s="156"/>
      <c r="AO265" s="156"/>
      <c r="AP265" s="156"/>
      <c r="AQ265" s="156"/>
      <c r="AR265" s="156"/>
    </row>
    <row r="266" spans="1:44" ht="25.5" hidden="1">
      <c r="A266" s="239" t="s">
        <v>313</v>
      </c>
      <c r="B266" s="228" t="s">
        <v>314</v>
      </c>
      <c r="C266" s="267"/>
      <c r="D266" s="267"/>
      <c r="E266" s="267"/>
      <c r="F266" s="267"/>
      <c r="G266" s="267"/>
      <c r="H266" s="267"/>
      <c r="I266" s="267"/>
      <c r="J266" s="267"/>
      <c r="K266" s="267"/>
      <c r="L266" s="267"/>
      <c r="M266" s="267"/>
      <c r="N266" s="267"/>
      <c r="O266" s="267"/>
      <c r="P266" s="267"/>
      <c r="Q266" s="267"/>
      <c r="R266" s="267"/>
      <c r="S266" s="267"/>
      <c r="T266" s="267"/>
      <c r="U266" s="288"/>
      <c r="V266" s="288"/>
      <c r="W266" s="288"/>
      <c r="X266" s="288"/>
      <c r="Y266" s="288"/>
      <c r="Z266" s="288"/>
      <c r="AA266" s="288"/>
      <c r="AB266" s="288"/>
      <c r="AC266" s="288"/>
      <c r="AD266" s="288"/>
      <c r="AE266" s="288"/>
      <c r="AF266" s="288"/>
      <c r="AG266" s="288"/>
      <c r="AH266" s="289">
        <f t="shared" si="35"/>
        <v>0</v>
      </c>
      <c r="AI266" s="156"/>
      <c r="AJ266" s="156"/>
      <c r="AK266" s="156"/>
      <c r="AL266" s="156"/>
      <c r="AM266" s="156"/>
      <c r="AN266" s="156"/>
      <c r="AO266" s="156"/>
      <c r="AP266" s="156"/>
      <c r="AQ266" s="156"/>
      <c r="AR266" s="156"/>
    </row>
    <row r="267" spans="1:44" ht="15" hidden="1">
      <c r="A267" s="239" t="s">
        <v>490</v>
      </c>
      <c r="B267" s="228" t="s">
        <v>315</v>
      </c>
      <c r="C267" s="267"/>
      <c r="D267" s="267"/>
      <c r="E267" s="267"/>
      <c r="F267" s="267"/>
      <c r="G267" s="267"/>
      <c r="H267" s="267"/>
      <c r="I267" s="267"/>
      <c r="J267" s="267"/>
      <c r="K267" s="267"/>
      <c r="L267" s="267"/>
      <c r="M267" s="267"/>
      <c r="N267" s="267"/>
      <c r="O267" s="267"/>
      <c r="P267" s="267"/>
      <c r="Q267" s="267"/>
      <c r="R267" s="267"/>
      <c r="S267" s="267"/>
      <c r="T267" s="267"/>
      <c r="U267" s="288"/>
      <c r="V267" s="288"/>
      <c r="W267" s="288"/>
      <c r="X267" s="288"/>
      <c r="Y267" s="288"/>
      <c r="Z267" s="288"/>
      <c r="AA267" s="288"/>
      <c r="AB267" s="288"/>
      <c r="AC267" s="288"/>
      <c r="AD267" s="288"/>
      <c r="AE267" s="288"/>
      <c r="AF267" s="288"/>
      <c r="AG267" s="288"/>
      <c r="AH267" s="289">
        <f t="shared" si="35"/>
        <v>0</v>
      </c>
      <c r="AI267" s="156"/>
      <c r="AJ267" s="156"/>
      <c r="AK267" s="156"/>
      <c r="AL267" s="156"/>
      <c r="AM267" s="156"/>
      <c r="AN267" s="156"/>
      <c r="AO267" s="156"/>
      <c r="AP267" s="156"/>
      <c r="AQ267" s="156"/>
      <c r="AR267" s="156"/>
    </row>
    <row r="268" spans="1:44" ht="15" hidden="1">
      <c r="A268" s="248" t="s">
        <v>311</v>
      </c>
      <c r="B268" s="248" t="s">
        <v>315</v>
      </c>
      <c r="C268" s="267"/>
      <c r="D268" s="267"/>
      <c r="E268" s="267"/>
      <c r="F268" s="267"/>
      <c r="G268" s="267"/>
      <c r="H268" s="267"/>
      <c r="I268" s="267"/>
      <c r="J268" s="267"/>
      <c r="K268" s="267"/>
      <c r="L268" s="267"/>
      <c r="M268" s="267"/>
      <c r="N268" s="267"/>
      <c r="O268" s="267"/>
      <c r="P268" s="267"/>
      <c r="Q268" s="267"/>
      <c r="R268" s="267"/>
      <c r="S268" s="267"/>
      <c r="T268" s="267"/>
      <c r="U268" s="288"/>
      <c r="V268" s="288"/>
      <c r="W268" s="288"/>
      <c r="X268" s="288"/>
      <c r="Y268" s="288"/>
      <c r="Z268" s="288"/>
      <c r="AA268" s="288"/>
      <c r="AB268" s="288"/>
      <c r="AC268" s="288"/>
      <c r="AD268" s="288"/>
      <c r="AE268" s="288"/>
      <c r="AF268" s="288"/>
      <c r="AG268" s="288"/>
      <c r="AH268" s="289">
        <f t="shared" si="35"/>
        <v>0</v>
      </c>
      <c r="AI268" s="156"/>
      <c r="AJ268" s="156"/>
      <c r="AK268" s="156"/>
      <c r="AL268" s="156"/>
      <c r="AM268" s="156"/>
      <c r="AN268" s="156"/>
      <c r="AO268" s="156"/>
      <c r="AP268" s="156"/>
      <c r="AQ268" s="156"/>
      <c r="AR268" s="156"/>
    </row>
    <row r="269" spans="1:44" ht="15" hidden="1">
      <c r="A269" s="248" t="s">
        <v>312</v>
      </c>
      <c r="B269" s="248" t="s">
        <v>316</v>
      </c>
      <c r="C269" s="267"/>
      <c r="D269" s="267"/>
      <c r="E269" s="267"/>
      <c r="F269" s="267"/>
      <c r="G269" s="267"/>
      <c r="H269" s="267"/>
      <c r="I269" s="267"/>
      <c r="J269" s="267"/>
      <c r="K269" s="267"/>
      <c r="L269" s="267"/>
      <c r="M269" s="267"/>
      <c r="N269" s="267"/>
      <c r="O269" s="267"/>
      <c r="P269" s="267"/>
      <c r="Q269" s="267"/>
      <c r="R269" s="267"/>
      <c r="S269" s="267"/>
      <c r="T269" s="267"/>
      <c r="U269" s="288"/>
      <c r="V269" s="288"/>
      <c r="W269" s="288"/>
      <c r="X269" s="288"/>
      <c r="Y269" s="288"/>
      <c r="Z269" s="288"/>
      <c r="AA269" s="288"/>
      <c r="AB269" s="288"/>
      <c r="AC269" s="288"/>
      <c r="AD269" s="288"/>
      <c r="AE269" s="288"/>
      <c r="AF269" s="288"/>
      <c r="AG269" s="288"/>
      <c r="AH269" s="289">
        <f t="shared" si="35"/>
        <v>0</v>
      </c>
      <c r="AI269" s="156"/>
      <c r="AJ269" s="156"/>
      <c r="AK269" s="156"/>
      <c r="AL269" s="156"/>
      <c r="AM269" s="156"/>
      <c r="AN269" s="156"/>
      <c r="AO269" s="156"/>
      <c r="AP269" s="156"/>
      <c r="AQ269" s="156"/>
      <c r="AR269" s="156"/>
    </row>
    <row r="270" spans="1:44" ht="22.5" hidden="1">
      <c r="A270" s="238" t="s">
        <v>489</v>
      </c>
      <c r="B270" s="232" t="s">
        <v>317</v>
      </c>
      <c r="C270" s="267"/>
      <c r="D270" s="267"/>
      <c r="E270" s="267"/>
      <c r="F270" s="267">
        <f>SUM(F263,F266:F267)</f>
        <v>0</v>
      </c>
      <c r="G270" s="267">
        <f aca="true" t="shared" si="41" ref="G270:AG270">SUM(G263,G266:G267)</f>
        <v>0</v>
      </c>
      <c r="H270" s="267">
        <f t="shared" si="41"/>
        <v>0</v>
      </c>
      <c r="I270" s="267">
        <f t="shared" si="41"/>
        <v>0</v>
      </c>
      <c r="J270" s="267">
        <f t="shared" si="41"/>
        <v>0</v>
      </c>
      <c r="K270" s="267">
        <f>SUM(K263,K266:K267)</f>
        <v>0</v>
      </c>
      <c r="L270" s="267">
        <f t="shared" si="41"/>
        <v>0</v>
      </c>
      <c r="M270" s="267">
        <f t="shared" si="41"/>
        <v>0</v>
      </c>
      <c r="N270" s="267">
        <f t="shared" si="41"/>
        <v>0</v>
      </c>
      <c r="O270" s="267">
        <f>SUM(O263,O266:O267)</f>
        <v>0</v>
      </c>
      <c r="P270" s="267">
        <f>SUM(P263,P266:P267)</f>
        <v>0</v>
      </c>
      <c r="Q270" s="267">
        <f>SUM(Q263,Q266:Q267)</f>
        <v>0</v>
      </c>
      <c r="R270" s="267">
        <f t="shared" si="41"/>
        <v>0</v>
      </c>
      <c r="S270" s="267">
        <f t="shared" si="41"/>
        <v>0</v>
      </c>
      <c r="T270" s="267"/>
      <c r="U270" s="288">
        <f>SUM(U263,U266:U267)</f>
        <v>0</v>
      </c>
      <c r="V270" s="288">
        <f>SUM(V263,V266:V267)</f>
        <v>0</v>
      </c>
      <c r="W270" s="288">
        <f>SUM(W263,W266:W267)</f>
        <v>0</v>
      </c>
      <c r="X270" s="288">
        <f>SUM(X263,X266:X267)</f>
        <v>0</v>
      </c>
      <c r="Y270" s="288">
        <f>SUM(Y263,Y266:Y267)</f>
        <v>0</v>
      </c>
      <c r="Z270" s="288">
        <f t="shared" si="41"/>
        <v>0</v>
      </c>
      <c r="AA270" s="288">
        <f t="shared" si="41"/>
        <v>0</v>
      </c>
      <c r="AB270" s="288">
        <f>SUM(AB263,AB266:AB267)</f>
        <v>0</v>
      </c>
      <c r="AC270" s="288">
        <f>SUM(AC263,AC266:AC267)</f>
        <v>0</v>
      </c>
      <c r="AD270" s="288">
        <f>SUM(AD263,AD266:AD267)</f>
        <v>0</v>
      </c>
      <c r="AE270" s="288">
        <f>SUM(AE263,AE266:AE267)</f>
        <v>0</v>
      </c>
      <c r="AF270" s="288">
        <f t="shared" si="41"/>
        <v>0</v>
      </c>
      <c r="AG270" s="288">
        <f t="shared" si="41"/>
        <v>0</v>
      </c>
      <c r="AH270" s="289">
        <f t="shared" si="35"/>
        <v>0</v>
      </c>
      <c r="AI270" s="156"/>
      <c r="AJ270" s="156"/>
      <c r="AK270" s="156"/>
      <c r="AL270" s="156"/>
      <c r="AM270" s="156"/>
      <c r="AN270" s="156"/>
      <c r="AO270" s="156"/>
      <c r="AP270" s="156"/>
      <c r="AQ270" s="156"/>
      <c r="AR270" s="156"/>
    </row>
    <row r="271" spans="1:44" ht="15" hidden="1">
      <c r="A271" s="239" t="s">
        <v>494</v>
      </c>
      <c r="B271" s="228" t="s">
        <v>318</v>
      </c>
      <c r="C271" s="267"/>
      <c r="D271" s="267"/>
      <c r="E271" s="267"/>
      <c r="F271" s="267"/>
      <c r="G271" s="267"/>
      <c r="H271" s="267"/>
      <c r="I271" s="267"/>
      <c r="J271" s="267"/>
      <c r="K271" s="267"/>
      <c r="L271" s="267"/>
      <c r="M271" s="267"/>
      <c r="N271" s="267"/>
      <c r="O271" s="267"/>
      <c r="P271" s="267"/>
      <c r="Q271" s="267"/>
      <c r="R271" s="267"/>
      <c r="S271" s="267"/>
      <c r="T271" s="267"/>
      <c r="U271" s="288"/>
      <c r="V271" s="288"/>
      <c r="W271" s="288"/>
      <c r="X271" s="288"/>
      <c r="Y271" s="288"/>
      <c r="Z271" s="288"/>
      <c r="AA271" s="288"/>
      <c r="AB271" s="288"/>
      <c r="AC271" s="288"/>
      <c r="AD271" s="288"/>
      <c r="AE271" s="288"/>
      <c r="AF271" s="288"/>
      <c r="AG271" s="288"/>
      <c r="AH271" s="289">
        <f t="shared" si="35"/>
        <v>0</v>
      </c>
      <c r="AI271" s="156"/>
      <c r="AJ271" s="156"/>
      <c r="AK271" s="156"/>
      <c r="AL271" s="156"/>
      <c r="AM271" s="156"/>
      <c r="AN271" s="156"/>
      <c r="AO271" s="156"/>
      <c r="AP271" s="156"/>
      <c r="AQ271" s="156"/>
      <c r="AR271" s="156"/>
    </row>
    <row r="272" spans="1:44" ht="15" hidden="1">
      <c r="A272" s="248" t="s">
        <v>319</v>
      </c>
      <c r="B272" s="248" t="s">
        <v>318</v>
      </c>
      <c r="C272" s="267"/>
      <c r="D272" s="267"/>
      <c r="E272" s="267"/>
      <c r="F272" s="267"/>
      <c r="G272" s="267"/>
      <c r="H272" s="267"/>
      <c r="I272" s="267"/>
      <c r="J272" s="267"/>
      <c r="K272" s="267"/>
      <c r="L272" s="267"/>
      <c r="M272" s="267"/>
      <c r="N272" s="267"/>
      <c r="O272" s="267"/>
      <c r="P272" s="267"/>
      <c r="Q272" s="267"/>
      <c r="R272" s="267"/>
      <c r="S272" s="267"/>
      <c r="T272" s="267"/>
      <c r="U272" s="288"/>
      <c r="V272" s="288"/>
      <c r="W272" s="288"/>
      <c r="X272" s="288"/>
      <c r="Y272" s="288"/>
      <c r="Z272" s="288"/>
      <c r="AA272" s="288"/>
      <c r="AB272" s="288"/>
      <c r="AC272" s="288"/>
      <c r="AD272" s="288"/>
      <c r="AE272" s="288"/>
      <c r="AF272" s="288"/>
      <c r="AG272" s="288"/>
      <c r="AH272" s="289">
        <f t="shared" si="35"/>
        <v>0</v>
      </c>
      <c r="AI272" s="156"/>
      <c r="AJ272" s="156"/>
      <c r="AK272" s="156"/>
      <c r="AL272" s="156"/>
      <c r="AM272" s="156"/>
      <c r="AN272" s="156"/>
      <c r="AO272" s="156"/>
      <c r="AP272" s="156"/>
      <c r="AQ272" s="156"/>
      <c r="AR272" s="156"/>
    </row>
    <row r="273" spans="1:44" ht="15" hidden="1">
      <c r="A273" s="248" t="s">
        <v>320</v>
      </c>
      <c r="B273" s="248" t="s">
        <v>318</v>
      </c>
      <c r="C273" s="267"/>
      <c r="D273" s="267"/>
      <c r="E273" s="267"/>
      <c r="F273" s="267"/>
      <c r="G273" s="267"/>
      <c r="H273" s="267"/>
      <c r="I273" s="267"/>
      <c r="J273" s="267"/>
      <c r="K273" s="267"/>
      <c r="L273" s="267"/>
      <c r="M273" s="267"/>
      <c r="N273" s="267"/>
      <c r="O273" s="267"/>
      <c r="P273" s="267"/>
      <c r="Q273" s="267"/>
      <c r="R273" s="267"/>
      <c r="S273" s="267"/>
      <c r="T273" s="267"/>
      <c r="U273" s="288"/>
      <c r="V273" s="288"/>
      <c r="W273" s="288"/>
      <c r="X273" s="288"/>
      <c r="Y273" s="288"/>
      <c r="Z273" s="288"/>
      <c r="AA273" s="288"/>
      <c r="AB273" s="288"/>
      <c r="AC273" s="288"/>
      <c r="AD273" s="288"/>
      <c r="AE273" s="288"/>
      <c r="AF273" s="288"/>
      <c r="AG273" s="288"/>
      <c r="AH273" s="289">
        <f t="shared" si="35"/>
        <v>0</v>
      </c>
      <c r="AI273" s="156"/>
      <c r="AJ273" s="156"/>
      <c r="AK273" s="156"/>
      <c r="AL273" s="156"/>
      <c r="AM273" s="156"/>
      <c r="AN273" s="156"/>
      <c r="AO273" s="156"/>
      <c r="AP273" s="156"/>
      <c r="AQ273" s="156"/>
      <c r="AR273" s="156"/>
    </row>
    <row r="274" spans="1:44" ht="15" hidden="1">
      <c r="A274" s="239" t="s">
        <v>495</v>
      </c>
      <c r="B274" s="228" t="s">
        <v>321</v>
      </c>
      <c r="C274" s="267"/>
      <c r="D274" s="267"/>
      <c r="E274" s="267"/>
      <c r="F274" s="267"/>
      <c r="G274" s="267"/>
      <c r="H274" s="267"/>
      <c r="I274" s="267"/>
      <c r="J274" s="267"/>
      <c r="K274" s="267"/>
      <c r="L274" s="267"/>
      <c r="M274" s="267"/>
      <c r="N274" s="267"/>
      <c r="O274" s="267"/>
      <c r="P274" s="267"/>
      <c r="Q274" s="267"/>
      <c r="R274" s="267"/>
      <c r="S274" s="267"/>
      <c r="T274" s="267"/>
      <c r="U274" s="288"/>
      <c r="V274" s="288"/>
      <c r="W274" s="288"/>
      <c r="X274" s="288"/>
      <c r="Y274" s="288"/>
      <c r="Z274" s="288"/>
      <c r="AA274" s="288"/>
      <c r="AB274" s="288"/>
      <c r="AC274" s="288"/>
      <c r="AD274" s="288"/>
      <c r="AE274" s="288"/>
      <c r="AF274" s="288"/>
      <c r="AG274" s="288"/>
      <c r="AH274" s="289">
        <f t="shared" si="35"/>
        <v>0</v>
      </c>
      <c r="AI274" s="156"/>
      <c r="AJ274" s="156"/>
      <c r="AK274" s="156"/>
      <c r="AL274" s="156"/>
      <c r="AM274" s="156"/>
      <c r="AN274" s="156"/>
      <c r="AO274" s="156"/>
      <c r="AP274" s="156"/>
      <c r="AQ274" s="156"/>
      <c r="AR274" s="156"/>
    </row>
    <row r="275" spans="1:44" ht="15" hidden="1">
      <c r="A275" s="248" t="s">
        <v>312</v>
      </c>
      <c r="B275" s="248" t="s">
        <v>321</v>
      </c>
      <c r="C275" s="267"/>
      <c r="D275" s="267"/>
      <c r="E275" s="267"/>
      <c r="F275" s="267"/>
      <c r="G275" s="267"/>
      <c r="H275" s="267"/>
      <c r="I275" s="267"/>
      <c r="J275" s="267"/>
      <c r="K275" s="267"/>
      <c r="L275" s="267"/>
      <c r="M275" s="267"/>
      <c r="N275" s="267"/>
      <c r="O275" s="267"/>
      <c r="P275" s="267"/>
      <c r="Q275" s="267"/>
      <c r="R275" s="267"/>
      <c r="S275" s="267"/>
      <c r="T275" s="267"/>
      <c r="U275" s="288"/>
      <c r="V275" s="288"/>
      <c r="W275" s="288"/>
      <c r="X275" s="288"/>
      <c r="Y275" s="288"/>
      <c r="Z275" s="288"/>
      <c r="AA275" s="288"/>
      <c r="AB275" s="288"/>
      <c r="AC275" s="288"/>
      <c r="AD275" s="288"/>
      <c r="AE275" s="288"/>
      <c r="AF275" s="288"/>
      <c r="AG275" s="288"/>
      <c r="AH275" s="289">
        <f t="shared" si="35"/>
        <v>0</v>
      </c>
      <c r="AI275" s="156"/>
      <c r="AJ275" s="156"/>
      <c r="AK275" s="156"/>
      <c r="AL275" s="156"/>
      <c r="AM275" s="156"/>
      <c r="AN275" s="156"/>
      <c r="AO275" s="156"/>
      <c r="AP275" s="156"/>
      <c r="AQ275" s="156"/>
      <c r="AR275" s="156"/>
    </row>
    <row r="276" spans="1:44" ht="15" hidden="1">
      <c r="A276" s="240" t="s">
        <v>322</v>
      </c>
      <c r="B276" s="228" t="s">
        <v>323</v>
      </c>
      <c r="C276" s="267"/>
      <c r="D276" s="267"/>
      <c r="E276" s="267"/>
      <c r="F276" s="267"/>
      <c r="G276" s="267"/>
      <c r="H276" s="267"/>
      <c r="I276" s="267"/>
      <c r="J276" s="267"/>
      <c r="K276" s="267"/>
      <c r="L276" s="267"/>
      <c r="M276" s="267"/>
      <c r="N276" s="267"/>
      <c r="O276" s="267"/>
      <c r="P276" s="267"/>
      <c r="Q276" s="267"/>
      <c r="R276" s="267"/>
      <c r="S276" s="267"/>
      <c r="T276" s="267"/>
      <c r="U276" s="288"/>
      <c r="V276" s="288"/>
      <c r="W276" s="288"/>
      <c r="X276" s="288"/>
      <c r="Y276" s="288"/>
      <c r="Z276" s="288"/>
      <c r="AA276" s="288"/>
      <c r="AB276" s="288"/>
      <c r="AC276" s="288"/>
      <c r="AD276" s="288"/>
      <c r="AE276" s="288"/>
      <c r="AF276" s="288"/>
      <c r="AG276" s="288"/>
      <c r="AH276" s="289">
        <f t="shared" si="35"/>
        <v>0</v>
      </c>
      <c r="AI276" s="156"/>
      <c r="AJ276" s="156"/>
      <c r="AK276" s="156"/>
      <c r="AL276" s="156"/>
      <c r="AM276" s="156"/>
      <c r="AN276" s="156"/>
      <c r="AO276" s="156"/>
      <c r="AP276" s="156"/>
      <c r="AQ276" s="156"/>
      <c r="AR276" s="156"/>
    </row>
    <row r="277" spans="1:44" ht="15" hidden="1">
      <c r="A277" s="240" t="s">
        <v>496</v>
      </c>
      <c r="B277" s="228" t="s">
        <v>324</v>
      </c>
      <c r="C277" s="267"/>
      <c r="D277" s="267"/>
      <c r="E277" s="267"/>
      <c r="F277" s="267"/>
      <c r="G277" s="267"/>
      <c r="H277" s="267"/>
      <c r="I277" s="267"/>
      <c r="J277" s="267"/>
      <c r="K277" s="267"/>
      <c r="L277" s="267"/>
      <c r="M277" s="267"/>
      <c r="N277" s="267"/>
      <c r="O277" s="267"/>
      <c r="P277" s="267"/>
      <c r="Q277" s="267"/>
      <c r="R277" s="267"/>
      <c r="S277" s="267"/>
      <c r="T277" s="267"/>
      <c r="U277" s="288"/>
      <c r="V277" s="288"/>
      <c r="W277" s="288"/>
      <c r="X277" s="288"/>
      <c r="Y277" s="288"/>
      <c r="Z277" s="288"/>
      <c r="AA277" s="288"/>
      <c r="AB277" s="288"/>
      <c r="AC277" s="288"/>
      <c r="AD277" s="288"/>
      <c r="AE277" s="288"/>
      <c r="AF277" s="288"/>
      <c r="AG277" s="288"/>
      <c r="AH277" s="289">
        <f t="shared" si="35"/>
        <v>0</v>
      </c>
      <c r="AI277" s="156"/>
      <c r="AJ277" s="156"/>
      <c r="AK277" s="156"/>
      <c r="AL277" s="156"/>
      <c r="AM277" s="156"/>
      <c r="AN277" s="156"/>
      <c r="AO277" s="156"/>
      <c r="AP277" s="156"/>
      <c r="AQ277" s="156"/>
      <c r="AR277" s="156"/>
    </row>
    <row r="278" spans="1:44" ht="15" hidden="1">
      <c r="A278" s="248" t="s">
        <v>320</v>
      </c>
      <c r="B278" s="248" t="s">
        <v>324</v>
      </c>
      <c r="C278" s="267"/>
      <c r="D278" s="267"/>
      <c r="E278" s="267"/>
      <c r="F278" s="267"/>
      <c r="G278" s="267"/>
      <c r="H278" s="267"/>
      <c r="I278" s="267"/>
      <c r="J278" s="267"/>
      <c r="K278" s="267"/>
      <c r="L278" s="267"/>
      <c r="M278" s="267"/>
      <c r="N278" s="267"/>
      <c r="O278" s="267"/>
      <c r="P278" s="267"/>
      <c r="Q278" s="267"/>
      <c r="R278" s="267"/>
      <c r="S278" s="267"/>
      <c r="T278" s="267"/>
      <c r="U278" s="288"/>
      <c r="V278" s="288"/>
      <c r="W278" s="288"/>
      <c r="X278" s="288"/>
      <c r="Y278" s="288"/>
      <c r="Z278" s="288"/>
      <c r="AA278" s="288"/>
      <c r="AB278" s="288"/>
      <c r="AC278" s="288"/>
      <c r="AD278" s="288"/>
      <c r="AE278" s="288"/>
      <c r="AF278" s="288"/>
      <c r="AG278" s="288"/>
      <c r="AH278" s="289">
        <f t="shared" si="35"/>
        <v>0</v>
      </c>
      <c r="AI278" s="156"/>
      <c r="AJ278" s="156"/>
      <c r="AK278" s="156"/>
      <c r="AL278" s="156"/>
      <c r="AM278" s="156"/>
      <c r="AN278" s="156"/>
      <c r="AO278" s="156"/>
      <c r="AP278" s="156"/>
      <c r="AQ278" s="156"/>
      <c r="AR278" s="156"/>
    </row>
    <row r="279" spans="1:44" ht="15" hidden="1">
      <c r="A279" s="248" t="s">
        <v>312</v>
      </c>
      <c r="B279" s="248" t="s">
        <v>324</v>
      </c>
      <c r="C279" s="267"/>
      <c r="D279" s="267"/>
      <c r="E279" s="267"/>
      <c r="F279" s="267"/>
      <c r="G279" s="267"/>
      <c r="H279" s="267"/>
      <c r="I279" s="267"/>
      <c r="J279" s="267"/>
      <c r="K279" s="267"/>
      <c r="L279" s="267"/>
      <c r="M279" s="267"/>
      <c r="N279" s="267"/>
      <c r="O279" s="267"/>
      <c r="P279" s="267"/>
      <c r="Q279" s="267"/>
      <c r="R279" s="267"/>
      <c r="S279" s="267"/>
      <c r="T279" s="267"/>
      <c r="U279" s="288"/>
      <c r="V279" s="288"/>
      <c r="W279" s="288"/>
      <c r="X279" s="288"/>
      <c r="Y279" s="288"/>
      <c r="Z279" s="288"/>
      <c r="AA279" s="288"/>
      <c r="AB279" s="288"/>
      <c r="AC279" s="288"/>
      <c r="AD279" s="288"/>
      <c r="AE279" s="288"/>
      <c r="AF279" s="288"/>
      <c r="AG279" s="288"/>
      <c r="AH279" s="289">
        <f t="shared" si="35"/>
        <v>0</v>
      </c>
      <c r="AI279" s="156"/>
      <c r="AJ279" s="156"/>
      <c r="AK279" s="156"/>
      <c r="AL279" s="156"/>
      <c r="AM279" s="156"/>
      <c r="AN279" s="156"/>
      <c r="AO279" s="156"/>
      <c r="AP279" s="156"/>
      <c r="AQ279" s="156"/>
      <c r="AR279" s="156"/>
    </row>
    <row r="280" spans="1:44" ht="15" hidden="1">
      <c r="A280" s="238" t="s">
        <v>492</v>
      </c>
      <c r="B280" s="232" t="s">
        <v>325</v>
      </c>
      <c r="C280" s="267"/>
      <c r="D280" s="267"/>
      <c r="E280" s="267"/>
      <c r="F280" s="267">
        <f>SUM(F271,F274,F276:F277)</f>
        <v>0</v>
      </c>
      <c r="G280" s="267">
        <f aca="true" t="shared" si="42" ref="G280:AG280">SUM(G271,G274,G276:G277)</f>
        <v>0</v>
      </c>
      <c r="H280" s="267">
        <f t="shared" si="42"/>
        <v>0</v>
      </c>
      <c r="I280" s="267">
        <f t="shared" si="42"/>
        <v>0</v>
      </c>
      <c r="J280" s="267">
        <f t="shared" si="42"/>
        <v>0</v>
      </c>
      <c r="K280" s="267">
        <f>SUM(K271,K274,K276:K277)</f>
        <v>0</v>
      </c>
      <c r="L280" s="267">
        <f t="shared" si="42"/>
        <v>0</v>
      </c>
      <c r="M280" s="267">
        <f t="shared" si="42"/>
        <v>0</v>
      </c>
      <c r="N280" s="267">
        <f t="shared" si="42"/>
        <v>0</v>
      </c>
      <c r="O280" s="267">
        <f>SUM(O271,O274,O276:O277)</f>
        <v>0</v>
      </c>
      <c r="P280" s="267">
        <f>SUM(P271,P274,P276:P277)</f>
        <v>0</v>
      </c>
      <c r="Q280" s="267">
        <f>SUM(Q271,Q274,Q276:Q277)</f>
        <v>0</v>
      </c>
      <c r="R280" s="267">
        <f t="shared" si="42"/>
        <v>0</v>
      </c>
      <c r="S280" s="267">
        <f t="shared" si="42"/>
        <v>0</v>
      </c>
      <c r="T280" s="267"/>
      <c r="U280" s="288">
        <f>SUM(U271,U274,U276:U277)</f>
        <v>0</v>
      </c>
      <c r="V280" s="288">
        <f>SUM(V271,V274,V276:V277)</f>
        <v>0</v>
      </c>
      <c r="W280" s="288">
        <f>SUM(W271,W274,W276:W277)</f>
        <v>0</v>
      </c>
      <c r="X280" s="288">
        <f>SUM(X271,X274,X276:X277)</f>
        <v>0</v>
      </c>
      <c r="Y280" s="288">
        <f>SUM(Y271,Y274,Y276:Y277)</f>
        <v>0</v>
      </c>
      <c r="Z280" s="288">
        <f t="shared" si="42"/>
        <v>0</v>
      </c>
      <c r="AA280" s="288">
        <f t="shared" si="42"/>
        <v>0</v>
      </c>
      <c r="AB280" s="288">
        <f>SUM(AB271,AB274,AB276:AB277)</f>
        <v>0</v>
      </c>
      <c r="AC280" s="288">
        <f>SUM(AC271,AC274,AC276:AC277)</f>
        <v>0</v>
      </c>
      <c r="AD280" s="288">
        <f>SUM(AD271,AD274,AD276:AD277)</f>
        <v>0</v>
      </c>
      <c r="AE280" s="288">
        <f>SUM(AE271,AE274,AE276:AE277)</f>
        <v>0</v>
      </c>
      <c r="AF280" s="288">
        <f t="shared" si="42"/>
        <v>0</v>
      </c>
      <c r="AG280" s="288">
        <f t="shared" si="42"/>
        <v>0</v>
      </c>
      <c r="AH280" s="289">
        <f t="shared" si="35"/>
        <v>0</v>
      </c>
      <c r="AI280" s="156"/>
      <c r="AJ280" s="156"/>
      <c r="AK280" s="156"/>
      <c r="AL280" s="156"/>
      <c r="AM280" s="156"/>
      <c r="AN280" s="156"/>
      <c r="AO280" s="156"/>
      <c r="AP280" s="156"/>
      <c r="AQ280" s="156"/>
      <c r="AR280" s="156"/>
    </row>
    <row r="281" spans="1:44" ht="25.5" hidden="1">
      <c r="A281" s="239" t="s">
        <v>326</v>
      </c>
      <c r="B281" s="228" t="s">
        <v>327</v>
      </c>
      <c r="C281" s="267"/>
      <c r="D281" s="267"/>
      <c r="E281" s="267"/>
      <c r="F281" s="267"/>
      <c r="G281" s="267"/>
      <c r="H281" s="267"/>
      <c r="I281" s="267"/>
      <c r="J281" s="267"/>
      <c r="K281" s="267"/>
      <c r="L281" s="267"/>
      <c r="M281" s="267"/>
      <c r="N281" s="267"/>
      <c r="O281" s="267"/>
      <c r="P281" s="267"/>
      <c r="Q281" s="267"/>
      <c r="R281" s="267"/>
      <c r="S281" s="267"/>
      <c r="T281" s="267"/>
      <c r="U281" s="288"/>
      <c r="V281" s="288"/>
      <c r="W281" s="288"/>
      <c r="X281" s="288"/>
      <c r="Y281" s="288"/>
      <c r="Z281" s="288"/>
      <c r="AA281" s="288"/>
      <c r="AB281" s="288"/>
      <c r="AC281" s="288"/>
      <c r="AD281" s="288"/>
      <c r="AE281" s="288"/>
      <c r="AF281" s="288"/>
      <c r="AG281" s="288"/>
      <c r="AH281" s="289">
        <f t="shared" si="35"/>
        <v>0</v>
      </c>
      <c r="AI281" s="156"/>
      <c r="AJ281" s="156"/>
      <c r="AK281" s="156"/>
      <c r="AL281" s="156"/>
      <c r="AM281" s="156"/>
      <c r="AN281" s="156"/>
      <c r="AO281" s="156"/>
      <c r="AP281" s="156"/>
      <c r="AQ281" s="156"/>
      <c r="AR281" s="156"/>
    </row>
    <row r="282" spans="1:44" ht="25.5">
      <c r="A282" s="239" t="s">
        <v>328</v>
      </c>
      <c r="B282" s="228" t="s">
        <v>329</v>
      </c>
      <c r="C282" s="267"/>
      <c r="D282" s="267"/>
      <c r="E282" s="267"/>
      <c r="F282" s="267"/>
      <c r="G282" s="267"/>
      <c r="H282" s="267"/>
      <c r="I282" s="267">
        <v>1776716</v>
      </c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88"/>
      <c r="V282" s="288"/>
      <c r="W282" s="288"/>
      <c r="X282" s="288"/>
      <c r="Y282" s="288"/>
      <c r="Z282" s="288"/>
      <c r="AA282" s="288"/>
      <c r="AB282" s="288"/>
      <c r="AC282" s="288"/>
      <c r="AD282" s="288"/>
      <c r="AE282" s="288"/>
      <c r="AF282" s="288"/>
      <c r="AG282" s="288"/>
      <c r="AH282" s="289">
        <f t="shared" si="35"/>
        <v>1776716</v>
      </c>
      <c r="AI282" s="156"/>
      <c r="AJ282" s="156"/>
      <c r="AK282" s="156"/>
      <c r="AL282" s="156"/>
      <c r="AM282" s="156"/>
      <c r="AN282" s="156"/>
      <c r="AO282" s="156"/>
      <c r="AP282" s="156"/>
      <c r="AQ282" s="156"/>
      <c r="AR282" s="156"/>
    </row>
    <row r="283" spans="1:44" ht="22.5">
      <c r="A283" s="238" t="s">
        <v>330</v>
      </c>
      <c r="B283" s="232" t="s">
        <v>331</v>
      </c>
      <c r="C283" s="26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88"/>
      <c r="V283" s="288"/>
      <c r="W283" s="288"/>
      <c r="X283" s="288"/>
      <c r="Y283" s="288"/>
      <c r="Z283" s="288"/>
      <c r="AA283" s="288"/>
      <c r="AB283" s="288"/>
      <c r="AC283" s="288"/>
      <c r="AD283" s="288"/>
      <c r="AE283" s="288"/>
      <c r="AF283" s="288"/>
      <c r="AG283" s="288"/>
      <c r="AH283" s="289">
        <f t="shared" si="35"/>
        <v>0</v>
      </c>
      <c r="AI283" s="156"/>
      <c r="AJ283" s="156"/>
      <c r="AK283" s="156"/>
      <c r="AL283" s="156"/>
      <c r="AM283" s="156"/>
      <c r="AN283" s="156"/>
      <c r="AO283" s="156"/>
      <c r="AP283" s="156"/>
      <c r="AQ283" s="156"/>
      <c r="AR283" s="156"/>
    </row>
    <row r="284" spans="1:44" ht="15" hidden="1">
      <c r="A284" s="239" t="s">
        <v>332</v>
      </c>
      <c r="B284" s="228" t="s">
        <v>333</v>
      </c>
      <c r="C284" s="26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88"/>
      <c r="V284" s="288"/>
      <c r="W284" s="288"/>
      <c r="X284" s="288"/>
      <c r="Y284" s="288"/>
      <c r="Z284" s="288"/>
      <c r="AA284" s="288"/>
      <c r="AB284" s="288"/>
      <c r="AC284" s="288"/>
      <c r="AD284" s="288"/>
      <c r="AE284" s="288"/>
      <c r="AF284" s="288"/>
      <c r="AG284" s="288"/>
      <c r="AH284" s="289">
        <f t="shared" si="35"/>
        <v>0</v>
      </c>
      <c r="AI284" s="156"/>
      <c r="AJ284" s="156"/>
      <c r="AK284" s="156"/>
      <c r="AL284" s="156"/>
      <c r="AM284" s="156"/>
      <c r="AN284" s="156"/>
      <c r="AO284" s="156"/>
      <c r="AP284" s="156"/>
      <c r="AQ284" s="156"/>
      <c r="AR284" s="156"/>
    </row>
    <row r="285" spans="1:44" ht="15" hidden="1">
      <c r="A285" s="239" t="s">
        <v>334</v>
      </c>
      <c r="B285" s="228" t="s">
        <v>335</v>
      </c>
      <c r="C285" s="267"/>
      <c r="D285" s="267"/>
      <c r="E285" s="267"/>
      <c r="F285" s="267"/>
      <c r="G285" s="267"/>
      <c r="H285" s="267"/>
      <c r="I285" s="267"/>
      <c r="J285" s="267"/>
      <c r="K285" s="267"/>
      <c r="L285" s="267"/>
      <c r="M285" s="267"/>
      <c r="N285" s="267"/>
      <c r="O285" s="267"/>
      <c r="P285" s="267"/>
      <c r="Q285" s="267"/>
      <c r="R285" s="267"/>
      <c r="S285" s="267"/>
      <c r="T285" s="267"/>
      <c r="U285" s="288"/>
      <c r="V285" s="288"/>
      <c r="W285" s="288"/>
      <c r="X285" s="288"/>
      <c r="Y285" s="288"/>
      <c r="Z285" s="288"/>
      <c r="AA285" s="288"/>
      <c r="AB285" s="288"/>
      <c r="AC285" s="288"/>
      <c r="AD285" s="288"/>
      <c r="AE285" s="288"/>
      <c r="AF285" s="288"/>
      <c r="AG285" s="288"/>
      <c r="AH285" s="289">
        <f t="shared" si="35"/>
        <v>0</v>
      </c>
      <c r="AI285" s="156"/>
      <c r="AJ285" s="156"/>
      <c r="AK285" s="156"/>
      <c r="AL285" s="156"/>
      <c r="AM285" s="156"/>
      <c r="AN285" s="156"/>
      <c r="AO285" s="156"/>
      <c r="AP285" s="156"/>
      <c r="AQ285" s="156"/>
      <c r="AR285" s="156"/>
    </row>
    <row r="286" spans="1:44" ht="25.5" hidden="1">
      <c r="A286" s="239" t="s">
        <v>336</v>
      </c>
      <c r="B286" s="228" t="s">
        <v>337</v>
      </c>
      <c r="C286" s="267"/>
      <c r="D286" s="267"/>
      <c r="E286" s="267"/>
      <c r="F286" s="267"/>
      <c r="G286" s="267"/>
      <c r="H286" s="267"/>
      <c r="I286" s="267"/>
      <c r="J286" s="267"/>
      <c r="K286" s="267"/>
      <c r="L286" s="267"/>
      <c r="M286" s="267"/>
      <c r="N286" s="267"/>
      <c r="O286" s="267"/>
      <c r="P286" s="267"/>
      <c r="Q286" s="267"/>
      <c r="R286" s="267"/>
      <c r="S286" s="267"/>
      <c r="T286" s="267"/>
      <c r="U286" s="288"/>
      <c r="V286" s="288"/>
      <c r="W286" s="288"/>
      <c r="X286" s="288"/>
      <c r="Y286" s="288"/>
      <c r="Z286" s="288"/>
      <c r="AA286" s="288"/>
      <c r="AB286" s="288"/>
      <c r="AC286" s="288"/>
      <c r="AD286" s="288"/>
      <c r="AE286" s="288"/>
      <c r="AF286" s="288"/>
      <c r="AG286" s="288"/>
      <c r="AH286" s="289">
        <f t="shared" si="35"/>
        <v>0</v>
      </c>
      <c r="AI286" s="156"/>
      <c r="AJ286" s="156"/>
      <c r="AK286" s="156"/>
      <c r="AL286" s="156"/>
      <c r="AM286" s="156"/>
      <c r="AN286" s="156"/>
      <c r="AO286" s="156"/>
      <c r="AP286" s="156"/>
      <c r="AQ286" s="156"/>
      <c r="AR286" s="156"/>
    </row>
    <row r="287" spans="1:44" ht="15">
      <c r="A287" s="246" t="s">
        <v>493</v>
      </c>
      <c r="B287" s="234" t="s">
        <v>338</v>
      </c>
      <c r="C287" s="267"/>
      <c r="D287" s="267"/>
      <c r="E287" s="267"/>
      <c r="F287" s="267">
        <f>SUM(F270,F280,F281:F286)</f>
        <v>0</v>
      </c>
      <c r="G287" s="267">
        <f aca="true" t="shared" si="43" ref="G287:AG287">SUM(G270,G280,G281:G286)</f>
        <v>0</v>
      </c>
      <c r="H287" s="267">
        <f t="shared" si="43"/>
        <v>0</v>
      </c>
      <c r="I287" s="267">
        <f t="shared" si="43"/>
        <v>1776716</v>
      </c>
      <c r="J287" s="267">
        <f t="shared" si="43"/>
        <v>0</v>
      </c>
      <c r="K287" s="267">
        <f>SUM(K270,K280,K281:K286)</f>
        <v>0</v>
      </c>
      <c r="L287" s="267">
        <f t="shared" si="43"/>
        <v>0</v>
      </c>
      <c r="M287" s="267">
        <f t="shared" si="43"/>
        <v>0</v>
      </c>
      <c r="N287" s="267">
        <f t="shared" si="43"/>
        <v>0</v>
      </c>
      <c r="O287" s="267">
        <f>SUM(O270,O280,O281:O286)</f>
        <v>0</v>
      </c>
      <c r="P287" s="267">
        <f>SUM(P270,P280,P281:P286)</f>
        <v>0</v>
      </c>
      <c r="Q287" s="267">
        <f>SUM(Q270,Q280,Q281:Q286)</f>
        <v>0</v>
      </c>
      <c r="R287" s="267">
        <f t="shared" si="43"/>
        <v>0</v>
      </c>
      <c r="S287" s="267">
        <f t="shared" si="43"/>
        <v>0</v>
      </c>
      <c r="T287" s="267">
        <f t="shared" si="43"/>
        <v>0</v>
      </c>
      <c r="U287" s="288">
        <f>SUM(U270,U280,U281:U286)</f>
        <v>0</v>
      </c>
      <c r="V287" s="288">
        <f>SUM(V270,V280,V281:V286)</f>
        <v>0</v>
      </c>
      <c r="W287" s="288">
        <f>SUM(W270,W280,W281:W286)</f>
        <v>0</v>
      </c>
      <c r="X287" s="288">
        <f>SUM(X270,X280,X281:X286)</f>
        <v>0</v>
      </c>
      <c r="Y287" s="288">
        <f>SUM(Y270,Y280,Y281:Y286)</f>
        <v>0</v>
      </c>
      <c r="Z287" s="288">
        <f t="shared" si="43"/>
        <v>0</v>
      </c>
      <c r="AA287" s="288">
        <f t="shared" si="43"/>
        <v>0</v>
      </c>
      <c r="AB287" s="288">
        <f>SUM(AB270,AB280,AB281:AB286)</f>
        <v>0</v>
      </c>
      <c r="AC287" s="288">
        <f>SUM(AC270,AC280,AC281:AC286)</f>
        <v>0</v>
      </c>
      <c r="AD287" s="288">
        <f>SUM(AD270,AD280,AD281:AD286)</f>
        <v>0</v>
      </c>
      <c r="AE287" s="288">
        <f>SUM(AE270,AE280,AE281:AE286)</f>
        <v>0</v>
      </c>
      <c r="AF287" s="288">
        <f t="shared" si="43"/>
        <v>0</v>
      </c>
      <c r="AG287" s="288">
        <f t="shared" si="43"/>
        <v>0</v>
      </c>
      <c r="AH287" s="289">
        <f t="shared" si="35"/>
        <v>1776716</v>
      </c>
      <c r="AI287" s="156"/>
      <c r="AJ287" s="156"/>
      <c r="AK287" s="156"/>
      <c r="AL287" s="156"/>
      <c r="AM287" s="156"/>
      <c r="AN287" s="156"/>
      <c r="AO287" s="156"/>
      <c r="AP287" s="156"/>
      <c r="AQ287" s="156"/>
      <c r="AR287" s="156"/>
    </row>
    <row r="288" spans="1:44" ht="15" hidden="1">
      <c r="A288" s="239" t="s">
        <v>339</v>
      </c>
      <c r="B288" s="228" t="s">
        <v>340</v>
      </c>
      <c r="C288" s="267"/>
      <c r="D288" s="267"/>
      <c r="E288" s="267"/>
      <c r="F288" s="267"/>
      <c r="G288" s="267"/>
      <c r="H288" s="267"/>
      <c r="I288" s="267"/>
      <c r="J288" s="267"/>
      <c r="K288" s="267"/>
      <c r="L288" s="267"/>
      <c r="M288" s="267"/>
      <c r="N288" s="267"/>
      <c r="O288" s="267"/>
      <c r="P288" s="267"/>
      <c r="Q288" s="267"/>
      <c r="R288" s="267"/>
      <c r="S288" s="267"/>
      <c r="T288" s="267"/>
      <c r="U288" s="288"/>
      <c r="V288" s="288"/>
      <c r="W288" s="288"/>
      <c r="X288" s="288"/>
      <c r="Y288" s="288"/>
      <c r="Z288" s="288"/>
      <c r="AA288" s="288"/>
      <c r="AB288" s="288"/>
      <c r="AC288" s="288"/>
      <c r="AD288" s="288"/>
      <c r="AE288" s="288"/>
      <c r="AF288" s="288"/>
      <c r="AG288" s="288"/>
      <c r="AH288" s="289">
        <f t="shared" si="35"/>
        <v>0</v>
      </c>
      <c r="AI288" s="156"/>
      <c r="AJ288" s="156"/>
      <c r="AK288" s="156"/>
      <c r="AL288" s="156"/>
      <c r="AM288" s="156"/>
      <c r="AN288" s="156"/>
      <c r="AO288" s="156"/>
      <c r="AP288" s="156"/>
      <c r="AQ288" s="156"/>
      <c r="AR288" s="156"/>
    </row>
    <row r="289" spans="1:44" ht="15" hidden="1">
      <c r="A289" s="239" t="s">
        <v>341</v>
      </c>
      <c r="B289" s="228" t="s">
        <v>342</v>
      </c>
      <c r="C289" s="267"/>
      <c r="D289" s="267"/>
      <c r="E289" s="267"/>
      <c r="F289" s="267"/>
      <c r="G289" s="267"/>
      <c r="H289" s="267"/>
      <c r="I289" s="267"/>
      <c r="J289" s="267"/>
      <c r="K289" s="267"/>
      <c r="L289" s="267"/>
      <c r="M289" s="267"/>
      <c r="N289" s="267"/>
      <c r="O289" s="267"/>
      <c r="P289" s="267"/>
      <c r="Q289" s="267"/>
      <c r="R289" s="267"/>
      <c r="S289" s="267"/>
      <c r="T289" s="267"/>
      <c r="U289" s="288"/>
      <c r="V289" s="288"/>
      <c r="W289" s="288"/>
      <c r="X289" s="288"/>
      <c r="Y289" s="288"/>
      <c r="Z289" s="288"/>
      <c r="AA289" s="288"/>
      <c r="AB289" s="288"/>
      <c r="AC289" s="288"/>
      <c r="AD289" s="288"/>
      <c r="AE289" s="288"/>
      <c r="AF289" s="288"/>
      <c r="AG289" s="288"/>
      <c r="AH289" s="289">
        <f t="shared" si="35"/>
        <v>0</v>
      </c>
      <c r="AI289" s="156"/>
      <c r="AJ289" s="156"/>
      <c r="AK289" s="156"/>
      <c r="AL289" s="156"/>
      <c r="AM289" s="156"/>
      <c r="AN289" s="156"/>
      <c r="AO289" s="156"/>
      <c r="AP289" s="156"/>
      <c r="AQ289" s="156"/>
      <c r="AR289" s="156"/>
    </row>
    <row r="290" spans="1:44" ht="15" hidden="1">
      <c r="A290" s="239" t="s">
        <v>497</v>
      </c>
      <c r="B290" s="228" t="s">
        <v>343</v>
      </c>
      <c r="C290" s="267"/>
      <c r="D290" s="267"/>
      <c r="E290" s="267"/>
      <c r="F290" s="267"/>
      <c r="G290" s="267"/>
      <c r="H290" s="267"/>
      <c r="I290" s="267"/>
      <c r="J290" s="267"/>
      <c r="K290" s="267"/>
      <c r="L290" s="267"/>
      <c r="M290" s="267"/>
      <c r="N290" s="267"/>
      <c r="O290" s="267"/>
      <c r="P290" s="267"/>
      <c r="Q290" s="267"/>
      <c r="R290" s="267"/>
      <c r="S290" s="267"/>
      <c r="T290" s="267"/>
      <c r="U290" s="288"/>
      <c r="V290" s="288"/>
      <c r="W290" s="288"/>
      <c r="X290" s="288"/>
      <c r="Y290" s="288"/>
      <c r="Z290" s="288"/>
      <c r="AA290" s="288"/>
      <c r="AB290" s="288"/>
      <c r="AC290" s="288"/>
      <c r="AD290" s="288"/>
      <c r="AE290" s="288"/>
      <c r="AF290" s="288"/>
      <c r="AG290" s="288"/>
      <c r="AH290" s="289">
        <f t="shared" si="35"/>
        <v>0</v>
      </c>
      <c r="AI290" s="156"/>
      <c r="AJ290" s="156"/>
      <c r="AK290" s="156"/>
      <c r="AL290" s="156"/>
      <c r="AM290" s="156"/>
      <c r="AN290" s="156"/>
      <c r="AO290" s="156"/>
      <c r="AP290" s="156"/>
      <c r="AQ290" s="156"/>
      <c r="AR290" s="156"/>
    </row>
    <row r="291" spans="1:44" ht="15" hidden="1">
      <c r="A291" s="248" t="s">
        <v>312</v>
      </c>
      <c r="B291" s="248" t="s">
        <v>343</v>
      </c>
      <c r="C291" s="267"/>
      <c r="D291" s="267"/>
      <c r="E291" s="267"/>
      <c r="F291" s="267"/>
      <c r="G291" s="267"/>
      <c r="H291" s="267"/>
      <c r="I291" s="267"/>
      <c r="J291" s="267"/>
      <c r="K291" s="267"/>
      <c r="L291" s="267"/>
      <c r="M291" s="267"/>
      <c r="N291" s="267"/>
      <c r="O291" s="267"/>
      <c r="P291" s="267"/>
      <c r="Q291" s="267"/>
      <c r="R291" s="267"/>
      <c r="S291" s="267"/>
      <c r="T291" s="267"/>
      <c r="U291" s="288"/>
      <c r="V291" s="288"/>
      <c r="W291" s="288"/>
      <c r="X291" s="288"/>
      <c r="Y291" s="288"/>
      <c r="Z291" s="288"/>
      <c r="AA291" s="288"/>
      <c r="AB291" s="288"/>
      <c r="AC291" s="288"/>
      <c r="AD291" s="288"/>
      <c r="AE291" s="288"/>
      <c r="AF291" s="288"/>
      <c r="AG291" s="288"/>
      <c r="AH291" s="289">
        <f t="shared" si="35"/>
        <v>0</v>
      </c>
      <c r="AI291" s="156"/>
      <c r="AJ291" s="156"/>
      <c r="AK291" s="156"/>
      <c r="AL291" s="156"/>
      <c r="AM291" s="156"/>
      <c r="AN291" s="156"/>
      <c r="AO291" s="156"/>
      <c r="AP291" s="156"/>
      <c r="AQ291" s="156"/>
      <c r="AR291" s="156"/>
    </row>
    <row r="292" spans="1:44" ht="15" hidden="1">
      <c r="A292" s="239" t="s">
        <v>498</v>
      </c>
      <c r="B292" s="228" t="s">
        <v>344</v>
      </c>
      <c r="C292" s="267"/>
      <c r="D292" s="267"/>
      <c r="E292" s="267"/>
      <c r="F292" s="267"/>
      <c r="G292" s="267"/>
      <c r="H292" s="267"/>
      <c r="I292" s="267"/>
      <c r="J292" s="267"/>
      <c r="K292" s="267"/>
      <c r="L292" s="267"/>
      <c r="M292" s="267"/>
      <c r="N292" s="267"/>
      <c r="O292" s="267"/>
      <c r="P292" s="267"/>
      <c r="Q292" s="267"/>
      <c r="R292" s="267"/>
      <c r="S292" s="267"/>
      <c r="T292" s="267"/>
      <c r="U292" s="288"/>
      <c r="V292" s="288"/>
      <c r="W292" s="288"/>
      <c r="X292" s="288"/>
      <c r="Y292" s="288"/>
      <c r="Z292" s="288"/>
      <c r="AA292" s="288"/>
      <c r="AB292" s="288"/>
      <c r="AC292" s="288"/>
      <c r="AD292" s="288"/>
      <c r="AE292" s="288"/>
      <c r="AF292" s="288"/>
      <c r="AG292" s="288"/>
      <c r="AH292" s="289">
        <f t="shared" si="35"/>
        <v>0</v>
      </c>
      <c r="AI292" s="156"/>
      <c r="AJ292" s="156"/>
      <c r="AK292" s="156"/>
      <c r="AL292" s="156"/>
      <c r="AM292" s="156"/>
      <c r="AN292" s="156"/>
      <c r="AO292" s="156"/>
      <c r="AP292" s="156"/>
      <c r="AQ292" s="156"/>
      <c r="AR292" s="156"/>
    </row>
    <row r="293" spans="1:44" ht="15" hidden="1">
      <c r="A293" s="248" t="s">
        <v>345</v>
      </c>
      <c r="B293" s="248" t="s">
        <v>344</v>
      </c>
      <c r="C293" s="267"/>
      <c r="D293" s="267"/>
      <c r="E293" s="267"/>
      <c r="F293" s="267"/>
      <c r="G293" s="267"/>
      <c r="H293" s="267"/>
      <c r="I293" s="267"/>
      <c r="J293" s="267"/>
      <c r="K293" s="267"/>
      <c r="L293" s="267"/>
      <c r="M293" s="267"/>
      <c r="N293" s="267"/>
      <c r="O293" s="267"/>
      <c r="P293" s="267"/>
      <c r="Q293" s="267"/>
      <c r="R293" s="267"/>
      <c r="S293" s="267"/>
      <c r="T293" s="267"/>
      <c r="U293" s="288"/>
      <c r="V293" s="288"/>
      <c r="W293" s="288"/>
      <c r="X293" s="288"/>
      <c r="Y293" s="288"/>
      <c r="Z293" s="288"/>
      <c r="AA293" s="288"/>
      <c r="AB293" s="288"/>
      <c r="AC293" s="288"/>
      <c r="AD293" s="288"/>
      <c r="AE293" s="288"/>
      <c r="AF293" s="288"/>
      <c r="AG293" s="288"/>
      <c r="AH293" s="289">
        <f t="shared" si="35"/>
        <v>0</v>
      </c>
      <c r="AI293" s="156"/>
      <c r="AJ293" s="156"/>
      <c r="AK293" s="156"/>
      <c r="AL293" s="156"/>
      <c r="AM293" s="156"/>
      <c r="AN293" s="156"/>
      <c r="AO293" s="156"/>
      <c r="AP293" s="156"/>
      <c r="AQ293" s="156"/>
      <c r="AR293" s="156"/>
    </row>
    <row r="294" spans="1:44" ht="15" hidden="1">
      <c r="A294" s="248" t="s">
        <v>346</v>
      </c>
      <c r="B294" s="248" t="s">
        <v>344</v>
      </c>
      <c r="C294" s="267"/>
      <c r="D294" s="267"/>
      <c r="E294" s="267"/>
      <c r="F294" s="267"/>
      <c r="G294" s="267"/>
      <c r="H294" s="267"/>
      <c r="I294" s="267"/>
      <c r="J294" s="267"/>
      <c r="K294" s="267"/>
      <c r="L294" s="267"/>
      <c r="M294" s="267"/>
      <c r="N294" s="267"/>
      <c r="O294" s="267"/>
      <c r="P294" s="267"/>
      <c r="Q294" s="267"/>
      <c r="R294" s="267"/>
      <c r="S294" s="267"/>
      <c r="T294" s="267"/>
      <c r="U294" s="288"/>
      <c r="V294" s="288"/>
      <c r="W294" s="288"/>
      <c r="X294" s="288"/>
      <c r="Y294" s="288"/>
      <c r="Z294" s="288"/>
      <c r="AA294" s="288"/>
      <c r="AB294" s="288"/>
      <c r="AC294" s="288"/>
      <c r="AD294" s="288"/>
      <c r="AE294" s="288"/>
      <c r="AF294" s="288"/>
      <c r="AG294" s="288"/>
      <c r="AH294" s="289">
        <f t="shared" si="35"/>
        <v>0</v>
      </c>
      <c r="AI294" s="156"/>
      <c r="AJ294" s="156"/>
      <c r="AK294" s="156"/>
      <c r="AL294" s="156"/>
      <c r="AM294" s="156"/>
      <c r="AN294" s="156"/>
      <c r="AO294" s="156"/>
      <c r="AP294" s="156"/>
      <c r="AQ294" s="156"/>
      <c r="AR294" s="156"/>
    </row>
    <row r="295" spans="1:44" ht="15" hidden="1">
      <c r="A295" s="248" t="s">
        <v>347</v>
      </c>
      <c r="B295" s="248" t="s">
        <v>344</v>
      </c>
      <c r="C295" s="267"/>
      <c r="D295" s="267"/>
      <c r="E295" s="267"/>
      <c r="F295" s="267"/>
      <c r="G295" s="267"/>
      <c r="H295" s="267"/>
      <c r="I295" s="267"/>
      <c r="J295" s="267"/>
      <c r="K295" s="267"/>
      <c r="L295" s="267"/>
      <c r="M295" s="267"/>
      <c r="N295" s="267"/>
      <c r="O295" s="267"/>
      <c r="P295" s="267"/>
      <c r="Q295" s="267"/>
      <c r="R295" s="267"/>
      <c r="S295" s="267"/>
      <c r="T295" s="267"/>
      <c r="U295" s="288"/>
      <c r="V295" s="288"/>
      <c r="W295" s="288"/>
      <c r="X295" s="288"/>
      <c r="Y295" s="288"/>
      <c r="Z295" s="288"/>
      <c r="AA295" s="288"/>
      <c r="AB295" s="288"/>
      <c r="AC295" s="288"/>
      <c r="AD295" s="288"/>
      <c r="AE295" s="288"/>
      <c r="AF295" s="288"/>
      <c r="AG295" s="288"/>
      <c r="AH295" s="289">
        <f t="shared" si="35"/>
        <v>0</v>
      </c>
      <c r="AI295" s="156"/>
      <c r="AJ295" s="156"/>
      <c r="AK295" s="156"/>
      <c r="AL295" s="156"/>
      <c r="AM295" s="156"/>
      <c r="AN295" s="156"/>
      <c r="AO295" s="156"/>
      <c r="AP295" s="156"/>
      <c r="AQ295" s="156"/>
      <c r="AR295" s="156"/>
    </row>
    <row r="296" spans="1:44" ht="15" hidden="1">
      <c r="A296" s="248" t="s">
        <v>312</v>
      </c>
      <c r="B296" s="248" t="s">
        <v>344</v>
      </c>
      <c r="C296" s="267"/>
      <c r="D296" s="267"/>
      <c r="E296" s="267"/>
      <c r="F296" s="267"/>
      <c r="G296" s="267"/>
      <c r="H296" s="267"/>
      <c r="I296" s="267"/>
      <c r="J296" s="267"/>
      <c r="K296" s="267"/>
      <c r="L296" s="267"/>
      <c r="M296" s="267"/>
      <c r="N296" s="267"/>
      <c r="O296" s="267"/>
      <c r="P296" s="267"/>
      <c r="Q296" s="267"/>
      <c r="R296" s="267"/>
      <c r="S296" s="267"/>
      <c r="T296" s="267"/>
      <c r="U296" s="288"/>
      <c r="V296" s="288"/>
      <c r="W296" s="288"/>
      <c r="X296" s="288"/>
      <c r="Y296" s="288"/>
      <c r="Z296" s="288"/>
      <c r="AA296" s="288"/>
      <c r="AB296" s="288"/>
      <c r="AC296" s="288"/>
      <c r="AD296" s="288"/>
      <c r="AE296" s="288"/>
      <c r="AF296" s="288"/>
      <c r="AG296" s="288"/>
      <c r="AH296" s="289">
        <f t="shared" si="35"/>
        <v>0</v>
      </c>
      <c r="AI296" s="156"/>
      <c r="AJ296" s="156"/>
      <c r="AK296" s="156"/>
      <c r="AL296" s="156"/>
      <c r="AM296" s="156"/>
      <c r="AN296" s="156"/>
      <c r="AO296" s="156"/>
      <c r="AP296" s="156"/>
      <c r="AQ296" s="156"/>
      <c r="AR296" s="156"/>
    </row>
    <row r="297" spans="1:44" ht="15" hidden="1">
      <c r="A297" s="246" t="s">
        <v>499</v>
      </c>
      <c r="B297" s="234" t="s">
        <v>348</v>
      </c>
      <c r="C297" s="267"/>
      <c r="D297" s="267"/>
      <c r="E297" s="267"/>
      <c r="F297" s="267">
        <f>SUM(F288:F290,F292)</f>
        <v>0</v>
      </c>
      <c r="G297" s="267">
        <f aca="true" t="shared" si="44" ref="G297:AG297">SUM(G288:G290,G292)</f>
        <v>0</v>
      </c>
      <c r="H297" s="267">
        <f t="shared" si="44"/>
        <v>0</v>
      </c>
      <c r="I297" s="267">
        <f t="shared" si="44"/>
        <v>0</v>
      </c>
      <c r="J297" s="267">
        <f t="shared" si="44"/>
        <v>0</v>
      </c>
      <c r="K297" s="267">
        <f>SUM(K288:K290,K292)</f>
        <v>0</v>
      </c>
      <c r="L297" s="267">
        <f t="shared" si="44"/>
        <v>0</v>
      </c>
      <c r="M297" s="267">
        <f t="shared" si="44"/>
        <v>0</v>
      </c>
      <c r="N297" s="267">
        <f t="shared" si="44"/>
        <v>0</v>
      </c>
      <c r="O297" s="267">
        <f>SUM(O288:O290,O292)</f>
        <v>0</v>
      </c>
      <c r="P297" s="267">
        <f>SUM(P288:P290,P292)</f>
        <v>0</v>
      </c>
      <c r="Q297" s="267">
        <f>SUM(Q288:Q290,Q292)</f>
        <v>0</v>
      </c>
      <c r="R297" s="267">
        <f t="shared" si="44"/>
        <v>0</v>
      </c>
      <c r="S297" s="267">
        <f t="shared" si="44"/>
        <v>0</v>
      </c>
      <c r="T297" s="267"/>
      <c r="U297" s="288">
        <f>SUM(U288:U290,U292)</f>
        <v>0</v>
      </c>
      <c r="V297" s="288">
        <f>SUM(V288:V290,V292)</f>
        <v>0</v>
      </c>
      <c r="W297" s="288">
        <f>SUM(W288:W290,W292)</f>
        <v>0</v>
      </c>
      <c r="X297" s="288">
        <f>SUM(X288:X290,X292)</f>
        <v>0</v>
      </c>
      <c r="Y297" s="288">
        <f>SUM(Y288:Y290,Y292)</f>
        <v>0</v>
      </c>
      <c r="Z297" s="288">
        <f t="shared" si="44"/>
        <v>0</v>
      </c>
      <c r="AA297" s="288">
        <f t="shared" si="44"/>
        <v>0</v>
      </c>
      <c r="AB297" s="288">
        <f>SUM(AB288:AB290,AB292)</f>
        <v>0</v>
      </c>
      <c r="AC297" s="288">
        <f>SUM(AC288:AC290,AC292)</f>
        <v>0</v>
      </c>
      <c r="AD297" s="288">
        <f>SUM(AD288:AD290,AD292)</f>
        <v>0</v>
      </c>
      <c r="AE297" s="288">
        <f>SUM(AE288:AE290,AE292)</f>
        <v>0</v>
      </c>
      <c r="AF297" s="288">
        <f t="shared" si="44"/>
        <v>0</v>
      </c>
      <c r="AG297" s="288">
        <f t="shared" si="44"/>
        <v>0</v>
      </c>
      <c r="AH297" s="289">
        <f t="shared" si="35"/>
        <v>0</v>
      </c>
      <c r="AI297" s="156"/>
      <c r="AJ297" s="156"/>
      <c r="AK297" s="156"/>
      <c r="AL297" s="156"/>
      <c r="AM297" s="156"/>
      <c r="AN297" s="156"/>
      <c r="AO297" s="156"/>
      <c r="AP297" s="156"/>
      <c r="AQ297" s="156"/>
      <c r="AR297" s="156"/>
    </row>
    <row r="298" spans="1:44" ht="22.5" hidden="1">
      <c r="A298" s="249" t="s">
        <v>349</v>
      </c>
      <c r="B298" s="234" t="s">
        <v>350</v>
      </c>
      <c r="C298" s="267"/>
      <c r="D298" s="267"/>
      <c r="E298" s="267"/>
      <c r="F298" s="267"/>
      <c r="G298" s="267"/>
      <c r="H298" s="267"/>
      <c r="I298" s="267"/>
      <c r="J298" s="267"/>
      <c r="K298" s="267"/>
      <c r="L298" s="267"/>
      <c r="M298" s="267"/>
      <c r="N298" s="267"/>
      <c r="O298" s="267"/>
      <c r="P298" s="267"/>
      <c r="Q298" s="267"/>
      <c r="R298" s="267"/>
      <c r="S298" s="267"/>
      <c r="T298" s="267"/>
      <c r="U298" s="288"/>
      <c r="V298" s="288"/>
      <c r="W298" s="288"/>
      <c r="X298" s="288"/>
      <c r="Y298" s="288"/>
      <c r="Z298" s="288"/>
      <c r="AA298" s="288"/>
      <c r="AB298" s="288"/>
      <c r="AC298" s="288"/>
      <c r="AD298" s="288"/>
      <c r="AE298" s="288"/>
      <c r="AF298" s="288"/>
      <c r="AG298" s="288"/>
      <c r="AH298" s="289">
        <f t="shared" si="35"/>
        <v>0</v>
      </c>
      <c r="AI298" s="156"/>
      <c r="AJ298" s="156"/>
      <c r="AK298" s="156"/>
      <c r="AL298" s="156"/>
      <c r="AM298" s="156"/>
      <c r="AN298" s="156"/>
      <c r="AO298" s="156"/>
      <c r="AP298" s="156"/>
      <c r="AQ298" s="156"/>
      <c r="AR298" s="156"/>
    </row>
    <row r="299" spans="1:44" ht="15">
      <c r="A299" s="252" t="s">
        <v>835</v>
      </c>
      <c r="B299" s="251" t="s">
        <v>351</v>
      </c>
      <c r="C299" s="267"/>
      <c r="D299" s="267"/>
      <c r="E299" s="267"/>
      <c r="F299" s="267">
        <f>SUM(F287,F297)</f>
        <v>0</v>
      </c>
      <c r="G299" s="267">
        <f aca="true" t="shared" si="45" ref="G299:AG299">SUM(G287,G297)</f>
        <v>0</v>
      </c>
      <c r="H299" s="267">
        <f t="shared" si="45"/>
        <v>0</v>
      </c>
      <c r="I299" s="267">
        <f t="shared" si="45"/>
        <v>1776716</v>
      </c>
      <c r="J299" s="267">
        <f t="shared" si="45"/>
        <v>0</v>
      </c>
      <c r="K299" s="267">
        <f>SUM(K287,K297)</f>
        <v>0</v>
      </c>
      <c r="L299" s="267">
        <f t="shared" si="45"/>
        <v>0</v>
      </c>
      <c r="M299" s="267">
        <f t="shared" si="45"/>
        <v>0</v>
      </c>
      <c r="N299" s="267">
        <f t="shared" si="45"/>
        <v>0</v>
      </c>
      <c r="O299" s="267">
        <f>SUM(O287,O297)</f>
        <v>0</v>
      </c>
      <c r="P299" s="267">
        <f>SUM(P287,P297)</f>
        <v>0</v>
      </c>
      <c r="Q299" s="267">
        <f>SUM(Q287,Q297)</f>
        <v>0</v>
      </c>
      <c r="R299" s="267">
        <f t="shared" si="45"/>
        <v>0</v>
      </c>
      <c r="S299" s="267">
        <f t="shared" si="45"/>
        <v>0</v>
      </c>
      <c r="T299" s="267">
        <f t="shared" si="45"/>
        <v>0</v>
      </c>
      <c r="U299" s="288">
        <f>SUM(U287,U297)</f>
        <v>0</v>
      </c>
      <c r="V299" s="288">
        <f t="shared" si="45"/>
        <v>0</v>
      </c>
      <c r="W299" s="288">
        <f>SUM(W287,W297)</f>
        <v>0</v>
      </c>
      <c r="X299" s="288">
        <f>SUM(X287,X297)</f>
        <v>0</v>
      </c>
      <c r="Y299" s="288">
        <f>SUM(Y287,Y297)</f>
        <v>0</v>
      </c>
      <c r="Z299" s="288">
        <f t="shared" si="45"/>
        <v>0</v>
      </c>
      <c r="AA299" s="288">
        <f t="shared" si="45"/>
        <v>0</v>
      </c>
      <c r="AB299" s="288">
        <f>SUM(AB287,AB297)</f>
        <v>0</v>
      </c>
      <c r="AC299" s="288">
        <f>SUM(AC287,AC297)</f>
        <v>0</v>
      </c>
      <c r="AD299" s="288">
        <f>SUM(AD287,AD297)</f>
        <v>0</v>
      </c>
      <c r="AE299" s="288">
        <f>SUM(AE287,AE297)</f>
        <v>0</v>
      </c>
      <c r="AF299" s="288">
        <f t="shared" si="45"/>
        <v>0</v>
      </c>
      <c r="AG299" s="288">
        <f t="shared" si="45"/>
        <v>0</v>
      </c>
      <c r="AH299" s="289">
        <f t="shared" si="35"/>
        <v>1776716</v>
      </c>
      <c r="AI299" s="156"/>
      <c r="AJ299" s="156"/>
      <c r="AK299" s="156"/>
      <c r="AL299" s="156"/>
      <c r="AM299" s="156"/>
      <c r="AN299" s="156"/>
      <c r="AO299" s="156"/>
      <c r="AP299" s="156"/>
      <c r="AQ299" s="156"/>
      <c r="AR299" s="156"/>
    </row>
    <row r="300" spans="1:44" ht="15">
      <c r="A300" s="253" t="s">
        <v>569</v>
      </c>
      <c r="B300" s="254"/>
      <c r="C300" s="267">
        <f>SUM(C262,C299)</f>
        <v>78577989</v>
      </c>
      <c r="D300" s="267">
        <f>SUM(D262,D299)</f>
        <v>5066700</v>
      </c>
      <c r="E300" s="267">
        <f>SUM(E262,E299)</f>
        <v>6966000</v>
      </c>
      <c r="F300" s="267">
        <f>SUM(F262,F299)</f>
        <v>122079720</v>
      </c>
      <c r="G300" s="267">
        <f>SUM(G262,G299)</f>
        <v>3957000</v>
      </c>
      <c r="H300" s="267">
        <f aca="true" t="shared" si="46" ref="H300:AG300">SUM(H262,H299)</f>
        <v>851000</v>
      </c>
      <c r="I300" s="267">
        <f t="shared" si="46"/>
        <v>1776716</v>
      </c>
      <c r="J300" s="267">
        <f t="shared" si="46"/>
        <v>1329975</v>
      </c>
      <c r="K300" s="267">
        <f>SUM(K262,K299)</f>
        <v>1133000</v>
      </c>
      <c r="L300" s="267">
        <f t="shared" si="46"/>
        <v>1504000</v>
      </c>
      <c r="M300" s="267">
        <f t="shared" si="46"/>
        <v>4106000</v>
      </c>
      <c r="N300" s="267">
        <f t="shared" si="46"/>
        <v>10838000</v>
      </c>
      <c r="O300" s="267">
        <f>SUM(O262,O299)</f>
        <v>210000</v>
      </c>
      <c r="P300" s="267">
        <f>SUM(P262,P299)</f>
        <v>7824000</v>
      </c>
      <c r="Q300" s="267">
        <f>SUM(Q262,Q299)</f>
        <v>750000</v>
      </c>
      <c r="R300" s="267">
        <f t="shared" si="46"/>
        <v>2288000</v>
      </c>
      <c r="S300" s="267">
        <f t="shared" si="46"/>
        <v>1095000</v>
      </c>
      <c r="T300" s="267">
        <f t="shared" si="46"/>
        <v>795000</v>
      </c>
      <c r="U300" s="288">
        <f>SUM(U262,U299)</f>
        <v>14458000</v>
      </c>
      <c r="V300" s="288">
        <f>SUM(V262,V299)</f>
        <v>1113463</v>
      </c>
      <c r="W300" s="288">
        <f>SUM(W262,W299)</f>
        <v>21460896</v>
      </c>
      <c r="X300" s="288">
        <f>SUM(X262,X299)</f>
        <v>500000</v>
      </c>
      <c r="Y300" s="288">
        <f>SUM(Y262,Y299)</f>
        <v>73440</v>
      </c>
      <c r="Z300" s="288">
        <f t="shared" si="46"/>
        <v>44284065</v>
      </c>
      <c r="AA300" s="288">
        <f t="shared" si="46"/>
        <v>1160000</v>
      </c>
      <c r="AB300" s="288">
        <f>SUM(AB262,AB299)</f>
        <v>318000</v>
      </c>
      <c r="AC300" s="288">
        <f>SUM(AC262,AC299)</f>
        <v>580000</v>
      </c>
      <c r="AD300" s="288">
        <f>SUM(AD262,AD299)</f>
        <v>10595000</v>
      </c>
      <c r="AE300" s="288">
        <f>SUM(AE262,AE299)</f>
        <v>90488</v>
      </c>
      <c r="AF300" s="288">
        <f t="shared" si="46"/>
        <v>3859000</v>
      </c>
      <c r="AG300" s="288">
        <f t="shared" si="46"/>
        <v>526000</v>
      </c>
      <c r="AH300" s="289">
        <f t="shared" si="35"/>
        <v>350166452</v>
      </c>
      <c r="AI300" s="156"/>
      <c r="AJ300" s="156"/>
      <c r="AK300" s="156"/>
      <c r="AL300" s="156"/>
      <c r="AM300" s="156"/>
      <c r="AN300" s="156"/>
      <c r="AO300" s="156"/>
      <c r="AP300" s="156"/>
      <c r="AQ300" s="156"/>
      <c r="AR300" s="156"/>
    </row>
    <row r="301" spans="1:44" ht="15">
      <c r="A301" s="263"/>
      <c r="B301" s="156"/>
      <c r="C301" s="156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290"/>
      <c r="S301" s="290"/>
      <c r="T301" s="290"/>
      <c r="U301" s="290"/>
      <c r="V301" s="290"/>
      <c r="W301" s="156"/>
      <c r="X301" s="156"/>
      <c r="Y301" s="156"/>
      <c r="Z301" s="156"/>
      <c r="AA301" s="156"/>
      <c r="AB301" s="156"/>
      <c r="AC301" s="156"/>
      <c r="AD301" s="156"/>
      <c r="AE301" s="156"/>
      <c r="AF301" s="156"/>
      <c r="AG301" s="156"/>
      <c r="AH301" s="264"/>
      <c r="AI301" s="156"/>
      <c r="AJ301" s="156"/>
      <c r="AK301" s="156"/>
      <c r="AL301" s="156"/>
      <c r="AM301" s="156"/>
      <c r="AN301" s="156"/>
      <c r="AO301" s="156"/>
      <c r="AP301" s="156"/>
      <c r="AQ301" s="156"/>
      <c r="AR301" s="156"/>
    </row>
    <row r="302" spans="1:44" ht="15">
      <c r="A302" s="263"/>
      <c r="B302" s="156"/>
      <c r="C302" s="156"/>
      <c r="D302" s="156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  <c r="Z302" s="156"/>
      <c r="AA302" s="156"/>
      <c r="AB302" s="156"/>
      <c r="AC302" s="156"/>
      <c r="AD302" s="156"/>
      <c r="AE302" s="156"/>
      <c r="AF302" s="156"/>
      <c r="AG302" s="156"/>
      <c r="AH302" s="264"/>
      <c r="AI302" s="156"/>
      <c r="AJ302" s="156"/>
      <c r="AK302" s="156"/>
      <c r="AL302" s="156"/>
      <c r="AM302" s="156"/>
      <c r="AN302" s="156"/>
      <c r="AO302" s="156"/>
      <c r="AP302" s="156"/>
      <c r="AQ302" s="156"/>
      <c r="AR302" s="156"/>
    </row>
    <row r="303" spans="1:44" ht="15">
      <c r="A303" s="263"/>
      <c r="B303" s="156"/>
      <c r="C303" s="156"/>
      <c r="D303" s="156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  <c r="Z303" s="156"/>
      <c r="AA303" s="156"/>
      <c r="AB303" s="156"/>
      <c r="AC303" s="156"/>
      <c r="AD303" s="156"/>
      <c r="AE303" s="156"/>
      <c r="AF303" s="156"/>
      <c r="AG303" s="156"/>
      <c r="AH303" s="264"/>
      <c r="AI303" s="156"/>
      <c r="AJ303" s="156"/>
      <c r="AK303" s="156"/>
      <c r="AL303" s="156"/>
      <c r="AM303" s="156"/>
      <c r="AN303" s="156"/>
      <c r="AO303" s="156"/>
      <c r="AP303" s="156"/>
      <c r="AQ303" s="156"/>
      <c r="AR303" s="156"/>
    </row>
    <row r="304" spans="1:44" ht="15">
      <c r="A304" s="263"/>
      <c r="B304" s="156"/>
      <c r="C304" s="156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  <c r="AA304" s="156"/>
      <c r="AB304" s="156"/>
      <c r="AC304" s="156"/>
      <c r="AD304" s="156"/>
      <c r="AE304" s="156"/>
      <c r="AF304" s="156"/>
      <c r="AG304" s="156"/>
      <c r="AH304" s="264"/>
      <c r="AI304" s="156"/>
      <c r="AJ304" s="156"/>
      <c r="AK304" s="156"/>
      <c r="AL304" s="156"/>
      <c r="AM304" s="156"/>
      <c r="AN304" s="156"/>
      <c r="AO304" s="156"/>
      <c r="AP304" s="156"/>
      <c r="AQ304" s="156"/>
      <c r="AR304" s="156"/>
    </row>
    <row r="305" spans="1:44" ht="15">
      <c r="A305" s="263"/>
      <c r="B305" s="156"/>
      <c r="C305" s="156"/>
      <c r="D305" s="156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  <c r="Z305" s="156"/>
      <c r="AA305" s="156"/>
      <c r="AB305" s="156"/>
      <c r="AC305" s="156"/>
      <c r="AD305" s="156"/>
      <c r="AE305" s="156"/>
      <c r="AF305" s="156"/>
      <c r="AG305" s="156"/>
      <c r="AH305" s="264"/>
      <c r="AI305" s="156"/>
      <c r="AJ305" s="156"/>
      <c r="AK305" s="156"/>
      <c r="AL305" s="156"/>
      <c r="AM305" s="156"/>
      <c r="AN305" s="156"/>
      <c r="AO305" s="156"/>
      <c r="AP305" s="156"/>
      <c r="AQ305" s="156"/>
      <c r="AR305" s="156"/>
    </row>
    <row r="306" spans="1:44" ht="15">
      <c r="A306" s="263"/>
      <c r="B306" s="156"/>
      <c r="C306" s="156"/>
      <c r="D306" s="156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  <c r="Z306" s="156"/>
      <c r="AA306" s="156"/>
      <c r="AB306" s="156"/>
      <c r="AC306" s="156"/>
      <c r="AD306" s="156"/>
      <c r="AE306" s="156"/>
      <c r="AF306" s="156"/>
      <c r="AG306" s="156"/>
      <c r="AH306" s="264"/>
      <c r="AI306" s="156"/>
      <c r="AJ306" s="156"/>
      <c r="AK306" s="156"/>
      <c r="AL306" s="156"/>
      <c r="AM306" s="156"/>
      <c r="AN306" s="156"/>
      <c r="AO306" s="156"/>
      <c r="AP306" s="156"/>
      <c r="AQ306" s="156"/>
      <c r="AR306" s="156"/>
    </row>
    <row r="307" spans="1:44" ht="15">
      <c r="A307" s="263"/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  <c r="AH307" s="264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</row>
    <row r="308" spans="1:44" ht="15">
      <c r="A308" s="263"/>
      <c r="B308" s="156"/>
      <c r="C308" s="156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56"/>
      <c r="AD308" s="156"/>
      <c r="AE308" s="156"/>
      <c r="AF308" s="156"/>
      <c r="AG308" s="156"/>
      <c r="AH308" s="264"/>
      <c r="AI308" s="156"/>
      <c r="AJ308" s="156"/>
      <c r="AK308" s="156"/>
      <c r="AL308" s="156"/>
      <c r="AM308" s="156"/>
      <c r="AN308" s="156"/>
      <c r="AO308" s="156"/>
      <c r="AP308" s="156"/>
      <c r="AQ308" s="156"/>
      <c r="AR308" s="156"/>
    </row>
    <row r="309" spans="1:44" ht="15">
      <c r="A309" s="263"/>
      <c r="B309" s="156"/>
      <c r="C309" s="156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  <c r="AA309" s="156"/>
      <c r="AB309" s="156"/>
      <c r="AC309" s="156"/>
      <c r="AD309" s="156"/>
      <c r="AE309" s="156"/>
      <c r="AF309" s="156"/>
      <c r="AG309" s="156"/>
      <c r="AH309" s="264"/>
      <c r="AI309" s="156"/>
      <c r="AJ309" s="156"/>
      <c r="AK309" s="156"/>
      <c r="AL309" s="156"/>
      <c r="AM309" s="156"/>
      <c r="AN309" s="156"/>
      <c r="AO309" s="156"/>
      <c r="AP309" s="156"/>
      <c r="AQ309" s="156"/>
      <c r="AR309" s="156"/>
    </row>
    <row r="310" spans="1:44" ht="15">
      <c r="A310" s="263"/>
      <c r="B310" s="156"/>
      <c r="C310" s="156"/>
      <c r="D310" s="156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  <c r="Z310" s="156"/>
      <c r="AA310" s="156"/>
      <c r="AB310" s="156"/>
      <c r="AC310" s="156"/>
      <c r="AD310" s="156"/>
      <c r="AE310" s="156"/>
      <c r="AF310" s="156"/>
      <c r="AG310" s="156"/>
      <c r="AH310" s="264"/>
      <c r="AI310" s="156"/>
      <c r="AJ310" s="156"/>
      <c r="AK310" s="156"/>
      <c r="AL310" s="156"/>
      <c r="AM310" s="156"/>
      <c r="AN310" s="156"/>
      <c r="AO310" s="156"/>
      <c r="AP310" s="156"/>
      <c r="AQ310" s="156"/>
      <c r="AR310" s="156"/>
    </row>
    <row r="311" spans="1:44" ht="15">
      <c r="A311" s="263"/>
      <c r="B311" s="156"/>
      <c r="C311" s="156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  <c r="Z311" s="156"/>
      <c r="AA311" s="156"/>
      <c r="AB311" s="156"/>
      <c r="AC311" s="156"/>
      <c r="AD311" s="156"/>
      <c r="AE311" s="156"/>
      <c r="AF311" s="156"/>
      <c r="AG311" s="156"/>
      <c r="AH311" s="264"/>
      <c r="AI311" s="156"/>
      <c r="AJ311" s="156"/>
      <c r="AK311" s="156"/>
      <c r="AL311" s="156"/>
      <c r="AM311" s="156"/>
      <c r="AN311" s="156"/>
      <c r="AO311" s="156"/>
      <c r="AP311" s="156"/>
      <c r="AQ311" s="156"/>
      <c r="AR311" s="156"/>
    </row>
    <row r="312" spans="1:44" ht="15">
      <c r="A312" s="263"/>
      <c r="B312" s="156"/>
      <c r="C312" s="156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  <c r="Z312" s="156"/>
      <c r="AA312" s="156"/>
      <c r="AB312" s="156"/>
      <c r="AC312" s="156"/>
      <c r="AD312" s="156"/>
      <c r="AE312" s="156"/>
      <c r="AF312" s="156"/>
      <c r="AG312" s="156"/>
      <c r="AH312" s="264"/>
      <c r="AI312" s="156"/>
      <c r="AJ312" s="156"/>
      <c r="AK312" s="156"/>
      <c r="AL312" s="156"/>
      <c r="AM312" s="156"/>
      <c r="AN312" s="156"/>
      <c r="AO312" s="156"/>
      <c r="AP312" s="156"/>
      <c r="AQ312" s="156"/>
      <c r="AR312" s="156"/>
    </row>
  </sheetData>
  <sheetProtection/>
  <mergeCells count="3">
    <mergeCell ref="A1:AH1"/>
    <mergeCell ref="A2:AH2"/>
    <mergeCell ref="AG3:AH3"/>
  </mergeCells>
  <printOptions/>
  <pageMargins left="0.1968503937007874" right="0" top="0" bottom="0" header="0.11811023622047245" footer="0.11811023622047245"/>
  <pageSetup fitToHeight="0" fitToWidth="1" horizontalDpi="300" verticalDpi="300" orientation="landscape" paperSize="8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4"/>
  <sheetViews>
    <sheetView view="pageBreakPreview" zoomScale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228" sqref="T228"/>
    </sheetView>
  </sheetViews>
  <sheetFormatPr defaultColWidth="9.140625" defaultRowHeight="15"/>
  <cols>
    <col min="1" max="1" width="55.421875" style="155" customWidth="1"/>
    <col min="2" max="2" width="9.140625" style="155" customWidth="1"/>
    <col min="3" max="3" width="13.00390625" style="155" customWidth="1"/>
    <col min="4" max="8" width="11.421875" style="155" customWidth="1"/>
    <col min="9" max="9" width="13.8515625" style="155" customWidth="1"/>
    <col min="10" max="10" width="13.00390625" style="155" customWidth="1"/>
    <col min="11" max="12" width="11.57421875" style="155" customWidth="1"/>
    <col min="13" max="14" width="10.140625" style="155" customWidth="1"/>
    <col min="15" max="15" width="10.8515625" style="155" customWidth="1"/>
    <col min="16" max="16" width="11.28125" style="155" customWidth="1"/>
    <col min="17" max="17" width="10.57421875" style="155" customWidth="1"/>
    <col min="18" max="18" width="8.8515625" style="155" customWidth="1"/>
    <col min="19" max="19" width="13.8515625" style="212" customWidth="1"/>
    <col min="20" max="20" width="14.57421875" style="155" customWidth="1"/>
    <col min="21" max="21" width="14.00390625" style="155" customWidth="1"/>
    <col min="22" max="16384" width="9.140625" style="155" customWidth="1"/>
  </cols>
  <sheetData>
    <row r="1" spans="1:19" ht="18">
      <c r="A1" s="301" t="s">
        <v>892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</row>
    <row r="2" spans="1:19" ht="18">
      <c r="A2" s="325" t="s">
        <v>863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</row>
    <row r="3" spans="1:19" ht="18">
      <c r="A3" s="211"/>
      <c r="R3" s="326" t="s">
        <v>877</v>
      </c>
      <c r="S3" s="326"/>
    </row>
    <row r="4" spans="1:19" s="261" customFormat="1" ht="40.5" customHeight="1">
      <c r="A4" s="2" t="s">
        <v>172</v>
      </c>
      <c r="B4" s="3" t="s">
        <v>173</v>
      </c>
      <c r="C4" s="266" t="s">
        <v>865</v>
      </c>
      <c r="D4" s="266" t="s">
        <v>893</v>
      </c>
      <c r="E4" s="266" t="s">
        <v>894</v>
      </c>
      <c r="F4" s="266" t="s">
        <v>903</v>
      </c>
      <c r="G4" s="266" t="s">
        <v>857</v>
      </c>
      <c r="H4" s="266" t="s">
        <v>851</v>
      </c>
      <c r="I4" s="266" t="s">
        <v>907</v>
      </c>
      <c r="J4" s="266" t="s">
        <v>853</v>
      </c>
      <c r="K4" s="266" t="s">
        <v>854</v>
      </c>
      <c r="L4" s="266" t="s">
        <v>855</v>
      </c>
      <c r="M4" s="266" t="s">
        <v>856</v>
      </c>
      <c r="N4" s="266" t="s">
        <v>899</v>
      </c>
      <c r="O4" s="266" t="s">
        <v>872</v>
      </c>
      <c r="P4" s="266" t="s">
        <v>906</v>
      </c>
      <c r="Q4" s="266" t="s">
        <v>897</v>
      </c>
      <c r="R4" s="266" t="s">
        <v>898</v>
      </c>
      <c r="S4" s="213" t="s">
        <v>138</v>
      </c>
    </row>
    <row r="5" spans="1:19" ht="30">
      <c r="A5" s="5" t="s">
        <v>352</v>
      </c>
      <c r="B5" s="6" t="s">
        <v>353</v>
      </c>
      <c r="C5" s="272"/>
      <c r="D5" s="272"/>
      <c r="E5" s="272"/>
      <c r="F5" s="272"/>
      <c r="G5" s="272"/>
      <c r="H5" s="272"/>
      <c r="I5" s="272"/>
      <c r="J5" s="272"/>
      <c r="K5" s="272"/>
      <c r="L5" s="272">
        <v>37819065</v>
      </c>
      <c r="M5" s="272"/>
      <c r="N5" s="272"/>
      <c r="O5" s="272"/>
      <c r="P5" s="272"/>
      <c r="Q5" s="272"/>
      <c r="R5" s="272"/>
      <c r="S5" s="273">
        <f aca="true" t="shared" si="0" ref="S5:S10">SUM(C5:R5)</f>
        <v>37819065</v>
      </c>
    </row>
    <row r="6" spans="1:19" ht="30" hidden="1">
      <c r="A6" s="5" t="s">
        <v>354</v>
      </c>
      <c r="B6" s="6" t="s">
        <v>355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3">
        <f t="shared" si="0"/>
        <v>0</v>
      </c>
    </row>
    <row r="7" spans="1:19" ht="30">
      <c r="A7" s="5" t="s">
        <v>356</v>
      </c>
      <c r="B7" s="6" t="s">
        <v>357</v>
      </c>
      <c r="C7" s="272"/>
      <c r="D7" s="272"/>
      <c r="E7" s="272"/>
      <c r="F7" s="272"/>
      <c r="G7" s="272"/>
      <c r="H7" s="272"/>
      <c r="I7" s="272"/>
      <c r="J7" s="272"/>
      <c r="K7" s="272"/>
      <c r="L7" s="272">
        <v>4798810</v>
      </c>
      <c r="M7" s="272"/>
      <c r="N7" s="272"/>
      <c r="O7" s="272"/>
      <c r="P7" s="272"/>
      <c r="Q7" s="272"/>
      <c r="R7" s="272"/>
      <c r="S7" s="273">
        <f t="shared" si="0"/>
        <v>4798810</v>
      </c>
    </row>
    <row r="8" spans="1:19" ht="30">
      <c r="A8" s="5" t="s">
        <v>358</v>
      </c>
      <c r="B8" s="6" t="s">
        <v>359</v>
      </c>
      <c r="C8" s="272"/>
      <c r="D8" s="272"/>
      <c r="E8" s="272"/>
      <c r="F8" s="272"/>
      <c r="G8" s="272"/>
      <c r="H8" s="272"/>
      <c r="I8" s="272"/>
      <c r="J8" s="272"/>
      <c r="K8" s="272"/>
      <c r="L8" s="272">
        <v>1800000</v>
      </c>
      <c r="M8" s="272"/>
      <c r="N8" s="272"/>
      <c r="O8" s="272"/>
      <c r="P8" s="272"/>
      <c r="Q8" s="272"/>
      <c r="R8" s="272"/>
      <c r="S8" s="273">
        <f t="shared" si="0"/>
        <v>1800000</v>
      </c>
    </row>
    <row r="9" spans="1:19" ht="15" hidden="1">
      <c r="A9" s="5" t="s">
        <v>360</v>
      </c>
      <c r="B9" s="6" t="s">
        <v>361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3">
        <f t="shared" si="0"/>
        <v>0</v>
      </c>
    </row>
    <row r="10" spans="1:19" ht="15" hidden="1">
      <c r="A10" s="5" t="s">
        <v>362</v>
      </c>
      <c r="B10" s="6" t="s">
        <v>363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3">
        <f t="shared" si="0"/>
        <v>0</v>
      </c>
    </row>
    <row r="11" spans="1:19" ht="15">
      <c r="A11" s="7" t="s">
        <v>572</v>
      </c>
      <c r="B11" s="8" t="s">
        <v>364</v>
      </c>
      <c r="C11" s="272">
        <f aca="true" t="shared" si="1" ref="C11:I11">SUM(C5:C10)</f>
        <v>0</v>
      </c>
      <c r="D11" s="272">
        <f t="shared" si="1"/>
        <v>0</v>
      </c>
      <c r="E11" s="272">
        <f t="shared" si="1"/>
        <v>0</v>
      </c>
      <c r="F11" s="272">
        <f t="shared" si="1"/>
        <v>0</v>
      </c>
      <c r="G11" s="272">
        <f t="shared" si="1"/>
        <v>0</v>
      </c>
      <c r="H11" s="272">
        <f t="shared" si="1"/>
        <v>0</v>
      </c>
      <c r="I11" s="272">
        <f t="shared" si="1"/>
        <v>0</v>
      </c>
      <c r="J11" s="272">
        <f aca="true" t="shared" si="2" ref="J11:S11">SUM(J5:J10)</f>
        <v>0</v>
      </c>
      <c r="K11" s="272">
        <f t="shared" si="2"/>
        <v>0</v>
      </c>
      <c r="L11" s="272">
        <f t="shared" si="2"/>
        <v>44417875</v>
      </c>
      <c r="M11" s="272">
        <f t="shared" si="2"/>
        <v>0</v>
      </c>
      <c r="N11" s="272">
        <f t="shared" si="2"/>
        <v>0</v>
      </c>
      <c r="O11" s="272">
        <f>SUM(O5:O10)</f>
        <v>0</v>
      </c>
      <c r="P11" s="272">
        <f>SUM(P5:P10)</f>
        <v>0</v>
      </c>
      <c r="Q11" s="272">
        <f t="shared" si="2"/>
        <v>0</v>
      </c>
      <c r="R11" s="272">
        <f t="shared" si="2"/>
        <v>0</v>
      </c>
      <c r="S11" s="273">
        <f t="shared" si="2"/>
        <v>44417875</v>
      </c>
    </row>
    <row r="12" spans="1:19" ht="15" hidden="1">
      <c r="A12" s="7" t="s">
        <v>365</v>
      </c>
      <c r="B12" s="8" t="s">
        <v>366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3">
        <f aca="true" t="shared" si="3" ref="S12:S23">SUM(C12:R12)</f>
        <v>0</v>
      </c>
    </row>
    <row r="13" spans="1:19" ht="45.75" customHeight="1" hidden="1">
      <c r="A13" s="7" t="s">
        <v>367</v>
      </c>
      <c r="B13" s="8" t="s">
        <v>368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3">
        <f t="shared" si="3"/>
        <v>0</v>
      </c>
    </row>
    <row r="14" spans="1:19" ht="15" hidden="1">
      <c r="A14" s="13" t="s">
        <v>52</v>
      </c>
      <c r="B14" s="6" t="s">
        <v>369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3">
        <f t="shared" si="3"/>
        <v>0</v>
      </c>
    </row>
    <row r="15" spans="1:19" ht="15" hidden="1">
      <c r="A15" s="13" t="s">
        <v>61</v>
      </c>
      <c r="B15" s="6" t="s">
        <v>369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3">
        <f t="shared" si="3"/>
        <v>0</v>
      </c>
    </row>
    <row r="16" spans="1:19" ht="30" hidden="1">
      <c r="A16" s="13" t="s">
        <v>62</v>
      </c>
      <c r="B16" s="6" t="s">
        <v>369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3">
        <f t="shared" si="3"/>
        <v>0</v>
      </c>
    </row>
    <row r="17" spans="1:19" ht="15" hidden="1">
      <c r="A17" s="13" t="s">
        <v>60</v>
      </c>
      <c r="B17" s="6" t="s">
        <v>369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3">
        <f t="shared" si="3"/>
        <v>0</v>
      </c>
    </row>
    <row r="18" spans="1:19" ht="15" hidden="1">
      <c r="A18" s="13" t="s">
        <v>59</v>
      </c>
      <c r="B18" s="6" t="s">
        <v>369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3">
        <f t="shared" si="3"/>
        <v>0</v>
      </c>
    </row>
    <row r="19" spans="1:19" ht="15" hidden="1">
      <c r="A19" s="13" t="s">
        <v>58</v>
      </c>
      <c r="B19" s="6" t="s">
        <v>369</v>
      </c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3">
        <f t="shared" si="3"/>
        <v>0</v>
      </c>
    </row>
    <row r="20" spans="1:19" ht="15" hidden="1">
      <c r="A20" s="13" t="s">
        <v>53</v>
      </c>
      <c r="B20" s="6" t="s">
        <v>369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3">
        <f t="shared" si="3"/>
        <v>0</v>
      </c>
    </row>
    <row r="21" spans="1:19" ht="15" hidden="1">
      <c r="A21" s="13" t="s">
        <v>54</v>
      </c>
      <c r="B21" s="6" t="s">
        <v>369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3">
        <f t="shared" si="3"/>
        <v>0</v>
      </c>
    </row>
    <row r="22" spans="1:19" ht="30" hidden="1">
      <c r="A22" s="13" t="s">
        <v>55</v>
      </c>
      <c r="B22" s="6" t="s">
        <v>369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3">
        <f t="shared" si="3"/>
        <v>0</v>
      </c>
    </row>
    <row r="23" spans="1:19" ht="15" hidden="1">
      <c r="A23" s="13" t="s">
        <v>56</v>
      </c>
      <c r="B23" s="6" t="s">
        <v>369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3">
        <f t="shared" si="3"/>
        <v>0</v>
      </c>
    </row>
    <row r="24" spans="1:19" ht="32.25" customHeight="1" hidden="1">
      <c r="A24" s="7" t="s">
        <v>534</v>
      </c>
      <c r="B24" s="8" t="s">
        <v>369</v>
      </c>
      <c r="C24" s="272">
        <f aca="true" t="shared" si="4" ref="C24:I24">SUM(C14:C23)</f>
        <v>0</v>
      </c>
      <c r="D24" s="272">
        <f t="shared" si="4"/>
        <v>0</v>
      </c>
      <c r="E24" s="272">
        <f t="shared" si="4"/>
        <v>0</v>
      </c>
      <c r="F24" s="272">
        <f t="shared" si="4"/>
        <v>0</v>
      </c>
      <c r="G24" s="272">
        <f t="shared" si="4"/>
        <v>0</v>
      </c>
      <c r="H24" s="272">
        <f t="shared" si="4"/>
        <v>0</v>
      </c>
      <c r="I24" s="272">
        <f t="shared" si="4"/>
        <v>0</v>
      </c>
      <c r="J24" s="272">
        <f aca="true" t="shared" si="5" ref="J24:S24">SUM(J14:J23)</f>
        <v>0</v>
      </c>
      <c r="K24" s="272">
        <f t="shared" si="5"/>
        <v>0</v>
      </c>
      <c r="L24" s="272">
        <f t="shared" si="5"/>
        <v>0</v>
      </c>
      <c r="M24" s="272">
        <f t="shared" si="5"/>
        <v>0</v>
      </c>
      <c r="N24" s="272">
        <f t="shared" si="5"/>
        <v>0</v>
      </c>
      <c r="O24" s="272">
        <f>SUM(O14:O23)</f>
        <v>0</v>
      </c>
      <c r="P24" s="272">
        <f>SUM(P14:P23)</f>
        <v>0</v>
      </c>
      <c r="Q24" s="272">
        <f t="shared" si="5"/>
        <v>0</v>
      </c>
      <c r="R24" s="272">
        <f t="shared" si="5"/>
        <v>0</v>
      </c>
      <c r="S24" s="273">
        <f t="shared" si="5"/>
        <v>0</v>
      </c>
    </row>
    <row r="25" spans="1:19" ht="15" hidden="1">
      <c r="A25" s="13" t="s">
        <v>52</v>
      </c>
      <c r="B25" s="6" t="s">
        <v>370</v>
      </c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3">
        <f aca="true" t="shared" si="6" ref="S25:S34">SUM(C25:R25)</f>
        <v>0</v>
      </c>
    </row>
    <row r="26" spans="1:19" ht="15" hidden="1">
      <c r="A26" s="13" t="s">
        <v>61</v>
      </c>
      <c r="B26" s="6" t="s">
        <v>370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3">
        <f t="shared" si="6"/>
        <v>0</v>
      </c>
    </row>
    <row r="27" spans="1:19" ht="30" hidden="1">
      <c r="A27" s="13" t="s">
        <v>62</v>
      </c>
      <c r="B27" s="6" t="s">
        <v>370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3">
        <f t="shared" si="6"/>
        <v>0</v>
      </c>
    </row>
    <row r="28" spans="1:19" ht="15" hidden="1">
      <c r="A28" s="13" t="s">
        <v>60</v>
      </c>
      <c r="B28" s="6" t="s">
        <v>370</v>
      </c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3">
        <f t="shared" si="6"/>
        <v>0</v>
      </c>
    </row>
    <row r="29" spans="1:19" ht="15" hidden="1">
      <c r="A29" s="13" t="s">
        <v>59</v>
      </c>
      <c r="B29" s="6" t="s">
        <v>370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3">
        <f t="shared" si="6"/>
        <v>0</v>
      </c>
    </row>
    <row r="30" spans="1:19" ht="15" hidden="1">
      <c r="A30" s="13" t="s">
        <v>58</v>
      </c>
      <c r="B30" s="6" t="s">
        <v>370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3">
        <f t="shared" si="6"/>
        <v>0</v>
      </c>
    </row>
    <row r="31" spans="1:19" ht="15" hidden="1">
      <c r="A31" s="13" t="s">
        <v>53</v>
      </c>
      <c r="B31" s="6" t="s">
        <v>370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3">
        <f t="shared" si="6"/>
        <v>0</v>
      </c>
    </row>
    <row r="32" spans="1:19" ht="15" hidden="1">
      <c r="A32" s="13" t="s">
        <v>54</v>
      </c>
      <c r="B32" s="6" t="s">
        <v>370</v>
      </c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3">
        <f t="shared" si="6"/>
        <v>0</v>
      </c>
    </row>
    <row r="33" spans="1:19" ht="30" hidden="1">
      <c r="A33" s="13" t="s">
        <v>55</v>
      </c>
      <c r="B33" s="6" t="s">
        <v>370</v>
      </c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3">
        <f t="shared" si="6"/>
        <v>0</v>
      </c>
    </row>
    <row r="34" spans="1:19" ht="15" hidden="1">
      <c r="A34" s="13" t="s">
        <v>56</v>
      </c>
      <c r="B34" s="6" t="s">
        <v>370</v>
      </c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3">
        <f t="shared" si="6"/>
        <v>0</v>
      </c>
    </row>
    <row r="35" spans="1:19" ht="30" customHeight="1" hidden="1">
      <c r="A35" s="7" t="s">
        <v>591</v>
      </c>
      <c r="B35" s="8" t="s">
        <v>370</v>
      </c>
      <c r="C35" s="272">
        <f aca="true" t="shared" si="7" ref="C35:I35">SUM(C25:C33)</f>
        <v>0</v>
      </c>
      <c r="D35" s="272">
        <f t="shared" si="7"/>
        <v>0</v>
      </c>
      <c r="E35" s="272">
        <f t="shared" si="7"/>
        <v>0</v>
      </c>
      <c r="F35" s="272">
        <f t="shared" si="7"/>
        <v>0</v>
      </c>
      <c r="G35" s="272">
        <f t="shared" si="7"/>
        <v>0</v>
      </c>
      <c r="H35" s="272">
        <f t="shared" si="7"/>
        <v>0</v>
      </c>
      <c r="I35" s="272">
        <f t="shared" si="7"/>
        <v>0</v>
      </c>
      <c r="J35" s="272">
        <f aca="true" t="shared" si="8" ref="J35:S35">SUM(J25:J33)</f>
        <v>0</v>
      </c>
      <c r="K35" s="272">
        <f t="shared" si="8"/>
        <v>0</v>
      </c>
      <c r="L35" s="272">
        <f t="shared" si="8"/>
        <v>0</v>
      </c>
      <c r="M35" s="272">
        <f t="shared" si="8"/>
        <v>0</v>
      </c>
      <c r="N35" s="272">
        <f t="shared" si="8"/>
        <v>0</v>
      </c>
      <c r="O35" s="272">
        <f>SUM(O25:O33)</f>
        <v>0</v>
      </c>
      <c r="P35" s="272">
        <f>SUM(P25:P33)</f>
        <v>0</v>
      </c>
      <c r="Q35" s="272">
        <f t="shared" si="8"/>
        <v>0</v>
      </c>
      <c r="R35" s="272">
        <f t="shared" si="8"/>
        <v>0</v>
      </c>
      <c r="S35" s="273">
        <f t="shared" si="8"/>
        <v>0</v>
      </c>
    </row>
    <row r="36" spans="1:19" ht="15" hidden="1">
      <c r="A36" s="13" t="s">
        <v>52</v>
      </c>
      <c r="B36" s="6" t="s">
        <v>371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3">
        <f>SUM(C36:R36)</f>
        <v>0</v>
      </c>
    </row>
    <row r="37" spans="1:19" ht="15" hidden="1">
      <c r="A37" s="13" t="s">
        <v>61</v>
      </c>
      <c r="B37" s="6" t="s">
        <v>371</v>
      </c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3">
        <f>SUM(C37:R37)</f>
        <v>0</v>
      </c>
    </row>
    <row r="38" spans="1:19" ht="30" hidden="1">
      <c r="A38" s="13" t="s">
        <v>62</v>
      </c>
      <c r="B38" s="6" t="s">
        <v>371</v>
      </c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3">
        <f>SUM(C38:R38)</f>
        <v>0</v>
      </c>
    </row>
    <row r="39" spans="1:19" ht="15">
      <c r="A39" s="13" t="s">
        <v>60</v>
      </c>
      <c r="B39" s="6" t="s">
        <v>371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3">
        <f>SUM(C39:R39)</f>
        <v>0</v>
      </c>
    </row>
    <row r="40" spans="1:19" ht="45">
      <c r="A40" s="13" t="s">
        <v>868</v>
      </c>
      <c r="B40" s="6" t="s">
        <v>371</v>
      </c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>
        <v>882580</v>
      </c>
      <c r="N40" s="272"/>
      <c r="O40" s="272"/>
      <c r="P40" s="272"/>
      <c r="Q40" s="272"/>
      <c r="R40" s="272"/>
      <c r="S40" s="273">
        <f aca="true" t="shared" si="9" ref="S40:S47">SUM(C40:R40)</f>
        <v>882580</v>
      </c>
    </row>
    <row r="41" spans="1:19" ht="18.75" customHeight="1">
      <c r="A41" s="13" t="s">
        <v>59</v>
      </c>
      <c r="B41" s="6" t="s">
        <v>371</v>
      </c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>
        <v>5136000</v>
      </c>
      <c r="R41" s="272"/>
      <c r="S41" s="273">
        <f t="shared" si="9"/>
        <v>5136000</v>
      </c>
    </row>
    <row r="42" spans="1:19" ht="15" hidden="1">
      <c r="A42" s="13" t="s">
        <v>58</v>
      </c>
      <c r="B42" s="6" t="s">
        <v>371</v>
      </c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3">
        <f t="shared" si="9"/>
        <v>0</v>
      </c>
    </row>
    <row r="43" spans="1:19" ht="15">
      <c r="A43" s="13" t="s">
        <v>53</v>
      </c>
      <c r="B43" s="6" t="s">
        <v>371</v>
      </c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3">
        <f t="shared" si="9"/>
        <v>0</v>
      </c>
    </row>
    <row r="44" spans="1:19" ht="15" hidden="1">
      <c r="A44" s="13" t="s">
        <v>54</v>
      </c>
      <c r="B44" s="6" t="s">
        <v>371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3">
        <f t="shared" si="9"/>
        <v>0</v>
      </c>
    </row>
    <row r="45" spans="1:19" ht="30" hidden="1">
      <c r="A45" s="13" t="s">
        <v>55</v>
      </c>
      <c r="B45" s="6" t="s">
        <v>371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3">
        <f t="shared" si="9"/>
        <v>0</v>
      </c>
    </row>
    <row r="46" spans="1:19" ht="15" hidden="1">
      <c r="A46" s="13" t="s">
        <v>56</v>
      </c>
      <c r="B46" s="6" t="s">
        <v>371</v>
      </c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3">
        <f t="shared" si="9"/>
        <v>0</v>
      </c>
    </row>
    <row r="47" spans="1:19" ht="31.5" customHeight="1">
      <c r="A47" s="7" t="s">
        <v>590</v>
      </c>
      <c r="B47" s="8" t="s">
        <v>371</v>
      </c>
      <c r="C47" s="272">
        <f aca="true" t="shared" si="10" ref="C47:I47">SUM(C39:C43)</f>
        <v>0</v>
      </c>
      <c r="D47" s="272">
        <f t="shared" si="10"/>
        <v>0</v>
      </c>
      <c r="E47" s="272">
        <f t="shared" si="10"/>
        <v>0</v>
      </c>
      <c r="F47" s="272">
        <f t="shared" si="10"/>
        <v>0</v>
      </c>
      <c r="G47" s="272">
        <f t="shared" si="10"/>
        <v>0</v>
      </c>
      <c r="H47" s="272">
        <f t="shared" si="10"/>
        <v>0</v>
      </c>
      <c r="I47" s="272">
        <f t="shared" si="10"/>
        <v>0</v>
      </c>
      <c r="J47" s="272">
        <f aca="true" t="shared" si="11" ref="J47:R47">SUM(J39:J43)</f>
        <v>0</v>
      </c>
      <c r="K47" s="272">
        <f t="shared" si="11"/>
        <v>0</v>
      </c>
      <c r="L47" s="272">
        <f t="shared" si="11"/>
        <v>0</v>
      </c>
      <c r="M47" s="272">
        <f t="shared" si="11"/>
        <v>882580</v>
      </c>
      <c r="N47" s="272">
        <f t="shared" si="11"/>
        <v>0</v>
      </c>
      <c r="O47" s="272">
        <f>SUM(O39:O43)</f>
        <v>0</v>
      </c>
      <c r="P47" s="272">
        <f>SUM(P39:P43)</f>
        <v>0</v>
      </c>
      <c r="Q47" s="272">
        <f t="shared" si="11"/>
        <v>5136000</v>
      </c>
      <c r="R47" s="272">
        <f t="shared" si="11"/>
        <v>0</v>
      </c>
      <c r="S47" s="273">
        <f t="shared" si="9"/>
        <v>6018580</v>
      </c>
    </row>
    <row r="48" spans="1:19" ht="25.5">
      <c r="A48" s="214" t="s">
        <v>682</v>
      </c>
      <c r="B48" s="9" t="s">
        <v>372</v>
      </c>
      <c r="C48" s="272">
        <f aca="true" t="shared" si="12" ref="C48:I48">SUM(C11,C47)</f>
        <v>0</v>
      </c>
      <c r="D48" s="272">
        <f t="shared" si="12"/>
        <v>0</v>
      </c>
      <c r="E48" s="272">
        <f t="shared" si="12"/>
        <v>0</v>
      </c>
      <c r="F48" s="272">
        <f t="shared" si="12"/>
        <v>0</v>
      </c>
      <c r="G48" s="272">
        <f t="shared" si="12"/>
        <v>0</v>
      </c>
      <c r="H48" s="272">
        <f t="shared" si="12"/>
        <v>0</v>
      </c>
      <c r="I48" s="272">
        <f t="shared" si="12"/>
        <v>0</v>
      </c>
      <c r="J48" s="272">
        <f aca="true" t="shared" si="13" ref="J48:S48">SUM(J11,J47)</f>
        <v>0</v>
      </c>
      <c r="K48" s="272">
        <f t="shared" si="13"/>
        <v>0</v>
      </c>
      <c r="L48" s="272">
        <f t="shared" si="13"/>
        <v>44417875</v>
      </c>
      <c r="M48" s="272">
        <f t="shared" si="13"/>
        <v>882580</v>
      </c>
      <c r="N48" s="272">
        <f t="shared" si="13"/>
        <v>0</v>
      </c>
      <c r="O48" s="272">
        <f>SUM(O11,O47)</f>
        <v>0</v>
      </c>
      <c r="P48" s="272">
        <f>SUM(P11,P47)</f>
        <v>0</v>
      </c>
      <c r="Q48" s="272">
        <f t="shared" si="13"/>
        <v>5136000</v>
      </c>
      <c r="R48" s="272">
        <f t="shared" si="13"/>
        <v>0</v>
      </c>
      <c r="S48" s="273">
        <f t="shared" si="13"/>
        <v>50436455</v>
      </c>
    </row>
    <row r="49" spans="1:19" ht="15" hidden="1">
      <c r="A49" s="7" t="s">
        <v>373</v>
      </c>
      <c r="B49" s="8" t="s">
        <v>374</v>
      </c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3">
        <f aca="true" t="shared" si="14" ref="S49:S60">SUM(C49:R49)</f>
        <v>0</v>
      </c>
    </row>
    <row r="50" spans="1:19" ht="24" customHeight="1" hidden="1">
      <c r="A50" s="7" t="s">
        <v>375</v>
      </c>
      <c r="B50" s="8" t="s">
        <v>376</v>
      </c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3">
        <f t="shared" si="14"/>
        <v>0</v>
      </c>
    </row>
    <row r="51" spans="1:19" ht="15" hidden="1">
      <c r="A51" s="13" t="s">
        <v>52</v>
      </c>
      <c r="B51" s="6" t="s">
        <v>377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3">
        <f t="shared" si="14"/>
        <v>0</v>
      </c>
    </row>
    <row r="52" spans="1:19" ht="15" hidden="1">
      <c r="A52" s="13" t="s">
        <v>61</v>
      </c>
      <c r="B52" s="6" t="s">
        <v>377</v>
      </c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3">
        <f t="shared" si="14"/>
        <v>0</v>
      </c>
    </row>
    <row r="53" spans="1:19" ht="30" hidden="1">
      <c r="A53" s="13" t="s">
        <v>62</v>
      </c>
      <c r="B53" s="6" t="s">
        <v>377</v>
      </c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3">
        <f t="shared" si="14"/>
        <v>0</v>
      </c>
    </row>
    <row r="54" spans="1:19" ht="15" hidden="1">
      <c r="A54" s="13" t="s">
        <v>60</v>
      </c>
      <c r="B54" s="6" t="s">
        <v>377</v>
      </c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3">
        <f t="shared" si="14"/>
        <v>0</v>
      </c>
    </row>
    <row r="55" spans="1:19" ht="15" hidden="1">
      <c r="A55" s="13" t="s">
        <v>59</v>
      </c>
      <c r="B55" s="6" t="s">
        <v>377</v>
      </c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3">
        <f t="shared" si="14"/>
        <v>0</v>
      </c>
    </row>
    <row r="56" spans="1:19" ht="15" hidden="1">
      <c r="A56" s="13" t="s">
        <v>58</v>
      </c>
      <c r="B56" s="6" t="s">
        <v>377</v>
      </c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3">
        <f t="shared" si="14"/>
        <v>0</v>
      </c>
    </row>
    <row r="57" spans="1:19" ht="15" hidden="1">
      <c r="A57" s="13" t="s">
        <v>53</v>
      </c>
      <c r="B57" s="6" t="s">
        <v>377</v>
      </c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3">
        <f t="shared" si="14"/>
        <v>0</v>
      </c>
    </row>
    <row r="58" spans="1:19" ht="15" hidden="1">
      <c r="A58" s="13" t="s">
        <v>54</v>
      </c>
      <c r="B58" s="6" t="s">
        <v>377</v>
      </c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3">
        <f t="shared" si="14"/>
        <v>0</v>
      </c>
    </row>
    <row r="59" spans="1:19" ht="30" hidden="1">
      <c r="A59" s="13" t="s">
        <v>55</v>
      </c>
      <c r="B59" s="6" t="s">
        <v>377</v>
      </c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3">
        <f t="shared" si="14"/>
        <v>0</v>
      </c>
    </row>
    <row r="60" spans="1:19" ht="15" hidden="1">
      <c r="A60" s="13" t="s">
        <v>56</v>
      </c>
      <c r="B60" s="6" t="s">
        <v>377</v>
      </c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3">
        <f t="shared" si="14"/>
        <v>0</v>
      </c>
    </row>
    <row r="61" spans="1:19" ht="29.25" customHeight="1" hidden="1">
      <c r="A61" s="7" t="s">
        <v>589</v>
      </c>
      <c r="B61" s="8" t="s">
        <v>377</v>
      </c>
      <c r="C61" s="272">
        <f aca="true" t="shared" si="15" ref="C61:I61">SUM(C51:C60)</f>
        <v>0</v>
      </c>
      <c r="D61" s="272">
        <f t="shared" si="15"/>
        <v>0</v>
      </c>
      <c r="E61" s="272">
        <f t="shared" si="15"/>
        <v>0</v>
      </c>
      <c r="F61" s="272">
        <f t="shared" si="15"/>
        <v>0</v>
      </c>
      <c r="G61" s="272">
        <f t="shared" si="15"/>
        <v>0</v>
      </c>
      <c r="H61" s="272">
        <f t="shared" si="15"/>
        <v>0</v>
      </c>
      <c r="I61" s="272">
        <f t="shared" si="15"/>
        <v>0</v>
      </c>
      <c r="J61" s="272">
        <f aca="true" t="shared" si="16" ref="J61:S61">SUM(J51:J60)</f>
        <v>0</v>
      </c>
      <c r="K61" s="272">
        <f t="shared" si="16"/>
        <v>0</v>
      </c>
      <c r="L61" s="272">
        <f t="shared" si="16"/>
        <v>0</v>
      </c>
      <c r="M61" s="272">
        <f t="shared" si="16"/>
        <v>0</v>
      </c>
      <c r="N61" s="272">
        <f t="shared" si="16"/>
        <v>0</v>
      </c>
      <c r="O61" s="272">
        <f>SUM(O51:O60)</f>
        <v>0</v>
      </c>
      <c r="P61" s="272">
        <f>SUM(P51:P60)</f>
        <v>0</v>
      </c>
      <c r="Q61" s="272">
        <f t="shared" si="16"/>
        <v>0</v>
      </c>
      <c r="R61" s="272">
        <f t="shared" si="16"/>
        <v>0</v>
      </c>
      <c r="S61" s="273">
        <f t="shared" si="16"/>
        <v>0</v>
      </c>
    </row>
    <row r="62" spans="1:19" ht="15" hidden="1">
      <c r="A62" s="13" t="s">
        <v>57</v>
      </c>
      <c r="B62" s="6" t="s">
        <v>378</v>
      </c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3">
        <f aca="true" t="shared" si="17" ref="S62:S71">SUM(C62:R62)</f>
        <v>0</v>
      </c>
    </row>
    <row r="63" spans="1:19" ht="15" hidden="1">
      <c r="A63" s="13" t="s">
        <v>61</v>
      </c>
      <c r="B63" s="6" t="s">
        <v>378</v>
      </c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3">
        <f t="shared" si="17"/>
        <v>0</v>
      </c>
    </row>
    <row r="64" spans="1:19" ht="30" hidden="1">
      <c r="A64" s="13" t="s">
        <v>62</v>
      </c>
      <c r="B64" s="6" t="s">
        <v>378</v>
      </c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3">
        <f t="shared" si="17"/>
        <v>0</v>
      </c>
    </row>
    <row r="65" spans="1:19" ht="15" hidden="1">
      <c r="A65" s="13" t="s">
        <v>60</v>
      </c>
      <c r="B65" s="6" t="s">
        <v>378</v>
      </c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3">
        <f t="shared" si="17"/>
        <v>0</v>
      </c>
    </row>
    <row r="66" spans="1:19" ht="15" hidden="1">
      <c r="A66" s="13" t="s">
        <v>59</v>
      </c>
      <c r="B66" s="6" t="s">
        <v>378</v>
      </c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3">
        <f t="shared" si="17"/>
        <v>0</v>
      </c>
    </row>
    <row r="67" spans="1:19" ht="15" hidden="1">
      <c r="A67" s="13" t="s">
        <v>58</v>
      </c>
      <c r="B67" s="6" t="s">
        <v>378</v>
      </c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3">
        <f t="shared" si="17"/>
        <v>0</v>
      </c>
    </row>
    <row r="68" spans="1:19" ht="15" hidden="1">
      <c r="A68" s="13" t="s">
        <v>53</v>
      </c>
      <c r="B68" s="6" t="s">
        <v>378</v>
      </c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3">
        <f t="shared" si="17"/>
        <v>0</v>
      </c>
    </row>
    <row r="69" spans="1:19" ht="15" hidden="1">
      <c r="A69" s="13" t="s">
        <v>54</v>
      </c>
      <c r="B69" s="6" t="s">
        <v>378</v>
      </c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3">
        <f t="shared" si="17"/>
        <v>0</v>
      </c>
    </row>
    <row r="70" spans="1:19" ht="30" hidden="1">
      <c r="A70" s="13" t="s">
        <v>55</v>
      </c>
      <c r="B70" s="6" t="s">
        <v>378</v>
      </c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3">
        <f t="shared" si="17"/>
        <v>0</v>
      </c>
    </row>
    <row r="71" spans="1:19" ht="15">
      <c r="A71" s="13" t="s">
        <v>56</v>
      </c>
      <c r="B71" s="6" t="s">
        <v>378</v>
      </c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3">
        <f t="shared" si="17"/>
        <v>0</v>
      </c>
    </row>
    <row r="72" spans="1:19" ht="25.5">
      <c r="A72" s="7" t="s">
        <v>592</v>
      </c>
      <c r="B72" s="8" t="s">
        <v>378</v>
      </c>
      <c r="C72" s="272">
        <f aca="true" t="shared" si="18" ref="C72:I72">SUM(C62:C71)</f>
        <v>0</v>
      </c>
      <c r="D72" s="272">
        <f t="shared" si="18"/>
        <v>0</v>
      </c>
      <c r="E72" s="272">
        <f t="shared" si="18"/>
        <v>0</v>
      </c>
      <c r="F72" s="272">
        <f t="shared" si="18"/>
        <v>0</v>
      </c>
      <c r="G72" s="272">
        <f t="shared" si="18"/>
        <v>0</v>
      </c>
      <c r="H72" s="272">
        <f t="shared" si="18"/>
        <v>0</v>
      </c>
      <c r="I72" s="272">
        <f t="shared" si="18"/>
        <v>0</v>
      </c>
      <c r="J72" s="272">
        <f aca="true" t="shared" si="19" ref="J72:S72">SUM(J62:J71)</f>
        <v>0</v>
      </c>
      <c r="K72" s="272">
        <f t="shared" si="19"/>
        <v>0</v>
      </c>
      <c r="L72" s="272">
        <f t="shared" si="19"/>
        <v>0</v>
      </c>
      <c r="M72" s="272">
        <f t="shared" si="19"/>
        <v>0</v>
      </c>
      <c r="N72" s="272">
        <f t="shared" si="19"/>
        <v>0</v>
      </c>
      <c r="O72" s="272">
        <f>SUM(O62:O71)</f>
        <v>0</v>
      </c>
      <c r="P72" s="272">
        <f>SUM(P62:P71)</f>
        <v>0</v>
      </c>
      <c r="Q72" s="272">
        <f t="shared" si="19"/>
        <v>0</v>
      </c>
      <c r="R72" s="272">
        <f t="shared" si="19"/>
        <v>0</v>
      </c>
      <c r="S72" s="273">
        <f t="shared" si="19"/>
        <v>0</v>
      </c>
    </row>
    <row r="73" spans="1:19" ht="15">
      <c r="A73" s="13" t="s">
        <v>52</v>
      </c>
      <c r="B73" s="6" t="s">
        <v>379</v>
      </c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3">
        <f aca="true" t="shared" si="20" ref="S73:S82">SUM(C73:R73)</f>
        <v>0</v>
      </c>
    </row>
    <row r="74" spans="1:19" ht="15">
      <c r="A74" s="13" t="s">
        <v>61</v>
      </c>
      <c r="B74" s="6" t="s">
        <v>379</v>
      </c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3">
        <f t="shared" si="20"/>
        <v>0</v>
      </c>
    </row>
    <row r="75" spans="1:19" ht="30">
      <c r="A75" s="13" t="s">
        <v>62</v>
      </c>
      <c r="B75" s="6" t="s">
        <v>379</v>
      </c>
      <c r="C75" s="272"/>
      <c r="D75" s="272"/>
      <c r="E75" s="272"/>
      <c r="F75" s="272"/>
      <c r="G75" s="272"/>
      <c r="H75" s="272"/>
      <c r="I75" s="272">
        <v>62631570</v>
      </c>
      <c r="J75" s="272"/>
      <c r="K75" s="272"/>
      <c r="L75" s="272"/>
      <c r="M75" s="272"/>
      <c r="N75" s="272"/>
      <c r="O75" s="272"/>
      <c r="P75" s="272"/>
      <c r="Q75" s="272"/>
      <c r="R75" s="272"/>
      <c r="S75" s="273">
        <f t="shared" si="20"/>
        <v>62631570</v>
      </c>
    </row>
    <row r="76" spans="1:19" ht="15">
      <c r="A76" s="13" t="s">
        <v>60</v>
      </c>
      <c r="B76" s="6" t="s">
        <v>379</v>
      </c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3">
        <f t="shared" si="20"/>
        <v>0</v>
      </c>
    </row>
    <row r="77" spans="1:19" ht="15">
      <c r="A77" s="13" t="s">
        <v>59</v>
      </c>
      <c r="B77" s="6" t="s">
        <v>379</v>
      </c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3">
        <f t="shared" si="20"/>
        <v>0</v>
      </c>
    </row>
    <row r="78" spans="1:19" ht="15">
      <c r="A78" s="13" t="s">
        <v>58</v>
      </c>
      <c r="B78" s="6" t="s">
        <v>379</v>
      </c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3">
        <f t="shared" si="20"/>
        <v>0</v>
      </c>
    </row>
    <row r="79" spans="1:19" ht="15">
      <c r="A79" s="13" t="s">
        <v>53</v>
      </c>
      <c r="B79" s="6" t="s">
        <v>379</v>
      </c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3">
        <f t="shared" si="20"/>
        <v>0</v>
      </c>
    </row>
    <row r="80" spans="1:19" ht="15">
      <c r="A80" s="13" t="s">
        <v>54</v>
      </c>
      <c r="B80" s="6" t="s">
        <v>379</v>
      </c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3">
        <f t="shared" si="20"/>
        <v>0</v>
      </c>
    </row>
    <row r="81" spans="1:19" ht="30">
      <c r="A81" s="13" t="s">
        <v>55</v>
      </c>
      <c r="B81" s="6" t="s">
        <v>379</v>
      </c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3">
        <f t="shared" si="20"/>
        <v>0</v>
      </c>
    </row>
    <row r="82" spans="1:19" ht="15">
      <c r="A82" s="13" t="s">
        <v>56</v>
      </c>
      <c r="B82" s="6" t="s">
        <v>379</v>
      </c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3">
        <f t="shared" si="20"/>
        <v>0</v>
      </c>
    </row>
    <row r="83" spans="1:19" ht="27" customHeight="1">
      <c r="A83" s="7" t="s">
        <v>539</v>
      </c>
      <c r="B83" s="8" t="s">
        <v>379</v>
      </c>
      <c r="C83" s="272">
        <f aca="true" t="shared" si="21" ref="C83:I83">SUM(C73:C82)</f>
        <v>0</v>
      </c>
      <c r="D83" s="272">
        <f t="shared" si="21"/>
        <v>0</v>
      </c>
      <c r="E83" s="272">
        <f t="shared" si="21"/>
        <v>0</v>
      </c>
      <c r="F83" s="272">
        <f t="shared" si="21"/>
        <v>0</v>
      </c>
      <c r="G83" s="272">
        <f t="shared" si="21"/>
        <v>0</v>
      </c>
      <c r="H83" s="272">
        <f t="shared" si="21"/>
        <v>0</v>
      </c>
      <c r="I83" s="272">
        <f t="shared" si="21"/>
        <v>62631570</v>
      </c>
      <c r="J83" s="272">
        <f aca="true" t="shared" si="22" ref="J83:S83">SUM(J73:J82)</f>
        <v>0</v>
      </c>
      <c r="K83" s="272">
        <f t="shared" si="22"/>
        <v>0</v>
      </c>
      <c r="L83" s="272">
        <f t="shared" si="22"/>
        <v>0</v>
      </c>
      <c r="M83" s="272">
        <f t="shared" si="22"/>
        <v>0</v>
      </c>
      <c r="N83" s="272">
        <f t="shared" si="22"/>
        <v>0</v>
      </c>
      <c r="O83" s="272">
        <f>SUM(O73:O82)</f>
        <v>0</v>
      </c>
      <c r="P83" s="272">
        <f>SUM(P73:P82)</f>
        <v>0</v>
      </c>
      <c r="Q83" s="272">
        <f t="shared" si="22"/>
        <v>0</v>
      </c>
      <c r="R83" s="272">
        <f t="shared" si="22"/>
        <v>0</v>
      </c>
      <c r="S83" s="273">
        <f t="shared" si="22"/>
        <v>62631570</v>
      </c>
    </row>
    <row r="84" spans="1:19" ht="25.5">
      <c r="A84" s="214" t="s">
        <v>574</v>
      </c>
      <c r="B84" s="9" t="s">
        <v>380</v>
      </c>
      <c r="C84" s="272">
        <f aca="true" t="shared" si="23" ref="C84:I84">SUM(C83,C72,C61,C49:C50)</f>
        <v>0</v>
      </c>
      <c r="D84" s="272">
        <f t="shared" si="23"/>
        <v>0</v>
      </c>
      <c r="E84" s="272">
        <f t="shared" si="23"/>
        <v>0</v>
      </c>
      <c r="F84" s="272">
        <f t="shared" si="23"/>
        <v>0</v>
      </c>
      <c r="G84" s="272">
        <f t="shared" si="23"/>
        <v>0</v>
      </c>
      <c r="H84" s="272">
        <f t="shared" si="23"/>
        <v>0</v>
      </c>
      <c r="I84" s="272">
        <f t="shared" si="23"/>
        <v>62631570</v>
      </c>
      <c r="J84" s="272">
        <f aca="true" t="shared" si="24" ref="J84:S84">SUM(J83,J72,J61,J49:J50)</f>
        <v>0</v>
      </c>
      <c r="K84" s="272">
        <f t="shared" si="24"/>
        <v>0</v>
      </c>
      <c r="L84" s="272">
        <f t="shared" si="24"/>
        <v>0</v>
      </c>
      <c r="M84" s="272">
        <f t="shared" si="24"/>
        <v>0</v>
      </c>
      <c r="N84" s="272">
        <f t="shared" si="24"/>
        <v>0</v>
      </c>
      <c r="O84" s="272">
        <f>SUM(O83,O72,O61,O49:O50)</f>
        <v>0</v>
      </c>
      <c r="P84" s="272">
        <f>SUM(P83,P72,P61,P49:P50)</f>
        <v>0</v>
      </c>
      <c r="Q84" s="272">
        <f t="shared" si="24"/>
        <v>0</v>
      </c>
      <c r="R84" s="272">
        <f t="shared" si="24"/>
        <v>0</v>
      </c>
      <c r="S84" s="273">
        <f t="shared" si="24"/>
        <v>62631570</v>
      </c>
    </row>
    <row r="85" spans="1:19" ht="15" hidden="1">
      <c r="A85" s="5" t="s">
        <v>683</v>
      </c>
      <c r="B85" s="6" t="s">
        <v>381</v>
      </c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3">
        <f>SUM(C85:R85)</f>
        <v>0</v>
      </c>
    </row>
    <row r="86" spans="1:19" ht="15" hidden="1">
      <c r="A86" s="17" t="s">
        <v>684</v>
      </c>
      <c r="B86" s="215" t="s">
        <v>381</v>
      </c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3">
        <f>SUM(C86:R86)</f>
        <v>0</v>
      </c>
    </row>
    <row r="87" spans="1:19" ht="25.5" customHeight="1" hidden="1">
      <c r="A87" s="17" t="s">
        <v>685</v>
      </c>
      <c r="B87" s="215" t="s">
        <v>381</v>
      </c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3">
        <f>SUM(C87:R87)</f>
        <v>0</v>
      </c>
    </row>
    <row r="88" spans="1:19" ht="26.25" customHeight="1" hidden="1">
      <c r="A88" s="17" t="s">
        <v>686</v>
      </c>
      <c r="B88" s="215" t="s">
        <v>381</v>
      </c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3">
        <f>SUM(C88:R88)</f>
        <v>0</v>
      </c>
    </row>
    <row r="89" spans="1:19" ht="15" hidden="1">
      <c r="A89" s="5" t="s">
        <v>541</v>
      </c>
      <c r="B89" s="6" t="s">
        <v>382</v>
      </c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3">
        <f>SUM(C89:R89)</f>
        <v>0</v>
      </c>
    </row>
    <row r="90" spans="1:19" ht="15" hidden="1">
      <c r="A90" s="7" t="s">
        <v>575</v>
      </c>
      <c r="B90" s="8" t="s">
        <v>383</v>
      </c>
      <c r="C90" s="272">
        <f aca="true" t="shared" si="25" ref="C90:I90">SUM(C85,C89)</f>
        <v>0</v>
      </c>
      <c r="D90" s="272">
        <f t="shared" si="25"/>
        <v>0</v>
      </c>
      <c r="E90" s="272">
        <f t="shared" si="25"/>
        <v>0</v>
      </c>
      <c r="F90" s="272">
        <f t="shared" si="25"/>
        <v>0</v>
      </c>
      <c r="G90" s="272">
        <f t="shared" si="25"/>
        <v>0</v>
      </c>
      <c r="H90" s="272">
        <f t="shared" si="25"/>
        <v>0</v>
      </c>
      <c r="I90" s="272">
        <f t="shared" si="25"/>
        <v>0</v>
      </c>
      <c r="J90" s="272">
        <f aca="true" t="shared" si="26" ref="J90:S90">SUM(J85,J89)</f>
        <v>0</v>
      </c>
      <c r="K90" s="272">
        <f t="shared" si="26"/>
        <v>0</v>
      </c>
      <c r="L90" s="272">
        <f t="shared" si="26"/>
        <v>0</v>
      </c>
      <c r="M90" s="272">
        <f t="shared" si="26"/>
        <v>0</v>
      </c>
      <c r="N90" s="272">
        <f t="shared" si="26"/>
        <v>0</v>
      </c>
      <c r="O90" s="272">
        <f>SUM(O85,O89)</f>
        <v>0</v>
      </c>
      <c r="P90" s="272">
        <f>SUM(P85,P89)</f>
        <v>0</v>
      </c>
      <c r="Q90" s="272">
        <f t="shared" si="26"/>
        <v>0</v>
      </c>
      <c r="R90" s="272">
        <f t="shared" si="26"/>
        <v>0</v>
      </c>
      <c r="S90" s="273">
        <f t="shared" si="26"/>
        <v>0</v>
      </c>
    </row>
    <row r="91" spans="1:19" ht="15" hidden="1">
      <c r="A91" s="7" t="s">
        <v>542</v>
      </c>
      <c r="B91" s="8" t="s">
        <v>384</v>
      </c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3">
        <f aca="true" t="shared" si="27" ref="S91:S100">SUM(C91:R91)</f>
        <v>0</v>
      </c>
    </row>
    <row r="92" spans="1:19" ht="15" hidden="1">
      <c r="A92" s="15" t="s">
        <v>687</v>
      </c>
      <c r="B92" s="14" t="s">
        <v>385</v>
      </c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3">
        <f t="shared" si="27"/>
        <v>0</v>
      </c>
    </row>
    <row r="93" spans="1:19" ht="15">
      <c r="A93" s="5" t="s">
        <v>630</v>
      </c>
      <c r="B93" s="5" t="s">
        <v>386</v>
      </c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3">
        <f t="shared" si="27"/>
        <v>0</v>
      </c>
    </row>
    <row r="94" spans="1:19" ht="15" hidden="1">
      <c r="A94" s="5" t="s">
        <v>631</v>
      </c>
      <c r="B94" s="5" t="s">
        <v>386</v>
      </c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3">
        <f t="shared" si="27"/>
        <v>0</v>
      </c>
    </row>
    <row r="95" spans="1:19" ht="15">
      <c r="A95" s="5" t="s">
        <v>632</v>
      </c>
      <c r="B95" s="5" t="s">
        <v>386</v>
      </c>
      <c r="C95" s="272"/>
      <c r="D95" s="272"/>
      <c r="E95" s="272"/>
      <c r="F95" s="272"/>
      <c r="G95" s="272"/>
      <c r="H95" s="272"/>
      <c r="I95" s="272"/>
      <c r="J95" s="272"/>
      <c r="K95" s="272">
        <v>1600000</v>
      </c>
      <c r="L95" s="272"/>
      <c r="M95" s="272"/>
      <c r="N95" s="272"/>
      <c r="O95" s="272"/>
      <c r="P95" s="272"/>
      <c r="Q95" s="272"/>
      <c r="R95" s="272"/>
      <c r="S95" s="273">
        <f t="shared" si="27"/>
        <v>1600000</v>
      </c>
    </row>
    <row r="96" spans="1:19" ht="15" hidden="1">
      <c r="A96" s="5" t="s">
        <v>633</v>
      </c>
      <c r="B96" s="5" t="s">
        <v>386</v>
      </c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3">
        <f t="shared" si="27"/>
        <v>0</v>
      </c>
    </row>
    <row r="97" spans="1:19" ht="15" hidden="1">
      <c r="A97" s="5" t="s">
        <v>688</v>
      </c>
      <c r="B97" s="5" t="s">
        <v>386</v>
      </c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3">
        <f t="shared" si="27"/>
        <v>0</v>
      </c>
    </row>
    <row r="98" spans="1:19" ht="15" hidden="1">
      <c r="A98" s="5" t="s">
        <v>689</v>
      </c>
      <c r="B98" s="5" t="s">
        <v>386</v>
      </c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3">
        <f t="shared" si="27"/>
        <v>0</v>
      </c>
    </row>
    <row r="99" spans="1:19" ht="15" hidden="1">
      <c r="A99" s="5" t="s">
        <v>690</v>
      </c>
      <c r="B99" s="5" t="s">
        <v>386</v>
      </c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3">
        <f t="shared" si="27"/>
        <v>0</v>
      </c>
    </row>
    <row r="100" spans="1:19" ht="15" hidden="1">
      <c r="A100" s="5" t="s">
        <v>691</v>
      </c>
      <c r="B100" s="5" t="s">
        <v>386</v>
      </c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3">
        <f t="shared" si="27"/>
        <v>0</v>
      </c>
    </row>
    <row r="101" spans="1:19" ht="15">
      <c r="A101" s="7" t="s">
        <v>544</v>
      </c>
      <c r="B101" s="8" t="s">
        <v>386</v>
      </c>
      <c r="C101" s="272">
        <f aca="true" t="shared" si="28" ref="C101:I101">SUM(C90:C100)</f>
        <v>0</v>
      </c>
      <c r="D101" s="272">
        <f t="shared" si="28"/>
        <v>0</v>
      </c>
      <c r="E101" s="272">
        <f t="shared" si="28"/>
        <v>0</v>
      </c>
      <c r="F101" s="272">
        <f t="shared" si="28"/>
        <v>0</v>
      </c>
      <c r="G101" s="272">
        <f t="shared" si="28"/>
        <v>0</v>
      </c>
      <c r="H101" s="272">
        <f t="shared" si="28"/>
        <v>0</v>
      </c>
      <c r="I101" s="272">
        <f t="shared" si="28"/>
        <v>0</v>
      </c>
      <c r="J101" s="272">
        <f aca="true" t="shared" si="29" ref="J101:S101">SUM(J90:J100)</f>
        <v>0</v>
      </c>
      <c r="K101" s="272">
        <f t="shared" si="29"/>
        <v>1600000</v>
      </c>
      <c r="L101" s="272">
        <f t="shared" si="29"/>
        <v>0</v>
      </c>
      <c r="M101" s="272">
        <f t="shared" si="29"/>
        <v>0</v>
      </c>
      <c r="N101" s="272">
        <f t="shared" si="29"/>
        <v>0</v>
      </c>
      <c r="O101" s="272">
        <f>SUM(O90:O100)</f>
        <v>0</v>
      </c>
      <c r="P101" s="272">
        <f>SUM(P90:P100)</f>
        <v>0</v>
      </c>
      <c r="Q101" s="272">
        <f t="shared" si="29"/>
        <v>0</v>
      </c>
      <c r="R101" s="272">
        <f t="shared" si="29"/>
        <v>0</v>
      </c>
      <c r="S101" s="273">
        <f t="shared" si="29"/>
        <v>1600000</v>
      </c>
    </row>
    <row r="102" spans="1:19" ht="15">
      <c r="A102" s="5" t="s">
        <v>545</v>
      </c>
      <c r="B102" s="6" t="s">
        <v>387</v>
      </c>
      <c r="C102" s="272"/>
      <c r="D102" s="272"/>
      <c r="E102" s="272"/>
      <c r="F102" s="272"/>
      <c r="G102" s="272"/>
      <c r="H102" s="272"/>
      <c r="I102" s="272"/>
      <c r="J102" s="272"/>
      <c r="K102" s="272">
        <v>33000000</v>
      </c>
      <c r="L102" s="272"/>
      <c r="M102" s="272"/>
      <c r="N102" s="272"/>
      <c r="O102" s="272"/>
      <c r="P102" s="272"/>
      <c r="Q102" s="272"/>
      <c r="R102" s="272"/>
      <c r="S102" s="273">
        <f aca="true" t="shared" si="30" ref="S102:S127">SUM(C102:R102)</f>
        <v>33000000</v>
      </c>
    </row>
    <row r="103" spans="1:19" ht="28.5" customHeight="1">
      <c r="A103" s="216" t="s">
        <v>692</v>
      </c>
      <c r="B103" s="53" t="s">
        <v>387</v>
      </c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3">
        <f t="shared" si="30"/>
        <v>0</v>
      </c>
    </row>
    <row r="104" spans="1:19" ht="24" customHeight="1" hidden="1">
      <c r="A104" s="53" t="s">
        <v>693</v>
      </c>
      <c r="B104" s="53" t="s">
        <v>387</v>
      </c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3">
        <f t="shared" si="30"/>
        <v>0</v>
      </c>
    </row>
    <row r="105" spans="1:19" ht="15" hidden="1">
      <c r="A105" s="5" t="s">
        <v>546</v>
      </c>
      <c r="B105" s="6" t="s">
        <v>388</v>
      </c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3">
        <f t="shared" si="30"/>
        <v>0</v>
      </c>
    </row>
    <row r="106" spans="1:19" ht="15" hidden="1">
      <c r="A106" s="5" t="s">
        <v>389</v>
      </c>
      <c r="B106" s="6" t="s">
        <v>390</v>
      </c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3">
        <f t="shared" si="30"/>
        <v>0</v>
      </c>
    </row>
    <row r="107" spans="1:19" ht="15">
      <c r="A107" s="5" t="s">
        <v>547</v>
      </c>
      <c r="B107" s="6" t="s">
        <v>391</v>
      </c>
      <c r="C107" s="272"/>
      <c r="D107" s="272"/>
      <c r="E107" s="272"/>
      <c r="F107" s="272"/>
      <c r="G107" s="272"/>
      <c r="H107" s="272"/>
      <c r="I107" s="272"/>
      <c r="J107" s="272"/>
      <c r="K107" s="272">
        <v>2300000</v>
      </c>
      <c r="L107" s="272"/>
      <c r="M107" s="272"/>
      <c r="N107" s="272"/>
      <c r="O107" s="272"/>
      <c r="P107" s="272"/>
      <c r="Q107" s="272"/>
      <c r="R107" s="272"/>
      <c r="S107" s="273">
        <f t="shared" si="30"/>
        <v>2300000</v>
      </c>
    </row>
    <row r="108" spans="1:19" ht="27" hidden="1">
      <c r="A108" s="53" t="s">
        <v>694</v>
      </c>
      <c r="B108" s="53" t="s">
        <v>391</v>
      </c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3">
        <f t="shared" si="30"/>
        <v>0</v>
      </c>
    </row>
    <row r="109" spans="1:19" ht="27">
      <c r="A109" s="53" t="s">
        <v>695</v>
      </c>
      <c r="B109" s="53" t="s">
        <v>391</v>
      </c>
      <c r="C109" s="272"/>
      <c r="D109" s="272"/>
      <c r="E109" s="272"/>
      <c r="F109" s="272"/>
      <c r="G109" s="272"/>
      <c r="H109" s="272"/>
      <c r="I109" s="272"/>
      <c r="J109" s="272"/>
      <c r="K109" s="272">
        <v>2300000</v>
      </c>
      <c r="L109" s="272"/>
      <c r="M109" s="272"/>
      <c r="N109" s="272"/>
      <c r="O109" s="272"/>
      <c r="P109" s="272"/>
      <c r="Q109" s="272"/>
      <c r="R109" s="272"/>
      <c r="S109" s="273">
        <f t="shared" si="30"/>
        <v>2300000</v>
      </c>
    </row>
    <row r="110" spans="1:19" ht="15" hidden="1">
      <c r="A110" s="53" t="s">
        <v>696</v>
      </c>
      <c r="B110" s="53" t="s">
        <v>391</v>
      </c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3">
        <f t="shared" si="30"/>
        <v>0</v>
      </c>
    </row>
    <row r="111" spans="1:19" ht="15" hidden="1">
      <c r="A111" s="53" t="s">
        <v>697</v>
      </c>
      <c r="B111" s="53" t="s">
        <v>391</v>
      </c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3">
        <f t="shared" si="30"/>
        <v>0</v>
      </c>
    </row>
    <row r="112" spans="1:19" ht="15" hidden="1">
      <c r="A112" s="5" t="s">
        <v>698</v>
      </c>
      <c r="B112" s="6" t="s">
        <v>392</v>
      </c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3">
        <f t="shared" si="30"/>
        <v>0</v>
      </c>
    </row>
    <row r="113" spans="1:19" ht="15" hidden="1">
      <c r="A113" s="53" t="s">
        <v>699</v>
      </c>
      <c r="B113" s="53" t="s">
        <v>392</v>
      </c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3">
        <f t="shared" si="30"/>
        <v>0</v>
      </c>
    </row>
    <row r="114" spans="1:19" ht="15" hidden="1">
      <c r="A114" s="53" t="s">
        <v>700</v>
      </c>
      <c r="B114" s="53" t="s">
        <v>392</v>
      </c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3">
        <f t="shared" si="30"/>
        <v>0</v>
      </c>
    </row>
    <row r="115" spans="1:19" ht="28.5" customHeight="1" hidden="1">
      <c r="A115" s="53" t="s">
        <v>701</v>
      </c>
      <c r="B115" s="53" t="s">
        <v>392</v>
      </c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3">
        <f t="shared" si="30"/>
        <v>0</v>
      </c>
    </row>
    <row r="116" spans="1:19" ht="15" hidden="1">
      <c r="A116" s="53" t="s">
        <v>702</v>
      </c>
      <c r="B116" s="53" t="s">
        <v>392</v>
      </c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3">
        <f t="shared" si="30"/>
        <v>0</v>
      </c>
    </row>
    <row r="117" spans="1:19" ht="15" hidden="1">
      <c r="A117" s="53" t="s">
        <v>703</v>
      </c>
      <c r="B117" s="53" t="s">
        <v>392</v>
      </c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3">
        <f t="shared" si="30"/>
        <v>0</v>
      </c>
    </row>
    <row r="118" spans="1:19" ht="15" hidden="1">
      <c r="A118" s="53" t="s">
        <v>704</v>
      </c>
      <c r="B118" s="53" t="s">
        <v>392</v>
      </c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3">
        <f t="shared" si="30"/>
        <v>0</v>
      </c>
    </row>
    <row r="119" spans="1:19" ht="15" hidden="1">
      <c r="A119" s="53" t="s">
        <v>705</v>
      </c>
      <c r="B119" s="53" t="s">
        <v>392</v>
      </c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3">
        <f t="shared" si="30"/>
        <v>0</v>
      </c>
    </row>
    <row r="120" spans="1:19" ht="15" hidden="1">
      <c r="A120" s="53" t="s">
        <v>706</v>
      </c>
      <c r="B120" s="53" t="s">
        <v>392</v>
      </c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3">
        <f t="shared" si="30"/>
        <v>0</v>
      </c>
    </row>
    <row r="121" spans="1:19" ht="15" hidden="1">
      <c r="A121" s="53" t="s">
        <v>707</v>
      </c>
      <c r="B121" s="53" t="s">
        <v>392</v>
      </c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3">
        <f t="shared" si="30"/>
        <v>0</v>
      </c>
    </row>
    <row r="122" spans="1:19" ht="15" hidden="1">
      <c r="A122" s="53" t="s">
        <v>708</v>
      </c>
      <c r="B122" s="53" t="s">
        <v>392</v>
      </c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3">
        <f t="shared" si="30"/>
        <v>0</v>
      </c>
    </row>
    <row r="123" spans="1:19" ht="15" hidden="1">
      <c r="A123" s="53" t="s">
        <v>709</v>
      </c>
      <c r="B123" s="53" t="s">
        <v>392</v>
      </c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3">
        <f t="shared" si="30"/>
        <v>0</v>
      </c>
    </row>
    <row r="124" spans="1:19" ht="15" hidden="1">
      <c r="A124" s="53" t="s">
        <v>710</v>
      </c>
      <c r="B124" s="53" t="s">
        <v>392</v>
      </c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3">
        <f t="shared" si="30"/>
        <v>0</v>
      </c>
    </row>
    <row r="125" spans="1:19" ht="15" hidden="1">
      <c r="A125" s="53" t="s">
        <v>711</v>
      </c>
      <c r="B125" s="53" t="s">
        <v>392</v>
      </c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3">
        <f t="shared" si="30"/>
        <v>0</v>
      </c>
    </row>
    <row r="126" spans="1:19" ht="15" hidden="1">
      <c r="A126" s="53" t="s">
        <v>712</v>
      </c>
      <c r="B126" s="53" t="s">
        <v>392</v>
      </c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3">
        <f t="shared" si="30"/>
        <v>0</v>
      </c>
    </row>
    <row r="127" spans="1:19" ht="27.75" customHeight="1" hidden="1">
      <c r="A127" s="53" t="s">
        <v>713</v>
      </c>
      <c r="B127" s="53" t="s">
        <v>392</v>
      </c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3">
        <f t="shared" si="30"/>
        <v>0</v>
      </c>
    </row>
    <row r="128" spans="1:19" ht="15">
      <c r="A128" s="7" t="s">
        <v>576</v>
      </c>
      <c r="B128" s="8" t="s">
        <v>393</v>
      </c>
      <c r="C128" s="272">
        <f aca="true" t="shared" si="31" ref="C128:I128">SUM(C102,C105:C107)</f>
        <v>0</v>
      </c>
      <c r="D128" s="272">
        <f t="shared" si="31"/>
        <v>0</v>
      </c>
      <c r="E128" s="272">
        <f t="shared" si="31"/>
        <v>0</v>
      </c>
      <c r="F128" s="272">
        <f t="shared" si="31"/>
        <v>0</v>
      </c>
      <c r="G128" s="272">
        <f t="shared" si="31"/>
        <v>0</v>
      </c>
      <c r="H128" s="272">
        <f t="shared" si="31"/>
        <v>0</v>
      </c>
      <c r="I128" s="272">
        <f t="shared" si="31"/>
        <v>0</v>
      </c>
      <c r="J128" s="272">
        <f aca="true" t="shared" si="32" ref="J128:S128">SUM(J102,J105:J107)</f>
        <v>0</v>
      </c>
      <c r="K128" s="272">
        <f t="shared" si="32"/>
        <v>35300000</v>
      </c>
      <c r="L128" s="272">
        <f t="shared" si="32"/>
        <v>0</v>
      </c>
      <c r="M128" s="272">
        <f t="shared" si="32"/>
        <v>0</v>
      </c>
      <c r="N128" s="272">
        <f t="shared" si="32"/>
        <v>0</v>
      </c>
      <c r="O128" s="272">
        <f>SUM(O102,O105:O107)</f>
        <v>0</v>
      </c>
      <c r="P128" s="272">
        <f>SUM(P102,P105:P107)</f>
        <v>0</v>
      </c>
      <c r="Q128" s="272">
        <f t="shared" si="32"/>
        <v>0</v>
      </c>
      <c r="R128" s="272">
        <f t="shared" si="32"/>
        <v>0</v>
      </c>
      <c r="S128" s="273">
        <f t="shared" si="32"/>
        <v>35300000</v>
      </c>
    </row>
    <row r="129" spans="1:19" ht="15">
      <c r="A129" s="5" t="s">
        <v>714</v>
      </c>
      <c r="B129" s="5" t="s">
        <v>394</v>
      </c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3">
        <f aca="true" t="shared" si="33" ref="S129:S141">SUM(C129:R129)</f>
        <v>0</v>
      </c>
    </row>
    <row r="130" spans="1:19" ht="15">
      <c r="A130" s="5" t="s">
        <v>715</v>
      </c>
      <c r="B130" s="5" t="s">
        <v>394</v>
      </c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3">
        <f t="shared" si="33"/>
        <v>0</v>
      </c>
    </row>
    <row r="131" spans="1:19" ht="15">
      <c r="A131" s="5" t="s">
        <v>716</v>
      </c>
      <c r="B131" s="5" t="s">
        <v>394</v>
      </c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3">
        <f t="shared" si="33"/>
        <v>0</v>
      </c>
    </row>
    <row r="132" spans="1:19" ht="15">
      <c r="A132" s="5" t="s">
        <v>717</v>
      </c>
      <c r="B132" s="5" t="s">
        <v>394</v>
      </c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3">
        <f t="shared" si="33"/>
        <v>0</v>
      </c>
    </row>
    <row r="133" spans="1:19" ht="15">
      <c r="A133" s="5" t="s">
        <v>718</v>
      </c>
      <c r="B133" s="5" t="s">
        <v>394</v>
      </c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3">
        <f t="shared" si="33"/>
        <v>0</v>
      </c>
    </row>
    <row r="134" spans="1:19" ht="45">
      <c r="A134" s="5" t="s">
        <v>719</v>
      </c>
      <c r="B134" s="5" t="s">
        <v>394</v>
      </c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3">
        <f t="shared" si="33"/>
        <v>0</v>
      </c>
    </row>
    <row r="135" spans="1:19" ht="15">
      <c r="A135" s="5" t="s">
        <v>720</v>
      </c>
      <c r="B135" s="5" t="s">
        <v>394</v>
      </c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3">
        <f t="shared" si="33"/>
        <v>0</v>
      </c>
    </row>
    <row r="136" spans="1:19" ht="15">
      <c r="A136" s="5" t="s">
        <v>721</v>
      </c>
      <c r="B136" s="5" t="s">
        <v>394</v>
      </c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3">
        <f t="shared" si="33"/>
        <v>0</v>
      </c>
    </row>
    <row r="137" spans="1:19" ht="15">
      <c r="A137" s="5" t="s">
        <v>847</v>
      </c>
      <c r="B137" s="5" t="s">
        <v>394</v>
      </c>
      <c r="C137" s="272"/>
      <c r="D137" s="272"/>
      <c r="E137" s="272"/>
      <c r="F137" s="272"/>
      <c r="G137" s="272"/>
      <c r="H137" s="272"/>
      <c r="I137" s="272"/>
      <c r="J137" s="272"/>
      <c r="K137" s="272">
        <v>0</v>
      </c>
      <c r="L137" s="272"/>
      <c r="M137" s="272"/>
      <c r="N137" s="272"/>
      <c r="O137" s="272"/>
      <c r="P137" s="272"/>
      <c r="Q137" s="272"/>
      <c r="R137" s="272"/>
      <c r="S137" s="273">
        <f t="shared" si="33"/>
        <v>0</v>
      </c>
    </row>
    <row r="138" spans="1:19" ht="15">
      <c r="A138" s="5" t="s">
        <v>723</v>
      </c>
      <c r="B138" s="5" t="s">
        <v>394</v>
      </c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3">
        <f t="shared" si="33"/>
        <v>0</v>
      </c>
    </row>
    <row r="139" spans="1:19" ht="60">
      <c r="A139" s="5" t="s">
        <v>724</v>
      </c>
      <c r="B139" s="5" t="s">
        <v>394</v>
      </c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3">
        <f t="shared" si="33"/>
        <v>0</v>
      </c>
    </row>
    <row r="140" spans="1:19" ht="15">
      <c r="A140" s="5" t="s">
        <v>725</v>
      </c>
      <c r="B140" s="5" t="s">
        <v>394</v>
      </c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3">
        <f t="shared" si="33"/>
        <v>0</v>
      </c>
    </row>
    <row r="141" spans="1:19" ht="15">
      <c r="A141" s="7" t="s">
        <v>549</v>
      </c>
      <c r="B141" s="8" t="s">
        <v>394</v>
      </c>
      <c r="C141" s="272"/>
      <c r="D141" s="272">
        <f aca="true" t="shared" si="34" ref="D141:I141">SUM(D139:D140)</f>
        <v>0</v>
      </c>
      <c r="E141" s="272">
        <f t="shared" si="34"/>
        <v>0</v>
      </c>
      <c r="F141" s="272">
        <f t="shared" si="34"/>
        <v>0</v>
      </c>
      <c r="G141" s="272">
        <f t="shared" si="34"/>
        <v>0</v>
      </c>
      <c r="H141" s="272">
        <f t="shared" si="34"/>
        <v>0</v>
      </c>
      <c r="I141" s="272">
        <f t="shared" si="34"/>
        <v>0</v>
      </c>
      <c r="J141" s="272">
        <f aca="true" t="shared" si="35" ref="J141:R141">SUM(J139:J140)</f>
        <v>0</v>
      </c>
      <c r="K141" s="272">
        <v>0</v>
      </c>
      <c r="L141" s="272">
        <f t="shared" si="35"/>
        <v>0</v>
      </c>
      <c r="M141" s="272">
        <f t="shared" si="35"/>
        <v>0</v>
      </c>
      <c r="N141" s="272">
        <f t="shared" si="35"/>
        <v>0</v>
      </c>
      <c r="O141" s="272">
        <f>SUM(O139:O140)</f>
        <v>0</v>
      </c>
      <c r="P141" s="272">
        <f>SUM(P139:P140)</f>
        <v>0</v>
      </c>
      <c r="Q141" s="272">
        <f t="shared" si="35"/>
        <v>0</v>
      </c>
      <c r="R141" s="272">
        <f t="shared" si="35"/>
        <v>0</v>
      </c>
      <c r="S141" s="273">
        <f t="shared" si="33"/>
        <v>0</v>
      </c>
    </row>
    <row r="142" spans="1:19" ht="15">
      <c r="A142" s="214" t="s">
        <v>577</v>
      </c>
      <c r="B142" s="9" t="s">
        <v>395</v>
      </c>
      <c r="C142" s="272"/>
      <c r="D142" s="272">
        <f aca="true" t="shared" si="36" ref="D142:I142">SUM(D101,D128,D141)</f>
        <v>0</v>
      </c>
      <c r="E142" s="272">
        <f t="shared" si="36"/>
        <v>0</v>
      </c>
      <c r="F142" s="272">
        <f t="shared" si="36"/>
        <v>0</v>
      </c>
      <c r="G142" s="272">
        <f t="shared" si="36"/>
        <v>0</v>
      </c>
      <c r="H142" s="272">
        <f t="shared" si="36"/>
        <v>0</v>
      </c>
      <c r="I142" s="272">
        <f t="shared" si="36"/>
        <v>0</v>
      </c>
      <c r="J142" s="272">
        <f aca="true" t="shared" si="37" ref="J142:S142">SUM(J101,J128,J141)</f>
        <v>0</v>
      </c>
      <c r="K142" s="272">
        <f>SUM(K101,K128,K141+K137)</f>
        <v>36900000</v>
      </c>
      <c r="L142" s="272">
        <f t="shared" si="37"/>
        <v>0</v>
      </c>
      <c r="M142" s="272">
        <f t="shared" si="37"/>
        <v>0</v>
      </c>
      <c r="N142" s="272">
        <f t="shared" si="37"/>
        <v>0</v>
      </c>
      <c r="O142" s="272">
        <f>SUM(O101,O128,O141)</f>
        <v>0</v>
      </c>
      <c r="P142" s="272">
        <f>SUM(P101,P128,P141)</f>
        <v>0</v>
      </c>
      <c r="Q142" s="272">
        <f t="shared" si="37"/>
        <v>0</v>
      </c>
      <c r="R142" s="272">
        <f t="shared" si="37"/>
        <v>0</v>
      </c>
      <c r="S142" s="273">
        <f t="shared" si="37"/>
        <v>36900000</v>
      </c>
    </row>
    <row r="143" spans="1:19" ht="15" hidden="1">
      <c r="A143" s="13" t="s">
        <v>396</v>
      </c>
      <c r="B143" s="6" t="s">
        <v>397</v>
      </c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3">
        <f aca="true" t="shared" si="38" ref="S143:S167">SUM(C143:R143)</f>
        <v>0</v>
      </c>
    </row>
    <row r="144" spans="1:19" ht="27.75" customHeight="1">
      <c r="A144" s="13" t="s">
        <v>550</v>
      </c>
      <c r="B144" s="6" t="s">
        <v>398</v>
      </c>
      <c r="C144" s="272">
        <v>0</v>
      </c>
      <c r="D144" s="272">
        <v>120000</v>
      </c>
      <c r="E144" s="272">
        <v>110000</v>
      </c>
      <c r="F144" s="272"/>
      <c r="G144" s="272"/>
      <c r="H144" s="272">
        <v>20000</v>
      </c>
      <c r="I144" s="272">
        <v>0</v>
      </c>
      <c r="J144" s="272">
        <v>20600000</v>
      </c>
      <c r="K144" s="272"/>
      <c r="L144" s="272"/>
      <c r="M144" s="272"/>
      <c r="N144" s="272">
        <v>160000</v>
      </c>
      <c r="O144" s="272"/>
      <c r="P144" s="272"/>
      <c r="Q144" s="272"/>
      <c r="R144" s="272">
        <v>20000</v>
      </c>
      <c r="S144" s="273">
        <f t="shared" si="38"/>
        <v>21030000</v>
      </c>
    </row>
    <row r="145" spans="1:19" ht="27" customHeight="1">
      <c r="A145" s="13" t="s">
        <v>551</v>
      </c>
      <c r="B145" s="6" t="s">
        <v>399</v>
      </c>
      <c r="C145" s="272">
        <v>0</v>
      </c>
      <c r="D145" s="272"/>
      <c r="E145" s="272"/>
      <c r="F145" s="272">
        <v>250000</v>
      </c>
      <c r="G145" s="272"/>
      <c r="H145" s="272"/>
      <c r="I145" s="272"/>
      <c r="J145" s="272">
        <v>260000</v>
      </c>
      <c r="K145" s="272"/>
      <c r="L145" s="272"/>
      <c r="M145" s="272"/>
      <c r="N145" s="272">
        <v>400000</v>
      </c>
      <c r="O145" s="272"/>
      <c r="P145" s="272"/>
      <c r="Q145" s="272"/>
      <c r="R145" s="272">
        <v>20000</v>
      </c>
      <c r="S145" s="273">
        <f t="shared" si="38"/>
        <v>930000</v>
      </c>
    </row>
    <row r="146" spans="1:19" ht="15" hidden="1">
      <c r="A146" s="53" t="s">
        <v>726</v>
      </c>
      <c r="B146" s="218" t="s">
        <v>399</v>
      </c>
      <c r="C146" s="272">
        <v>0</v>
      </c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3">
        <f t="shared" si="38"/>
        <v>0</v>
      </c>
    </row>
    <row r="147" spans="1:19" ht="15">
      <c r="A147" s="13" t="s">
        <v>727</v>
      </c>
      <c r="B147" s="6" t="s">
        <v>400</v>
      </c>
      <c r="C147" s="272">
        <v>0</v>
      </c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3">
        <f t="shared" si="38"/>
        <v>0</v>
      </c>
    </row>
    <row r="148" spans="1:19" ht="15" hidden="1">
      <c r="A148" s="217" t="s">
        <v>728</v>
      </c>
      <c r="B148" s="53" t="s">
        <v>400</v>
      </c>
      <c r="C148" s="272">
        <v>0</v>
      </c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3">
        <f t="shared" si="38"/>
        <v>0</v>
      </c>
    </row>
    <row r="149" spans="1:19" ht="31.5" customHeight="1" hidden="1">
      <c r="A149" s="216" t="s">
        <v>729</v>
      </c>
      <c r="B149" s="53" t="s">
        <v>400</v>
      </c>
      <c r="C149" s="272">
        <v>0</v>
      </c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3">
        <f t="shared" si="38"/>
        <v>0</v>
      </c>
    </row>
    <row r="150" spans="1:19" ht="27" hidden="1">
      <c r="A150" s="53" t="s">
        <v>730</v>
      </c>
      <c r="B150" s="53" t="s">
        <v>400</v>
      </c>
      <c r="C150" s="272">
        <v>0</v>
      </c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3">
        <f t="shared" si="38"/>
        <v>0</v>
      </c>
    </row>
    <row r="151" spans="1:19" ht="27" hidden="1">
      <c r="A151" s="53" t="s">
        <v>731</v>
      </c>
      <c r="B151" s="53" t="s">
        <v>400</v>
      </c>
      <c r="C151" s="272">
        <v>0</v>
      </c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3">
        <f t="shared" si="38"/>
        <v>0</v>
      </c>
    </row>
    <row r="152" spans="1:19" ht="27" hidden="1">
      <c r="A152" s="53" t="s">
        <v>732</v>
      </c>
      <c r="B152" s="53" t="s">
        <v>400</v>
      </c>
      <c r="C152" s="272">
        <v>0</v>
      </c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3">
        <f t="shared" si="38"/>
        <v>0</v>
      </c>
    </row>
    <row r="153" spans="1:19" ht="15" hidden="1">
      <c r="A153" s="53" t="s">
        <v>733</v>
      </c>
      <c r="B153" s="53" t="s">
        <v>400</v>
      </c>
      <c r="C153" s="272">
        <v>0</v>
      </c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3">
        <f t="shared" si="38"/>
        <v>0</v>
      </c>
    </row>
    <row r="154" spans="1:19" ht="13.5" customHeight="1">
      <c r="A154" s="13" t="s">
        <v>401</v>
      </c>
      <c r="B154" s="6" t="s">
        <v>402</v>
      </c>
      <c r="C154" s="272">
        <v>0</v>
      </c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>
        <v>951000</v>
      </c>
      <c r="P154" s="272">
        <v>1824000</v>
      </c>
      <c r="Q154" s="272"/>
      <c r="R154" s="272"/>
      <c r="S154" s="273">
        <f t="shared" si="38"/>
        <v>2775000</v>
      </c>
    </row>
    <row r="155" spans="1:19" ht="15">
      <c r="A155" s="13" t="s">
        <v>403</v>
      </c>
      <c r="B155" s="6" t="s">
        <v>404</v>
      </c>
      <c r="C155" s="272">
        <v>0</v>
      </c>
      <c r="D155" s="272">
        <v>32400</v>
      </c>
      <c r="E155" s="272">
        <v>30000</v>
      </c>
      <c r="F155" s="272">
        <v>68000</v>
      </c>
      <c r="G155" s="272"/>
      <c r="H155" s="272">
        <v>5000</v>
      </c>
      <c r="I155" s="272">
        <v>0</v>
      </c>
      <c r="J155" s="272">
        <v>5632000</v>
      </c>
      <c r="K155" s="272"/>
      <c r="L155" s="272"/>
      <c r="M155" s="272"/>
      <c r="N155" s="272">
        <v>151000</v>
      </c>
      <c r="O155" s="272">
        <v>257000</v>
      </c>
      <c r="P155" s="272">
        <v>493000</v>
      </c>
      <c r="Q155" s="272"/>
      <c r="R155" s="272">
        <v>11000</v>
      </c>
      <c r="S155" s="273">
        <f t="shared" si="38"/>
        <v>6679400</v>
      </c>
    </row>
    <row r="156" spans="1:19" ht="15">
      <c r="A156" s="13" t="s">
        <v>405</v>
      </c>
      <c r="B156" s="6" t="s">
        <v>406</v>
      </c>
      <c r="C156" s="272">
        <v>0</v>
      </c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3">
        <f t="shared" si="38"/>
        <v>0</v>
      </c>
    </row>
    <row r="157" spans="1:19" ht="15">
      <c r="A157" s="13" t="s">
        <v>734</v>
      </c>
      <c r="B157" s="6" t="s">
        <v>407</v>
      </c>
      <c r="C157" s="272">
        <v>0</v>
      </c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3">
        <f t="shared" si="38"/>
        <v>0</v>
      </c>
    </row>
    <row r="158" spans="1:19" ht="15">
      <c r="A158" s="53" t="s">
        <v>726</v>
      </c>
      <c r="B158" s="218" t="s">
        <v>407</v>
      </c>
      <c r="C158" s="272">
        <v>0</v>
      </c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3">
        <f t="shared" si="38"/>
        <v>0</v>
      </c>
    </row>
    <row r="159" spans="1:19" ht="15">
      <c r="A159" s="53" t="s">
        <v>735</v>
      </c>
      <c r="B159" s="218" t="s">
        <v>407</v>
      </c>
      <c r="C159" s="272">
        <v>0</v>
      </c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3">
        <f t="shared" si="38"/>
        <v>0</v>
      </c>
    </row>
    <row r="160" spans="1:19" ht="15">
      <c r="A160" s="53" t="s">
        <v>736</v>
      </c>
      <c r="B160" s="218" t="s">
        <v>407</v>
      </c>
      <c r="C160" s="272">
        <v>0</v>
      </c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3">
        <f t="shared" si="38"/>
        <v>0</v>
      </c>
    </row>
    <row r="161" spans="1:19" ht="15">
      <c r="A161" s="13" t="s">
        <v>737</v>
      </c>
      <c r="B161" s="6" t="s">
        <v>408</v>
      </c>
      <c r="C161" s="272">
        <v>0</v>
      </c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3">
        <f t="shared" si="38"/>
        <v>0</v>
      </c>
    </row>
    <row r="162" spans="1:19" ht="27">
      <c r="A162" s="53" t="s">
        <v>738</v>
      </c>
      <c r="B162" s="218" t="s">
        <v>408</v>
      </c>
      <c r="C162" s="272">
        <v>0</v>
      </c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3">
        <f t="shared" si="38"/>
        <v>0</v>
      </c>
    </row>
    <row r="163" spans="1:19" ht="12.75" customHeight="1">
      <c r="A163" s="53" t="s">
        <v>739</v>
      </c>
      <c r="B163" s="218" t="s">
        <v>408</v>
      </c>
      <c r="C163" s="272">
        <v>0</v>
      </c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3">
        <f t="shared" si="38"/>
        <v>0</v>
      </c>
    </row>
    <row r="164" spans="1:19" ht="27">
      <c r="A164" s="53" t="s">
        <v>740</v>
      </c>
      <c r="B164" s="218" t="s">
        <v>408</v>
      </c>
      <c r="C164" s="272">
        <v>0</v>
      </c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3">
        <f t="shared" si="38"/>
        <v>0</v>
      </c>
    </row>
    <row r="165" spans="1:19" ht="27">
      <c r="A165" s="53" t="s">
        <v>741</v>
      </c>
      <c r="B165" s="218" t="s">
        <v>408</v>
      </c>
      <c r="C165" s="272">
        <v>0</v>
      </c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3">
        <f t="shared" si="38"/>
        <v>0</v>
      </c>
    </row>
    <row r="166" spans="1:19" ht="15">
      <c r="A166" s="13" t="s">
        <v>742</v>
      </c>
      <c r="B166" s="6" t="s">
        <v>837</v>
      </c>
      <c r="C166" s="272">
        <v>0</v>
      </c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3">
        <f t="shared" si="38"/>
        <v>0</v>
      </c>
    </row>
    <row r="167" spans="1:19" ht="18" customHeight="1">
      <c r="A167" s="274" t="s">
        <v>909</v>
      </c>
      <c r="B167" s="275" t="s">
        <v>409</v>
      </c>
      <c r="C167" s="272">
        <v>0</v>
      </c>
      <c r="D167" s="272"/>
      <c r="E167" s="272"/>
      <c r="F167" s="272"/>
      <c r="G167" s="272">
        <v>746782</v>
      </c>
      <c r="H167" s="272"/>
      <c r="I167" s="272"/>
      <c r="J167" s="272"/>
      <c r="K167" s="272"/>
      <c r="L167" s="272"/>
      <c r="M167" s="272"/>
      <c r="N167" s="272">
        <v>0</v>
      </c>
      <c r="O167" s="272"/>
      <c r="P167" s="272"/>
      <c r="Q167" s="272"/>
      <c r="R167" s="272"/>
      <c r="S167" s="273">
        <f t="shared" si="38"/>
        <v>746782</v>
      </c>
    </row>
    <row r="168" spans="1:19" ht="15">
      <c r="A168" s="219" t="s">
        <v>743</v>
      </c>
      <c r="B168" s="9" t="s">
        <v>410</v>
      </c>
      <c r="C168" s="272">
        <f aca="true" t="shared" si="39" ref="C168:S168">SUM(C144:C167)</f>
        <v>0</v>
      </c>
      <c r="D168" s="272">
        <f t="shared" si="39"/>
        <v>152400</v>
      </c>
      <c r="E168" s="272">
        <f t="shared" si="39"/>
        <v>140000</v>
      </c>
      <c r="F168" s="272">
        <f t="shared" si="39"/>
        <v>318000</v>
      </c>
      <c r="G168" s="272">
        <f t="shared" si="39"/>
        <v>746782</v>
      </c>
      <c r="H168" s="272">
        <f t="shared" si="39"/>
        <v>25000</v>
      </c>
      <c r="I168" s="272">
        <f t="shared" si="39"/>
        <v>0</v>
      </c>
      <c r="J168" s="272">
        <f t="shared" si="39"/>
        <v>26492000</v>
      </c>
      <c r="K168" s="272">
        <f t="shared" si="39"/>
        <v>0</v>
      </c>
      <c r="L168" s="272">
        <f t="shared" si="39"/>
        <v>0</v>
      </c>
      <c r="M168" s="272">
        <f t="shared" si="39"/>
        <v>0</v>
      </c>
      <c r="N168" s="272">
        <f t="shared" si="39"/>
        <v>711000</v>
      </c>
      <c r="O168" s="272">
        <f t="shared" si="39"/>
        <v>1208000</v>
      </c>
      <c r="P168" s="272">
        <f t="shared" si="39"/>
        <v>2317000</v>
      </c>
      <c r="Q168" s="272">
        <f t="shared" si="39"/>
        <v>0</v>
      </c>
      <c r="R168" s="272">
        <f t="shared" si="39"/>
        <v>51000</v>
      </c>
      <c r="S168" s="272">
        <f t="shared" si="39"/>
        <v>32161182</v>
      </c>
    </row>
    <row r="169" spans="1:19" ht="15" hidden="1">
      <c r="A169" s="15" t="s">
        <v>744</v>
      </c>
      <c r="B169" s="8" t="s">
        <v>411</v>
      </c>
      <c r="C169" s="272">
        <f>SUM(C144:C168)</f>
        <v>0</v>
      </c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3">
        <f aca="true" t="shared" si="40" ref="S169:S176">SUM(C169:R169)</f>
        <v>0</v>
      </c>
    </row>
    <row r="170" spans="1:19" ht="27" hidden="1">
      <c r="A170" s="53" t="s">
        <v>745</v>
      </c>
      <c r="B170" s="218" t="s">
        <v>411</v>
      </c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3">
        <f t="shared" si="40"/>
        <v>0</v>
      </c>
    </row>
    <row r="171" spans="1:19" ht="15">
      <c r="A171" s="15" t="s">
        <v>746</v>
      </c>
      <c r="B171" s="8" t="s">
        <v>412</v>
      </c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3">
        <f t="shared" si="40"/>
        <v>0</v>
      </c>
    </row>
    <row r="172" spans="1:19" ht="15" hidden="1">
      <c r="A172" s="53" t="s">
        <v>747</v>
      </c>
      <c r="B172" s="218" t="s">
        <v>412</v>
      </c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3">
        <f t="shared" si="40"/>
        <v>0</v>
      </c>
    </row>
    <row r="173" spans="1:19" ht="15" hidden="1">
      <c r="A173" s="15" t="s">
        <v>413</v>
      </c>
      <c r="B173" s="8" t="s">
        <v>414</v>
      </c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3">
        <f t="shared" si="40"/>
        <v>0</v>
      </c>
    </row>
    <row r="174" spans="1:19" ht="15" hidden="1">
      <c r="A174" s="15" t="s">
        <v>748</v>
      </c>
      <c r="B174" s="8" t="s">
        <v>415</v>
      </c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3">
        <f t="shared" si="40"/>
        <v>0</v>
      </c>
    </row>
    <row r="175" spans="1:19" ht="15" hidden="1">
      <c r="A175" s="53" t="s">
        <v>749</v>
      </c>
      <c r="B175" s="218" t="s">
        <v>415</v>
      </c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3">
        <f t="shared" si="40"/>
        <v>0</v>
      </c>
    </row>
    <row r="176" spans="1:19" ht="15" hidden="1">
      <c r="A176" s="15" t="s">
        <v>416</v>
      </c>
      <c r="B176" s="8" t="s">
        <v>417</v>
      </c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3">
        <f t="shared" si="40"/>
        <v>0</v>
      </c>
    </row>
    <row r="177" spans="1:19" ht="14.25" customHeight="1">
      <c r="A177" s="214" t="s">
        <v>579</v>
      </c>
      <c r="B177" s="9" t="s">
        <v>418</v>
      </c>
      <c r="C177" s="272">
        <f>SUM(C84,C171,C169,C173:C174,C176)</f>
        <v>0</v>
      </c>
      <c r="D177" s="272">
        <f>SUM(D84,D171,D169,D173:D174,D176)</f>
        <v>0</v>
      </c>
      <c r="E177" s="272">
        <f>SUM(E169,E171,E173:E174,E176)</f>
        <v>0</v>
      </c>
      <c r="F177" s="272">
        <f>SUM(F84,F171,F169,F173:F174,F176)</f>
        <v>0</v>
      </c>
      <c r="G177" s="272">
        <f>SUM(G169,G171,G173:G174,G176)</f>
        <v>0</v>
      </c>
      <c r="H177" s="272">
        <f>SUM(H84,H171,H169,H173:H174,H176)</f>
        <v>0</v>
      </c>
      <c r="I177" s="272">
        <f>SUM(I84,I171,I169,I173:I174,I176)</f>
        <v>62631570</v>
      </c>
      <c r="J177" s="272">
        <f aca="true" t="shared" si="41" ref="J177:S177">SUM(J169,J171,J173:J174,J176)</f>
        <v>0</v>
      </c>
      <c r="K177" s="272">
        <f t="shared" si="41"/>
        <v>0</v>
      </c>
      <c r="L177" s="272">
        <f t="shared" si="41"/>
        <v>0</v>
      </c>
      <c r="M177" s="272">
        <f t="shared" si="41"/>
        <v>0</v>
      </c>
      <c r="N177" s="272">
        <f t="shared" si="41"/>
        <v>0</v>
      </c>
      <c r="O177" s="272">
        <f>SUM(O84,O171,O169,O173:O174,O176)</f>
        <v>0</v>
      </c>
      <c r="P177" s="272">
        <f>SUM(P84,P171,P169,P173:P174,P176)</f>
        <v>0</v>
      </c>
      <c r="Q177" s="272">
        <f t="shared" si="41"/>
        <v>0</v>
      </c>
      <c r="R177" s="272">
        <f t="shared" si="41"/>
        <v>0</v>
      </c>
      <c r="S177" s="273">
        <f t="shared" si="41"/>
        <v>0</v>
      </c>
    </row>
    <row r="178" spans="1:19" ht="31.5" customHeight="1" hidden="1">
      <c r="A178" s="15" t="s">
        <v>419</v>
      </c>
      <c r="B178" s="8" t="s">
        <v>420</v>
      </c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73">
        <f aca="true" t="shared" si="42" ref="S178:S188">SUM(C178:R178)</f>
        <v>0</v>
      </c>
    </row>
    <row r="179" spans="1:19" ht="15" hidden="1">
      <c r="A179" s="13" t="s">
        <v>63</v>
      </c>
      <c r="B179" s="5" t="s">
        <v>421</v>
      </c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3">
        <f t="shared" si="42"/>
        <v>0</v>
      </c>
    </row>
    <row r="180" spans="1:19" ht="15" hidden="1">
      <c r="A180" s="13" t="s">
        <v>64</v>
      </c>
      <c r="B180" s="5" t="s">
        <v>421</v>
      </c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3">
        <f t="shared" si="42"/>
        <v>0</v>
      </c>
    </row>
    <row r="181" spans="1:19" ht="15" hidden="1">
      <c r="A181" s="13" t="s">
        <v>72</v>
      </c>
      <c r="B181" s="5" t="s">
        <v>421</v>
      </c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3">
        <f t="shared" si="42"/>
        <v>0</v>
      </c>
    </row>
    <row r="182" spans="1:19" ht="15" hidden="1">
      <c r="A182" s="5" t="s">
        <v>71</v>
      </c>
      <c r="B182" s="5" t="s">
        <v>421</v>
      </c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3">
        <f t="shared" si="42"/>
        <v>0</v>
      </c>
    </row>
    <row r="183" spans="1:19" ht="30">
      <c r="A183" s="5" t="s">
        <v>70</v>
      </c>
      <c r="B183" s="5" t="s">
        <v>421</v>
      </c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3">
        <f t="shared" si="42"/>
        <v>0</v>
      </c>
    </row>
    <row r="184" spans="1:19" ht="30">
      <c r="A184" s="5" t="s">
        <v>69</v>
      </c>
      <c r="B184" s="5" t="s">
        <v>421</v>
      </c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3">
        <f t="shared" si="42"/>
        <v>0</v>
      </c>
    </row>
    <row r="185" spans="1:19" ht="15">
      <c r="A185" s="13" t="s">
        <v>68</v>
      </c>
      <c r="B185" s="5" t="s">
        <v>421</v>
      </c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3">
        <f t="shared" si="42"/>
        <v>0</v>
      </c>
    </row>
    <row r="186" spans="1:19" ht="15">
      <c r="A186" s="13" t="s">
        <v>73</v>
      </c>
      <c r="B186" s="5" t="s">
        <v>421</v>
      </c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3">
        <f t="shared" si="42"/>
        <v>0</v>
      </c>
    </row>
    <row r="187" spans="1:19" ht="15">
      <c r="A187" s="13" t="s">
        <v>65</v>
      </c>
      <c r="B187" s="5" t="s">
        <v>421</v>
      </c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273">
        <f t="shared" si="42"/>
        <v>0</v>
      </c>
    </row>
    <row r="188" spans="1:19" ht="15">
      <c r="A188" s="13" t="s">
        <v>66</v>
      </c>
      <c r="B188" s="5" t="s">
        <v>421</v>
      </c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3">
        <f t="shared" si="42"/>
        <v>0</v>
      </c>
    </row>
    <row r="189" spans="1:19" ht="25.5">
      <c r="A189" s="7" t="s">
        <v>593</v>
      </c>
      <c r="B189" s="8" t="s">
        <v>421</v>
      </c>
      <c r="C189" s="272">
        <f aca="true" t="shared" si="43" ref="C189:I189">SUM(C179:C188)</f>
        <v>0</v>
      </c>
      <c r="D189" s="272">
        <f t="shared" si="43"/>
        <v>0</v>
      </c>
      <c r="E189" s="272">
        <f t="shared" si="43"/>
        <v>0</v>
      </c>
      <c r="F189" s="272">
        <f t="shared" si="43"/>
        <v>0</v>
      </c>
      <c r="G189" s="272">
        <f t="shared" si="43"/>
        <v>0</v>
      </c>
      <c r="H189" s="272">
        <f t="shared" si="43"/>
        <v>0</v>
      </c>
      <c r="I189" s="272">
        <f t="shared" si="43"/>
        <v>0</v>
      </c>
      <c r="J189" s="272">
        <f aca="true" t="shared" si="44" ref="J189:S189">SUM(J179:J188)</f>
        <v>0</v>
      </c>
      <c r="K189" s="272">
        <f t="shared" si="44"/>
        <v>0</v>
      </c>
      <c r="L189" s="272">
        <f t="shared" si="44"/>
        <v>0</v>
      </c>
      <c r="M189" s="272">
        <f t="shared" si="44"/>
        <v>0</v>
      </c>
      <c r="N189" s="272">
        <f t="shared" si="44"/>
        <v>0</v>
      </c>
      <c r="O189" s="272">
        <f>SUM(O179:O188)</f>
        <v>0</v>
      </c>
      <c r="P189" s="272">
        <f>SUM(P179:P188)</f>
        <v>0</v>
      </c>
      <c r="Q189" s="272">
        <f t="shared" si="44"/>
        <v>0</v>
      </c>
      <c r="R189" s="272">
        <f t="shared" si="44"/>
        <v>0</v>
      </c>
      <c r="S189" s="273">
        <f t="shared" si="44"/>
        <v>0</v>
      </c>
    </row>
    <row r="190" spans="1:19" ht="15">
      <c r="A190" s="13" t="s">
        <v>63</v>
      </c>
      <c r="B190" s="5" t="s">
        <v>869</v>
      </c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3">
        <f aca="true" t="shared" si="45" ref="S190:S199">SUM(C190:R190)</f>
        <v>0</v>
      </c>
    </row>
    <row r="191" spans="1:19" ht="15">
      <c r="A191" s="13" t="s">
        <v>64</v>
      </c>
      <c r="B191" s="5" t="s">
        <v>869</v>
      </c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3">
        <f t="shared" si="45"/>
        <v>0</v>
      </c>
    </row>
    <row r="192" spans="1:19" ht="15">
      <c r="A192" s="13" t="s">
        <v>72</v>
      </c>
      <c r="B192" s="5" t="s">
        <v>869</v>
      </c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3">
        <f t="shared" si="45"/>
        <v>0</v>
      </c>
    </row>
    <row r="193" spans="1:19" ht="15">
      <c r="A193" s="5" t="s">
        <v>71</v>
      </c>
      <c r="B193" s="5" t="s">
        <v>869</v>
      </c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3">
        <f t="shared" si="45"/>
        <v>0</v>
      </c>
    </row>
    <row r="194" spans="1:19" ht="30">
      <c r="A194" s="5" t="s">
        <v>70</v>
      </c>
      <c r="B194" s="5" t="s">
        <v>869</v>
      </c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3">
        <f t="shared" si="45"/>
        <v>0</v>
      </c>
    </row>
    <row r="195" spans="1:19" ht="30">
      <c r="A195" s="5" t="s">
        <v>69</v>
      </c>
      <c r="B195" s="5" t="s">
        <v>869</v>
      </c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3">
        <f t="shared" si="45"/>
        <v>0</v>
      </c>
    </row>
    <row r="196" spans="1:19" ht="15">
      <c r="A196" s="13" t="s">
        <v>68</v>
      </c>
      <c r="B196" s="5" t="s">
        <v>869</v>
      </c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3">
        <f t="shared" si="45"/>
        <v>0</v>
      </c>
    </row>
    <row r="197" spans="1:19" ht="15">
      <c r="A197" s="13" t="s">
        <v>67</v>
      </c>
      <c r="B197" s="5" t="s">
        <v>869</v>
      </c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3">
        <f t="shared" si="45"/>
        <v>0</v>
      </c>
    </row>
    <row r="198" spans="1:19" ht="15">
      <c r="A198" s="13" t="s">
        <v>65</v>
      </c>
      <c r="B198" s="5" t="s">
        <v>869</v>
      </c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3">
        <f t="shared" si="45"/>
        <v>0</v>
      </c>
    </row>
    <row r="199" spans="1:19" ht="15">
      <c r="A199" s="13" t="s">
        <v>66</v>
      </c>
      <c r="B199" s="5" t="s">
        <v>869</v>
      </c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3">
        <f t="shared" si="45"/>
        <v>0</v>
      </c>
    </row>
    <row r="200" spans="1:19" ht="15">
      <c r="A200" s="15" t="s">
        <v>594</v>
      </c>
      <c r="B200" s="8" t="s">
        <v>869</v>
      </c>
      <c r="C200" s="272">
        <f aca="true" t="shared" si="46" ref="C200:I200">SUM(C190:C199)</f>
        <v>0</v>
      </c>
      <c r="D200" s="272">
        <f t="shared" si="46"/>
        <v>0</v>
      </c>
      <c r="E200" s="272">
        <f t="shared" si="46"/>
        <v>0</v>
      </c>
      <c r="F200" s="272">
        <f t="shared" si="46"/>
        <v>0</v>
      </c>
      <c r="G200" s="272">
        <f t="shared" si="46"/>
        <v>0</v>
      </c>
      <c r="H200" s="272">
        <f t="shared" si="46"/>
        <v>0</v>
      </c>
      <c r="I200" s="272">
        <f t="shared" si="46"/>
        <v>0</v>
      </c>
      <c r="J200" s="272">
        <f aca="true" t="shared" si="47" ref="J200:S200">SUM(J190:J199)</f>
        <v>0</v>
      </c>
      <c r="K200" s="272">
        <f t="shared" si="47"/>
        <v>0</v>
      </c>
      <c r="L200" s="272">
        <f t="shared" si="47"/>
        <v>0</v>
      </c>
      <c r="M200" s="272">
        <f t="shared" si="47"/>
        <v>0</v>
      </c>
      <c r="N200" s="272">
        <f t="shared" si="47"/>
        <v>0</v>
      </c>
      <c r="O200" s="272">
        <f>SUM(O190:O199)</f>
        <v>0</v>
      </c>
      <c r="P200" s="272">
        <f>SUM(P190:P199)</f>
        <v>0</v>
      </c>
      <c r="Q200" s="272">
        <f t="shared" si="47"/>
        <v>0</v>
      </c>
      <c r="R200" s="272">
        <f t="shared" si="47"/>
        <v>0</v>
      </c>
      <c r="S200" s="273">
        <f t="shared" si="47"/>
        <v>0</v>
      </c>
    </row>
    <row r="201" spans="1:19" ht="15">
      <c r="A201" s="214" t="s">
        <v>580</v>
      </c>
      <c r="B201" s="9" t="s">
        <v>422</v>
      </c>
      <c r="C201" s="272">
        <f aca="true" t="shared" si="48" ref="C201:I201">SUM(C178,C200,C189)</f>
        <v>0</v>
      </c>
      <c r="D201" s="272">
        <f t="shared" si="48"/>
        <v>0</v>
      </c>
      <c r="E201" s="272">
        <f t="shared" si="48"/>
        <v>0</v>
      </c>
      <c r="F201" s="272">
        <f t="shared" si="48"/>
        <v>0</v>
      </c>
      <c r="G201" s="272">
        <f t="shared" si="48"/>
        <v>0</v>
      </c>
      <c r="H201" s="272">
        <f t="shared" si="48"/>
        <v>0</v>
      </c>
      <c r="I201" s="272">
        <f t="shared" si="48"/>
        <v>0</v>
      </c>
      <c r="J201" s="272">
        <f aca="true" t="shared" si="49" ref="J201:S201">SUM(J178,J200,J189)</f>
        <v>0</v>
      </c>
      <c r="K201" s="272">
        <f t="shared" si="49"/>
        <v>0</v>
      </c>
      <c r="L201" s="272">
        <f t="shared" si="49"/>
        <v>0</v>
      </c>
      <c r="M201" s="272">
        <f t="shared" si="49"/>
        <v>0</v>
      </c>
      <c r="N201" s="272">
        <f t="shared" si="49"/>
        <v>0</v>
      </c>
      <c r="O201" s="272">
        <f>SUM(O178,O200,O189)</f>
        <v>0</v>
      </c>
      <c r="P201" s="272">
        <f>SUM(P178,P200,P189)</f>
        <v>0</v>
      </c>
      <c r="Q201" s="272">
        <f t="shared" si="49"/>
        <v>0</v>
      </c>
      <c r="R201" s="272">
        <f t="shared" si="49"/>
        <v>0</v>
      </c>
      <c r="S201" s="273">
        <f t="shared" si="49"/>
        <v>0</v>
      </c>
    </row>
    <row r="202" spans="1:19" ht="25.5">
      <c r="A202" s="15" t="s">
        <v>423</v>
      </c>
      <c r="B202" s="8" t="s">
        <v>424</v>
      </c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3">
        <f aca="true" t="shared" si="50" ref="S202:S212">SUM(C202:R202)</f>
        <v>0</v>
      </c>
    </row>
    <row r="203" spans="1:19" ht="15">
      <c r="A203" s="13" t="s">
        <v>63</v>
      </c>
      <c r="B203" s="5" t="s">
        <v>425</v>
      </c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3">
        <f t="shared" si="50"/>
        <v>0</v>
      </c>
    </row>
    <row r="204" spans="1:19" ht="15">
      <c r="A204" s="13" t="s">
        <v>64</v>
      </c>
      <c r="B204" s="5" t="s">
        <v>425</v>
      </c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3">
        <f t="shared" si="50"/>
        <v>0</v>
      </c>
    </row>
    <row r="205" spans="1:19" ht="15">
      <c r="A205" s="13" t="s">
        <v>72</v>
      </c>
      <c r="B205" s="5" t="s">
        <v>838</v>
      </c>
      <c r="C205" s="272"/>
      <c r="D205" s="272"/>
      <c r="E205" s="272"/>
      <c r="F205" s="272"/>
      <c r="G205" s="272"/>
      <c r="H205" s="272"/>
      <c r="I205" s="272"/>
      <c r="J205" s="272">
        <v>0</v>
      </c>
      <c r="K205" s="272"/>
      <c r="L205" s="272"/>
      <c r="M205" s="272"/>
      <c r="N205" s="272"/>
      <c r="O205" s="272"/>
      <c r="P205" s="272"/>
      <c r="Q205" s="272"/>
      <c r="R205" s="272"/>
      <c r="S205" s="273">
        <f t="shared" si="50"/>
        <v>0</v>
      </c>
    </row>
    <row r="206" spans="1:19" ht="15" hidden="1">
      <c r="A206" s="5" t="s">
        <v>71</v>
      </c>
      <c r="B206" s="5" t="s">
        <v>425</v>
      </c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3">
        <f t="shared" si="50"/>
        <v>0</v>
      </c>
    </row>
    <row r="207" spans="1:19" ht="30" hidden="1">
      <c r="A207" s="5" t="s">
        <v>70</v>
      </c>
      <c r="B207" s="5" t="s">
        <v>425</v>
      </c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3">
        <f t="shared" si="50"/>
        <v>0</v>
      </c>
    </row>
    <row r="208" spans="1:19" ht="30" hidden="1">
      <c r="A208" s="5" t="s">
        <v>69</v>
      </c>
      <c r="B208" s="5" t="s">
        <v>425</v>
      </c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3">
        <f t="shared" si="50"/>
        <v>0</v>
      </c>
    </row>
    <row r="209" spans="1:19" ht="15" hidden="1">
      <c r="A209" s="13" t="s">
        <v>68</v>
      </c>
      <c r="B209" s="5" t="s">
        <v>425</v>
      </c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3">
        <f t="shared" si="50"/>
        <v>0</v>
      </c>
    </row>
    <row r="210" spans="1:19" ht="15" hidden="1">
      <c r="A210" s="13" t="s">
        <v>73</v>
      </c>
      <c r="B210" s="5" t="s">
        <v>425</v>
      </c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3">
        <f t="shared" si="50"/>
        <v>0</v>
      </c>
    </row>
    <row r="211" spans="1:19" ht="15" hidden="1">
      <c r="A211" s="13" t="s">
        <v>65</v>
      </c>
      <c r="B211" s="5" t="s">
        <v>425</v>
      </c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3">
        <f t="shared" si="50"/>
        <v>0</v>
      </c>
    </row>
    <row r="212" spans="1:19" ht="15" hidden="1">
      <c r="A212" s="13" t="s">
        <v>66</v>
      </c>
      <c r="B212" s="5" t="s">
        <v>425</v>
      </c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273">
        <f t="shared" si="50"/>
        <v>0</v>
      </c>
    </row>
    <row r="213" spans="1:19" ht="25.5">
      <c r="A213" s="7" t="s">
        <v>595</v>
      </c>
      <c r="B213" s="8" t="s">
        <v>838</v>
      </c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/>
      <c r="S213" s="273">
        <f>SUM(S203:S211)</f>
        <v>0</v>
      </c>
    </row>
    <row r="214" spans="1:19" ht="15">
      <c r="A214" s="13" t="s">
        <v>63</v>
      </c>
      <c r="B214" s="6" t="s">
        <v>867</v>
      </c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3">
        <f aca="true" t="shared" si="51" ref="S214:S223">SUM(C214:R214)</f>
        <v>0</v>
      </c>
    </row>
    <row r="215" spans="1:19" ht="0.75" customHeight="1">
      <c r="A215" s="13" t="s">
        <v>64</v>
      </c>
      <c r="B215" s="5" t="s">
        <v>426</v>
      </c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273">
        <f t="shared" si="51"/>
        <v>0</v>
      </c>
    </row>
    <row r="216" spans="1:19" ht="12" customHeight="1">
      <c r="A216" s="13" t="s">
        <v>72</v>
      </c>
      <c r="B216" s="5" t="s">
        <v>867</v>
      </c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  <c r="Q216" s="272"/>
      <c r="R216" s="272"/>
      <c r="S216" s="273">
        <f t="shared" si="51"/>
        <v>0</v>
      </c>
    </row>
    <row r="217" spans="1:19" ht="15" hidden="1">
      <c r="A217" s="5" t="s">
        <v>71</v>
      </c>
      <c r="B217" s="5" t="s">
        <v>426</v>
      </c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3">
        <f t="shared" si="51"/>
        <v>0</v>
      </c>
    </row>
    <row r="218" spans="1:19" ht="1.5" customHeight="1" hidden="1">
      <c r="A218" s="5" t="s">
        <v>70</v>
      </c>
      <c r="B218" s="5" t="s">
        <v>426</v>
      </c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3">
        <f t="shared" si="51"/>
        <v>0</v>
      </c>
    </row>
    <row r="219" spans="1:19" ht="3.75" customHeight="1" hidden="1">
      <c r="A219" s="5" t="s">
        <v>69</v>
      </c>
      <c r="B219" s="5" t="s">
        <v>426</v>
      </c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3">
        <f t="shared" si="51"/>
        <v>0</v>
      </c>
    </row>
    <row r="220" spans="1:19" ht="15">
      <c r="A220" s="13" t="s">
        <v>68</v>
      </c>
      <c r="B220" s="5" t="s">
        <v>867</v>
      </c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3">
        <f t="shared" si="51"/>
        <v>0</v>
      </c>
    </row>
    <row r="221" spans="1:19" ht="15">
      <c r="A221" s="13" t="s">
        <v>67</v>
      </c>
      <c r="B221" s="5" t="s">
        <v>867</v>
      </c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273">
        <f t="shared" si="51"/>
        <v>0</v>
      </c>
    </row>
    <row r="222" spans="1:19" ht="15">
      <c r="A222" s="13" t="s">
        <v>65</v>
      </c>
      <c r="B222" s="6" t="s">
        <v>867</v>
      </c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3">
        <f t="shared" si="51"/>
        <v>0</v>
      </c>
    </row>
    <row r="223" spans="1:19" ht="15">
      <c r="A223" s="13" t="s">
        <v>66</v>
      </c>
      <c r="B223" s="6" t="s">
        <v>867</v>
      </c>
      <c r="C223" s="272"/>
      <c r="D223" s="272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273">
        <f t="shared" si="51"/>
        <v>0</v>
      </c>
    </row>
    <row r="224" spans="1:19" ht="15">
      <c r="A224" s="15" t="s">
        <v>596</v>
      </c>
      <c r="B224" s="6" t="s">
        <v>867</v>
      </c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3">
        <f>SUM(S214:S223)</f>
        <v>0</v>
      </c>
    </row>
    <row r="225" spans="1:19" ht="15">
      <c r="A225" s="214" t="s">
        <v>582</v>
      </c>
      <c r="B225" s="9" t="s">
        <v>427</v>
      </c>
      <c r="C225" s="272">
        <f aca="true" t="shared" si="52" ref="C225:I225">SUM(C202,C224,C213)</f>
        <v>0</v>
      </c>
      <c r="D225" s="272">
        <f t="shared" si="52"/>
        <v>0</v>
      </c>
      <c r="E225" s="272">
        <f t="shared" si="52"/>
        <v>0</v>
      </c>
      <c r="F225" s="272">
        <f t="shared" si="52"/>
        <v>0</v>
      </c>
      <c r="G225" s="272">
        <f t="shared" si="52"/>
        <v>0</v>
      </c>
      <c r="H225" s="272">
        <f t="shared" si="52"/>
        <v>0</v>
      </c>
      <c r="I225" s="272">
        <f t="shared" si="52"/>
        <v>0</v>
      </c>
      <c r="J225" s="272">
        <f aca="true" t="shared" si="53" ref="J225:S225">SUM(J202,J224,J213)</f>
        <v>0</v>
      </c>
      <c r="K225" s="272">
        <f t="shared" si="53"/>
        <v>0</v>
      </c>
      <c r="L225" s="272">
        <f t="shared" si="53"/>
        <v>0</v>
      </c>
      <c r="M225" s="272">
        <f t="shared" si="53"/>
        <v>0</v>
      </c>
      <c r="N225" s="272">
        <f t="shared" si="53"/>
        <v>0</v>
      </c>
      <c r="O225" s="272">
        <f>SUM(O202,O224,O213)</f>
        <v>0</v>
      </c>
      <c r="P225" s="272">
        <f>SUM(P202,P224,P213)</f>
        <v>0</v>
      </c>
      <c r="Q225" s="272">
        <f t="shared" si="53"/>
        <v>0</v>
      </c>
      <c r="R225" s="272">
        <f t="shared" si="53"/>
        <v>0</v>
      </c>
      <c r="S225" s="273">
        <f t="shared" si="53"/>
        <v>0</v>
      </c>
    </row>
    <row r="226" spans="1:19" ht="15">
      <c r="A226" s="220" t="s">
        <v>581</v>
      </c>
      <c r="B226" s="221" t="s">
        <v>428</v>
      </c>
      <c r="C226" s="272">
        <f aca="true" t="shared" si="54" ref="C226:R226">SUM(C48,C142,C168,C201,C225,C177)</f>
        <v>0</v>
      </c>
      <c r="D226" s="272">
        <f t="shared" si="54"/>
        <v>152400</v>
      </c>
      <c r="E226" s="272">
        <f t="shared" si="54"/>
        <v>140000</v>
      </c>
      <c r="F226" s="272">
        <f t="shared" si="54"/>
        <v>318000</v>
      </c>
      <c r="G226" s="272">
        <f t="shared" si="54"/>
        <v>746782</v>
      </c>
      <c r="H226" s="272">
        <f t="shared" si="54"/>
        <v>25000</v>
      </c>
      <c r="I226" s="272">
        <f t="shared" si="54"/>
        <v>62631570</v>
      </c>
      <c r="J226" s="272">
        <f t="shared" si="54"/>
        <v>26492000</v>
      </c>
      <c r="K226" s="272">
        <f t="shared" si="54"/>
        <v>36900000</v>
      </c>
      <c r="L226" s="272">
        <f t="shared" si="54"/>
        <v>44417875</v>
      </c>
      <c r="M226" s="272">
        <f t="shared" si="54"/>
        <v>882580</v>
      </c>
      <c r="N226" s="272">
        <f t="shared" si="54"/>
        <v>711000</v>
      </c>
      <c r="O226" s="272">
        <f t="shared" si="54"/>
        <v>1208000</v>
      </c>
      <c r="P226" s="272">
        <f t="shared" si="54"/>
        <v>2317000</v>
      </c>
      <c r="Q226" s="272">
        <f t="shared" si="54"/>
        <v>5136000</v>
      </c>
      <c r="R226" s="272">
        <f t="shared" si="54"/>
        <v>51000</v>
      </c>
      <c r="S226" s="273">
        <f>SUM(S48,S84,S142,S168,S201,S225,S177)</f>
        <v>182129207</v>
      </c>
    </row>
    <row r="227" spans="1:19" ht="15.75">
      <c r="A227" s="222" t="s">
        <v>77</v>
      </c>
      <c r="B227" s="63"/>
      <c r="C227" s="272">
        <f aca="true" t="shared" si="55" ref="C227:S227">SUM(C48,C142,C168,C201,)</f>
        <v>0</v>
      </c>
      <c r="D227" s="272">
        <f t="shared" si="55"/>
        <v>152400</v>
      </c>
      <c r="E227" s="272">
        <f t="shared" si="55"/>
        <v>140000</v>
      </c>
      <c r="F227" s="272">
        <f t="shared" si="55"/>
        <v>318000</v>
      </c>
      <c r="G227" s="272">
        <f t="shared" si="55"/>
        <v>746782</v>
      </c>
      <c r="H227" s="272">
        <f t="shared" si="55"/>
        <v>25000</v>
      </c>
      <c r="I227" s="272">
        <f t="shared" si="55"/>
        <v>0</v>
      </c>
      <c r="J227" s="272">
        <f t="shared" si="55"/>
        <v>26492000</v>
      </c>
      <c r="K227" s="272">
        <f t="shared" si="55"/>
        <v>36900000</v>
      </c>
      <c r="L227" s="272">
        <f t="shared" si="55"/>
        <v>44417875</v>
      </c>
      <c r="M227" s="272">
        <f t="shared" si="55"/>
        <v>882580</v>
      </c>
      <c r="N227" s="272">
        <f t="shared" si="55"/>
        <v>711000</v>
      </c>
      <c r="O227" s="272">
        <f t="shared" si="55"/>
        <v>1208000</v>
      </c>
      <c r="P227" s="272">
        <f t="shared" si="55"/>
        <v>2317000</v>
      </c>
      <c r="Q227" s="272">
        <f t="shared" si="55"/>
        <v>5136000</v>
      </c>
      <c r="R227" s="272">
        <f t="shared" si="55"/>
        <v>51000</v>
      </c>
      <c r="S227" s="273">
        <f t="shared" si="55"/>
        <v>119497637</v>
      </c>
    </row>
    <row r="228" spans="1:19" ht="15.75">
      <c r="A228" s="222" t="s">
        <v>78</v>
      </c>
      <c r="B228" s="63"/>
      <c r="C228" s="272">
        <f aca="true" t="shared" si="56" ref="C228:S228">SUM(C84,C177,C225)</f>
        <v>0</v>
      </c>
      <c r="D228" s="272">
        <f t="shared" si="56"/>
        <v>0</v>
      </c>
      <c r="E228" s="272">
        <f t="shared" si="56"/>
        <v>0</v>
      </c>
      <c r="F228" s="272">
        <f t="shared" si="56"/>
        <v>0</v>
      </c>
      <c r="G228" s="272">
        <f t="shared" si="56"/>
        <v>0</v>
      </c>
      <c r="H228" s="272">
        <f t="shared" si="56"/>
        <v>0</v>
      </c>
      <c r="I228" s="272">
        <v>62631570</v>
      </c>
      <c r="J228" s="272">
        <f t="shared" si="56"/>
        <v>0</v>
      </c>
      <c r="K228" s="272">
        <f t="shared" si="56"/>
        <v>0</v>
      </c>
      <c r="L228" s="272">
        <f t="shared" si="56"/>
        <v>0</v>
      </c>
      <c r="M228" s="272">
        <f t="shared" si="56"/>
        <v>0</v>
      </c>
      <c r="N228" s="272">
        <f t="shared" si="56"/>
        <v>0</v>
      </c>
      <c r="O228" s="272">
        <f t="shared" si="56"/>
        <v>0</v>
      </c>
      <c r="P228" s="272">
        <f t="shared" si="56"/>
        <v>0</v>
      </c>
      <c r="Q228" s="272">
        <f t="shared" si="56"/>
        <v>0</v>
      </c>
      <c r="R228" s="272">
        <f t="shared" si="56"/>
        <v>0</v>
      </c>
      <c r="S228" s="273">
        <f t="shared" si="56"/>
        <v>62631570</v>
      </c>
    </row>
    <row r="229" spans="1:19" ht="15" hidden="1">
      <c r="A229" s="12" t="s">
        <v>563</v>
      </c>
      <c r="B229" s="5" t="s">
        <v>429</v>
      </c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3">
        <f>SUM(C229:R229)</f>
        <v>0</v>
      </c>
    </row>
    <row r="230" spans="1:19" ht="15" hidden="1">
      <c r="A230" s="53" t="s">
        <v>311</v>
      </c>
      <c r="B230" s="53" t="s">
        <v>429</v>
      </c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3">
        <f>SUM(C230:R230)</f>
        <v>0</v>
      </c>
    </row>
    <row r="231" spans="1:19" ht="30" hidden="1">
      <c r="A231" s="12" t="s">
        <v>430</v>
      </c>
      <c r="B231" s="5" t="s">
        <v>431</v>
      </c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  <c r="Q231" s="272"/>
      <c r="R231" s="272"/>
      <c r="S231" s="273">
        <f>SUM(C231:R231)</f>
        <v>0</v>
      </c>
    </row>
    <row r="232" spans="1:19" ht="15" hidden="1">
      <c r="A232" s="12" t="s">
        <v>597</v>
      </c>
      <c r="B232" s="5" t="s">
        <v>432</v>
      </c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  <c r="Q232" s="272"/>
      <c r="R232" s="272"/>
      <c r="S232" s="273">
        <f>SUM(C232:R232)</f>
        <v>0</v>
      </c>
    </row>
    <row r="233" spans="1:19" ht="15" hidden="1">
      <c r="A233" s="53" t="s">
        <v>311</v>
      </c>
      <c r="B233" s="53" t="s">
        <v>432</v>
      </c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272"/>
      <c r="R233" s="272"/>
      <c r="S233" s="273">
        <f>SUM(C233:R233)</f>
        <v>0</v>
      </c>
    </row>
    <row r="234" spans="1:19" ht="15" hidden="1">
      <c r="A234" s="11" t="s">
        <v>583</v>
      </c>
      <c r="B234" s="7" t="s">
        <v>433</v>
      </c>
      <c r="C234" s="272">
        <f aca="true" t="shared" si="57" ref="C234:I234">SUM(C229,C231:C232)</f>
        <v>0</v>
      </c>
      <c r="D234" s="272">
        <f t="shared" si="57"/>
        <v>0</v>
      </c>
      <c r="E234" s="272">
        <f t="shared" si="57"/>
        <v>0</v>
      </c>
      <c r="F234" s="272">
        <f t="shared" si="57"/>
        <v>0</v>
      </c>
      <c r="G234" s="272">
        <f t="shared" si="57"/>
        <v>0</v>
      </c>
      <c r="H234" s="272">
        <f t="shared" si="57"/>
        <v>0</v>
      </c>
      <c r="I234" s="272">
        <f t="shared" si="57"/>
        <v>0</v>
      </c>
      <c r="J234" s="272">
        <f aca="true" t="shared" si="58" ref="J234:S234">SUM(J229,J231:J232)</f>
        <v>0</v>
      </c>
      <c r="K234" s="272">
        <f t="shared" si="58"/>
        <v>0</v>
      </c>
      <c r="L234" s="272">
        <f t="shared" si="58"/>
        <v>0</v>
      </c>
      <c r="M234" s="272">
        <f t="shared" si="58"/>
        <v>0</v>
      </c>
      <c r="N234" s="272">
        <f t="shared" si="58"/>
        <v>0</v>
      </c>
      <c r="O234" s="272">
        <f>SUM(O229,O231:O232)</f>
        <v>0</v>
      </c>
      <c r="P234" s="272">
        <f>SUM(P229,P231:P232)</f>
        <v>0</v>
      </c>
      <c r="Q234" s="272">
        <f t="shared" si="58"/>
        <v>0</v>
      </c>
      <c r="R234" s="272">
        <f t="shared" si="58"/>
        <v>0</v>
      </c>
      <c r="S234" s="273">
        <f t="shared" si="58"/>
        <v>0</v>
      </c>
    </row>
    <row r="235" spans="1:19" ht="30" hidden="1">
      <c r="A235" s="12" t="s">
        <v>598</v>
      </c>
      <c r="B235" s="5" t="s">
        <v>434</v>
      </c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2"/>
      <c r="P235" s="272"/>
      <c r="Q235" s="272"/>
      <c r="R235" s="272"/>
      <c r="S235" s="273">
        <f aca="true" t="shared" si="59" ref="S235:S240">SUM(C235:R235)</f>
        <v>0</v>
      </c>
    </row>
    <row r="236" spans="1:19" ht="15" hidden="1">
      <c r="A236" s="53" t="s">
        <v>319</v>
      </c>
      <c r="B236" s="53" t="s">
        <v>434</v>
      </c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O236" s="272"/>
      <c r="P236" s="272"/>
      <c r="Q236" s="272"/>
      <c r="R236" s="272"/>
      <c r="S236" s="273">
        <f t="shared" si="59"/>
        <v>0</v>
      </c>
    </row>
    <row r="237" spans="1:19" ht="15" hidden="1">
      <c r="A237" s="12" t="s">
        <v>435</v>
      </c>
      <c r="B237" s="5" t="s">
        <v>436</v>
      </c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  <c r="Q237" s="272"/>
      <c r="R237" s="272"/>
      <c r="S237" s="273">
        <f t="shared" si="59"/>
        <v>0</v>
      </c>
    </row>
    <row r="238" spans="1:19" ht="30" hidden="1">
      <c r="A238" s="13" t="s">
        <v>599</v>
      </c>
      <c r="B238" s="5" t="s">
        <v>437</v>
      </c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3">
        <f t="shared" si="59"/>
        <v>0</v>
      </c>
    </row>
    <row r="239" spans="1:19" ht="15" hidden="1">
      <c r="A239" s="53" t="s">
        <v>320</v>
      </c>
      <c r="B239" s="53" t="s">
        <v>437</v>
      </c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2"/>
      <c r="R239" s="272"/>
      <c r="S239" s="273">
        <f t="shared" si="59"/>
        <v>0</v>
      </c>
    </row>
    <row r="240" spans="1:19" ht="15" hidden="1">
      <c r="A240" s="12" t="s">
        <v>438</v>
      </c>
      <c r="B240" s="5" t="s">
        <v>439</v>
      </c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  <c r="Q240" s="272"/>
      <c r="R240" s="272"/>
      <c r="S240" s="273">
        <f t="shared" si="59"/>
        <v>0</v>
      </c>
    </row>
    <row r="241" spans="1:19" ht="15" hidden="1">
      <c r="A241" s="11" t="s">
        <v>584</v>
      </c>
      <c r="B241" s="7" t="s">
        <v>440</v>
      </c>
      <c r="C241" s="272">
        <f aca="true" t="shared" si="60" ref="C241:I241">SUM(C235,C237:C238,C240)</f>
        <v>0</v>
      </c>
      <c r="D241" s="272">
        <f t="shared" si="60"/>
        <v>0</v>
      </c>
      <c r="E241" s="272">
        <f t="shared" si="60"/>
        <v>0</v>
      </c>
      <c r="F241" s="272">
        <f t="shared" si="60"/>
        <v>0</v>
      </c>
      <c r="G241" s="272">
        <f t="shared" si="60"/>
        <v>0</v>
      </c>
      <c r="H241" s="272">
        <f t="shared" si="60"/>
        <v>0</v>
      </c>
      <c r="I241" s="272">
        <f t="shared" si="60"/>
        <v>0</v>
      </c>
      <c r="J241" s="272">
        <f aca="true" t="shared" si="61" ref="J241:S241">SUM(J235,J237:J238,J240)</f>
        <v>0</v>
      </c>
      <c r="K241" s="272">
        <f t="shared" si="61"/>
        <v>0</v>
      </c>
      <c r="L241" s="272">
        <f t="shared" si="61"/>
        <v>0</v>
      </c>
      <c r="M241" s="272">
        <f t="shared" si="61"/>
        <v>0</v>
      </c>
      <c r="N241" s="272">
        <f t="shared" si="61"/>
        <v>0</v>
      </c>
      <c r="O241" s="272">
        <f>SUM(O235,O237:O238,O240)</f>
        <v>0</v>
      </c>
      <c r="P241" s="272">
        <f>SUM(P235,P237:P238,P240)</f>
        <v>0</v>
      </c>
      <c r="Q241" s="272">
        <f t="shared" si="61"/>
        <v>0</v>
      </c>
      <c r="R241" s="272">
        <f t="shared" si="61"/>
        <v>0</v>
      </c>
      <c r="S241" s="273">
        <f t="shared" si="61"/>
        <v>0</v>
      </c>
    </row>
    <row r="242" spans="1:19" ht="15">
      <c r="A242" s="5" t="s">
        <v>866</v>
      </c>
      <c r="B242" s="5" t="s">
        <v>441</v>
      </c>
      <c r="C242" s="272">
        <v>168037245</v>
      </c>
      <c r="D242" s="272">
        <v>0</v>
      </c>
      <c r="E242" s="272">
        <v>0</v>
      </c>
      <c r="F242" s="272">
        <v>0</v>
      </c>
      <c r="G242" s="272">
        <v>0</v>
      </c>
      <c r="H242" s="272">
        <v>0</v>
      </c>
      <c r="I242" s="272">
        <v>0</v>
      </c>
      <c r="J242" s="272"/>
      <c r="K242" s="272"/>
      <c r="L242" s="272"/>
      <c r="M242" s="272"/>
      <c r="N242" s="272">
        <v>0</v>
      </c>
      <c r="O242" s="272">
        <v>0</v>
      </c>
      <c r="P242" s="272">
        <v>0</v>
      </c>
      <c r="Q242" s="272">
        <v>0</v>
      </c>
      <c r="R242" s="272"/>
      <c r="S242" s="273">
        <f>SUM(C242:R242)</f>
        <v>168037245</v>
      </c>
    </row>
    <row r="243" spans="1:19" ht="30" hidden="1">
      <c r="A243" s="5" t="s">
        <v>76</v>
      </c>
      <c r="B243" s="5" t="s">
        <v>441</v>
      </c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  <c r="Q243" s="272"/>
      <c r="R243" s="272"/>
      <c r="S243" s="273">
        <f>SUM(C243:R243)</f>
        <v>0</v>
      </c>
    </row>
    <row r="244" spans="1:19" ht="30" hidden="1">
      <c r="A244" s="5" t="s">
        <v>74</v>
      </c>
      <c r="B244" s="5" t="s">
        <v>442</v>
      </c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3">
        <f>SUM(C244:R244)</f>
        <v>0</v>
      </c>
    </row>
    <row r="245" spans="1:19" ht="30" hidden="1">
      <c r="A245" s="5" t="s">
        <v>75</v>
      </c>
      <c r="B245" s="5" t="s">
        <v>442</v>
      </c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  <c r="Q245" s="272"/>
      <c r="R245" s="272"/>
      <c r="S245" s="273">
        <f>SUM(C245:R245)</f>
        <v>0</v>
      </c>
    </row>
    <row r="246" spans="1:19" ht="15">
      <c r="A246" s="7" t="s">
        <v>585</v>
      </c>
      <c r="B246" s="7" t="s">
        <v>443</v>
      </c>
      <c r="C246" s="272">
        <f aca="true" t="shared" si="62" ref="C246:I246">SUM(C242:C245)</f>
        <v>168037245</v>
      </c>
      <c r="D246" s="272">
        <f t="shared" si="62"/>
        <v>0</v>
      </c>
      <c r="E246" s="272">
        <f t="shared" si="62"/>
        <v>0</v>
      </c>
      <c r="F246" s="272">
        <f t="shared" si="62"/>
        <v>0</v>
      </c>
      <c r="G246" s="272">
        <f t="shared" si="62"/>
        <v>0</v>
      </c>
      <c r="H246" s="272">
        <f t="shared" si="62"/>
        <v>0</v>
      </c>
      <c r="I246" s="272">
        <f t="shared" si="62"/>
        <v>0</v>
      </c>
      <c r="J246" s="272">
        <f aca="true" t="shared" si="63" ref="J246:S246">SUM(J242:J245)</f>
        <v>0</v>
      </c>
      <c r="K246" s="272">
        <f t="shared" si="63"/>
        <v>0</v>
      </c>
      <c r="L246" s="272">
        <f t="shared" si="63"/>
        <v>0</v>
      </c>
      <c r="M246" s="272">
        <f t="shared" si="63"/>
        <v>0</v>
      </c>
      <c r="N246" s="272">
        <f t="shared" si="63"/>
        <v>0</v>
      </c>
      <c r="O246" s="272">
        <f>SUM(O242:O245)</f>
        <v>0</v>
      </c>
      <c r="P246" s="272">
        <f>SUM(P242:P245)</f>
        <v>0</v>
      </c>
      <c r="Q246" s="272">
        <f t="shared" si="63"/>
        <v>0</v>
      </c>
      <c r="R246" s="272">
        <f t="shared" si="63"/>
        <v>0</v>
      </c>
      <c r="S246" s="273">
        <f t="shared" si="63"/>
        <v>168037245</v>
      </c>
    </row>
    <row r="247" spans="1:19" ht="15" hidden="1">
      <c r="A247" s="11" t="s">
        <v>444</v>
      </c>
      <c r="B247" s="7" t="s">
        <v>445</v>
      </c>
      <c r="C247" s="272"/>
      <c r="D247" s="272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  <c r="Q247" s="272"/>
      <c r="R247" s="272"/>
      <c r="S247" s="273">
        <f aca="true" t="shared" si="64" ref="S247:S252">SUM(C247:R247)</f>
        <v>0</v>
      </c>
    </row>
    <row r="248" spans="1:19" ht="25.5" hidden="1">
      <c r="A248" s="11" t="s">
        <v>446</v>
      </c>
      <c r="B248" s="7" t="s">
        <v>447</v>
      </c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3">
        <f t="shared" si="64"/>
        <v>0</v>
      </c>
    </row>
    <row r="249" spans="1:19" ht="15" hidden="1">
      <c r="A249" s="11" t="s">
        <v>448</v>
      </c>
      <c r="B249" s="7" t="s">
        <v>449</v>
      </c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  <c r="Q249" s="272"/>
      <c r="R249" s="272"/>
      <c r="S249" s="273">
        <f t="shared" si="64"/>
        <v>0</v>
      </c>
    </row>
    <row r="250" spans="1:19" ht="15" hidden="1">
      <c r="A250" s="11" t="s">
        <v>450</v>
      </c>
      <c r="B250" s="7" t="s">
        <v>451</v>
      </c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  <c r="Q250" s="272"/>
      <c r="R250" s="272"/>
      <c r="S250" s="273">
        <f t="shared" si="64"/>
        <v>0</v>
      </c>
    </row>
    <row r="251" spans="1:19" ht="25.5" hidden="1">
      <c r="A251" s="11" t="s">
        <v>125</v>
      </c>
      <c r="B251" s="7" t="s">
        <v>452</v>
      </c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  <c r="R251" s="272"/>
      <c r="S251" s="273">
        <f t="shared" si="64"/>
        <v>0</v>
      </c>
    </row>
    <row r="252" spans="1:19" ht="15" hidden="1">
      <c r="A252" s="15" t="s">
        <v>453</v>
      </c>
      <c r="B252" s="7" t="s">
        <v>452</v>
      </c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3">
        <f t="shared" si="64"/>
        <v>0</v>
      </c>
    </row>
    <row r="253" spans="1:19" ht="15">
      <c r="A253" s="223" t="s">
        <v>586</v>
      </c>
      <c r="B253" s="38" t="s">
        <v>454</v>
      </c>
      <c r="C253" s="272">
        <f aca="true" t="shared" si="65" ref="C253:I253">SUM(C234,C241,C246:C251)</f>
        <v>168037245</v>
      </c>
      <c r="D253" s="272">
        <f t="shared" si="65"/>
        <v>0</v>
      </c>
      <c r="E253" s="272">
        <f t="shared" si="65"/>
        <v>0</v>
      </c>
      <c r="F253" s="272">
        <f t="shared" si="65"/>
        <v>0</v>
      </c>
      <c r="G253" s="272">
        <f t="shared" si="65"/>
        <v>0</v>
      </c>
      <c r="H253" s="272">
        <f t="shared" si="65"/>
        <v>0</v>
      </c>
      <c r="I253" s="272">
        <f t="shared" si="65"/>
        <v>0</v>
      </c>
      <c r="J253" s="272">
        <f aca="true" t="shared" si="66" ref="J253:S253">SUM(J234,J241,J246:J251)</f>
        <v>0</v>
      </c>
      <c r="K253" s="272">
        <f t="shared" si="66"/>
        <v>0</v>
      </c>
      <c r="L253" s="272">
        <f t="shared" si="66"/>
        <v>0</v>
      </c>
      <c r="M253" s="272">
        <f t="shared" si="66"/>
        <v>0</v>
      </c>
      <c r="N253" s="272">
        <f t="shared" si="66"/>
        <v>0</v>
      </c>
      <c r="O253" s="272">
        <f>SUM(O234,O241,O246:O251)</f>
        <v>0</v>
      </c>
      <c r="P253" s="272">
        <f>SUM(P234,P241,P246:P251)</f>
        <v>0</v>
      </c>
      <c r="Q253" s="272">
        <f t="shared" si="66"/>
        <v>0</v>
      </c>
      <c r="R253" s="272">
        <f t="shared" si="66"/>
        <v>0</v>
      </c>
      <c r="S253" s="273">
        <f t="shared" si="66"/>
        <v>168037245</v>
      </c>
    </row>
    <row r="254" spans="1:19" ht="30" hidden="1">
      <c r="A254" s="12" t="s">
        <v>455</v>
      </c>
      <c r="B254" s="5" t="s">
        <v>456</v>
      </c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272"/>
      <c r="R254" s="272"/>
      <c r="S254" s="273">
        <f aca="true" t="shared" si="67" ref="S254:S260">SUM(C254:R254)</f>
        <v>0</v>
      </c>
    </row>
    <row r="255" spans="1:19" ht="30" hidden="1">
      <c r="A255" s="13" t="s">
        <v>457</v>
      </c>
      <c r="B255" s="5" t="s">
        <v>458</v>
      </c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272"/>
      <c r="R255" s="272"/>
      <c r="S255" s="273">
        <f t="shared" si="67"/>
        <v>0</v>
      </c>
    </row>
    <row r="256" spans="1:19" ht="15" hidden="1">
      <c r="A256" s="12" t="s">
        <v>459</v>
      </c>
      <c r="B256" s="5" t="s">
        <v>460</v>
      </c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3">
        <f t="shared" si="67"/>
        <v>0</v>
      </c>
    </row>
    <row r="257" spans="1:19" ht="15" hidden="1">
      <c r="A257" s="12" t="s">
        <v>568</v>
      </c>
      <c r="B257" s="5" t="s">
        <v>461</v>
      </c>
      <c r="C257" s="272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272"/>
      <c r="R257" s="272"/>
      <c r="S257" s="273">
        <f t="shared" si="67"/>
        <v>0</v>
      </c>
    </row>
    <row r="258" spans="1:19" ht="15" hidden="1">
      <c r="A258" s="53" t="s">
        <v>345</v>
      </c>
      <c r="B258" s="53" t="s">
        <v>461</v>
      </c>
      <c r="C258" s="272"/>
      <c r="D258" s="272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272"/>
      <c r="R258" s="272"/>
      <c r="S258" s="273">
        <f t="shared" si="67"/>
        <v>0</v>
      </c>
    </row>
    <row r="259" spans="1:19" ht="15" hidden="1">
      <c r="A259" s="53" t="s">
        <v>346</v>
      </c>
      <c r="B259" s="53" t="s">
        <v>461</v>
      </c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2"/>
      <c r="R259" s="272"/>
      <c r="S259" s="273">
        <f t="shared" si="67"/>
        <v>0</v>
      </c>
    </row>
    <row r="260" spans="1:19" ht="15" hidden="1">
      <c r="A260" s="54" t="s">
        <v>347</v>
      </c>
      <c r="B260" s="54" t="s">
        <v>461</v>
      </c>
      <c r="C260" s="272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272"/>
      <c r="R260" s="272"/>
      <c r="S260" s="273">
        <f t="shared" si="67"/>
        <v>0</v>
      </c>
    </row>
    <row r="261" spans="1:19" ht="15" hidden="1">
      <c r="A261" s="223" t="s">
        <v>587</v>
      </c>
      <c r="B261" s="38" t="s">
        <v>462</v>
      </c>
      <c r="C261" s="272">
        <f aca="true" t="shared" si="68" ref="C261:I261">SUM(C254:C257)</f>
        <v>0</v>
      </c>
      <c r="D261" s="272">
        <f t="shared" si="68"/>
        <v>0</v>
      </c>
      <c r="E261" s="272">
        <f t="shared" si="68"/>
        <v>0</v>
      </c>
      <c r="F261" s="272">
        <f t="shared" si="68"/>
        <v>0</v>
      </c>
      <c r="G261" s="272">
        <f t="shared" si="68"/>
        <v>0</v>
      </c>
      <c r="H261" s="272">
        <f t="shared" si="68"/>
        <v>0</v>
      </c>
      <c r="I261" s="272">
        <f t="shared" si="68"/>
        <v>0</v>
      </c>
      <c r="J261" s="272">
        <f aca="true" t="shared" si="69" ref="J261:S261">SUM(J254:J257)</f>
        <v>0</v>
      </c>
      <c r="K261" s="272">
        <f t="shared" si="69"/>
        <v>0</v>
      </c>
      <c r="L261" s="272">
        <f t="shared" si="69"/>
        <v>0</v>
      </c>
      <c r="M261" s="272">
        <f t="shared" si="69"/>
        <v>0</v>
      </c>
      <c r="N261" s="272">
        <f t="shared" si="69"/>
        <v>0</v>
      </c>
      <c r="O261" s="272">
        <f>SUM(O254:O257)</f>
        <v>0</v>
      </c>
      <c r="P261" s="272">
        <f>SUM(P254:P257)</f>
        <v>0</v>
      </c>
      <c r="Q261" s="272">
        <f t="shared" si="69"/>
        <v>0</v>
      </c>
      <c r="R261" s="272">
        <f t="shared" si="69"/>
        <v>0</v>
      </c>
      <c r="S261" s="273">
        <f t="shared" si="69"/>
        <v>0</v>
      </c>
    </row>
    <row r="262" spans="1:19" ht="30" hidden="1">
      <c r="A262" s="49" t="s">
        <v>463</v>
      </c>
      <c r="B262" s="38" t="s">
        <v>464</v>
      </c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  <c r="Q262" s="272"/>
      <c r="R262" s="272"/>
      <c r="S262" s="273">
        <f>SUM(C262:R262)</f>
        <v>0</v>
      </c>
    </row>
    <row r="263" spans="1:19" ht="15.75">
      <c r="A263" s="224" t="s">
        <v>588</v>
      </c>
      <c r="B263" s="40" t="s">
        <v>465</v>
      </c>
      <c r="C263" s="272">
        <f aca="true" t="shared" si="70" ref="C263:I263">SUM(C253,C261:C262)</f>
        <v>168037245</v>
      </c>
      <c r="D263" s="272">
        <f t="shared" si="70"/>
        <v>0</v>
      </c>
      <c r="E263" s="272">
        <f t="shared" si="70"/>
        <v>0</v>
      </c>
      <c r="F263" s="272">
        <f t="shared" si="70"/>
        <v>0</v>
      </c>
      <c r="G263" s="272">
        <f t="shared" si="70"/>
        <v>0</v>
      </c>
      <c r="H263" s="272">
        <f t="shared" si="70"/>
        <v>0</v>
      </c>
      <c r="I263" s="272">
        <f t="shared" si="70"/>
        <v>0</v>
      </c>
      <c r="J263" s="272">
        <f aca="true" t="shared" si="71" ref="J263:S263">SUM(J253,J261:J262)</f>
        <v>0</v>
      </c>
      <c r="K263" s="272">
        <f t="shared" si="71"/>
        <v>0</v>
      </c>
      <c r="L263" s="272">
        <f t="shared" si="71"/>
        <v>0</v>
      </c>
      <c r="M263" s="272">
        <f t="shared" si="71"/>
        <v>0</v>
      </c>
      <c r="N263" s="272">
        <f t="shared" si="71"/>
        <v>0</v>
      </c>
      <c r="O263" s="272">
        <f>SUM(O253,O261:O262)</f>
        <v>0</v>
      </c>
      <c r="P263" s="272">
        <f>SUM(P253,P261:P262)</f>
        <v>0</v>
      </c>
      <c r="Q263" s="272">
        <f t="shared" si="71"/>
        <v>0</v>
      </c>
      <c r="R263" s="272">
        <f t="shared" si="71"/>
        <v>0</v>
      </c>
      <c r="S263" s="273">
        <f t="shared" si="71"/>
        <v>168037245</v>
      </c>
    </row>
    <row r="264" spans="1:20" ht="15.75">
      <c r="A264" s="225" t="s">
        <v>600</v>
      </c>
      <c r="B264" s="162"/>
      <c r="C264" s="272">
        <f>SUM(C226,C253)</f>
        <v>168037245</v>
      </c>
      <c r="D264" s="272">
        <f>SUM(D226,D253)</f>
        <v>152400</v>
      </c>
      <c r="E264" s="272">
        <f>SUM(E226,E263)</f>
        <v>140000</v>
      </c>
      <c r="F264" s="272">
        <f>SUM(F226,F253)</f>
        <v>318000</v>
      </c>
      <c r="G264" s="272">
        <f>SUM(G226,G263)</f>
        <v>746782</v>
      </c>
      <c r="H264" s="272">
        <f>SUM(H226,H253)</f>
        <v>25000</v>
      </c>
      <c r="I264" s="272">
        <f>SUM(I226,I253)</f>
        <v>62631570</v>
      </c>
      <c r="J264" s="272">
        <f aca="true" t="shared" si="72" ref="J264:R264">SUM(J226,J263)</f>
        <v>26492000</v>
      </c>
      <c r="K264" s="272">
        <f t="shared" si="72"/>
        <v>36900000</v>
      </c>
      <c r="L264" s="272">
        <f t="shared" si="72"/>
        <v>44417875</v>
      </c>
      <c r="M264" s="272">
        <f t="shared" si="72"/>
        <v>882580</v>
      </c>
      <c r="N264" s="272">
        <f t="shared" si="72"/>
        <v>711000</v>
      </c>
      <c r="O264" s="272">
        <f>SUM(O226,O253)</f>
        <v>1208000</v>
      </c>
      <c r="P264" s="272">
        <f>SUM(P226,P253)</f>
        <v>2317000</v>
      </c>
      <c r="Q264" s="272">
        <f t="shared" si="72"/>
        <v>5136000</v>
      </c>
      <c r="R264" s="272">
        <f t="shared" si="72"/>
        <v>51000</v>
      </c>
      <c r="S264" s="273">
        <f>SUM(C264:R264)</f>
        <v>350166452</v>
      </c>
      <c r="T264" s="262"/>
    </row>
  </sheetData>
  <sheetProtection/>
  <mergeCells count="3">
    <mergeCell ref="A1:S1"/>
    <mergeCell ref="A2:S2"/>
    <mergeCell ref="R3:S3"/>
  </mergeCells>
  <printOptions/>
  <pageMargins left="0" right="0" top="0.3937007874015748" bottom="0" header="0.11811023622047245" footer="0.11811023622047245"/>
  <pageSetup fitToHeight="0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view="pageBreakPreview" zoomScale="60" zoomScalePageLayoutView="0" workbookViewId="0" topLeftCell="A1">
      <selection activeCell="F27" sqref="F27"/>
    </sheetView>
  </sheetViews>
  <sheetFormatPr defaultColWidth="9.140625" defaultRowHeight="15"/>
  <cols>
    <col min="1" max="1" width="86.28125" style="0" customWidth="1"/>
    <col min="2" max="2" width="27.57421875" style="0" customWidth="1"/>
  </cols>
  <sheetData>
    <row r="1" spans="1:2" ht="25.5" customHeight="1">
      <c r="A1" s="317" t="s">
        <v>910</v>
      </c>
      <c r="B1" s="318"/>
    </row>
    <row r="2" spans="1:2" ht="23.25" customHeight="1">
      <c r="A2" s="300" t="s">
        <v>25</v>
      </c>
      <c r="B2" s="329"/>
    </row>
    <row r="3" spans="1:2" ht="15">
      <c r="A3" s="1"/>
      <c r="B3" s="261" t="s">
        <v>878</v>
      </c>
    </row>
    <row r="4" ht="15">
      <c r="A4" s="1"/>
    </row>
    <row r="5" spans="1:2" ht="51" customHeight="1">
      <c r="A5" s="57" t="s">
        <v>24</v>
      </c>
      <c r="B5" s="57" t="s">
        <v>911</v>
      </c>
    </row>
    <row r="6" spans="1:2" ht="15" customHeight="1">
      <c r="A6" s="58" t="s">
        <v>601</v>
      </c>
      <c r="B6" s="59"/>
    </row>
    <row r="7" spans="1:2" ht="15" customHeight="1">
      <c r="A7" s="58" t="s">
        <v>602</v>
      </c>
      <c r="B7" s="59"/>
    </row>
    <row r="8" spans="1:2" ht="15" customHeight="1">
      <c r="A8" s="58" t="s">
        <v>0</v>
      </c>
      <c r="B8" s="59"/>
    </row>
    <row r="9" spans="1:2" ht="15" customHeight="1">
      <c r="A9" s="58" t="s">
        <v>1</v>
      </c>
      <c r="B9" s="59"/>
    </row>
    <row r="10" spans="1:2" ht="15" customHeight="1">
      <c r="A10" s="57" t="s">
        <v>19</v>
      </c>
      <c r="B10" s="59"/>
    </row>
    <row r="11" spans="1:2" ht="15" customHeight="1">
      <c r="A11" s="58" t="s">
        <v>2</v>
      </c>
      <c r="B11" s="93"/>
    </row>
    <row r="12" spans="1:2" ht="15" customHeight="1">
      <c r="A12" s="58" t="s">
        <v>3</v>
      </c>
      <c r="B12" s="93"/>
    </row>
    <row r="13" spans="1:2" ht="15" customHeight="1">
      <c r="A13" s="58" t="s">
        <v>4</v>
      </c>
      <c r="B13" s="59"/>
    </row>
    <row r="14" spans="1:2" ht="15" customHeight="1">
      <c r="A14" s="58" t="s">
        <v>5</v>
      </c>
      <c r="B14" s="93">
        <v>1</v>
      </c>
    </row>
    <row r="15" spans="1:2" ht="15" customHeight="1">
      <c r="A15" s="58" t="s">
        <v>6</v>
      </c>
      <c r="B15" s="93"/>
    </row>
    <row r="16" spans="1:2" ht="15" customHeight="1">
      <c r="A16" s="58" t="s">
        <v>7</v>
      </c>
      <c r="B16" s="93">
        <v>1</v>
      </c>
    </row>
    <row r="17" spans="1:2" ht="15" customHeight="1">
      <c r="A17" s="58" t="s">
        <v>655</v>
      </c>
      <c r="B17" s="93"/>
    </row>
    <row r="18" spans="1:2" ht="15" customHeight="1">
      <c r="A18" s="58" t="s">
        <v>656</v>
      </c>
      <c r="B18" s="93"/>
    </row>
    <row r="19" spans="1:2" ht="15" customHeight="1">
      <c r="A19" s="58" t="s">
        <v>8</v>
      </c>
      <c r="B19" s="93"/>
    </row>
    <row r="20" spans="1:2" ht="15" customHeight="1">
      <c r="A20" s="57" t="s">
        <v>20</v>
      </c>
      <c r="B20" s="94">
        <f>SUM(B11:B19)</f>
        <v>2</v>
      </c>
    </row>
    <row r="21" spans="1:2" s="155" customFormat="1" ht="35.25" customHeight="1">
      <c r="A21" s="58" t="s">
        <v>912</v>
      </c>
      <c r="B21" s="93">
        <v>1</v>
      </c>
    </row>
    <row r="22" spans="1:2" ht="31.5" customHeight="1">
      <c r="A22" s="58" t="s">
        <v>9</v>
      </c>
      <c r="B22" s="93">
        <v>3</v>
      </c>
    </row>
    <row r="23" spans="1:2" ht="15" customHeight="1">
      <c r="A23" s="58" t="s">
        <v>10</v>
      </c>
      <c r="B23" s="93"/>
    </row>
    <row r="24" spans="1:2" ht="15" customHeight="1">
      <c r="A24" s="58" t="s">
        <v>11</v>
      </c>
      <c r="B24" s="93">
        <v>1</v>
      </c>
    </row>
    <row r="25" spans="1:2" ht="15" customHeight="1">
      <c r="A25" s="57" t="s">
        <v>21</v>
      </c>
      <c r="B25" s="94">
        <f>SUM(B21:B24)</f>
        <v>5</v>
      </c>
    </row>
    <row r="26" spans="1:2" ht="15" customHeight="1">
      <c r="A26" s="58" t="s">
        <v>12</v>
      </c>
      <c r="B26" s="93">
        <v>1</v>
      </c>
    </row>
    <row r="27" spans="1:2" ht="15" customHeight="1">
      <c r="A27" s="58" t="s">
        <v>13</v>
      </c>
      <c r="B27" s="93">
        <v>3</v>
      </c>
    </row>
    <row r="28" spans="1:2" ht="15" customHeight="1">
      <c r="A28" s="58" t="s">
        <v>14</v>
      </c>
      <c r="B28" s="93">
        <v>1</v>
      </c>
    </row>
    <row r="29" spans="1:2" ht="15" customHeight="1">
      <c r="A29" s="57" t="s">
        <v>22</v>
      </c>
      <c r="B29" s="94">
        <v>5</v>
      </c>
    </row>
    <row r="30" spans="1:2" ht="37.5" customHeight="1">
      <c r="A30" s="57" t="s">
        <v>23</v>
      </c>
      <c r="B30" s="99">
        <v>12</v>
      </c>
    </row>
    <row r="31" spans="1:2" ht="15" customHeight="1">
      <c r="A31" s="58" t="s">
        <v>15</v>
      </c>
      <c r="B31" s="59"/>
    </row>
    <row r="32" spans="1:2" ht="15" customHeight="1">
      <c r="A32" s="58" t="s">
        <v>16</v>
      </c>
      <c r="B32" s="59"/>
    </row>
    <row r="33" spans="1:2" ht="15" customHeight="1">
      <c r="A33" s="58" t="s">
        <v>17</v>
      </c>
      <c r="B33" s="59"/>
    </row>
    <row r="34" spans="1:2" ht="15" customHeight="1">
      <c r="A34" s="58" t="s">
        <v>18</v>
      </c>
      <c r="B34" s="59"/>
    </row>
    <row r="35" spans="1:2" ht="26.25" customHeight="1">
      <c r="A35" s="57" t="s">
        <v>91</v>
      </c>
      <c r="B35" s="59"/>
    </row>
    <row r="36" spans="1:2" ht="15">
      <c r="A36" s="327"/>
      <c r="B36" s="328"/>
    </row>
    <row r="37" spans="1:2" ht="15">
      <c r="A37" s="328"/>
      <c r="B37" s="328"/>
    </row>
  </sheetData>
  <sheetProtection/>
  <mergeCells count="4">
    <mergeCell ref="A36:B36"/>
    <mergeCell ref="A37:B37"/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</cols>
  <sheetData>
    <row r="1" spans="1:3" ht="21.75" customHeight="1">
      <c r="A1" s="317" t="s">
        <v>924</v>
      </c>
      <c r="B1" s="318"/>
      <c r="C1" s="318"/>
    </row>
    <row r="2" spans="1:3" ht="26.25" customHeight="1">
      <c r="A2" s="320" t="s">
        <v>665</v>
      </c>
      <c r="B2" s="318"/>
      <c r="C2" s="318"/>
    </row>
    <row r="3" ht="15">
      <c r="C3" s="261" t="s">
        <v>879</v>
      </c>
    </row>
    <row r="4" spans="1:3" ht="26.25">
      <c r="A4" s="2" t="s">
        <v>172</v>
      </c>
      <c r="B4" s="3" t="s">
        <v>173</v>
      </c>
      <c r="C4" s="284" t="s">
        <v>911</v>
      </c>
    </row>
    <row r="5" spans="1:3" ht="15">
      <c r="A5" s="27"/>
      <c r="B5" s="27"/>
      <c r="C5" s="285"/>
    </row>
    <row r="6" spans="1:3" ht="18.75">
      <c r="A6" s="91"/>
      <c r="B6" s="27"/>
      <c r="C6" s="285"/>
    </row>
    <row r="7" spans="1:3" ht="15">
      <c r="A7" s="27"/>
      <c r="B7" s="27"/>
      <c r="C7" s="285"/>
    </row>
    <row r="8" spans="1:3" ht="15">
      <c r="A8" s="27"/>
      <c r="B8" s="27"/>
      <c r="C8" s="285"/>
    </row>
    <row r="9" spans="1:3" ht="15">
      <c r="A9" s="13" t="s">
        <v>275</v>
      </c>
      <c r="B9" s="6" t="s">
        <v>276</v>
      </c>
      <c r="C9" s="285">
        <v>0</v>
      </c>
    </row>
    <row r="10" spans="1:3" ht="15">
      <c r="A10" s="13"/>
      <c r="B10" s="6"/>
      <c r="C10" s="285"/>
    </row>
    <row r="11" spans="1:3" ht="15">
      <c r="A11" s="13"/>
      <c r="B11" s="6"/>
      <c r="C11" s="285"/>
    </row>
    <row r="12" spans="1:3" ht="15">
      <c r="A12" s="13"/>
      <c r="B12" s="6"/>
      <c r="C12" s="285"/>
    </row>
    <row r="13" spans="1:3" ht="15">
      <c r="A13" s="13"/>
      <c r="B13" s="6"/>
      <c r="C13" s="285"/>
    </row>
    <row r="14" spans="1:3" ht="15">
      <c r="A14" s="13" t="s">
        <v>481</v>
      </c>
      <c r="B14" s="6" t="s">
        <v>277</v>
      </c>
      <c r="C14" s="285">
        <v>126609720</v>
      </c>
    </row>
    <row r="15" spans="1:3" ht="15">
      <c r="A15" s="13"/>
      <c r="B15" s="6"/>
      <c r="C15" s="285"/>
    </row>
    <row r="16" spans="1:3" ht="15">
      <c r="A16" s="13"/>
      <c r="B16" s="6"/>
      <c r="C16" s="285"/>
    </row>
    <row r="17" spans="1:3" ht="15">
      <c r="A17" s="13"/>
      <c r="B17" s="6"/>
      <c r="C17" s="285"/>
    </row>
    <row r="18" spans="1:3" ht="15">
      <c r="A18" s="13"/>
      <c r="B18" s="6"/>
      <c r="C18" s="285"/>
    </row>
    <row r="19" spans="1:3" ht="15">
      <c r="A19" s="5" t="s">
        <v>278</v>
      </c>
      <c r="B19" s="6" t="s">
        <v>279</v>
      </c>
      <c r="C19" s="285">
        <v>1037000</v>
      </c>
    </row>
    <row r="20" spans="1:3" ht="15">
      <c r="A20" s="5"/>
      <c r="B20" s="6"/>
      <c r="C20" s="285"/>
    </row>
    <row r="21" spans="1:3" ht="15">
      <c r="A21" s="5"/>
      <c r="B21" s="6"/>
      <c r="C21" s="285"/>
    </row>
    <row r="22" spans="1:3" ht="15">
      <c r="A22" s="13" t="s">
        <v>280</v>
      </c>
      <c r="B22" s="6" t="s">
        <v>281</v>
      </c>
      <c r="C22" s="285">
        <v>3390000</v>
      </c>
    </row>
    <row r="23" spans="1:3" ht="15">
      <c r="A23" s="13"/>
      <c r="B23" s="6"/>
      <c r="C23" s="285"/>
    </row>
    <row r="24" spans="1:3" ht="15">
      <c r="A24" s="13"/>
      <c r="B24" s="6"/>
      <c r="C24" s="285"/>
    </row>
    <row r="25" spans="1:3" ht="15">
      <c r="A25" s="13" t="s">
        <v>282</v>
      </c>
      <c r="B25" s="6" t="s">
        <v>283</v>
      </c>
      <c r="C25" s="285"/>
    </row>
    <row r="26" spans="1:3" ht="15">
      <c r="A26" s="13"/>
      <c r="B26" s="6"/>
      <c r="C26" s="285">
        <v>0</v>
      </c>
    </row>
    <row r="27" spans="1:3" ht="15">
      <c r="A27" s="13"/>
      <c r="B27" s="6"/>
      <c r="C27" s="285"/>
    </row>
    <row r="28" spans="1:3" ht="15">
      <c r="A28" s="5" t="s">
        <v>284</v>
      </c>
      <c r="B28" s="6" t="s">
        <v>285</v>
      </c>
      <c r="C28" s="285">
        <v>0</v>
      </c>
    </row>
    <row r="29" spans="1:3" ht="15">
      <c r="A29" s="5" t="s">
        <v>286</v>
      </c>
      <c r="B29" s="6" t="s">
        <v>287</v>
      </c>
      <c r="C29" s="285">
        <v>2422000</v>
      </c>
    </row>
    <row r="30" spans="1:3" ht="15.75">
      <c r="A30" s="18" t="s">
        <v>482</v>
      </c>
      <c r="B30" s="9" t="s">
        <v>288</v>
      </c>
      <c r="C30" s="285">
        <f>SUM(C5:C29)</f>
        <v>133458720</v>
      </c>
    </row>
    <row r="31" spans="1:3" ht="15.75">
      <c r="A31" s="21"/>
      <c r="B31" s="8"/>
      <c r="C31" s="285"/>
    </row>
    <row r="32" spans="1:3" ht="15.75">
      <c r="A32" s="21"/>
      <c r="B32" s="8"/>
      <c r="C32" s="285"/>
    </row>
    <row r="33" spans="1:3" ht="15.75">
      <c r="A33" s="21"/>
      <c r="B33" s="8"/>
      <c r="C33" s="285"/>
    </row>
    <row r="34" spans="1:3" ht="15.75">
      <c r="A34" s="21"/>
      <c r="B34" s="8"/>
      <c r="C34" s="285"/>
    </row>
    <row r="35" spans="1:3" ht="15">
      <c r="A35" s="13" t="s">
        <v>289</v>
      </c>
      <c r="B35" s="6" t="s">
        <v>290</v>
      </c>
      <c r="C35" s="285">
        <v>1130000</v>
      </c>
    </row>
    <row r="36" spans="1:3" ht="15">
      <c r="A36" s="13"/>
      <c r="B36" s="6"/>
      <c r="C36" s="285"/>
    </row>
    <row r="37" spans="1:3" ht="15">
      <c r="A37" s="13"/>
      <c r="B37" s="6"/>
      <c r="C37" s="285"/>
    </row>
    <row r="38" spans="1:3" ht="15">
      <c r="A38" s="13"/>
      <c r="B38" s="6"/>
      <c r="C38" s="285"/>
    </row>
    <row r="39" spans="1:3" ht="15">
      <c r="A39" s="13"/>
      <c r="B39" s="6"/>
      <c r="C39" s="285"/>
    </row>
    <row r="40" spans="1:3" ht="15">
      <c r="A40" s="13" t="s">
        <v>291</v>
      </c>
      <c r="B40" s="6" t="s">
        <v>292</v>
      </c>
      <c r="C40" s="285">
        <v>300000</v>
      </c>
    </row>
    <row r="41" spans="1:3" ht="15">
      <c r="A41" s="13"/>
      <c r="B41" s="6"/>
      <c r="C41" s="285"/>
    </row>
    <row r="42" spans="1:3" ht="15">
      <c r="A42" s="13"/>
      <c r="B42" s="6"/>
      <c r="C42" s="285"/>
    </row>
    <row r="43" spans="1:3" ht="15">
      <c r="A43" s="13"/>
      <c r="B43" s="6"/>
      <c r="C43" s="285"/>
    </row>
    <row r="44" spans="1:3" ht="15">
      <c r="A44" s="13"/>
      <c r="B44" s="6"/>
      <c r="C44" s="285"/>
    </row>
    <row r="45" spans="1:3" ht="15">
      <c r="A45" s="13" t="s">
        <v>293</v>
      </c>
      <c r="B45" s="6" t="s">
        <v>294</v>
      </c>
      <c r="C45" s="285">
        <v>250000</v>
      </c>
    </row>
    <row r="46" spans="1:3" ht="15">
      <c r="A46" s="13" t="s">
        <v>295</v>
      </c>
      <c r="B46" s="6" t="s">
        <v>296</v>
      </c>
      <c r="C46" s="285">
        <v>454000</v>
      </c>
    </row>
    <row r="47" spans="1:3" ht="15.75">
      <c r="A47" s="18" t="s">
        <v>483</v>
      </c>
      <c r="B47" s="9" t="s">
        <v>297</v>
      </c>
      <c r="C47" s="285">
        <f>SUM(C35:C46)</f>
        <v>2134000</v>
      </c>
    </row>
    <row r="50" spans="1:3" ht="15">
      <c r="A50" s="4"/>
      <c r="B50" s="4"/>
      <c r="C50" s="4"/>
    </row>
    <row r="51" spans="1:3" ht="15">
      <c r="A51" s="4"/>
      <c r="B51" s="4"/>
      <c r="C51" s="4"/>
    </row>
    <row r="52" spans="1:3" ht="15">
      <c r="A52" s="4"/>
      <c r="B52" s="4"/>
      <c r="C52" s="4"/>
    </row>
    <row r="53" spans="1:3" ht="15">
      <c r="A53" s="4"/>
      <c r="B53" s="4"/>
      <c r="C53" s="4"/>
    </row>
    <row r="54" spans="1:3" ht="15">
      <c r="A54" s="4"/>
      <c r="B54" s="4"/>
      <c r="C54" s="4"/>
    </row>
    <row r="55" spans="1:3" ht="15">
      <c r="A55" s="4"/>
      <c r="B55" s="4"/>
      <c r="C55" s="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</cols>
  <sheetData>
    <row r="1" spans="1:3" ht="36.75" customHeight="1">
      <c r="A1" s="317" t="s">
        <v>925</v>
      </c>
      <c r="B1" s="318"/>
      <c r="C1" s="318"/>
    </row>
    <row r="2" spans="1:3" ht="23.25" customHeight="1">
      <c r="A2" s="320" t="s">
        <v>666</v>
      </c>
      <c r="B2" s="318"/>
      <c r="C2" s="318"/>
    </row>
    <row r="3" ht="18">
      <c r="A3" s="48"/>
    </row>
    <row r="4" spans="2:3" ht="15">
      <c r="B4" s="330" t="s">
        <v>885</v>
      </c>
      <c r="C4" s="330"/>
    </row>
    <row r="5" spans="1:3" ht="39">
      <c r="A5" s="2" t="s">
        <v>172</v>
      </c>
      <c r="B5" s="3" t="s">
        <v>173</v>
      </c>
      <c r="C5" s="90" t="s">
        <v>911</v>
      </c>
    </row>
    <row r="6" spans="1:3" ht="15">
      <c r="A6" s="27"/>
      <c r="B6" s="27"/>
      <c r="C6" s="285"/>
    </row>
    <row r="7" spans="1:3" ht="18.75">
      <c r="A7" s="91"/>
      <c r="B7" s="27"/>
      <c r="C7" s="285"/>
    </row>
    <row r="8" spans="1:3" ht="15">
      <c r="A8" s="27"/>
      <c r="B8" s="27"/>
      <c r="C8" s="285"/>
    </row>
    <row r="9" spans="1:3" ht="15">
      <c r="A9" s="27"/>
      <c r="B9" s="27"/>
      <c r="C9" s="285"/>
    </row>
    <row r="10" spans="1:3" ht="15.75">
      <c r="A10" s="15" t="s">
        <v>652</v>
      </c>
      <c r="B10" s="8" t="s">
        <v>651</v>
      </c>
      <c r="C10" s="293">
        <v>54627477</v>
      </c>
    </row>
    <row r="11" spans="1:3" ht="15">
      <c r="A11" s="15"/>
      <c r="B11" s="8"/>
      <c r="C11" s="285"/>
    </row>
    <row r="12" spans="1:3" ht="15">
      <c r="A12" s="15"/>
      <c r="B12" s="8"/>
      <c r="C12" s="285"/>
    </row>
    <row r="13" spans="1:3" ht="15">
      <c r="A13" s="15"/>
      <c r="B13" s="8"/>
      <c r="C13" s="285"/>
    </row>
    <row r="14" spans="1:3" ht="15">
      <c r="A14" s="15"/>
      <c r="B14" s="8"/>
      <c r="C14" s="285"/>
    </row>
    <row r="15" spans="1:3" ht="15.75">
      <c r="A15" s="15" t="s">
        <v>145</v>
      </c>
      <c r="B15" s="8" t="s">
        <v>651</v>
      </c>
      <c r="C15" s="294">
        <f>SUM(C6:C14)</f>
        <v>54627477</v>
      </c>
    </row>
    <row r="16" ht="15.75">
      <c r="C16" s="194"/>
    </row>
  </sheetData>
  <sheetProtection/>
  <mergeCells count="3">
    <mergeCell ref="A1:C1"/>
    <mergeCell ref="A2:C2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Anita</cp:lastModifiedBy>
  <cp:lastPrinted>2020-03-12T07:02:42Z</cp:lastPrinted>
  <dcterms:created xsi:type="dcterms:W3CDTF">2014-01-03T21:48:14Z</dcterms:created>
  <dcterms:modified xsi:type="dcterms:W3CDTF">2020-03-12T07:15:35Z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