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760" tabRatio="727" firstSheet="14" activeTab="22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sz.mell.  " sheetId="9" r:id="rId9"/>
    <sheet name="4.sz.mell." sheetId="10" r:id="rId10"/>
    <sheet name="5.sz.mell." sheetId="11" r:id="rId11"/>
    <sheet name="6.sz.mell." sheetId="12" r:id="rId12"/>
    <sheet name="7.sz.mell." sheetId="13" r:id="rId13"/>
    <sheet name="8. sz. mell. " sheetId="14" r:id="rId14"/>
    <sheet name="9.1. sz. mell" sheetId="15" r:id="rId15"/>
    <sheet name="9.1.1. sz. mell " sheetId="16" r:id="rId16"/>
    <sheet name="9.1.2. sz. mell " sheetId="17" r:id="rId17"/>
    <sheet name="9.1.3. sz. mell" sheetId="18" r:id="rId18"/>
    <sheet name="9.2. sz. mell" sheetId="19" r:id="rId19"/>
    <sheet name="9.2.1. sz. mell" sheetId="20" r:id="rId20"/>
    <sheet name="9.2.2. sz.  mell" sheetId="21" r:id="rId21"/>
    <sheet name="9.2.3. sz. mell" sheetId="22" r:id="rId22"/>
    <sheet name="9.3. sz. mell" sheetId="23" r:id="rId23"/>
    <sheet name="9.3.1. sz. mell" sheetId="24" r:id="rId24"/>
    <sheet name="9.3.2. sz. mell" sheetId="25" r:id="rId25"/>
    <sheet name="9.3.3. sz. mell" sheetId="26" r:id="rId26"/>
    <sheet name="9.4. sz. mell" sheetId="27" r:id="rId27"/>
    <sheet name="9.4.1. sz. mell " sheetId="28" r:id="rId28"/>
    <sheet name="9.4.2. sz. mell " sheetId="29" r:id="rId29"/>
    <sheet name="9.4.3. sz. mell " sheetId="30" r:id="rId30"/>
    <sheet name="10.sz.mell" sheetId="31" r:id="rId31"/>
  </sheets>
  <definedNames>
    <definedName name="_xlnm.Print_Titles" localSheetId="14">'9.1. sz. mell'!$1:$6</definedName>
    <definedName name="_xlnm.Print_Titles" localSheetId="15">'9.1.1. sz. mell '!$1:$6</definedName>
    <definedName name="_xlnm.Print_Titles" localSheetId="16">'9.1.2. sz. mell '!$1:$6</definedName>
    <definedName name="_xlnm.Print_Titles" localSheetId="17">'9.1.3. sz. mell'!$1:$6</definedName>
    <definedName name="_xlnm.Print_Titles" localSheetId="18">'9.2. sz. mell'!$1:$6</definedName>
    <definedName name="_xlnm.Print_Titles" localSheetId="19">'9.2.1. sz. mell'!$1:$6</definedName>
    <definedName name="_xlnm.Print_Titles" localSheetId="20">'9.2.2. sz.  mell'!$1:$6</definedName>
    <definedName name="_xlnm.Print_Titles" localSheetId="21">'9.2.3. sz. mell'!$1:$6</definedName>
    <definedName name="_xlnm.Print_Titles" localSheetId="22">'9.3. sz. mell'!$1:$6</definedName>
    <definedName name="_xlnm.Print_Titles" localSheetId="23">'9.3.1. sz. mell'!$1:$6</definedName>
    <definedName name="_xlnm.Print_Titles" localSheetId="24">'9.3.2. sz. mell'!$1:$6</definedName>
    <definedName name="_xlnm.Print_Titles" localSheetId="25">'9.3.3. sz. mell'!$1:$6</definedName>
    <definedName name="_xlnm.Print_Titles" localSheetId="26">'9.4. sz. mell'!$1:$6</definedName>
    <definedName name="_xlnm.Print_Titles" localSheetId="27">'9.4.1. sz. mell '!$1:$6</definedName>
    <definedName name="_xlnm.Print_Titles" localSheetId="28">'9.4.2. sz. mell '!$1:$6</definedName>
    <definedName name="_xlnm.Print_Titles" localSheetId="29">'9.4.3. sz. mell '!$1:$6</definedName>
    <definedName name="_xlnm.Print_Area" localSheetId="1">'1.1.sz.mell.'!$A$1:$C$159</definedName>
    <definedName name="_xlnm.Print_Area" localSheetId="2">'1.2.sz.mell.'!$A$1:$C$159</definedName>
    <definedName name="_xlnm.Print_Area" localSheetId="3">'1.3.sz.mell.'!$A$1:$C$159</definedName>
    <definedName name="_xlnm.Print_Area" localSheetId="4">'1.4.sz.mell.'!$A$1:$C$159</definedName>
  </definedNames>
  <calcPr fullCalcOnLoad="1"/>
</workbook>
</file>

<file path=xl/sharedStrings.xml><?xml version="1.0" encoding="utf-8"?>
<sst xmlns="http://schemas.openxmlformats.org/spreadsheetml/2006/main" count="4191" uniqueCount="527">
  <si>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</si>
  <si>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</si>
  <si>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</si>
  <si>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</si>
  <si>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Felhalmozási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</si>
  <si>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</si>
  <si>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</si>
  <si>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</si>
  <si>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</si>
  <si>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</si>
  <si>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</si>
  <si>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</si>
  <si>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</si>
  <si>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</si>
  <si>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</si>
  <si>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</si>
  <si>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</si>
  <si>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</si>
  <si>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</si>
  <si>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</si>
  <si>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</si>
  <si>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</si>
  <si>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</si>
  <si>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</si>
  <si>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</si>
  <si>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</si>
  <si>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</si>
  <si>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</si>
  <si>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</si>
  <si>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</si>
  <si>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</si>
  <si>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</si>
  <si>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</si>
  <si>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</si>
  <si>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</si>
  <si>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</si>
  <si>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</si>
  <si>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</si>
  <si>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</si>
  <si>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</si>
  <si>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</si>
  <si>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</si>
  <si>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</si>
  <si>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</si>
  <si>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</si>
  <si>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</si>
  <si>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</si>
  <si>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</si>
  <si>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</si>
  <si>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</si>
  <si>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</si>
  <si>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</si>
  <si>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</si>
  <si>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</si>
  <si>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</si>
  <si>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</si>
  <si>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</si>
  <si>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</si>
  <si>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</si>
  <si>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</si>
  <si>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</si>
  <si>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</si>
  <si>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</si>
  <si>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</si>
  <si>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</si>
  <si>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</si>
  <si>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</si>
  <si>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</si>
  <si>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</si>
  <si>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</si>
  <si>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</si>
  <si>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</si>
  <si>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</si>
  <si>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</si>
  <si>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</si>
  <si>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</si>
  <si>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</si>
  <si>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</si>
  <si>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</si>
  <si>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</si>
  <si>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</si>
  <si>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</si>
  <si>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</si>
  <si>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</si>
  <si>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</si>
  <si>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</si>
  <si>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</si>
  <si>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</si>
  <si>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</si>
  <si>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</si>
  <si>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</si>
  <si>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</si>
  <si>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</si>
  <si>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</si>
  <si>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</si>
  <si>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</si>
  <si>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</si>
  <si>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</si>
  <si>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</si>
  <si>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</si>
  <si>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</si>
  <si>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</si>
  <si>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</si>
  <si>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</si>
  <si>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</si>
  <si>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</si>
  <si>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</si>
  <si>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</si>
  <si>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</si>
  <si>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</si>
  <si>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</si>
  <si>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</si>
  <si>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</si>
  <si>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</si>
  <si>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</si>
  <si>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</si>
  <si>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</si>
  <si>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</si>
  <si>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</si>
  <si>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</si>
  <si>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</si>
  <si>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</si>
  <si>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</si>
  <si>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</si>
  <si>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</si>
  <si>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</si>
  <si>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</si>
  <si>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</si>
  <si>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</si>
  <si>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</si>
  <si>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</si>
  <si>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</si>
  <si>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</si>
  <si>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</si>
  <si>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</si>
  <si>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</si>
  <si>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</si>
  <si>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</si>
  <si>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</si>
  <si>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</si>
  <si>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</si>
  <si>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</si>
  <si>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</si>
  <si>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</si>
  <si>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</si>
  <si>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</si>
  <si>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</si>
  <si>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</si>
  <si>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</si>
  <si>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</si>
  <si>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</si>
  <si>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</si>
  <si>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</si>
  <si>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</si>
  <si>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Feladat megnevezése</t>
  </si>
  <si>
    <t>Költségvetési szerv megnevezése</t>
  </si>
  <si>
    <t>Száma</t>
  </si>
  <si>
    <t>Közfoglalkoztatottak létszáma (fő)</t>
  </si>
  <si>
    <t>Költségvetési szerv neve: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</si>
  <si>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</si>
  <si>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</si>
  <si>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</si>
  <si>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</si>
  <si>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</si>
  <si>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</si>
  <si>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</si>
  <si>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</si>
  <si>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</si>
  <si>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</si>
  <si>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</si>
  <si>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</si>
  <si>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</si>
  <si>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</si>
  <si>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</si>
  <si>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</si>
  <si>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</si>
  <si>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</si>
  <si>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</si>
  <si>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</si>
  <si>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</si>
  <si>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</si>
  <si>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</si>
  <si>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</si>
  <si>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</si>
  <si>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</si>
  <si>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</si>
  <si>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</si>
  <si>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</si>
  <si>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</si>
  <si>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</si>
  <si>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</si>
  <si>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</si>
  <si>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</si>
  <si>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</si>
  <si>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</si>
  <si>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</si>
  <si>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</si>
  <si>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</si>
  <si>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</si>
  <si>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</si>
  <si>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</si>
  <si>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</si>
  <si>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</si>
  <si>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</si>
  <si>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</si>
  <si>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</si>
  <si>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</si>
  <si>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</si>
  <si>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</si>
  <si>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</si>
  <si>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</si>
  <si>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</si>
  <si>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</si>
  <si>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</si>
  <si>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</si>
  <si>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</si>
  <si>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</si>
  <si>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</si>
  <si>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</si>
  <si>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</si>
  <si>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</si>
  <si>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</si>
  <si>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</si>
  <si>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</si>
  <si>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</si>
  <si>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</si>
  <si>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</si>
  <si>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</si>
  <si>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</si>
  <si>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</si>
  <si>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</si>
  <si>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</si>
  <si>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</si>
  <si>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</si>
  <si>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</si>
  <si>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</si>
  <si>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</si>
  <si>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</si>
  <si>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</si>
  <si>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</si>
  <si>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</si>
  <si>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</si>
  <si>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</si>
  <si>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</si>
  <si>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</si>
  <si>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</si>
  <si>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</si>
  <si>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</si>
  <si>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</si>
  <si>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</si>
  <si>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</si>
  <si>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</si>
  <si>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</si>
  <si>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</si>
  <si>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</si>
  <si>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</si>
  <si>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</si>
  <si>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</si>
  <si>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</si>
  <si>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</si>
  <si>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</si>
  <si>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</si>
  <si>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</si>
  <si>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</si>
  <si>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</si>
  <si>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</si>
  <si>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</si>
  <si>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</si>
  <si>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</si>
  <si>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</si>
  <si>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</si>
  <si>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</si>
  <si>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</si>
  <si>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</si>
  <si>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</si>
  <si>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</si>
  <si>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</si>
  <si>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</si>
  <si>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</si>
  <si>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</si>
  <si>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</si>
  <si>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</si>
  <si>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</si>
  <si>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</si>
  <si>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</si>
  <si>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</si>
  <si>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</si>
  <si>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</si>
  <si>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</si>
  <si>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</si>
  <si>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</si>
  <si>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</si>
  <si>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</si>
  <si>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</si>
  <si>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</si>
  <si>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</si>
  <si>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</si>
  <si>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</si>
  <si>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</si>
  <si>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</si>
  <si>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</si>
  <si>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</si>
  <si>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</si>
  <si>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</si>
  <si>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</si>
  <si>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</si>
  <si>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</si>
  <si>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</si>
  <si>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</si>
  <si>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</si>
  <si>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</si>
  <si>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</si>
  <si>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</si>
  <si>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</si>
  <si>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</si>
  <si>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</si>
  <si>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</si>
  <si>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</si>
  <si>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</si>
  <si>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</si>
  <si>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</si>
  <si>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</si>
  <si>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</si>
  <si>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</si>
  <si>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</si>
  <si>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</si>
  <si>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</si>
  <si>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</si>
  <si>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</si>
  <si>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</si>
  <si>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</si>
  <si>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</si>
  <si>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</si>
  <si>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</si>
  <si>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</si>
  <si>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</si>
  <si>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</si>
  <si>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</si>
  <si>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</si>
  <si>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</si>
  <si>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</si>
  <si>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</si>
  <si>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</si>
  <si>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</si>
  <si>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</si>
  <si>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</si>
  <si>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</si>
  <si>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</si>
  <si>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</si>
  <si>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</si>
  <si>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</si>
  <si>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</si>
  <si>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</si>
  <si>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</si>
  <si>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</si>
  <si>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</si>
  <si>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</si>
  <si>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</si>
  <si>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</si>
  <si>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</si>
  <si>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</si>
  <si>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</si>
  <si>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</si>
  <si>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</si>
  <si>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</si>
  <si>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</si>
  <si>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</si>
  <si>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</si>
  <si>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</si>
  <si>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</si>
  <si>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</si>
  <si>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</si>
  <si>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</si>
  <si>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</si>
  <si>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</si>
  <si>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</si>
  <si>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</si>
  <si>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</si>
  <si>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</si>
  <si>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</si>
  <si>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</si>
  <si>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</si>
  <si>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</si>
  <si>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</si>
  <si>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</si>
  <si>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</si>
  <si>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</si>
  <si>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</si>
  <si>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</si>
  <si>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>2015. évi előirányzat BEVÉTELEK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</si>
  <si>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</si>
  <si>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</si>
  <si>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</si>
  <si>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</si>
  <si>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</si>
  <si>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t>4.1.3.</t>
  </si>
  <si>
    <t>- Értékesítési és forgalmi adók (iparűzési adó)</t>
  </si>
  <si>
    <t>Helyi adók  (4.1.1.+...+4.1.3.)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</si>
  <si>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</si>
  <si>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</si>
  <si>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</si>
  <si>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</si>
  <si>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</si>
  <si>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</si>
  <si>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</si>
  <si>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</si>
  <si>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</si>
  <si>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</si>
  <si>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</si>
  <si>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</si>
  <si>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</si>
  <si>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</si>
  <si>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</si>
  <si>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</si>
  <si>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</si>
  <si>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</si>
  <si>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</si>
  <si>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</si>
  <si>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</si>
  <si>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</si>
  <si>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</si>
  <si>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</si>
  <si>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</si>
  <si>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</si>
  <si>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</si>
  <si>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</si>
  <si>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</si>
  <si>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</si>
  <si>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</si>
  <si>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</si>
  <si>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</si>
  <si>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</si>
  <si>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</si>
  <si>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</si>
  <si>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</si>
  <si>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</si>
  <si>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</si>
  <si>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</si>
  <si>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</si>
  <si>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</si>
  <si>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</si>
  <si>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</si>
  <si>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</si>
  <si>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</si>
  <si>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</si>
  <si>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</si>
  <si>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</si>
  <si>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</si>
  <si>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</si>
  <si>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</si>
  <si>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</si>
  <si>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</si>
  <si>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</si>
  <si>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</si>
  <si>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</si>
  <si>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</si>
  <si>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</si>
  <si>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</si>
  <si>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</si>
  <si>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</si>
  <si>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F=(B-D-E)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</si>
  <si>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</si>
  <si>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</si>
  <si>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</si>
  <si>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</si>
  <si>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</si>
  <si>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>Helyi adók  (4.1.1.+…+4.1.3.)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</si>
  <si>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</si>
  <si>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</si>
  <si>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</si>
  <si>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</si>
  <si>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</si>
  <si>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</si>
  <si>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</si>
  <si>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</si>
  <si>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</si>
  <si>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</si>
  <si>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</si>
  <si>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</si>
  <si>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</si>
  <si>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</si>
  <si>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</si>
  <si>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</si>
  <si>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</si>
  <si>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</si>
  <si>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</si>
  <si>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</si>
  <si>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</si>
  <si>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Államigazgatási feladatok bevételei, kiadása</t>
  </si>
  <si>
    <t>KIADÁSOK ÖSSZESEN: (1.+2.+3.)</t>
  </si>
  <si>
    <t>Államigazgatási feladatok bevételei, kiadásai</t>
  </si>
  <si>
    <t>Központi, irányító szervi támogatás</t>
  </si>
  <si>
    <t>Belföldi finanszírozás kiadásai (6.1. + … + 6.5.)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</si>
  <si>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</si>
  <si>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</si>
  <si>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</si>
  <si>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</si>
  <si>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</si>
  <si>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</si>
  <si>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2015</t>
  </si>
  <si>
    <t>Tésztaüzem felújítása</t>
  </si>
  <si>
    <t>Tiszaszőlősi Közös Önkormányzati Hivatal</t>
  </si>
  <si>
    <t>Tiszaszőlősi Cseperedő Óvoda</t>
  </si>
  <si>
    <t>Községi Könyvtár és Szabadidőközpont</t>
  </si>
  <si>
    <t>Tiszaszőlős Községi Önkormányzat</t>
  </si>
  <si>
    <t>70100073-11069069</t>
  </si>
  <si>
    <t>Tiszaszőlős Községi Önkormányzat adósságot keletkeztető ügyletekből és kezességvállalásokból fennálló kötelezettségei</t>
  </si>
  <si>
    <t>Tiszaszőlős Községi Önkormányzat saját bevételeinek részletezése az adósságot keletkeztető ügyletből származó tárgyévi fizetési kötelezettség megállapításához</t>
  </si>
  <si>
    <t>,,</t>
  </si>
  <si>
    <t xml:space="preserve">Tervdokumentációk készítése </t>
  </si>
  <si>
    <t>Állattelep vásárlása</t>
  </si>
  <si>
    <t>Utak építése</t>
  </si>
  <si>
    <t>Kisértékű tárgyi eszközök beszerzése (Önkormányzat)</t>
  </si>
  <si>
    <t>Kisértékű tárgyi eszközök beszerzése (Közös Hivatal)</t>
  </si>
  <si>
    <t>Kisértékű tárgyi eszközök beszerzése (Könyvtár)</t>
  </si>
  <si>
    <t>Kisértékű tárgyi eszközök beszerzése (Óvoda)</t>
  </si>
  <si>
    <t xml:space="preserve"> </t>
  </si>
  <si>
    <t xml:space="preserve">Tiszaszőlős, 2015. március 3. </t>
  </si>
  <si>
    <t>Víz- és szennyvízhálózat felújítása</t>
  </si>
  <si>
    <t>Hivatal tetőtér beépítése</t>
  </si>
  <si>
    <t>Víz- és szennyvízhálózat beruházása</t>
  </si>
  <si>
    <t>Ivóvízminőség-javítási program</t>
  </si>
  <si>
    <t>Kolumbárium</t>
  </si>
  <si>
    <t>Szociális bérlakások vásárlása</t>
  </si>
  <si>
    <t>EU-s projekt neve, azonosítója: Tiszaszőlős Község ivóvíz-minőségének javítása a derogáció keretében  KEOP-1.3.0/09-11-2013-0078</t>
  </si>
  <si>
    <t>2013-2015</t>
  </si>
  <si>
    <t>Éves eredeti kiadási előirányzat: 377.226 ezer Ft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</si>
</sst>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0&quot;.&quot;"/>
    <numFmt numFmtId="167" formatCode="#,##0\ &quot;Ft&quot;"/>
  </numFmts>
  <fonts count="65">
    <font>
      <sz val="10"/>
      <name val="Times New Roman CE"/>
      <family val="0"/>
    </font>
    <font>
      <sz val="11"/>
      <color indexed="8"/>
      <name val="Calibri"/>
      <family val="2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hair"/>
      <bottom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 style="thin"/>
      <right/>
      <top/>
      <bottom/>
    </border>
    <border>
      <left style="medium"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0" fillId="22" borderId="7" applyNumberFormat="0" applyFont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30" borderId="8" applyNumberFormat="0" applyAlignment="0" applyProtection="0"/>
    <xf numFmtId="0" fontId="5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>
      <alignment/>
      <protection/>
    </xf>
    <xf numFmtId="0" fontId="6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30" borderId="1" applyNumberFormat="0" applyAlignment="0" applyProtection="0"/>
    <xf numFmtId="9" fontId="0" fillId="0" borderId="0" applyFont="0" applyFill="0" applyBorder="0" applyAlignment="0" applyProtection="0"/>
  </cellStyleXfs>
  <cellXfs count="446">
    <xf numFmtId="0" fontId="0" fillId="0" borderId="0" xfId="0" applyAlignment="1">
      <alignment/>
    </xf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7" fillId="0" borderId="0" xfId="56" applyFont="1" applyFill="1" applyBorder="1" applyAlignment="1" applyProtection="1">
      <alignment horizontal="center" vertical="center" wrapText="1"/>
      <protection/>
    </xf>
    <xf numFmtId="0" fontId="7" fillId="0" borderId="0" xfId="56" applyFont="1" applyFill="1" applyBorder="1" applyAlignment="1" applyProtection="1">
      <alignment vertical="center" wrapText="1"/>
      <protection/>
    </xf>
    <xf numFmtId="0" fontId="17" fillId="0" borderId="10" xfId="56" applyFont="1" applyFill="1" applyBorder="1" applyAlignment="1" applyProtection="1">
      <alignment horizontal="left" vertical="center" wrapText="1" indent="1"/>
      <protection/>
    </xf>
    <xf numFmtId="0" fontId="17" fillId="0" borderId="11" xfId="56" applyFont="1" applyFill="1" applyBorder="1" applyAlignment="1" applyProtection="1">
      <alignment horizontal="left" vertical="center" wrapText="1" indent="1"/>
      <protection/>
    </xf>
    <xf numFmtId="0" fontId="17" fillId="0" borderId="12" xfId="56" applyFont="1" applyFill="1" applyBorder="1" applyAlignment="1" applyProtection="1">
      <alignment horizontal="left" vertical="center" wrapText="1" indent="1"/>
      <protection/>
    </xf>
    <xf numFmtId="0" fontId="17" fillId="0" borderId="13" xfId="56" applyFont="1" applyFill="1" applyBorder="1" applyAlignment="1" applyProtection="1">
      <alignment horizontal="left" vertical="center" wrapText="1" indent="1"/>
      <protection/>
    </xf>
    <xf numFmtId="0" fontId="17" fillId="0" borderId="14" xfId="56" applyFont="1" applyFill="1" applyBorder="1" applyAlignment="1" applyProtection="1">
      <alignment horizontal="left" vertical="center" wrapText="1" indent="1"/>
      <protection/>
    </xf>
    <xf numFmtId="0" fontId="17" fillId="0" borderId="15" xfId="56" applyFont="1" applyFill="1" applyBorder="1" applyAlignment="1" applyProtection="1">
      <alignment horizontal="left" vertical="center" wrapText="1" indent="1"/>
      <protection/>
    </xf>
    <xf numFmtId="49" fontId="17" fillId="0" borderId="16" xfId="56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6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6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6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6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6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6" applyFont="1" applyFill="1" applyBorder="1" applyAlignment="1" applyProtection="1">
      <alignment horizontal="left" vertical="center" wrapText="1" indent="1"/>
      <protection/>
    </xf>
    <xf numFmtId="0" fontId="15" fillId="0" borderId="22" xfId="56" applyFont="1" applyFill="1" applyBorder="1" applyAlignment="1" applyProtection="1">
      <alignment horizontal="left" vertical="center" wrapText="1" indent="1"/>
      <protection/>
    </xf>
    <xf numFmtId="0" fontId="15" fillId="0" borderId="23" xfId="56" applyFont="1" applyFill="1" applyBorder="1" applyAlignment="1" applyProtection="1">
      <alignment horizontal="left" vertical="center" wrapText="1" indent="1"/>
      <protection/>
    </xf>
    <xf numFmtId="0" fontId="15" fillId="0" borderId="24" xfId="56" applyFont="1" applyFill="1" applyBorder="1" applyAlignment="1" applyProtection="1">
      <alignment horizontal="left" vertical="center" wrapText="1" indent="1"/>
      <protection/>
    </xf>
    <xf numFmtId="0" fontId="8" fillId="0" borderId="22" xfId="56" applyFont="1" applyFill="1" applyBorder="1" applyAlignment="1" applyProtection="1">
      <alignment horizontal="center" vertical="center" wrapText="1"/>
      <protection/>
    </xf>
    <xf numFmtId="0" fontId="8" fillId="0" borderId="23" xfId="56" applyFont="1" applyFill="1" applyBorder="1" applyAlignment="1" applyProtection="1">
      <alignment horizontal="center" vertical="center" wrapText="1"/>
      <protection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6" applyFont="1" applyFill="1" applyBorder="1" applyAlignment="1" applyProtection="1">
      <alignment vertical="center" wrapText="1"/>
      <protection/>
    </xf>
    <xf numFmtId="0" fontId="15" fillId="0" borderId="25" xfId="56" applyFont="1" applyFill="1" applyBorder="1" applyAlignment="1" applyProtection="1">
      <alignment vertical="center" wrapText="1"/>
      <protection/>
    </xf>
    <xf numFmtId="0" fontId="15" fillId="0" borderId="22" xfId="56" applyFont="1" applyFill="1" applyBorder="1" applyAlignment="1" applyProtection="1">
      <alignment horizontal="center" vertical="center" wrapText="1"/>
      <protection/>
    </xf>
    <xf numFmtId="0" fontId="15" fillId="0" borderId="23" xfId="56" applyFont="1" applyFill="1" applyBorder="1" applyAlignment="1" applyProtection="1">
      <alignment horizontal="center" vertical="center" wrapText="1"/>
      <protection/>
    </xf>
    <xf numFmtId="0" fontId="15" fillId="0" borderId="26" xfId="56" applyFont="1" applyFill="1" applyBorder="1" applyAlignment="1" applyProtection="1">
      <alignment horizontal="center" vertical="center" wrapText="1"/>
      <protection/>
    </xf>
    <xf numFmtId="0" fontId="8" fillId="0" borderId="26" xfId="56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horizontal="right" wrapText="1"/>
      <protection/>
    </xf>
    <xf numFmtId="164" fontId="8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27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1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26" xfId="0" applyNumberFormat="1" applyFont="1" applyFill="1" applyBorder="1" applyAlignment="1" applyProtection="1">
      <alignment vertical="center" wrapText="1"/>
      <protection/>
    </xf>
    <xf numFmtId="164" fontId="4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30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31" xfId="0" applyNumberFormat="1" applyFont="1" applyFill="1" applyBorder="1" applyAlignment="1" applyProtection="1">
      <alignment vertical="center" wrapText="1"/>
      <protection/>
    </xf>
    <xf numFmtId="164" fontId="8" fillId="0" borderId="26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164" fontId="15" fillId="33" borderId="23" xfId="0" applyNumberFormat="1" applyFont="1" applyFill="1" applyBorder="1" applyAlignment="1" applyProtection="1">
      <alignment vertical="center" wrapText="1"/>
      <protection/>
    </xf>
    <xf numFmtId="164" fontId="8" fillId="33" borderId="23" xfId="0" applyNumberFormat="1" applyFont="1" applyFill="1" applyBorder="1" applyAlignment="1" applyProtection="1">
      <alignment vertical="center" wrapText="1"/>
      <protection/>
    </xf>
    <xf numFmtId="3" fontId="4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5" fillId="0" borderId="23" xfId="56" applyFont="1" applyFill="1" applyBorder="1" applyAlignment="1" applyProtection="1">
      <alignment horizontal="left" vertical="center" wrapText="1" indent="1"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6" applyFont="1" applyFill="1" applyBorder="1" applyAlignment="1" applyProtection="1">
      <alignment horizontal="lef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8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6" fillId="0" borderId="34" xfId="0" applyFont="1" applyFill="1" applyBorder="1" applyAlignment="1" applyProtection="1">
      <alignment horizontal="right"/>
      <protection/>
    </xf>
    <xf numFmtId="0" fontId="17" fillId="0" borderId="28" xfId="56" applyFont="1" applyFill="1" applyBorder="1" applyAlignment="1" applyProtection="1">
      <alignment horizontal="left" vertical="center" wrapText="1" indent="1"/>
      <protection/>
    </xf>
    <xf numFmtId="0" fontId="17" fillId="0" borderId="11" xfId="56" applyFont="1" applyFill="1" applyBorder="1" applyAlignment="1" applyProtection="1">
      <alignment horizontal="left" indent="6"/>
      <protection/>
    </xf>
    <xf numFmtId="0" fontId="17" fillId="0" borderId="11" xfId="56" applyFont="1" applyFill="1" applyBorder="1" applyAlignment="1" applyProtection="1">
      <alignment horizontal="left" vertical="center" wrapText="1" indent="6"/>
      <protection/>
    </xf>
    <xf numFmtId="0" fontId="17" fillId="0" borderId="15" xfId="56" applyFont="1" applyFill="1" applyBorder="1" applyAlignment="1" applyProtection="1">
      <alignment horizontal="left" vertical="center" wrapText="1" indent="6"/>
      <protection/>
    </xf>
    <xf numFmtId="0" fontId="17" fillId="0" borderId="35" xfId="56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2" fillId="0" borderId="0" xfId="56" applyFont="1" applyFill="1">
      <alignment/>
      <protection/>
    </xf>
    <xf numFmtId="164" fontId="5" fillId="0" borderId="0" xfId="56" applyNumberFormat="1" applyFont="1" applyFill="1" applyBorder="1" applyAlignment="1" applyProtection="1">
      <alignment horizontal="centerContinuous" vertical="center"/>
      <protection/>
    </xf>
    <xf numFmtId="0" fontId="0" fillId="0" borderId="17" xfId="56" applyFont="1" applyFill="1" applyBorder="1" applyAlignment="1">
      <alignment horizontal="center" vertical="center"/>
      <protection/>
    </xf>
    <xf numFmtId="0" fontId="0" fillId="0" borderId="18" xfId="56" applyFont="1" applyFill="1" applyBorder="1" applyAlignment="1">
      <alignment horizontal="center" vertical="center"/>
      <protection/>
    </xf>
    <xf numFmtId="0" fontId="0" fillId="0" borderId="22" xfId="56" applyFont="1" applyFill="1" applyBorder="1" applyAlignment="1">
      <alignment horizontal="center" vertical="center"/>
      <protection/>
    </xf>
    <xf numFmtId="0" fontId="0" fillId="0" borderId="23" xfId="56" applyFont="1" applyFill="1" applyBorder="1" applyAlignment="1">
      <alignment horizontal="center" vertical="center"/>
      <protection/>
    </xf>
    <xf numFmtId="0" fontId="0" fillId="0" borderId="26" xfId="56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 applyProtection="1">
      <alignment/>
      <protection/>
    </xf>
    <xf numFmtId="0" fontId="0" fillId="0" borderId="19" xfId="56" applyFont="1" applyFill="1" applyBorder="1" applyAlignment="1">
      <alignment horizontal="center" vertical="center"/>
      <protection/>
    </xf>
    <xf numFmtId="0" fontId="4" fillId="0" borderId="23" xfId="56" applyFont="1" applyFill="1" applyBorder="1">
      <alignment/>
      <protection/>
    </xf>
    <xf numFmtId="165" fontId="0" fillId="0" borderId="32" xfId="40" applyNumberFormat="1" applyFont="1" applyFill="1" applyBorder="1" applyAlignment="1">
      <alignment/>
    </xf>
    <xf numFmtId="165" fontId="0" fillId="0" borderId="30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27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12" xfId="56" applyFont="1" applyFill="1" applyBorder="1" applyProtection="1">
      <alignment/>
      <protection locked="0"/>
    </xf>
    <xf numFmtId="165" fontId="0" fillId="0" borderId="12" xfId="40" applyNumberFormat="1" applyFont="1" applyFill="1" applyBorder="1" applyAlignment="1" applyProtection="1">
      <alignment/>
      <protection locked="0"/>
    </xf>
    <xf numFmtId="0" fontId="0" fillId="0" borderId="11" xfId="56" applyFont="1" applyFill="1" applyBorder="1" applyProtection="1">
      <alignment/>
      <protection locked="0"/>
    </xf>
    <xf numFmtId="165" fontId="0" fillId="0" borderId="11" xfId="40" applyNumberFormat="1" applyFont="1" applyFill="1" applyBorder="1" applyAlignment="1" applyProtection="1">
      <alignment/>
      <protection locked="0"/>
    </xf>
    <xf numFmtId="0" fontId="0" fillId="0" borderId="15" xfId="56" applyFont="1" applyFill="1" applyBorder="1" applyProtection="1">
      <alignment/>
      <protection locked="0"/>
    </xf>
    <xf numFmtId="165" fontId="0" fillId="0" borderId="15" xfId="40" applyNumberFormat="1" applyFont="1" applyFill="1" applyBorder="1" applyAlignment="1" applyProtection="1">
      <alignment/>
      <protection locked="0"/>
    </xf>
    <xf numFmtId="0" fontId="15" fillId="0" borderId="20" xfId="56" applyFont="1" applyFill="1" applyBorder="1" applyAlignment="1" applyProtection="1">
      <alignment horizontal="center" vertical="center" wrapText="1"/>
      <protection/>
    </xf>
    <xf numFmtId="0" fontId="15" fillId="0" borderId="13" xfId="56" applyFont="1" applyFill="1" applyBorder="1" applyAlignment="1" applyProtection="1">
      <alignment horizontal="center" vertical="center" wrapText="1"/>
      <protection/>
    </xf>
    <xf numFmtId="0" fontId="15" fillId="0" borderId="36" xfId="56" applyFont="1" applyFill="1" applyBorder="1" applyAlignment="1" applyProtection="1">
      <alignment horizontal="center" vertical="center" wrapText="1"/>
      <protection/>
    </xf>
    <xf numFmtId="0" fontId="17" fillId="0" borderId="22" xfId="56" applyFont="1" applyFill="1" applyBorder="1" applyAlignment="1" applyProtection="1">
      <alignment horizontal="center" vertical="center"/>
      <protection/>
    </xf>
    <xf numFmtId="0" fontId="17" fillId="0" borderId="23" xfId="56" applyFont="1" applyFill="1" applyBorder="1" applyAlignment="1" applyProtection="1">
      <alignment horizontal="center" vertical="center"/>
      <protection/>
    </xf>
    <xf numFmtId="0" fontId="17" fillId="0" borderId="26" xfId="56" applyFont="1" applyFill="1" applyBorder="1" applyAlignment="1" applyProtection="1">
      <alignment horizontal="center" vertical="center"/>
      <protection/>
    </xf>
    <xf numFmtId="0" fontId="17" fillId="0" borderId="20" xfId="56" applyFont="1" applyFill="1" applyBorder="1" applyAlignment="1" applyProtection="1">
      <alignment horizontal="center" vertical="center"/>
      <protection/>
    </xf>
    <xf numFmtId="0" fontId="17" fillId="0" borderId="17" xfId="56" applyFont="1" applyFill="1" applyBorder="1" applyAlignment="1" applyProtection="1">
      <alignment horizontal="center" vertical="center"/>
      <protection/>
    </xf>
    <xf numFmtId="0" fontId="17" fillId="0" borderId="19" xfId="56" applyFont="1" applyFill="1" applyBorder="1" applyAlignment="1" applyProtection="1">
      <alignment horizontal="center" vertical="center"/>
      <protection/>
    </xf>
    <xf numFmtId="165" fontId="15" fillId="0" borderId="26" xfId="40" applyNumberFormat="1" applyFont="1" applyFill="1" applyBorder="1" applyAlignment="1" applyProtection="1">
      <alignment/>
      <protection/>
    </xf>
    <xf numFmtId="165" fontId="17" fillId="0" borderId="36" xfId="40" applyNumberFormat="1" applyFont="1" applyFill="1" applyBorder="1" applyAlignment="1" applyProtection="1">
      <alignment/>
      <protection locked="0"/>
    </xf>
    <xf numFmtId="165" fontId="17" fillId="0" borderId="30" xfId="40" applyNumberFormat="1" applyFont="1" applyFill="1" applyBorder="1" applyAlignment="1" applyProtection="1">
      <alignment/>
      <protection locked="0"/>
    </xf>
    <xf numFmtId="165" fontId="17" fillId="0" borderId="31" xfId="40" applyNumberFormat="1" applyFont="1" applyFill="1" applyBorder="1" applyAlignment="1" applyProtection="1">
      <alignment/>
      <protection locked="0"/>
    </xf>
    <xf numFmtId="0" fontId="17" fillId="0" borderId="13" xfId="56" applyFont="1" applyFill="1" applyBorder="1" applyProtection="1">
      <alignment/>
      <protection locked="0"/>
    </xf>
    <xf numFmtId="0" fontId="17" fillId="0" borderId="11" xfId="56" applyFont="1" applyFill="1" applyBorder="1" applyProtection="1">
      <alignment/>
      <protection locked="0"/>
    </xf>
    <xf numFmtId="0" fontId="17" fillId="0" borderId="15" xfId="56" applyFont="1" applyFill="1" applyBorder="1" applyProtection="1">
      <alignment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8" fillId="0" borderId="22" xfId="0" applyNumberFormat="1" applyFont="1" applyFill="1" applyBorder="1" applyAlignment="1" applyProtection="1">
      <alignment horizontal="center" vertical="center" wrapText="1"/>
      <protection/>
    </xf>
    <xf numFmtId="164" fontId="8" fillId="0" borderId="23" xfId="0" applyNumberFormat="1" applyFont="1" applyFill="1" applyBorder="1" applyAlignment="1" applyProtection="1">
      <alignment horizontal="center" vertical="center" wrapText="1"/>
      <protection/>
    </xf>
    <xf numFmtId="164" fontId="8" fillId="0" borderId="22" xfId="0" applyNumberFormat="1" applyFont="1" applyFill="1" applyBorder="1" applyAlignment="1" applyProtection="1">
      <alignment horizontal="left" vertical="center" wrapText="1"/>
      <protection/>
    </xf>
    <xf numFmtId="164" fontId="8" fillId="0" borderId="23" xfId="0" applyNumberFormat="1" applyFont="1" applyFill="1" applyBorder="1" applyAlignment="1" applyProtection="1">
      <alignment vertical="center" wrapText="1"/>
      <protection/>
    </xf>
    <xf numFmtId="0" fontId="8" fillId="0" borderId="22" xfId="0" applyFont="1" applyFill="1" applyBorder="1" applyAlignment="1" applyProtection="1">
      <alignment horizontal="center" vertical="center" wrapText="1"/>
      <protection/>
    </xf>
    <xf numFmtId="0" fontId="8" fillId="0" borderId="23" xfId="0" applyFont="1" applyFill="1" applyBorder="1" applyAlignment="1" applyProtection="1">
      <alignment horizontal="center" vertical="center" wrapText="1"/>
      <protection/>
    </xf>
    <xf numFmtId="0" fontId="8" fillId="0" borderId="26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8" fillId="0" borderId="24" xfId="0" applyFont="1" applyFill="1" applyBorder="1" applyAlignment="1" applyProtection="1">
      <alignment vertical="center"/>
      <protection/>
    </xf>
    <xf numFmtId="0" fontId="8" fillId="0" borderId="25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36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30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30" xfId="0" applyNumberFormat="1" applyFont="1" applyFill="1" applyBorder="1" applyAlignment="1" applyProtection="1">
      <alignment vertical="center"/>
      <protection/>
    </xf>
    <xf numFmtId="49" fontId="8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26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3" fillId="0" borderId="0" xfId="0" applyNumberFormat="1" applyFont="1" applyFill="1" applyAlignment="1" applyProtection="1">
      <alignment horizontal="left" vertical="center" wrapText="1"/>
      <protection/>
    </xf>
    <xf numFmtId="164" fontId="3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8" fillId="0" borderId="38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right"/>
      <protection/>
    </xf>
    <xf numFmtId="0" fontId="8" fillId="0" borderId="25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39" xfId="0" applyFont="1" applyFill="1" applyBorder="1" applyAlignment="1" applyProtection="1">
      <alignment horizontal="center" vertical="center" wrapText="1"/>
      <protection/>
    </xf>
    <xf numFmtId="0" fontId="8" fillId="0" borderId="40" xfId="0" applyFont="1" applyFill="1" applyBorder="1" applyAlignment="1" applyProtection="1">
      <alignment horizontal="center" vertical="center" wrapText="1"/>
      <protection/>
    </xf>
    <xf numFmtId="164" fontId="8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42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43" xfId="0" applyFont="1" applyFill="1" applyBorder="1" applyAlignment="1" applyProtection="1">
      <alignment horizontal="center" vertical="center" wrapText="1"/>
      <protection/>
    </xf>
    <xf numFmtId="0" fontId="8" fillId="0" borderId="44" xfId="0" applyFont="1" applyFill="1" applyBorder="1" applyAlignment="1" applyProtection="1">
      <alignment horizontal="center" vertical="center" wrapText="1"/>
      <protection/>
    </xf>
    <xf numFmtId="0" fontId="8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4" fillId="0" borderId="22" xfId="0" applyFont="1" applyFill="1" applyBorder="1" applyAlignment="1" applyProtection="1">
      <alignment horizontal="left" vertical="center"/>
      <protection/>
    </xf>
    <xf numFmtId="0" fontId="4" fillId="0" borderId="42" xfId="0" applyFont="1" applyFill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2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2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30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26" xfId="0" applyNumberFormat="1" applyFont="1" applyFill="1" applyBorder="1" applyAlignment="1" applyProtection="1">
      <alignment vertical="center"/>
      <protection/>
    </xf>
    <xf numFmtId="0" fontId="0" fillId="0" borderId="45" xfId="0" applyFill="1" applyBorder="1" applyAlignment="1" applyProtection="1">
      <alignment/>
      <protection/>
    </xf>
    <xf numFmtId="0" fontId="6" fillId="0" borderId="45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164" fontId="17" fillId="0" borderId="46" xfId="56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1" xfId="56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27" xfId="0" applyFont="1" applyBorder="1" applyAlignment="1" applyProtection="1">
      <alignment horizontal="left" vertical="center" wrapText="1" indent="1"/>
      <protection/>
    </xf>
    <xf numFmtId="164" fontId="15" fillId="0" borderId="37" xfId="56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56" applyNumberFormat="1" applyFont="1" applyFill="1" applyBorder="1" applyAlignment="1" applyProtection="1">
      <alignment horizontal="right" vertical="center" wrapText="1" indent="1"/>
      <protection/>
    </xf>
    <xf numFmtId="164" fontId="17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2" xfId="56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1" xfId="56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56" applyNumberFormat="1" applyFont="1" applyFill="1" applyBorder="1" applyAlignment="1" applyProtection="1">
      <alignment horizontal="right" vertical="center" wrapText="1" indent="1"/>
      <protection/>
    </xf>
    <xf numFmtId="164" fontId="7" fillId="0" borderId="0" xfId="56" applyNumberFormat="1" applyFont="1" applyFill="1" applyBorder="1" applyAlignment="1" applyProtection="1">
      <alignment horizontal="right" vertical="center" wrapText="1" indent="1"/>
      <protection/>
    </xf>
    <xf numFmtId="164" fontId="17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0" applyNumberFormat="1" applyFont="1" applyBorder="1" applyAlignment="1" applyProtection="1">
      <alignment horizontal="right" vertical="center" wrapText="1" indent="1"/>
      <protection/>
    </xf>
    <xf numFmtId="0" fontId="6" fillId="0" borderId="34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6" fillId="0" borderId="0" xfId="0" applyNumberFormat="1" applyFont="1" applyFill="1" applyAlignment="1" applyProtection="1">
      <alignment horizontal="right" vertical="center"/>
      <protection/>
    </xf>
    <xf numFmtId="164" fontId="8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8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8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49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50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1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4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3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4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54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55" xfId="40" applyNumberFormat="1" applyFont="1" applyFill="1" applyBorder="1" applyAlignment="1" applyProtection="1">
      <alignment/>
      <protection locked="0"/>
    </xf>
    <xf numFmtId="165" fontId="17" fillId="0" borderId="46" xfId="40" applyNumberFormat="1" applyFont="1" applyFill="1" applyBorder="1" applyAlignment="1" applyProtection="1">
      <alignment/>
      <protection locked="0"/>
    </xf>
    <xf numFmtId="165" fontId="17" fillId="0" borderId="41" xfId="40" applyNumberFormat="1" applyFont="1" applyFill="1" applyBorder="1" applyAlignment="1" applyProtection="1">
      <alignment/>
      <protection locked="0"/>
    </xf>
    <xf numFmtId="0" fontId="17" fillId="0" borderId="12" xfId="56" applyFont="1" applyFill="1" applyBorder="1" applyProtection="1">
      <alignment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0" fontId="8" fillId="0" borderId="35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 quotePrefix="1">
      <alignment horizontal="right" vertical="center" indent="1"/>
      <protection/>
    </xf>
    <xf numFmtId="0" fontId="8" fillId="0" borderId="37" xfId="0" applyFont="1" applyFill="1" applyBorder="1" applyAlignment="1" applyProtection="1">
      <alignment horizontal="right" vertical="center" wrapText="1" indent="1"/>
      <protection/>
    </xf>
    <xf numFmtId="164" fontId="8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4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54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8" fillId="0" borderId="36" xfId="0" applyNumberFormat="1" applyFont="1" applyFill="1" applyBorder="1" applyAlignment="1" applyProtection="1">
      <alignment horizontal="right" vertical="center"/>
      <protection/>
    </xf>
    <xf numFmtId="49" fontId="8" fillId="0" borderId="56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vertical="center" wrapText="1"/>
      <protection/>
    </xf>
    <xf numFmtId="0" fontId="20" fillId="0" borderId="28" xfId="0" applyFont="1" applyBorder="1" applyAlignment="1" applyProtection="1">
      <alignment horizontal="left" vertical="center" wrapText="1" indent="1"/>
      <protection/>
    </xf>
    <xf numFmtId="0" fontId="3" fillId="0" borderId="0" xfId="56" applyFont="1" applyFill="1" applyProtection="1">
      <alignment/>
      <protection/>
    </xf>
    <xf numFmtId="0" fontId="3" fillId="0" borderId="0" xfId="56" applyFont="1" applyFill="1" applyAlignment="1" applyProtection="1">
      <alignment horizontal="right" vertical="center" indent="1"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35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53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1" xfId="56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58" xfId="0" applyFont="1" applyFill="1" applyBorder="1" applyAlignment="1" applyProtection="1">
      <alignment horizontal="center" vertical="center" wrapText="1"/>
      <protection/>
    </xf>
    <xf numFmtId="0" fontId="8" fillId="0" borderId="43" xfId="0" applyFont="1" applyFill="1" applyBorder="1" applyAlignment="1" applyProtection="1">
      <alignment horizontal="center" vertical="center" wrapText="1"/>
      <protection/>
    </xf>
    <xf numFmtId="0" fontId="15" fillId="0" borderId="24" xfId="56" applyFont="1" applyFill="1" applyBorder="1" applyAlignment="1" applyProtection="1">
      <alignment horizontal="center" vertical="center" wrapText="1"/>
      <protection/>
    </xf>
    <xf numFmtId="0" fontId="15" fillId="0" borderId="25" xfId="56" applyFont="1" applyFill="1" applyBorder="1" applyAlignment="1" applyProtection="1">
      <alignment horizontal="center" vertical="center" wrapText="1"/>
      <protection/>
    </xf>
    <xf numFmtId="0" fontId="15" fillId="0" borderId="37" xfId="56" applyFont="1" applyFill="1" applyBorder="1" applyAlignment="1" applyProtection="1">
      <alignment horizontal="center" vertical="center" wrapText="1"/>
      <protection/>
    </xf>
    <xf numFmtId="164" fontId="17" fillId="0" borderId="32" xfId="56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6" applyFont="1" applyFill="1" applyBorder="1" applyAlignment="1" applyProtection="1">
      <alignment horizontal="left" vertical="center" wrapText="1" indent="6"/>
      <protection/>
    </xf>
    <xf numFmtId="0" fontId="3" fillId="0" borderId="0" xfId="56" applyFill="1" applyProtection="1">
      <alignment/>
      <protection/>
    </xf>
    <xf numFmtId="0" fontId="17" fillId="0" borderId="0" xfId="56" applyFont="1" applyFill="1" applyProtection="1">
      <alignment/>
      <protection/>
    </xf>
    <xf numFmtId="0" fontId="0" fillId="0" borderId="0" xfId="56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28" xfId="0" applyFont="1" applyBorder="1" applyAlignment="1" applyProtection="1">
      <alignment wrapText="1"/>
      <protection/>
    </xf>
    <xf numFmtId="0" fontId="3" fillId="0" borderId="0" xfId="56" applyFill="1" applyAlignment="1" applyProtection="1">
      <alignment/>
      <protection/>
    </xf>
    <xf numFmtId="164" fontId="20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6" applyFont="1" applyFill="1" applyProtection="1">
      <alignment/>
      <protection/>
    </xf>
    <xf numFmtId="0" fontId="7" fillId="0" borderId="0" xfId="56" applyFont="1" applyFill="1" applyProtection="1">
      <alignment/>
      <protection/>
    </xf>
    <xf numFmtId="0" fontId="3" fillId="0" borderId="0" xfId="56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7" fillId="0" borderId="18" xfId="56" applyNumberFormat="1" applyFont="1" applyFill="1" applyBorder="1" applyAlignment="1" applyProtection="1">
      <alignment horizontal="center" vertical="center" wrapText="1"/>
      <protection/>
    </xf>
    <xf numFmtId="49" fontId="17" fillId="0" borderId="17" xfId="56" applyNumberFormat="1" applyFont="1" applyFill="1" applyBorder="1" applyAlignment="1" applyProtection="1">
      <alignment horizontal="center" vertical="center" wrapText="1"/>
      <protection/>
    </xf>
    <xf numFmtId="49" fontId="17" fillId="0" borderId="19" xfId="56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27" xfId="0" applyFont="1" applyBorder="1" applyAlignment="1" applyProtection="1">
      <alignment horizontal="center" wrapText="1"/>
      <protection/>
    </xf>
    <xf numFmtId="49" fontId="17" fillId="0" borderId="20" xfId="56" applyNumberFormat="1" applyFont="1" applyFill="1" applyBorder="1" applyAlignment="1" applyProtection="1">
      <alignment horizontal="center" vertical="center" wrapText="1"/>
      <protection/>
    </xf>
    <xf numFmtId="49" fontId="17" fillId="0" borderId="16" xfId="56" applyNumberFormat="1" applyFont="1" applyFill="1" applyBorder="1" applyAlignment="1" applyProtection="1">
      <alignment horizontal="center" vertical="center" wrapText="1"/>
      <protection/>
    </xf>
    <xf numFmtId="49" fontId="17" fillId="0" borderId="21" xfId="56" applyNumberFormat="1" applyFont="1" applyFill="1" applyBorder="1" applyAlignment="1" applyProtection="1">
      <alignment horizontal="center" vertical="center" wrapText="1"/>
      <protection/>
    </xf>
    <xf numFmtId="0" fontId="22" fillId="0" borderId="27" xfId="0" applyFont="1" applyBorder="1" applyAlignment="1" applyProtection="1">
      <alignment horizontal="center" vertical="center" wrapText="1"/>
      <protection/>
    </xf>
    <xf numFmtId="0" fontId="8" fillId="0" borderId="38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6" applyFont="1" applyFill="1" applyBorder="1" applyAlignment="1" applyProtection="1">
      <alignment horizontal="left" vertical="center" wrapText="1" indent="1"/>
      <protection/>
    </xf>
    <xf numFmtId="0" fontId="17" fillId="0" borderId="11" xfId="56" applyFont="1" applyFill="1" applyBorder="1" applyAlignment="1" applyProtection="1">
      <alignment horizontal="left" vertical="center" wrapText="1" indent="1"/>
      <protection/>
    </xf>
    <xf numFmtId="0" fontId="26" fillId="0" borderId="0" xfId="0" applyFont="1" applyAlignment="1" applyProtection="1">
      <alignment horizontal="right" vertical="top"/>
      <protection/>
    </xf>
    <xf numFmtId="0" fontId="7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9" fillId="0" borderId="0" xfId="0" applyFont="1" applyFill="1" applyAlignment="1" applyProtection="1">
      <alignment vertical="center" wrapText="1"/>
      <protection/>
    </xf>
    <xf numFmtId="164" fontId="17" fillId="0" borderId="32" xfId="56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56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2" fillId="0" borderId="27" xfId="0" applyFont="1" applyBorder="1" applyAlignment="1" applyProtection="1">
      <alignment vertical="center" wrapText="1"/>
      <protection/>
    </xf>
    <xf numFmtId="0" fontId="4" fillId="0" borderId="22" xfId="56" applyFont="1" applyFill="1" applyBorder="1" applyAlignment="1">
      <alignment horizontal="center" vertical="center"/>
      <protection/>
    </xf>
    <xf numFmtId="165" fontId="4" fillId="0" borderId="23" xfId="56" applyNumberFormat="1" applyFont="1" applyFill="1" applyBorder="1">
      <alignment/>
      <protection/>
    </xf>
    <xf numFmtId="165" fontId="4" fillId="0" borderId="26" xfId="56" applyNumberFormat="1" applyFont="1" applyFill="1" applyBorder="1">
      <alignment/>
      <protection/>
    </xf>
    <xf numFmtId="0" fontId="5" fillId="0" borderId="0" xfId="56" applyFont="1" applyFill="1">
      <alignment/>
      <protection/>
    </xf>
    <xf numFmtId="0" fontId="15" fillId="0" borderId="22" xfId="56" applyFont="1" applyFill="1" applyBorder="1" applyAlignment="1" applyProtection="1">
      <alignment horizontal="center" vertical="center"/>
      <protection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166" fontId="4" fillId="0" borderId="15" xfId="56" applyNumberFormat="1" applyFont="1" applyFill="1" applyBorder="1" applyAlignment="1">
      <alignment horizontal="center" vertical="center" wrapText="1"/>
      <protection/>
    </xf>
    <xf numFmtId="0" fontId="21" fillId="0" borderId="11" xfId="0" applyFont="1" applyBorder="1" applyAlignment="1" applyProtection="1" quotePrefix="1">
      <alignment horizontal="left" wrapText="1" indent="1"/>
      <protection/>
    </xf>
    <xf numFmtId="0" fontId="21" fillId="0" borderId="15" xfId="0" applyFont="1" applyBorder="1" applyAlignment="1" applyProtection="1">
      <alignment vertical="center" wrapText="1"/>
      <protection/>
    </xf>
    <xf numFmtId="0" fontId="15" fillId="0" borderId="27" xfId="56" applyFont="1" applyFill="1" applyBorder="1" applyAlignment="1" applyProtection="1">
      <alignment horizontal="left" vertical="center" wrapText="1" indent="1"/>
      <protection/>
    </xf>
    <xf numFmtId="0" fontId="15" fillId="0" borderId="28" xfId="56" applyFont="1" applyFill="1" applyBorder="1" applyAlignment="1" applyProtection="1">
      <alignment vertical="center" wrapText="1"/>
      <protection/>
    </xf>
    <xf numFmtId="164" fontId="15" fillId="0" borderId="29" xfId="56" applyNumberFormat="1" applyFont="1" applyFill="1" applyBorder="1" applyAlignment="1" applyProtection="1">
      <alignment horizontal="right" vertical="center" wrapText="1" indent="1"/>
      <protection/>
    </xf>
    <xf numFmtId="0" fontId="17" fillId="0" borderId="35" xfId="56" applyFont="1" applyFill="1" applyBorder="1" applyAlignment="1" applyProtection="1">
      <alignment horizontal="left" vertical="center" wrapText="1" indent="7"/>
      <protection/>
    </xf>
    <xf numFmtId="164" fontId="22" fillId="0" borderId="26" xfId="0" applyNumberFormat="1" applyFont="1" applyBorder="1" applyAlignment="1" applyProtection="1">
      <alignment horizontal="right" vertical="center" wrapText="1" indent="1"/>
      <protection locked="0"/>
    </xf>
    <xf numFmtId="0" fontId="15" fillId="0" borderId="22" xfId="56" applyFont="1" applyFill="1" applyBorder="1" applyAlignment="1" applyProtection="1">
      <alignment horizontal="left" vertical="center" wrapTex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8" fillId="0" borderId="56" xfId="0" applyNumberFormat="1" applyFont="1" applyFill="1" applyBorder="1" applyAlignment="1" applyProtection="1">
      <alignment horizontal="right" vertical="center" indent="1"/>
      <protection/>
    </xf>
    <xf numFmtId="49" fontId="15" fillId="0" borderId="22" xfId="56" applyNumberFormat="1" applyFont="1" applyFill="1" applyBorder="1" applyAlignment="1" applyProtection="1">
      <alignment horizontal="center" vertical="center" wrapText="1"/>
      <protection/>
    </xf>
    <xf numFmtId="164" fontId="17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7" fillId="0" borderId="0" xfId="56" applyNumberFormat="1" applyFont="1" applyFill="1" applyBorder="1" applyAlignment="1" applyProtection="1">
      <alignment horizontal="center" vertical="center"/>
      <protection/>
    </xf>
    <xf numFmtId="164" fontId="16" fillId="0" borderId="34" xfId="56" applyNumberFormat="1" applyFont="1" applyFill="1" applyBorder="1" applyAlignment="1" applyProtection="1">
      <alignment horizontal="left" vertical="center"/>
      <protection/>
    </xf>
    <xf numFmtId="164" fontId="16" fillId="0" borderId="34" xfId="56" applyNumberFormat="1" applyFont="1" applyFill="1" applyBorder="1" applyAlignment="1" applyProtection="1">
      <alignment horizontal="left"/>
      <protection/>
    </xf>
    <xf numFmtId="0" fontId="7" fillId="0" borderId="0" xfId="56" applyFont="1" applyFill="1" applyAlignment="1" applyProtection="1">
      <alignment horizontal="center"/>
      <protection/>
    </xf>
    <xf numFmtId="164" fontId="8" fillId="0" borderId="59" xfId="0" applyNumberFormat="1" applyFont="1" applyFill="1" applyBorder="1" applyAlignment="1" applyProtection="1">
      <alignment horizontal="center" vertical="center" wrapText="1"/>
      <protection/>
    </xf>
    <xf numFmtId="164" fontId="8" fillId="0" borderId="60" xfId="0" applyNumberFormat="1" applyFont="1" applyFill="1" applyBorder="1" applyAlignment="1" applyProtection="1">
      <alignment horizontal="center" vertical="center" wrapText="1"/>
      <protection/>
    </xf>
    <xf numFmtId="164" fontId="9" fillId="0" borderId="0" xfId="0" applyNumberFormat="1" applyFont="1" applyFill="1" applyAlignment="1" applyProtection="1">
      <alignment horizontal="center" textRotation="180" wrapText="1"/>
      <protection/>
    </xf>
    <xf numFmtId="164" fontId="64" fillId="0" borderId="61" xfId="0" applyNumberFormat="1" applyFont="1" applyFill="1" applyBorder="1" applyAlignment="1" applyProtection="1">
      <alignment horizontal="center" vertical="center" wrapText="1"/>
      <protection/>
    </xf>
    <xf numFmtId="164" fontId="8" fillId="0" borderId="62" xfId="0" applyNumberFormat="1" applyFont="1" applyFill="1" applyBorder="1" applyAlignment="1" applyProtection="1">
      <alignment horizontal="center" vertical="center" wrapText="1"/>
      <protection/>
    </xf>
    <xf numFmtId="164" fontId="8" fillId="0" borderId="63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56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4" fillId="0" borderId="36" xfId="56" applyFont="1" applyFill="1" applyBorder="1" applyAlignment="1">
      <alignment horizontal="center" vertical="center" wrapText="1"/>
      <protection/>
    </xf>
    <xf numFmtId="0" fontId="4" fillId="0" borderId="31" xfId="56" applyFont="1" applyFill="1" applyBorder="1" applyAlignment="1">
      <alignment horizontal="center" vertical="center" wrapText="1"/>
      <protection/>
    </xf>
    <xf numFmtId="0" fontId="4" fillId="0" borderId="20" xfId="56" applyFont="1" applyFill="1" applyBorder="1" applyAlignment="1">
      <alignment horizontal="center" vertical="center" wrapText="1"/>
      <protection/>
    </xf>
    <xf numFmtId="0" fontId="4" fillId="0" borderId="19" xfId="56" applyFont="1" applyFill="1" applyBorder="1" applyAlignment="1">
      <alignment horizontal="center" vertical="center" wrapText="1"/>
      <protection/>
    </xf>
    <xf numFmtId="0" fontId="4" fillId="0" borderId="13" xfId="56" applyFont="1" applyFill="1" applyBorder="1" applyAlignment="1">
      <alignment horizontal="center" vertical="center" wrapText="1"/>
      <protection/>
    </xf>
    <xf numFmtId="0" fontId="4" fillId="0" borderId="15" xfId="56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8" fillId="0" borderId="22" xfId="56" applyFont="1" applyFill="1" applyBorder="1" applyAlignment="1" applyProtection="1">
      <alignment horizontal="left"/>
      <protection/>
    </xf>
    <xf numFmtId="0" fontId="8" fillId="0" borderId="23" xfId="56" applyFont="1" applyFill="1" applyBorder="1" applyAlignment="1" applyProtection="1">
      <alignment horizontal="left"/>
      <protection/>
    </xf>
    <xf numFmtId="0" fontId="17" fillId="0" borderId="61" xfId="56" applyFont="1" applyFill="1" applyBorder="1" applyAlignment="1">
      <alignment horizontal="justify" vertical="center" wrapText="1"/>
      <protection/>
    </xf>
    <xf numFmtId="164" fontId="7" fillId="0" borderId="0" xfId="0" applyNumberFormat="1" applyFont="1" applyFill="1" applyAlignment="1">
      <alignment horizontal="center" vertical="center" wrapText="1"/>
    </xf>
    <xf numFmtId="0" fontId="8" fillId="0" borderId="64" xfId="0" applyFont="1" applyFill="1" applyBorder="1" applyAlignment="1" applyProtection="1">
      <alignment horizontal="center"/>
      <protection/>
    </xf>
    <xf numFmtId="0" fontId="8" fillId="0" borderId="61" xfId="0" applyFont="1" applyFill="1" applyBorder="1" applyAlignment="1" applyProtection="1">
      <alignment horizontal="center"/>
      <protection/>
    </xf>
    <xf numFmtId="0" fontId="8" fillId="0" borderId="65" xfId="0" applyFont="1" applyFill="1" applyBorder="1" applyAlignment="1" applyProtection="1">
      <alignment horizontal="center"/>
      <protection/>
    </xf>
    <xf numFmtId="0" fontId="17" fillId="0" borderId="58" xfId="0" applyFont="1" applyFill="1" applyBorder="1" applyAlignment="1" applyProtection="1">
      <alignment horizontal="left" indent="1"/>
      <protection locked="0"/>
    </xf>
    <xf numFmtId="0" fontId="17" fillId="0" borderId="66" xfId="0" applyFont="1" applyFill="1" applyBorder="1" applyAlignment="1" applyProtection="1">
      <alignment horizontal="left" indent="1"/>
      <protection locked="0"/>
    </xf>
    <xf numFmtId="0" fontId="17" fillId="0" borderId="67" xfId="0" applyFont="1" applyFill="1" applyBorder="1" applyAlignment="1" applyProtection="1">
      <alignment horizontal="left" indent="1"/>
      <protection locked="0"/>
    </xf>
    <xf numFmtId="0" fontId="17" fillId="0" borderId="39" xfId="0" applyFont="1" applyFill="1" applyBorder="1" applyAlignment="1" applyProtection="1">
      <alignment horizontal="left" indent="1"/>
      <protection locked="0"/>
    </xf>
    <xf numFmtId="0" fontId="17" fillId="0" borderId="40" xfId="0" applyFont="1" applyFill="1" applyBorder="1" applyAlignment="1" applyProtection="1">
      <alignment horizontal="left" indent="1"/>
      <protection locked="0"/>
    </xf>
    <xf numFmtId="0" fontId="17" fillId="0" borderId="68" xfId="0" applyFont="1" applyFill="1" applyBorder="1" applyAlignment="1" applyProtection="1">
      <alignment horizontal="left" indent="1"/>
      <protection locked="0"/>
    </xf>
    <xf numFmtId="0" fontId="7" fillId="0" borderId="0" xfId="0" applyFont="1" applyFill="1" applyAlignment="1" applyProtection="1">
      <alignment horizontal="left" wrapText="1"/>
      <protection/>
    </xf>
    <xf numFmtId="0" fontId="0" fillId="0" borderId="0" xfId="0" applyFill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8" fillId="0" borderId="43" xfId="0" applyFont="1" applyFill="1" applyBorder="1" applyAlignment="1" applyProtection="1">
      <alignment horizontal="left" indent="1"/>
      <protection/>
    </xf>
    <xf numFmtId="0" fontId="8" fillId="0" borderId="44" xfId="0" applyFont="1" applyFill="1" applyBorder="1" applyAlignment="1" applyProtection="1">
      <alignment horizontal="left" indent="1"/>
      <protection/>
    </xf>
    <xf numFmtId="0" fontId="8" fillId="0" borderId="42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36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31" xfId="0" applyFont="1" applyFill="1" applyBorder="1" applyAlignment="1" applyProtection="1">
      <alignment horizontal="right" indent="1"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26" xfId="0" applyFont="1" applyFill="1" applyBorder="1" applyAlignment="1" applyProtection="1">
      <alignment horizontal="right" indent="1"/>
      <protection/>
    </xf>
    <xf numFmtId="0" fontId="8" fillId="0" borderId="25" xfId="0" applyFont="1" applyFill="1" applyBorder="1" applyAlignment="1" applyProtection="1">
      <alignment horizontal="center"/>
      <protection/>
    </xf>
    <xf numFmtId="0" fontId="8" fillId="0" borderId="37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 locked="0"/>
    </xf>
    <xf numFmtId="0" fontId="7" fillId="0" borderId="0" xfId="0" applyFont="1" applyFill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4"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112</v>
      </c>
    </row>
    <row r="4" spans="1:2" ht="12.75">
      <c r="A4" s="86"/>
      <c r="B4" s="86"/>
    </row>
    <row r="5" spans="1:2" s="97" customFormat="1" ht="15.75">
      <c r="A5" s="63" t="s">
        <v>389</v>
      </c>
      <c r="B5" s="96"/>
    </row>
    <row r="6" spans="1:2" ht="12.75">
      <c r="A6" s="86"/>
      <c r="B6" s="86"/>
    </row>
    <row r="7" spans="1:2" ht="12.75">
      <c r="A7" s="86" t="s">
        <v>493</v>
      </c>
      <c r="B7" s="86" t="s">
        <v>448</v>
      </c>
    </row>
    <row r="8" spans="1:2" ht="12.75">
      <c r="A8" s="86" t="s">
        <v>494</v>
      </c>
      <c r="B8" s="86" t="s">
        <v>449</v>
      </c>
    </row>
    <row r="9" spans="1:2" ht="12.75">
      <c r="A9" s="86" t="s">
        <v>495</v>
      </c>
      <c r="B9" s="86" t="s">
        <v>450</v>
      </c>
    </row>
    <row r="10" spans="1:2" ht="12.75">
      <c r="A10" s="86"/>
      <c r="B10" s="86"/>
    </row>
    <row r="11" spans="1:2" ht="12.75">
      <c r="A11" s="86"/>
      <c r="B11" s="86"/>
    </row>
    <row r="12" spans="1:2" s="97" customFormat="1" ht="15.75">
      <c r="A12" s="63" t="str">
        <f>+CONCATENATE(LEFT(A5,4),". évi előirányzat KIADÁSOK")</f>
        <v>2015. évi előirányzat KIADÁSOK</v>
      </c>
      <c r="B12" s="96"/>
    </row>
    <row r="13" spans="1:2" ht="12.75">
      <c r="A13" s="86"/>
      <c r="B13" s="86"/>
    </row>
    <row r="14" spans="1:2" ht="12.75">
      <c r="A14" s="86" t="s">
        <v>496</v>
      </c>
      <c r="B14" s="86" t="s">
        <v>451</v>
      </c>
    </row>
    <row r="15" spans="1:2" ht="12.75">
      <c r="A15" s="86" t="s">
        <v>497</v>
      </c>
      <c r="B15" s="86" t="s">
        <v>452</v>
      </c>
    </row>
    <row r="16" spans="1:2" ht="12.75">
      <c r="A16" s="86" t="s">
        <v>498</v>
      </c>
      <c r="B16" s="86" t="s">
        <v>453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zoomScalePageLayoutView="0" workbookViewId="0" topLeftCell="A1">
      <selection activeCell="B18" sqref="B18"/>
    </sheetView>
  </sheetViews>
  <sheetFormatPr defaultColWidth="9.00390625" defaultRowHeight="12.75"/>
  <cols>
    <col min="1" max="1" width="5.625" style="98" customWidth="1"/>
    <col min="2" max="2" width="68.625" style="98" customWidth="1"/>
    <col min="3" max="3" width="19.50390625" style="98" customWidth="1"/>
    <col min="4" max="16384" width="9.375" style="98" customWidth="1"/>
  </cols>
  <sheetData>
    <row r="1" spans="1:3" ht="33" customHeight="1">
      <c r="A1" s="407" t="s">
        <v>507</v>
      </c>
      <c r="B1" s="407"/>
      <c r="C1" s="407"/>
    </row>
    <row r="2" spans="1:4" ht="15.75" customHeight="1" thickBot="1">
      <c r="A2" s="99"/>
      <c r="B2" s="99"/>
      <c r="C2" s="110" t="s">
        <v>44</v>
      </c>
      <c r="D2" s="105"/>
    </row>
    <row r="3" spans="1:3" ht="26.25" customHeight="1" thickBot="1">
      <c r="A3" s="128" t="s">
        <v>7</v>
      </c>
      <c r="B3" s="129" t="s">
        <v>148</v>
      </c>
      <c r="C3" s="130" t="str">
        <f>+'1.1.sz.mell.'!C3</f>
        <v>2015. évi előirányzat</v>
      </c>
    </row>
    <row r="4" spans="1:3" ht="15.75" thickBot="1">
      <c r="A4" s="131" t="s">
        <v>454</v>
      </c>
      <c r="B4" s="132" t="s">
        <v>455</v>
      </c>
      <c r="C4" s="133" t="s">
        <v>456</v>
      </c>
    </row>
    <row r="5" spans="1:3" ht="15">
      <c r="A5" s="134" t="s">
        <v>9</v>
      </c>
      <c r="B5" s="283" t="s">
        <v>462</v>
      </c>
      <c r="C5" s="280">
        <v>16380</v>
      </c>
    </row>
    <row r="6" spans="1:3" ht="24.75">
      <c r="A6" s="135" t="s">
        <v>10</v>
      </c>
      <c r="B6" s="304" t="s">
        <v>199</v>
      </c>
      <c r="C6" s="281"/>
    </row>
    <row r="7" spans="1:3" ht="15">
      <c r="A7" s="135" t="s">
        <v>11</v>
      </c>
      <c r="B7" s="305" t="s">
        <v>463</v>
      </c>
      <c r="C7" s="281"/>
    </row>
    <row r="8" spans="1:3" ht="24.75">
      <c r="A8" s="135" t="s">
        <v>12</v>
      </c>
      <c r="B8" s="305" t="s">
        <v>201</v>
      </c>
      <c r="C8" s="281"/>
    </row>
    <row r="9" spans="1:3" ht="15">
      <c r="A9" s="136" t="s">
        <v>13</v>
      </c>
      <c r="B9" s="305" t="s">
        <v>200</v>
      </c>
      <c r="C9" s="282">
        <v>500</v>
      </c>
    </row>
    <row r="10" spans="1:3" ht="15.75" thickBot="1">
      <c r="A10" s="135" t="s">
        <v>14</v>
      </c>
      <c r="B10" s="306" t="s">
        <v>464</v>
      </c>
      <c r="C10" s="281"/>
    </row>
    <row r="11" spans="1:3" ht="15.75" thickBot="1">
      <c r="A11" s="416" t="s">
        <v>151</v>
      </c>
      <c r="B11" s="417"/>
      <c r="C11" s="137">
        <f>SUM(C5:C10)</f>
        <v>16880</v>
      </c>
    </row>
    <row r="12" spans="1:3" ht="23.25" customHeight="1">
      <c r="A12" s="418" t="s">
        <v>174</v>
      </c>
      <c r="B12" s="418"/>
      <c r="C12" s="418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...../2015. (....)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zoomScale="120" zoomScaleNormal="120" zoomScalePageLayoutView="0" workbookViewId="0" topLeftCell="A1">
      <selection activeCell="B12" sqref="B12"/>
    </sheetView>
  </sheetViews>
  <sheetFormatPr defaultColWidth="9.00390625" defaultRowHeight="12.75"/>
  <cols>
    <col min="1" max="1" width="5.625" style="98" customWidth="1"/>
    <col min="2" max="2" width="66.875" style="98" customWidth="1"/>
    <col min="3" max="3" width="27.00390625" style="98" customWidth="1"/>
    <col min="4" max="16384" width="9.375" style="98" customWidth="1"/>
  </cols>
  <sheetData>
    <row r="1" spans="1:3" ht="33" customHeight="1">
      <c r="A1" s="407" t="str">
        <f>+CONCATENATE("Tiszaszőlős Községi Önkormányzat ",CONCATENATE(LEFT(ÖSSZEFÜGGÉSEK!A5,4),". évi adósságot keletkeztető fejlesztési céljai"))</f>
        <v>Tiszaszőlős Községi Önkormányzat 2015. évi adósságot keletkeztető fejlesztési céljai</v>
      </c>
      <c r="B1" s="407"/>
      <c r="C1" s="407"/>
    </row>
    <row r="2" spans="1:4" ht="15.75" customHeight="1" thickBot="1">
      <c r="A2" s="99"/>
      <c r="B2" s="99"/>
      <c r="C2" s="110" t="s">
        <v>44</v>
      </c>
      <c r="D2" s="105"/>
    </row>
    <row r="3" spans="1:3" ht="26.25" customHeight="1" thickBot="1">
      <c r="A3" s="128" t="s">
        <v>7</v>
      </c>
      <c r="B3" s="129" t="s">
        <v>152</v>
      </c>
      <c r="C3" s="130" t="s">
        <v>173</v>
      </c>
    </row>
    <row r="4" spans="1:3" ht="15.75" thickBot="1">
      <c r="A4" s="131" t="s">
        <v>454</v>
      </c>
      <c r="B4" s="132" t="s">
        <v>455</v>
      </c>
      <c r="C4" s="133" t="s">
        <v>456</v>
      </c>
    </row>
    <row r="5" spans="1:3" ht="15">
      <c r="A5" s="134" t="s">
        <v>9</v>
      </c>
      <c r="B5" s="141"/>
      <c r="C5" s="138"/>
    </row>
    <row r="6" spans="1:3" ht="15">
      <c r="A6" s="135" t="s">
        <v>10</v>
      </c>
      <c r="B6" s="142"/>
      <c r="C6" s="139"/>
    </row>
    <row r="7" spans="1:3" ht="15.75" thickBot="1">
      <c r="A7" s="136" t="s">
        <v>11</v>
      </c>
      <c r="B7" s="143"/>
      <c r="C7" s="140"/>
    </row>
    <row r="8" spans="1:3" s="377" customFormat="1" ht="17.25" customHeight="1" thickBot="1">
      <c r="A8" s="378" t="s">
        <v>12</v>
      </c>
      <c r="B8" s="85" t="s">
        <v>153</v>
      </c>
      <c r="C8" s="137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...../2015. (....)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zoomScale="145" zoomScaleNormal="145" zoomScalePageLayoutView="0" workbookViewId="0" topLeftCell="A1">
      <selection activeCell="A8" sqref="A8"/>
    </sheetView>
  </sheetViews>
  <sheetFormatPr defaultColWidth="9.00390625" defaultRowHeight="12.75"/>
  <cols>
    <col min="1" max="1" width="48.625" style="32" customWidth="1"/>
    <col min="2" max="2" width="15.625" style="31" customWidth="1"/>
    <col min="3" max="3" width="16.375" style="31" customWidth="1"/>
    <col min="4" max="4" width="18.00390625" style="31" customWidth="1"/>
    <col min="5" max="5" width="16.625" style="31" customWidth="1"/>
    <col min="6" max="6" width="18.875" style="43" customWidth="1"/>
    <col min="7" max="8" width="12.875" style="31" customWidth="1"/>
    <col min="9" max="9" width="13.875" style="31" customWidth="1"/>
    <col min="10" max="16384" width="9.375" style="31" customWidth="1"/>
  </cols>
  <sheetData>
    <row r="1" spans="1:6" ht="25.5" customHeight="1">
      <c r="A1" s="419" t="s">
        <v>0</v>
      </c>
      <c r="B1" s="419"/>
      <c r="C1" s="419"/>
      <c r="D1" s="419"/>
      <c r="E1" s="419"/>
      <c r="F1" s="419"/>
    </row>
    <row r="2" spans="1:6" ht="22.5" customHeight="1" thickBot="1">
      <c r="A2" s="144"/>
      <c r="B2" s="43"/>
      <c r="C2" s="43"/>
      <c r="D2" s="43"/>
      <c r="E2" s="43"/>
      <c r="F2" s="38" t="s">
        <v>52</v>
      </c>
    </row>
    <row r="3" spans="1:6" s="33" customFormat="1" ht="44.25" customHeight="1" thickBot="1">
      <c r="A3" s="145" t="s">
        <v>56</v>
      </c>
      <c r="B3" s="146" t="s">
        <v>57</v>
      </c>
      <c r="C3" s="146" t="s">
        <v>58</v>
      </c>
      <c r="D3" s="146" t="str">
        <f>+CONCATENATE("Felhasználás   ",LEFT(ÖSSZEFÜGGÉSEK!A5,4)-1,". XII. 31-ig")</f>
        <v>Felhasználás   2014. XII. 31-ig</v>
      </c>
      <c r="E3" s="146" t="str">
        <f>+'1.1.sz.mell.'!C3</f>
        <v>2015. évi előirányzat</v>
      </c>
      <c r="F3" s="39" t="str">
        <f>+CONCATENATE(LEFT(ÖSSZEFÜGGÉSEK!A5,4),". utáni szükséglet")</f>
        <v>2015. utáni szükséglet</v>
      </c>
    </row>
    <row r="4" spans="1:6" s="43" customFormat="1" ht="12" customHeight="1" thickBot="1">
      <c r="A4" s="40" t="s">
        <v>454</v>
      </c>
      <c r="B4" s="41" t="s">
        <v>455</v>
      </c>
      <c r="C4" s="41" t="s">
        <v>456</v>
      </c>
      <c r="D4" s="41" t="s">
        <v>458</v>
      </c>
      <c r="E4" s="41" t="s">
        <v>457</v>
      </c>
      <c r="F4" s="42" t="s">
        <v>460</v>
      </c>
    </row>
    <row r="5" spans="1:6" ht="15.75" customHeight="1">
      <c r="A5" s="396" t="s">
        <v>509</v>
      </c>
      <c r="B5" s="23">
        <v>16992</v>
      </c>
      <c r="C5" s="380" t="s">
        <v>499</v>
      </c>
      <c r="D5" s="23"/>
      <c r="E5" s="23">
        <v>16992</v>
      </c>
      <c r="F5" s="44">
        <f aca="true" t="shared" si="0" ref="F5:F23">B5-D5-E5</f>
        <v>0</v>
      </c>
    </row>
    <row r="6" spans="1:6" ht="15.75" customHeight="1">
      <c r="A6" s="379" t="s">
        <v>510</v>
      </c>
      <c r="B6" s="23">
        <v>14918</v>
      </c>
      <c r="C6" s="380" t="s">
        <v>499</v>
      </c>
      <c r="D6" s="23"/>
      <c r="E6" s="23">
        <v>14918</v>
      </c>
      <c r="F6" s="44">
        <f t="shared" si="0"/>
        <v>0</v>
      </c>
    </row>
    <row r="7" spans="1:6" ht="15.75" customHeight="1">
      <c r="A7" s="379" t="s">
        <v>511</v>
      </c>
      <c r="B7" s="23">
        <v>508</v>
      </c>
      <c r="C7" s="380" t="s">
        <v>499</v>
      </c>
      <c r="D7" s="23"/>
      <c r="E7" s="23">
        <v>508</v>
      </c>
      <c r="F7" s="44">
        <f t="shared" si="0"/>
        <v>0</v>
      </c>
    </row>
    <row r="8" spans="1:6" ht="15.75" customHeight="1">
      <c r="A8" s="379" t="s">
        <v>519</v>
      </c>
      <c r="B8" s="23">
        <v>14986</v>
      </c>
      <c r="C8" s="380" t="s">
        <v>499</v>
      </c>
      <c r="D8" s="23"/>
      <c r="E8" s="23">
        <v>14986</v>
      </c>
      <c r="F8" s="44"/>
    </row>
    <row r="9" spans="1:6" ht="15.75" customHeight="1">
      <c r="A9" s="379" t="s">
        <v>523</v>
      </c>
      <c r="B9" s="23">
        <v>15000</v>
      </c>
      <c r="C9" s="380" t="s">
        <v>499</v>
      </c>
      <c r="D9" s="23"/>
      <c r="E9" s="23">
        <v>15000</v>
      </c>
      <c r="F9" s="44"/>
    </row>
    <row r="10" spans="1:6" ht="15.75" customHeight="1">
      <c r="A10" s="379" t="s">
        <v>520</v>
      </c>
      <c r="B10" s="23">
        <v>1058</v>
      </c>
      <c r="C10" s="380" t="s">
        <v>499</v>
      </c>
      <c r="D10" s="23"/>
      <c r="E10" s="23">
        <v>1058</v>
      </c>
      <c r="F10" s="44"/>
    </row>
    <row r="11" spans="1:6" ht="15.75" customHeight="1">
      <c r="A11" s="379" t="s">
        <v>521</v>
      </c>
      <c r="B11" s="23">
        <v>160416</v>
      </c>
      <c r="C11" s="380" t="s">
        <v>525</v>
      </c>
      <c r="D11" s="23">
        <v>127635</v>
      </c>
      <c r="E11" s="23">
        <v>20593</v>
      </c>
      <c r="F11" s="44"/>
    </row>
    <row r="12" spans="1:6" ht="15.75" customHeight="1">
      <c r="A12" s="379" t="s">
        <v>522</v>
      </c>
      <c r="B12" s="23">
        <v>381</v>
      </c>
      <c r="C12" s="380" t="s">
        <v>499</v>
      </c>
      <c r="D12" s="23"/>
      <c r="E12" s="23">
        <v>381</v>
      </c>
      <c r="F12" s="44"/>
    </row>
    <row r="13" spans="1:6" ht="15.75" customHeight="1">
      <c r="A13" s="379" t="s">
        <v>512</v>
      </c>
      <c r="B13" s="23">
        <v>2415</v>
      </c>
      <c r="C13" s="380" t="s">
        <v>499</v>
      </c>
      <c r="D13" s="23"/>
      <c r="E13" s="23">
        <v>2415</v>
      </c>
      <c r="F13" s="44">
        <f t="shared" si="0"/>
        <v>0</v>
      </c>
    </row>
    <row r="14" spans="1:6" ht="15.75" customHeight="1">
      <c r="A14" s="379" t="s">
        <v>513</v>
      </c>
      <c r="B14" s="23">
        <v>1207</v>
      </c>
      <c r="C14" s="380" t="s">
        <v>499</v>
      </c>
      <c r="D14" s="23"/>
      <c r="E14" s="23">
        <v>1207</v>
      </c>
      <c r="F14" s="44">
        <f t="shared" si="0"/>
        <v>0</v>
      </c>
    </row>
    <row r="15" spans="1:6" ht="15.75" customHeight="1">
      <c r="A15" s="379" t="s">
        <v>514</v>
      </c>
      <c r="B15" s="23">
        <v>254</v>
      </c>
      <c r="C15" s="380" t="s">
        <v>499</v>
      </c>
      <c r="D15" s="23"/>
      <c r="E15" s="23">
        <v>254</v>
      </c>
      <c r="F15" s="44">
        <f t="shared" si="0"/>
        <v>0</v>
      </c>
    </row>
    <row r="16" spans="1:6" ht="15.75" customHeight="1">
      <c r="A16" s="379" t="s">
        <v>515</v>
      </c>
      <c r="B16" s="23">
        <v>216</v>
      </c>
      <c r="C16" s="380" t="s">
        <v>499</v>
      </c>
      <c r="D16" s="23"/>
      <c r="E16" s="23">
        <v>216</v>
      </c>
      <c r="F16" s="44">
        <f t="shared" si="0"/>
        <v>0</v>
      </c>
    </row>
    <row r="17" spans="1:6" ht="15.75" customHeight="1">
      <c r="A17" s="379"/>
      <c r="B17" s="23"/>
      <c r="C17" s="380"/>
      <c r="D17" s="23"/>
      <c r="E17" s="23"/>
      <c r="F17" s="44">
        <f t="shared" si="0"/>
        <v>0</v>
      </c>
    </row>
    <row r="18" spans="1:6" ht="15.75" customHeight="1">
      <c r="A18" s="379"/>
      <c r="B18" s="23"/>
      <c r="C18" s="380"/>
      <c r="D18" s="23"/>
      <c r="E18" s="23"/>
      <c r="F18" s="44">
        <f t="shared" si="0"/>
        <v>0</v>
      </c>
    </row>
    <row r="19" spans="1:6" ht="15.75" customHeight="1">
      <c r="A19" s="379"/>
      <c r="B19" s="23"/>
      <c r="C19" s="380"/>
      <c r="D19" s="23"/>
      <c r="E19" s="23"/>
      <c r="F19" s="44">
        <f t="shared" si="0"/>
        <v>0</v>
      </c>
    </row>
    <row r="20" spans="1:6" ht="15.75" customHeight="1">
      <c r="A20" s="379"/>
      <c r="B20" s="23"/>
      <c r="C20" s="380"/>
      <c r="D20" s="23"/>
      <c r="E20" s="23"/>
      <c r="F20" s="44">
        <f t="shared" si="0"/>
        <v>0</v>
      </c>
    </row>
    <row r="21" spans="1:6" ht="15.75" customHeight="1">
      <c r="A21" s="379"/>
      <c r="B21" s="23"/>
      <c r="C21" s="380"/>
      <c r="D21" s="23"/>
      <c r="E21" s="23"/>
      <c r="F21" s="44">
        <f t="shared" si="0"/>
        <v>0</v>
      </c>
    </row>
    <row r="22" spans="1:6" ht="15.75" customHeight="1">
      <c r="A22" s="379"/>
      <c r="B22" s="23"/>
      <c r="C22" s="380"/>
      <c r="D22" s="23"/>
      <c r="E22" s="23"/>
      <c r="F22" s="44">
        <f t="shared" si="0"/>
        <v>0</v>
      </c>
    </row>
    <row r="23" spans="1:6" ht="15.75" customHeight="1" thickBot="1">
      <c r="A23" s="45"/>
      <c r="B23" s="24"/>
      <c r="C23" s="381"/>
      <c r="D23" s="24"/>
      <c r="E23" s="24"/>
      <c r="F23" s="46">
        <f t="shared" si="0"/>
        <v>0</v>
      </c>
    </row>
    <row r="24" spans="1:6" s="49" customFormat="1" ht="18" customHeight="1" thickBot="1">
      <c r="A24" s="147" t="s">
        <v>55</v>
      </c>
      <c r="B24" s="47">
        <f>SUM(B5:B23)</f>
        <v>228351</v>
      </c>
      <c r="C24" s="75"/>
      <c r="D24" s="47">
        <f>SUM(D5:D23)</f>
        <v>127635</v>
      </c>
      <c r="E24" s="47">
        <f>SUM(E5:E23)</f>
        <v>88528</v>
      </c>
      <c r="F24" s="48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 ……/2015. (….)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60.625" style="32" customWidth="1"/>
    <col min="2" max="2" width="15.625" style="31" customWidth="1"/>
    <col min="3" max="3" width="16.375" style="31" customWidth="1"/>
    <col min="4" max="4" width="18.00390625" style="31" customWidth="1"/>
    <col min="5" max="5" width="16.625" style="31" customWidth="1"/>
    <col min="6" max="6" width="18.875" style="31" customWidth="1"/>
    <col min="7" max="8" width="12.875" style="31" customWidth="1"/>
    <col min="9" max="9" width="13.875" style="31" customWidth="1"/>
    <col min="10" max="16384" width="9.375" style="31" customWidth="1"/>
  </cols>
  <sheetData>
    <row r="1" spans="1:6" ht="24.75" customHeight="1">
      <c r="A1" s="419" t="s">
        <v>1</v>
      </c>
      <c r="B1" s="419"/>
      <c r="C1" s="419"/>
      <c r="D1" s="419"/>
      <c r="E1" s="419"/>
      <c r="F1" s="419"/>
    </row>
    <row r="2" spans="1:6" ht="23.25" customHeight="1" thickBot="1">
      <c r="A2" s="144"/>
      <c r="B2" s="43"/>
      <c r="C2" s="43"/>
      <c r="D2" s="43"/>
      <c r="E2" s="43"/>
      <c r="F2" s="38" t="s">
        <v>52</v>
      </c>
    </row>
    <row r="3" spans="1:6" s="33" customFormat="1" ht="48.75" customHeight="1" thickBot="1">
      <c r="A3" s="145" t="s">
        <v>59</v>
      </c>
      <c r="B3" s="146" t="s">
        <v>57</v>
      </c>
      <c r="C3" s="146" t="s">
        <v>58</v>
      </c>
      <c r="D3" s="146" t="str">
        <f>+'6.sz.mell.'!D3</f>
        <v>Felhasználás   2014. XII. 31-ig</v>
      </c>
      <c r="E3" s="146" t="str">
        <f>+'6.sz.mell.'!E3</f>
        <v>2015. évi előirányzat</v>
      </c>
      <c r="F3" s="39" t="str">
        <f>+CONCATENATE(LEFT(ÖSSZEFÜGGÉSEK!A5,4),". utáni szükséglet ",CHAR(10),"(F=B - D - E)")</f>
        <v>2015. utáni szükséglet 
(F=B - D - E)</v>
      </c>
    </row>
    <row r="4" spans="1:6" s="43" customFormat="1" ht="15" customHeight="1" thickBot="1">
      <c r="A4" s="40" t="s">
        <v>454</v>
      </c>
      <c r="B4" s="41" t="s">
        <v>455</v>
      </c>
      <c r="C4" s="41" t="s">
        <v>456</v>
      </c>
      <c r="D4" s="41" t="s">
        <v>458</v>
      </c>
      <c r="E4" s="41" t="s">
        <v>457</v>
      </c>
      <c r="F4" s="42" t="s">
        <v>459</v>
      </c>
    </row>
    <row r="5" spans="1:6" ht="15.75" customHeight="1">
      <c r="A5" s="50" t="s">
        <v>500</v>
      </c>
      <c r="B5" s="51">
        <v>13537</v>
      </c>
      <c r="C5" s="382" t="s">
        <v>499</v>
      </c>
      <c r="D5" s="51">
        <v>3377</v>
      </c>
      <c r="E5" s="51">
        <v>10160</v>
      </c>
      <c r="F5" s="52">
        <f aca="true" t="shared" si="0" ref="F5:F23">B5-D5-E5</f>
        <v>0</v>
      </c>
    </row>
    <row r="6" spans="1:6" ht="15.75" customHeight="1">
      <c r="A6" s="50" t="s">
        <v>518</v>
      </c>
      <c r="B6" s="51">
        <v>1058</v>
      </c>
      <c r="C6" s="382" t="s">
        <v>499</v>
      </c>
      <c r="D6" s="51"/>
      <c r="E6" s="51">
        <v>1058</v>
      </c>
      <c r="F6" s="52">
        <f t="shared" si="0"/>
        <v>0</v>
      </c>
    </row>
    <row r="7" spans="1:6" ht="15.75" customHeight="1">
      <c r="A7" s="50"/>
      <c r="B7" s="51" t="s">
        <v>516</v>
      </c>
      <c r="C7" s="382"/>
      <c r="D7" s="51"/>
      <c r="E7" s="51"/>
      <c r="F7" s="52" t="e">
        <f t="shared" si="0"/>
        <v>#VALUE!</v>
      </c>
    </row>
    <row r="8" spans="1:6" ht="15.75" customHeight="1">
      <c r="A8" s="50"/>
      <c r="B8" s="51"/>
      <c r="C8" s="382"/>
      <c r="D8" s="51"/>
      <c r="E8" s="51"/>
      <c r="F8" s="52">
        <f t="shared" si="0"/>
        <v>0</v>
      </c>
    </row>
    <row r="9" spans="1:6" ht="15.75" customHeight="1">
      <c r="A9" s="50"/>
      <c r="B9" s="51"/>
      <c r="C9" s="382"/>
      <c r="D9" s="51"/>
      <c r="E9" s="51"/>
      <c r="F9" s="52">
        <f t="shared" si="0"/>
        <v>0</v>
      </c>
    </row>
    <row r="10" spans="1:6" ht="15.75" customHeight="1">
      <c r="A10" s="50"/>
      <c r="B10" s="51"/>
      <c r="C10" s="382"/>
      <c r="D10" s="51"/>
      <c r="E10" s="51"/>
      <c r="F10" s="52">
        <f t="shared" si="0"/>
        <v>0</v>
      </c>
    </row>
    <row r="11" spans="1:6" ht="15.75" customHeight="1">
      <c r="A11" s="50"/>
      <c r="B11" s="51"/>
      <c r="C11" s="382"/>
      <c r="D11" s="51"/>
      <c r="E11" s="51"/>
      <c r="F11" s="52">
        <f t="shared" si="0"/>
        <v>0</v>
      </c>
    </row>
    <row r="12" spans="1:6" ht="15.75" customHeight="1">
      <c r="A12" s="50"/>
      <c r="B12" s="51"/>
      <c r="C12" s="382"/>
      <c r="D12" s="51"/>
      <c r="E12" s="51"/>
      <c r="F12" s="52">
        <f t="shared" si="0"/>
        <v>0</v>
      </c>
    </row>
    <row r="13" spans="1:6" ht="15.75" customHeight="1">
      <c r="A13" s="50"/>
      <c r="B13" s="51"/>
      <c r="C13" s="382"/>
      <c r="D13" s="51"/>
      <c r="E13" s="51"/>
      <c r="F13" s="52">
        <f t="shared" si="0"/>
        <v>0</v>
      </c>
    </row>
    <row r="14" spans="1:6" ht="15.75" customHeight="1">
      <c r="A14" s="50"/>
      <c r="B14" s="51"/>
      <c r="C14" s="382"/>
      <c r="D14" s="51"/>
      <c r="E14" s="51"/>
      <c r="F14" s="52">
        <f t="shared" si="0"/>
        <v>0</v>
      </c>
    </row>
    <row r="15" spans="1:6" ht="15.75" customHeight="1">
      <c r="A15" s="50"/>
      <c r="B15" s="51"/>
      <c r="C15" s="382"/>
      <c r="D15" s="51"/>
      <c r="E15" s="51"/>
      <c r="F15" s="52">
        <f t="shared" si="0"/>
        <v>0</v>
      </c>
    </row>
    <row r="16" spans="1:6" ht="15.75" customHeight="1">
      <c r="A16" s="50"/>
      <c r="B16" s="51"/>
      <c r="C16" s="382"/>
      <c r="D16" s="51"/>
      <c r="E16" s="51"/>
      <c r="F16" s="52">
        <f t="shared" si="0"/>
        <v>0</v>
      </c>
    </row>
    <row r="17" spans="1:6" ht="15.75" customHeight="1">
      <c r="A17" s="50"/>
      <c r="B17" s="51"/>
      <c r="C17" s="382"/>
      <c r="D17" s="51"/>
      <c r="E17" s="51"/>
      <c r="F17" s="52">
        <f t="shared" si="0"/>
        <v>0</v>
      </c>
    </row>
    <row r="18" spans="1:6" ht="15.75" customHeight="1">
      <c r="A18" s="50"/>
      <c r="B18" s="51"/>
      <c r="C18" s="382"/>
      <c r="D18" s="51"/>
      <c r="E18" s="51"/>
      <c r="F18" s="52">
        <f t="shared" si="0"/>
        <v>0</v>
      </c>
    </row>
    <row r="19" spans="1:6" ht="15.75" customHeight="1">
      <c r="A19" s="50"/>
      <c r="B19" s="51"/>
      <c r="C19" s="382"/>
      <c r="D19" s="51"/>
      <c r="E19" s="51"/>
      <c r="F19" s="52">
        <f t="shared" si="0"/>
        <v>0</v>
      </c>
    </row>
    <row r="20" spans="1:6" ht="15.75" customHeight="1">
      <c r="A20" s="50"/>
      <c r="B20" s="51"/>
      <c r="C20" s="382"/>
      <c r="D20" s="51"/>
      <c r="E20" s="51"/>
      <c r="F20" s="52">
        <f t="shared" si="0"/>
        <v>0</v>
      </c>
    </row>
    <row r="21" spans="1:6" ht="15.75" customHeight="1">
      <c r="A21" s="50"/>
      <c r="B21" s="51"/>
      <c r="C21" s="382"/>
      <c r="D21" s="51"/>
      <c r="E21" s="51"/>
      <c r="F21" s="52">
        <f t="shared" si="0"/>
        <v>0</v>
      </c>
    </row>
    <row r="22" spans="1:6" ht="15.75" customHeight="1">
      <c r="A22" s="50"/>
      <c r="B22" s="51"/>
      <c r="C22" s="382"/>
      <c r="D22" s="51"/>
      <c r="E22" s="51"/>
      <c r="F22" s="52">
        <f t="shared" si="0"/>
        <v>0</v>
      </c>
    </row>
    <row r="23" spans="1:6" ht="15.75" customHeight="1" thickBot="1">
      <c r="A23" s="53"/>
      <c r="B23" s="54"/>
      <c r="C23" s="383"/>
      <c r="D23" s="54"/>
      <c r="E23" s="54"/>
      <c r="F23" s="55">
        <f t="shared" si="0"/>
        <v>0</v>
      </c>
    </row>
    <row r="24" spans="1:6" s="49" customFormat="1" ht="18" customHeight="1" thickBot="1">
      <c r="A24" s="147" t="s">
        <v>55</v>
      </c>
      <c r="B24" s="148">
        <f>SUM(B5:B23)</f>
        <v>14595</v>
      </c>
      <c r="C24" s="76"/>
      <c r="D24" s="148">
        <f>SUM(D5:D23)</f>
        <v>3377</v>
      </c>
      <c r="E24" s="148">
        <f>SUM(E5:E23)</f>
        <v>11218</v>
      </c>
      <c r="F24" s="56" t="e">
        <f>SUM(F5:F23)</f>
        <v>#VALUE!</v>
      </c>
    </row>
  </sheetData>
  <sheetProtection sheet="1"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……/2015. (….)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48"/>
  <sheetViews>
    <sheetView zoomScalePageLayoutView="0" workbookViewId="0" topLeftCell="A25">
      <selection activeCell="I47" sqref="I47"/>
    </sheetView>
  </sheetViews>
  <sheetFormatPr defaultColWidth="9.00390625" defaultRowHeight="12.75"/>
  <cols>
    <col min="1" max="1" width="38.625" style="35" customWidth="1"/>
    <col min="2" max="5" width="13.875" style="35" customWidth="1"/>
    <col min="6" max="16384" width="9.375" style="35" customWidth="1"/>
  </cols>
  <sheetData>
    <row r="1" spans="1:5" ht="12.75">
      <c r="A1" s="158"/>
      <c r="B1" s="158"/>
      <c r="C1" s="158"/>
      <c r="D1" s="158"/>
      <c r="E1" s="158"/>
    </row>
    <row r="2" spans="1:5" ht="40.5" customHeight="1">
      <c r="A2" s="429" t="s">
        <v>524</v>
      </c>
      <c r="B2" s="429"/>
      <c r="C2" s="429"/>
      <c r="D2" s="429"/>
      <c r="E2" s="429"/>
    </row>
    <row r="3" spans="1:5" ht="14.25" thickBot="1">
      <c r="A3" s="158"/>
      <c r="B3" s="158"/>
      <c r="C3" s="158"/>
      <c r="D3" s="431" t="s">
        <v>92</v>
      </c>
      <c r="E3" s="431"/>
    </row>
    <row r="4" spans="1:5" ht="15" customHeight="1" thickBot="1">
      <c r="A4" s="160" t="s">
        <v>91</v>
      </c>
      <c r="B4" s="161" t="str">
        <f>CONCATENATE((LEFT(ÖSSZEFÜGGÉSEK!A5,4)),".")</f>
        <v>2015.</v>
      </c>
      <c r="C4" s="161" t="str">
        <f>CONCATENATE((LEFT(ÖSSZEFÜGGÉSEK!A5,4))+1,".")</f>
        <v>2016.</v>
      </c>
      <c r="D4" s="161" t="str">
        <f>CONCATENATE((LEFT(ÖSSZEFÜGGÉSEK!A5,4))+1,". után")</f>
        <v>2016. után</v>
      </c>
      <c r="E4" s="162" t="s">
        <v>41</v>
      </c>
    </row>
    <row r="5" spans="1:5" ht="12.75">
      <c r="A5" s="163" t="s">
        <v>93</v>
      </c>
      <c r="B5" s="64"/>
      <c r="C5" s="64"/>
      <c r="D5" s="64"/>
      <c r="E5" s="164">
        <f aca="true" t="shared" si="0" ref="E5:E11">SUM(B5:D5)</f>
        <v>0</v>
      </c>
    </row>
    <row r="6" spans="1:5" ht="12.75">
      <c r="A6" s="165" t="s">
        <v>106</v>
      </c>
      <c r="B6" s="65"/>
      <c r="C6" s="65"/>
      <c r="D6" s="65"/>
      <c r="E6" s="166">
        <f t="shared" si="0"/>
        <v>0</v>
      </c>
    </row>
    <row r="7" spans="1:5" ht="12.75">
      <c r="A7" s="167" t="s">
        <v>94</v>
      </c>
      <c r="B7" s="66">
        <v>20593</v>
      </c>
      <c r="C7" s="66"/>
      <c r="D7" s="66"/>
      <c r="E7" s="168">
        <f t="shared" si="0"/>
        <v>20593</v>
      </c>
    </row>
    <row r="8" spans="1:5" ht="12.75">
      <c r="A8" s="167" t="s">
        <v>107</v>
      </c>
      <c r="B8" s="66"/>
      <c r="C8" s="66"/>
      <c r="D8" s="66"/>
      <c r="E8" s="168">
        <f t="shared" si="0"/>
        <v>0</v>
      </c>
    </row>
    <row r="9" spans="1:5" ht="12.75">
      <c r="A9" s="167" t="s">
        <v>95</v>
      </c>
      <c r="B9" s="66"/>
      <c r="C9" s="66"/>
      <c r="D9" s="66"/>
      <c r="E9" s="168">
        <f t="shared" si="0"/>
        <v>0</v>
      </c>
    </row>
    <row r="10" spans="1:5" ht="12.75">
      <c r="A10" s="167" t="s">
        <v>96</v>
      </c>
      <c r="B10" s="66"/>
      <c r="C10" s="66"/>
      <c r="D10" s="66"/>
      <c r="E10" s="168">
        <f t="shared" si="0"/>
        <v>0</v>
      </c>
    </row>
    <row r="11" spans="1:5" ht="13.5" thickBot="1">
      <c r="A11" s="67"/>
      <c r="B11" s="68"/>
      <c r="C11" s="68"/>
      <c r="D11" s="68"/>
      <c r="E11" s="168">
        <f t="shared" si="0"/>
        <v>0</v>
      </c>
    </row>
    <row r="12" spans="1:5" ht="13.5" thickBot="1">
      <c r="A12" s="169" t="s">
        <v>98</v>
      </c>
      <c r="B12" s="170">
        <f>B5+SUM(B7:B11)</f>
        <v>20593</v>
      </c>
      <c r="C12" s="170">
        <f>C5+SUM(C7:C11)</f>
        <v>0</v>
      </c>
      <c r="D12" s="170">
        <f>D5+SUM(D7:D11)</f>
        <v>0</v>
      </c>
      <c r="E12" s="171">
        <f>E5+SUM(E7:E11)</f>
        <v>20593</v>
      </c>
    </row>
    <row r="13" spans="1:5" ht="13.5" thickBot="1">
      <c r="A13" s="37"/>
      <c r="B13" s="37"/>
      <c r="C13" s="37"/>
      <c r="D13" s="37"/>
      <c r="E13" s="37"/>
    </row>
    <row r="14" spans="1:5" ht="15" customHeight="1" thickBot="1">
      <c r="A14" s="160" t="s">
        <v>97</v>
      </c>
      <c r="B14" s="161" t="str">
        <f>+B4</f>
        <v>2015.</v>
      </c>
      <c r="C14" s="161" t="str">
        <f>+C4</f>
        <v>2016.</v>
      </c>
      <c r="D14" s="161" t="str">
        <f>+D4</f>
        <v>2016. után</v>
      </c>
      <c r="E14" s="162" t="s">
        <v>41</v>
      </c>
    </row>
    <row r="15" spans="1:5" ht="12.75">
      <c r="A15" s="163" t="s">
        <v>102</v>
      </c>
      <c r="B15" s="64"/>
      <c r="C15" s="64"/>
      <c r="D15" s="64"/>
      <c r="E15" s="164">
        <f>SUM(B15:D15)</f>
        <v>0</v>
      </c>
    </row>
    <row r="16" spans="1:5" ht="12.75">
      <c r="A16" s="172" t="s">
        <v>103</v>
      </c>
      <c r="B16" s="66">
        <v>20593</v>
      </c>
      <c r="C16" s="66"/>
      <c r="D16" s="66"/>
      <c r="E16" s="168">
        <f>SUM(B16:D16)</f>
        <v>20593</v>
      </c>
    </row>
    <row r="17" spans="1:5" ht="12.75">
      <c r="A17" s="167" t="s">
        <v>104</v>
      </c>
      <c r="B17" s="66"/>
      <c r="C17" s="66"/>
      <c r="D17" s="66"/>
      <c r="E17" s="168">
        <f>SUM(B17:D17)</f>
        <v>0</v>
      </c>
    </row>
    <row r="18" spans="1:5" ht="12.75">
      <c r="A18" s="167" t="s">
        <v>105</v>
      </c>
      <c r="B18" s="66"/>
      <c r="C18" s="66"/>
      <c r="D18" s="66"/>
      <c r="E18" s="168">
        <f>SUM(B18:D18)</f>
        <v>0</v>
      </c>
    </row>
    <row r="19" spans="1:5" ht="13.5" thickBot="1">
      <c r="A19" s="69"/>
      <c r="B19" s="66"/>
      <c r="C19" s="66"/>
      <c r="D19" s="66"/>
      <c r="E19" s="168">
        <f>SUM(B19:D19)</f>
        <v>0</v>
      </c>
    </row>
    <row r="20" spans="1:5" ht="13.5" thickBot="1">
      <c r="A20" s="169" t="s">
        <v>42</v>
      </c>
      <c r="B20" s="170">
        <f>SUM(B15:B19)</f>
        <v>20593</v>
      </c>
      <c r="C20" s="170">
        <f>SUM(C15:C19)</f>
        <v>0</v>
      </c>
      <c r="D20" s="170">
        <f>SUM(D15:D19)</f>
        <v>0</v>
      </c>
      <c r="E20" s="171">
        <f>SUM(E15:E19)</f>
        <v>20593</v>
      </c>
    </row>
    <row r="21" spans="1:5" ht="12.75">
      <c r="A21" s="158"/>
      <c r="B21" s="158"/>
      <c r="C21" s="158"/>
      <c r="D21" s="158"/>
      <c r="E21" s="158"/>
    </row>
    <row r="22" spans="1:5" ht="12.75">
      <c r="A22" s="158"/>
      <c r="B22" s="158"/>
      <c r="C22" s="158"/>
      <c r="D22" s="158"/>
      <c r="E22" s="158"/>
    </row>
    <row r="23" spans="1:5" ht="15.75">
      <c r="A23" s="159" t="s">
        <v>99</v>
      </c>
      <c r="B23" s="430"/>
      <c r="C23" s="430"/>
      <c r="D23" s="430"/>
      <c r="E23" s="430"/>
    </row>
    <row r="24" spans="1:5" ht="14.25" thickBot="1">
      <c r="A24" s="158"/>
      <c r="B24" s="158"/>
      <c r="C24" s="158"/>
      <c r="D24" s="431" t="s">
        <v>92</v>
      </c>
      <c r="E24" s="431"/>
    </row>
    <row r="25" spans="1:5" ht="13.5" thickBot="1">
      <c r="A25" s="160" t="s">
        <v>91</v>
      </c>
      <c r="B25" s="161" t="str">
        <f>+B14</f>
        <v>2015.</v>
      </c>
      <c r="C25" s="161" t="str">
        <f>+C14</f>
        <v>2016.</v>
      </c>
      <c r="D25" s="161" t="str">
        <f>+D14</f>
        <v>2016. után</v>
      </c>
      <c r="E25" s="162" t="s">
        <v>41</v>
      </c>
    </row>
    <row r="26" spans="1:5" ht="12.75">
      <c r="A26" s="163" t="s">
        <v>93</v>
      </c>
      <c r="B26" s="64"/>
      <c r="C26" s="64"/>
      <c r="D26" s="64"/>
      <c r="E26" s="164">
        <f aca="true" t="shared" si="1" ref="E26:E32">SUM(B26:D26)</f>
        <v>0</v>
      </c>
    </row>
    <row r="27" spans="1:5" ht="12.75">
      <c r="A27" s="165" t="s">
        <v>106</v>
      </c>
      <c r="B27" s="65"/>
      <c r="C27" s="65"/>
      <c r="D27" s="65"/>
      <c r="E27" s="166">
        <f t="shared" si="1"/>
        <v>0</v>
      </c>
    </row>
    <row r="28" spans="1:5" ht="12.75">
      <c r="A28" s="167" t="s">
        <v>94</v>
      </c>
      <c r="B28" s="66"/>
      <c r="C28" s="66"/>
      <c r="D28" s="66"/>
      <c r="E28" s="168">
        <f t="shared" si="1"/>
        <v>0</v>
      </c>
    </row>
    <row r="29" spans="1:5" ht="12.75">
      <c r="A29" s="167" t="s">
        <v>107</v>
      </c>
      <c r="B29" s="66"/>
      <c r="C29" s="66"/>
      <c r="D29" s="66"/>
      <c r="E29" s="168">
        <f t="shared" si="1"/>
        <v>0</v>
      </c>
    </row>
    <row r="30" spans="1:5" ht="12.75">
      <c r="A30" s="167" t="s">
        <v>95</v>
      </c>
      <c r="B30" s="66"/>
      <c r="C30" s="66"/>
      <c r="D30" s="66"/>
      <c r="E30" s="168">
        <f t="shared" si="1"/>
        <v>0</v>
      </c>
    </row>
    <row r="31" spans="1:5" ht="12.75">
      <c r="A31" s="167" t="s">
        <v>96</v>
      </c>
      <c r="B31" s="66"/>
      <c r="C31" s="66"/>
      <c r="D31" s="66"/>
      <c r="E31" s="168">
        <f t="shared" si="1"/>
        <v>0</v>
      </c>
    </row>
    <row r="32" spans="1:5" ht="13.5" thickBot="1">
      <c r="A32" s="67"/>
      <c r="B32" s="68"/>
      <c r="C32" s="68"/>
      <c r="D32" s="68"/>
      <c r="E32" s="168">
        <f t="shared" si="1"/>
        <v>0</v>
      </c>
    </row>
    <row r="33" spans="1:5" ht="13.5" thickBot="1">
      <c r="A33" s="169" t="s">
        <v>98</v>
      </c>
      <c r="B33" s="170">
        <f>B26+SUM(B28:B32)</f>
        <v>0</v>
      </c>
      <c r="C33" s="170">
        <f>C26+SUM(C28:C32)</f>
        <v>0</v>
      </c>
      <c r="D33" s="170">
        <f>D26+SUM(D28:D32)</f>
        <v>0</v>
      </c>
      <c r="E33" s="171">
        <f>E26+SUM(E28:E32)</f>
        <v>0</v>
      </c>
    </row>
    <row r="34" spans="1:5" ht="13.5" thickBot="1">
      <c r="A34" s="37"/>
      <c r="B34" s="37"/>
      <c r="C34" s="37"/>
      <c r="D34" s="37"/>
      <c r="E34" s="37"/>
    </row>
    <row r="35" spans="1:5" ht="13.5" thickBot="1">
      <c r="A35" s="160" t="s">
        <v>97</v>
      </c>
      <c r="B35" s="161" t="str">
        <f>+B25</f>
        <v>2015.</v>
      </c>
      <c r="C35" s="161" t="str">
        <f>+C25</f>
        <v>2016.</v>
      </c>
      <c r="D35" s="161" t="str">
        <f>+D25</f>
        <v>2016. után</v>
      </c>
      <c r="E35" s="162" t="s">
        <v>41</v>
      </c>
    </row>
    <row r="36" spans="1:5" ht="12.75">
      <c r="A36" s="163" t="s">
        <v>102</v>
      </c>
      <c r="B36" s="64"/>
      <c r="C36" s="64"/>
      <c r="D36" s="64"/>
      <c r="E36" s="164">
        <f>SUM(B36:D36)</f>
        <v>0</v>
      </c>
    </row>
    <row r="37" spans="1:5" ht="12.75">
      <c r="A37" s="172" t="s">
        <v>103</v>
      </c>
      <c r="B37" s="66"/>
      <c r="C37" s="66"/>
      <c r="D37" s="66"/>
      <c r="E37" s="168">
        <f>SUM(B37:D37)</f>
        <v>0</v>
      </c>
    </row>
    <row r="38" spans="1:5" ht="12.75">
      <c r="A38" s="167" t="s">
        <v>104</v>
      </c>
      <c r="B38" s="66"/>
      <c r="C38" s="66"/>
      <c r="D38" s="66"/>
      <c r="E38" s="168">
        <f>SUM(B38:D38)</f>
        <v>0</v>
      </c>
    </row>
    <row r="39" spans="1:5" ht="12.75">
      <c r="A39" s="167" t="s">
        <v>105</v>
      </c>
      <c r="B39" s="66"/>
      <c r="C39" s="66"/>
      <c r="D39" s="66"/>
      <c r="E39" s="168">
        <f>SUM(B39:D39)</f>
        <v>0</v>
      </c>
    </row>
    <row r="40" spans="1:5" ht="13.5" thickBot="1">
      <c r="A40" s="69"/>
      <c r="B40" s="66"/>
      <c r="C40" s="66"/>
      <c r="D40" s="66"/>
      <c r="E40" s="168">
        <f>SUM(B40:D40)</f>
        <v>0</v>
      </c>
    </row>
    <row r="41" spans="1:5" ht="13.5" thickBot="1">
      <c r="A41" s="169" t="s">
        <v>42</v>
      </c>
      <c r="B41" s="170">
        <f>SUM(B36:B40)</f>
        <v>0</v>
      </c>
      <c r="C41" s="170">
        <f>SUM(C36:C40)</f>
        <v>0</v>
      </c>
      <c r="D41" s="170">
        <f>SUM(D36:D40)</f>
        <v>0</v>
      </c>
      <c r="E41" s="171">
        <f>SUM(E36:E40)</f>
        <v>0</v>
      </c>
    </row>
    <row r="42" spans="1:5" ht="12.75">
      <c r="A42" s="158"/>
      <c r="B42" s="158"/>
      <c r="C42" s="158"/>
      <c r="D42" s="158"/>
      <c r="E42" s="158"/>
    </row>
    <row r="43" spans="1:5" ht="15.75">
      <c r="A43" s="439" t="str">
        <f>+CONCATENATE("Önkormányzaton kívüli EU-s projektekhez történő hozzájárulás ",LEFT(ÖSSZEFÜGGÉSEK!A5,4),". évi előirányzat")</f>
        <v>Önkormányzaton kívüli EU-s projektekhez történő hozzájárulás 2015. évi előirányzat</v>
      </c>
      <c r="B43" s="439"/>
      <c r="C43" s="439"/>
      <c r="D43" s="439"/>
      <c r="E43" s="439"/>
    </row>
    <row r="44" spans="1:5" ht="13.5" thickBot="1">
      <c r="A44" s="158"/>
      <c r="B44" s="158"/>
      <c r="C44" s="158"/>
      <c r="D44" s="158"/>
      <c r="E44" s="158"/>
    </row>
    <row r="45" spans="1:8" ht="13.5" thickBot="1">
      <c r="A45" s="420" t="s">
        <v>100</v>
      </c>
      <c r="B45" s="421"/>
      <c r="C45" s="422"/>
      <c r="D45" s="442" t="s">
        <v>108</v>
      </c>
      <c r="E45" s="443"/>
      <c r="H45" s="36"/>
    </row>
    <row r="46" spans="1:5" ht="12.75">
      <c r="A46" s="423"/>
      <c r="B46" s="424"/>
      <c r="C46" s="425"/>
      <c r="D46" s="435"/>
      <c r="E46" s="436"/>
    </row>
    <row r="47" spans="1:5" ht="13.5" thickBot="1">
      <c r="A47" s="426"/>
      <c r="B47" s="427"/>
      <c r="C47" s="428"/>
      <c r="D47" s="437"/>
      <c r="E47" s="438"/>
    </row>
    <row r="48" spans="1:5" ht="13.5" thickBot="1">
      <c r="A48" s="432" t="s">
        <v>42</v>
      </c>
      <c r="B48" s="433"/>
      <c r="C48" s="434"/>
      <c r="D48" s="440">
        <f>SUM(D46:E47)</f>
        <v>0</v>
      </c>
      <c r="E48" s="441"/>
    </row>
  </sheetData>
  <sheetProtection/>
  <mergeCells count="13">
    <mergeCell ref="A48:C48"/>
    <mergeCell ref="D46:E46"/>
    <mergeCell ref="D47:E47"/>
    <mergeCell ref="A43:E43"/>
    <mergeCell ref="D48:E48"/>
    <mergeCell ref="D45:E45"/>
    <mergeCell ref="A45:C45"/>
    <mergeCell ref="A46:C46"/>
    <mergeCell ref="A47:C47"/>
    <mergeCell ref="A2:E2"/>
    <mergeCell ref="B23:E23"/>
    <mergeCell ref="D3:E3"/>
    <mergeCell ref="D24:E24"/>
  </mergeCells>
  <conditionalFormatting sqref="B41:D41 D48:E48 B20:E20 E26:E33 B33:D33 E36:E41 E5:E12 B12:D12 E15:E19">
    <cfRule type="cellIs" priority="1" dxfId="3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……/2015. (….)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zoomScalePageLayoutView="0" workbookViewId="0" topLeftCell="A79">
      <selection activeCell="C95" sqref="C95"/>
    </sheetView>
  </sheetViews>
  <sheetFormatPr defaultColWidth="9.00390625" defaultRowHeight="12.75"/>
  <cols>
    <col min="1" max="1" width="19.50390625" style="310" customWidth="1"/>
    <col min="2" max="2" width="72.00390625" style="311" customWidth="1"/>
    <col min="3" max="3" width="25.00390625" style="312" customWidth="1"/>
    <col min="4" max="16384" width="9.375" style="2" customWidth="1"/>
  </cols>
  <sheetData>
    <row r="1" spans="1:3" s="1" customFormat="1" ht="16.5" customHeight="1" thickBot="1">
      <c r="A1" s="173"/>
      <c r="B1" s="175"/>
      <c r="C1" s="198" t="str">
        <f>+CONCATENATE("9.1. melléklet a ……/",LEFT(ÖSSZEFÜGGÉSEK!A5,4),". (….) önkormányzati rendelethez")</f>
        <v>9.1. melléklet a ……/2015. (….) önkormányzati rendelethez</v>
      </c>
    </row>
    <row r="2" spans="1:3" s="70" customFormat="1" ht="21" customHeight="1">
      <c r="A2" s="317" t="s">
        <v>53</v>
      </c>
      <c r="B2" s="284" t="s">
        <v>504</v>
      </c>
      <c r="C2" s="286" t="s">
        <v>43</v>
      </c>
    </row>
    <row r="3" spans="1:3" s="70" customFormat="1" ht="16.5" thickBot="1">
      <c r="A3" s="176" t="s">
        <v>154</v>
      </c>
      <c r="B3" s="285" t="s">
        <v>357</v>
      </c>
      <c r="C3" s="394" t="s">
        <v>43</v>
      </c>
    </row>
    <row r="4" spans="1:3" s="71" customFormat="1" ht="15.75" customHeight="1" thickBot="1">
      <c r="A4" s="177"/>
      <c r="B4" s="177"/>
      <c r="C4" s="178" t="s">
        <v>44</v>
      </c>
    </row>
    <row r="5" spans="1:3" ht="13.5" thickBot="1">
      <c r="A5" s="318" t="s">
        <v>156</v>
      </c>
      <c r="B5" s="179" t="s">
        <v>45</v>
      </c>
      <c r="C5" s="287" t="s">
        <v>46</v>
      </c>
    </row>
    <row r="6" spans="1:3" s="57" customFormat="1" ht="12.75" customHeight="1" thickBot="1">
      <c r="A6" s="152" t="s">
        <v>454</v>
      </c>
      <c r="B6" s="153" t="s">
        <v>455</v>
      </c>
      <c r="C6" s="154" t="s">
        <v>456</v>
      </c>
    </row>
    <row r="7" spans="1:3" s="57" customFormat="1" ht="15.75" customHeight="1" thickBot="1">
      <c r="A7" s="181"/>
      <c r="B7" s="182" t="s">
        <v>47</v>
      </c>
      <c r="C7" s="288"/>
    </row>
    <row r="8" spans="1:3" s="57" customFormat="1" ht="12" customHeight="1" thickBot="1">
      <c r="A8" s="27" t="s">
        <v>9</v>
      </c>
      <c r="B8" s="19" t="s">
        <v>203</v>
      </c>
      <c r="C8" s="223">
        <f>+C9+C10+C11+C12+C13+C14</f>
        <v>174417</v>
      </c>
    </row>
    <row r="9" spans="1:3" s="72" customFormat="1" ht="12" customHeight="1">
      <c r="A9" s="346" t="s">
        <v>72</v>
      </c>
      <c r="B9" s="327" t="s">
        <v>204</v>
      </c>
      <c r="C9" s="226">
        <v>68662</v>
      </c>
    </row>
    <row r="10" spans="1:3" s="73" customFormat="1" ht="12" customHeight="1">
      <c r="A10" s="347" t="s">
        <v>73</v>
      </c>
      <c r="B10" s="328" t="s">
        <v>205</v>
      </c>
      <c r="C10" s="225">
        <v>25611</v>
      </c>
    </row>
    <row r="11" spans="1:3" s="73" customFormat="1" ht="12" customHeight="1">
      <c r="A11" s="347" t="s">
        <v>74</v>
      </c>
      <c r="B11" s="328" t="s">
        <v>206</v>
      </c>
      <c r="C11" s="225">
        <v>34184</v>
      </c>
    </row>
    <row r="12" spans="1:3" s="73" customFormat="1" ht="12" customHeight="1">
      <c r="A12" s="347" t="s">
        <v>75</v>
      </c>
      <c r="B12" s="328" t="s">
        <v>207</v>
      </c>
      <c r="C12" s="225">
        <v>1793</v>
      </c>
    </row>
    <row r="13" spans="1:3" s="73" customFormat="1" ht="12" customHeight="1">
      <c r="A13" s="347" t="s">
        <v>109</v>
      </c>
      <c r="B13" s="328" t="s">
        <v>465</v>
      </c>
      <c r="C13" s="225">
        <v>44167</v>
      </c>
    </row>
    <row r="14" spans="1:3" s="72" customFormat="1" ht="12" customHeight="1" thickBot="1">
      <c r="A14" s="348" t="s">
        <v>76</v>
      </c>
      <c r="B14" s="329" t="s">
        <v>391</v>
      </c>
      <c r="C14" s="225"/>
    </row>
    <row r="15" spans="1:3" s="72" customFormat="1" ht="12" customHeight="1" thickBot="1">
      <c r="A15" s="27" t="s">
        <v>10</v>
      </c>
      <c r="B15" s="218" t="s">
        <v>208</v>
      </c>
      <c r="C15" s="223">
        <f>+C16+C17+C18+C19+C20</f>
        <v>55607</v>
      </c>
    </row>
    <row r="16" spans="1:3" s="72" customFormat="1" ht="12" customHeight="1">
      <c r="A16" s="346" t="s">
        <v>78</v>
      </c>
      <c r="B16" s="327" t="s">
        <v>209</v>
      </c>
      <c r="C16" s="226"/>
    </row>
    <row r="17" spans="1:3" s="72" customFormat="1" ht="12" customHeight="1">
      <c r="A17" s="347" t="s">
        <v>79</v>
      </c>
      <c r="B17" s="328" t="s">
        <v>210</v>
      </c>
      <c r="C17" s="225"/>
    </row>
    <row r="18" spans="1:3" s="72" customFormat="1" ht="12" customHeight="1">
      <c r="A18" s="347" t="s">
        <v>80</v>
      </c>
      <c r="B18" s="328" t="s">
        <v>379</v>
      </c>
      <c r="C18" s="225"/>
    </row>
    <row r="19" spans="1:3" s="72" customFormat="1" ht="12" customHeight="1">
      <c r="A19" s="347" t="s">
        <v>81</v>
      </c>
      <c r="B19" s="328" t="s">
        <v>380</v>
      </c>
      <c r="C19" s="225"/>
    </row>
    <row r="20" spans="1:3" s="72" customFormat="1" ht="12" customHeight="1">
      <c r="A20" s="347" t="s">
        <v>82</v>
      </c>
      <c r="B20" s="328" t="s">
        <v>211</v>
      </c>
      <c r="C20" s="225">
        <v>55607</v>
      </c>
    </row>
    <row r="21" spans="1:3" s="73" customFormat="1" ht="12" customHeight="1" thickBot="1">
      <c r="A21" s="348" t="s">
        <v>88</v>
      </c>
      <c r="B21" s="329" t="s">
        <v>212</v>
      </c>
      <c r="C21" s="227"/>
    </row>
    <row r="22" spans="1:3" s="73" customFormat="1" ht="12" customHeight="1" thickBot="1">
      <c r="A22" s="27" t="s">
        <v>11</v>
      </c>
      <c r="B22" s="19" t="s">
        <v>213</v>
      </c>
      <c r="C22" s="223">
        <f>+C23+C24+C25+C26+C27</f>
        <v>20593</v>
      </c>
    </row>
    <row r="23" spans="1:3" s="73" customFormat="1" ht="12" customHeight="1">
      <c r="A23" s="346" t="s">
        <v>61</v>
      </c>
      <c r="B23" s="327" t="s">
        <v>214</v>
      </c>
      <c r="C23" s="226">
        <v>20593</v>
      </c>
    </row>
    <row r="24" spans="1:3" s="72" customFormat="1" ht="12" customHeight="1">
      <c r="A24" s="347" t="s">
        <v>62</v>
      </c>
      <c r="B24" s="328" t="s">
        <v>215</v>
      </c>
      <c r="C24" s="225"/>
    </row>
    <row r="25" spans="1:3" s="73" customFormat="1" ht="12" customHeight="1">
      <c r="A25" s="347" t="s">
        <v>63</v>
      </c>
      <c r="B25" s="328" t="s">
        <v>381</v>
      </c>
      <c r="C25" s="225"/>
    </row>
    <row r="26" spans="1:3" s="73" customFormat="1" ht="12" customHeight="1">
      <c r="A26" s="347" t="s">
        <v>64</v>
      </c>
      <c r="B26" s="328" t="s">
        <v>382</v>
      </c>
      <c r="C26" s="225"/>
    </row>
    <row r="27" spans="1:3" s="73" customFormat="1" ht="12" customHeight="1">
      <c r="A27" s="347" t="s">
        <v>123</v>
      </c>
      <c r="B27" s="328" t="s">
        <v>216</v>
      </c>
      <c r="C27" s="225"/>
    </row>
    <row r="28" spans="1:3" s="73" customFormat="1" ht="12" customHeight="1" thickBot="1">
      <c r="A28" s="348" t="s">
        <v>124</v>
      </c>
      <c r="B28" s="329" t="s">
        <v>217</v>
      </c>
      <c r="C28" s="227"/>
    </row>
    <row r="29" spans="1:3" s="73" customFormat="1" ht="12" customHeight="1" thickBot="1">
      <c r="A29" s="27" t="s">
        <v>125</v>
      </c>
      <c r="B29" s="19" t="s">
        <v>218</v>
      </c>
      <c r="C29" s="229">
        <f>+C30+C34+C35+C36</f>
        <v>19380</v>
      </c>
    </row>
    <row r="30" spans="1:3" s="73" customFormat="1" ht="12" customHeight="1">
      <c r="A30" s="346" t="s">
        <v>219</v>
      </c>
      <c r="B30" s="327" t="s">
        <v>466</v>
      </c>
      <c r="C30" s="322">
        <f>+C31+C32+C33</f>
        <v>16380</v>
      </c>
    </row>
    <row r="31" spans="1:3" s="73" customFormat="1" ht="12" customHeight="1">
      <c r="A31" s="347" t="s">
        <v>220</v>
      </c>
      <c r="B31" s="328" t="s">
        <v>225</v>
      </c>
      <c r="C31" s="225">
        <v>480</v>
      </c>
    </row>
    <row r="32" spans="1:3" s="73" customFormat="1" ht="12" customHeight="1">
      <c r="A32" s="347" t="s">
        <v>221</v>
      </c>
      <c r="B32" s="328" t="s">
        <v>226</v>
      </c>
      <c r="C32" s="225">
        <v>15900</v>
      </c>
    </row>
    <row r="33" spans="1:3" s="73" customFormat="1" ht="12" customHeight="1">
      <c r="A33" s="347" t="s">
        <v>395</v>
      </c>
      <c r="B33" s="385" t="s">
        <v>396</v>
      </c>
      <c r="C33" s="225"/>
    </row>
    <row r="34" spans="1:3" s="73" customFormat="1" ht="12" customHeight="1">
      <c r="A34" s="347" t="s">
        <v>222</v>
      </c>
      <c r="B34" s="328" t="s">
        <v>227</v>
      </c>
      <c r="C34" s="225">
        <v>2500</v>
      </c>
    </row>
    <row r="35" spans="1:3" s="73" customFormat="1" ht="12" customHeight="1">
      <c r="A35" s="347" t="s">
        <v>223</v>
      </c>
      <c r="B35" s="328" t="s">
        <v>228</v>
      </c>
      <c r="C35" s="225"/>
    </row>
    <row r="36" spans="1:3" s="73" customFormat="1" ht="12" customHeight="1" thickBot="1">
      <c r="A36" s="348" t="s">
        <v>224</v>
      </c>
      <c r="B36" s="329" t="s">
        <v>229</v>
      </c>
      <c r="C36" s="227">
        <v>500</v>
      </c>
    </row>
    <row r="37" spans="1:3" s="73" customFormat="1" ht="12" customHeight="1" thickBot="1">
      <c r="A37" s="27" t="s">
        <v>13</v>
      </c>
      <c r="B37" s="19" t="s">
        <v>392</v>
      </c>
      <c r="C37" s="223">
        <f>SUM(C38:C48)</f>
        <v>20431</v>
      </c>
    </row>
    <row r="38" spans="1:3" s="73" customFormat="1" ht="12" customHeight="1">
      <c r="A38" s="346" t="s">
        <v>65</v>
      </c>
      <c r="B38" s="327" t="s">
        <v>232</v>
      </c>
      <c r="C38" s="226">
        <v>4000</v>
      </c>
    </row>
    <row r="39" spans="1:3" s="73" customFormat="1" ht="12" customHeight="1">
      <c r="A39" s="347" t="s">
        <v>66</v>
      </c>
      <c r="B39" s="328" t="s">
        <v>233</v>
      </c>
      <c r="C39" s="225">
        <v>4551</v>
      </c>
    </row>
    <row r="40" spans="1:3" s="73" customFormat="1" ht="12" customHeight="1">
      <c r="A40" s="347" t="s">
        <v>67</v>
      </c>
      <c r="B40" s="328" t="s">
        <v>234</v>
      </c>
      <c r="C40" s="225">
        <v>186</v>
      </c>
    </row>
    <row r="41" spans="1:3" s="73" customFormat="1" ht="12" customHeight="1">
      <c r="A41" s="347" t="s">
        <v>127</v>
      </c>
      <c r="B41" s="328" t="s">
        <v>235</v>
      </c>
      <c r="C41" s="225"/>
    </row>
    <row r="42" spans="1:3" s="73" customFormat="1" ht="12" customHeight="1">
      <c r="A42" s="347" t="s">
        <v>128</v>
      </c>
      <c r="B42" s="328" t="s">
        <v>236</v>
      </c>
      <c r="C42" s="225">
        <v>639</v>
      </c>
    </row>
    <row r="43" spans="1:3" s="73" customFormat="1" ht="12" customHeight="1">
      <c r="A43" s="347" t="s">
        <v>129</v>
      </c>
      <c r="B43" s="328" t="s">
        <v>237</v>
      </c>
      <c r="C43" s="225">
        <v>2215</v>
      </c>
    </row>
    <row r="44" spans="1:3" s="73" customFormat="1" ht="12" customHeight="1">
      <c r="A44" s="347" t="s">
        <v>130</v>
      </c>
      <c r="B44" s="328" t="s">
        <v>238</v>
      </c>
      <c r="C44" s="225">
        <v>140</v>
      </c>
    </row>
    <row r="45" spans="1:3" s="73" customFormat="1" ht="12" customHeight="1">
      <c r="A45" s="347" t="s">
        <v>131</v>
      </c>
      <c r="B45" s="328" t="s">
        <v>239</v>
      </c>
      <c r="C45" s="225">
        <v>8700</v>
      </c>
    </row>
    <row r="46" spans="1:3" s="73" customFormat="1" ht="12" customHeight="1">
      <c r="A46" s="347" t="s">
        <v>230</v>
      </c>
      <c r="B46" s="328" t="s">
        <v>240</v>
      </c>
      <c r="C46" s="228"/>
    </row>
    <row r="47" spans="1:3" s="73" customFormat="1" ht="12" customHeight="1">
      <c r="A47" s="348" t="s">
        <v>231</v>
      </c>
      <c r="B47" s="329" t="s">
        <v>394</v>
      </c>
      <c r="C47" s="316"/>
    </row>
    <row r="48" spans="1:3" s="73" customFormat="1" ht="12" customHeight="1" thickBot="1">
      <c r="A48" s="348" t="s">
        <v>393</v>
      </c>
      <c r="B48" s="329" t="s">
        <v>241</v>
      </c>
      <c r="C48" s="316"/>
    </row>
    <row r="49" spans="1:3" s="73" customFormat="1" ht="12" customHeight="1" thickBot="1">
      <c r="A49" s="27" t="s">
        <v>14</v>
      </c>
      <c r="B49" s="19" t="s">
        <v>242</v>
      </c>
      <c r="C49" s="223">
        <f>SUM(C50:C54)</f>
        <v>0</v>
      </c>
    </row>
    <row r="50" spans="1:3" s="73" customFormat="1" ht="12" customHeight="1">
      <c r="A50" s="346" t="s">
        <v>68</v>
      </c>
      <c r="B50" s="327" t="s">
        <v>246</v>
      </c>
      <c r="C50" s="370"/>
    </row>
    <row r="51" spans="1:3" s="73" customFormat="1" ht="12" customHeight="1">
      <c r="A51" s="347" t="s">
        <v>69</v>
      </c>
      <c r="B51" s="328" t="s">
        <v>247</v>
      </c>
      <c r="C51" s="228"/>
    </row>
    <row r="52" spans="1:3" s="73" customFormat="1" ht="12" customHeight="1">
      <c r="A52" s="347" t="s">
        <v>243</v>
      </c>
      <c r="B52" s="328" t="s">
        <v>248</v>
      </c>
      <c r="C52" s="228"/>
    </row>
    <row r="53" spans="1:3" s="73" customFormat="1" ht="12" customHeight="1">
      <c r="A53" s="347" t="s">
        <v>244</v>
      </c>
      <c r="B53" s="328" t="s">
        <v>249</v>
      </c>
      <c r="C53" s="228"/>
    </row>
    <row r="54" spans="1:3" s="73" customFormat="1" ht="12" customHeight="1" thickBot="1">
      <c r="A54" s="348" t="s">
        <v>245</v>
      </c>
      <c r="B54" s="329" t="s">
        <v>250</v>
      </c>
      <c r="C54" s="316"/>
    </row>
    <row r="55" spans="1:3" s="73" customFormat="1" ht="12" customHeight="1" thickBot="1">
      <c r="A55" s="27" t="s">
        <v>132</v>
      </c>
      <c r="B55" s="19" t="s">
        <v>251</v>
      </c>
      <c r="C55" s="223">
        <f>SUM(C56:C58)</f>
        <v>240</v>
      </c>
    </row>
    <row r="56" spans="1:3" s="73" customFormat="1" ht="12" customHeight="1">
      <c r="A56" s="346" t="s">
        <v>70</v>
      </c>
      <c r="B56" s="327" t="s">
        <v>252</v>
      </c>
      <c r="C56" s="226"/>
    </row>
    <row r="57" spans="1:3" s="73" customFormat="1" ht="12" customHeight="1">
      <c r="A57" s="347" t="s">
        <v>71</v>
      </c>
      <c r="B57" s="328" t="s">
        <v>383</v>
      </c>
      <c r="C57" s="225"/>
    </row>
    <row r="58" spans="1:3" s="73" customFormat="1" ht="12" customHeight="1">
      <c r="A58" s="347" t="s">
        <v>255</v>
      </c>
      <c r="B58" s="328" t="s">
        <v>253</v>
      </c>
      <c r="C58" s="225">
        <v>240</v>
      </c>
    </row>
    <row r="59" spans="1:3" s="73" customFormat="1" ht="12" customHeight="1" thickBot="1">
      <c r="A59" s="348" t="s">
        <v>256</v>
      </c>
      <c r="B59" s="329" t="s">
        <v>254</v>
      </c>
      <c r="C59" s="227"/>
    </row>
    <row r="60" spans="1:3" s="73" customFormat="1" ht="12" customHeight="1" thickBot="1">
      <c r="A60" s="27" t="s">
        <v>16</v>
      </c>
      <c r="B60" s="218" t="s">
        <v>257</v>
      </c>
      <c r="C60" s="223">
        <f>SUM(C61:C63)</f>
        <v>90</v>
      </c>
    </row>
    <row r="61" spans="1:3" s="73" customFormat="1" ht="12" customHeight="1">
      <c r="A61" s="346" t="s">
        <v>133</v>
      </c>
      <c r="B61" s="327" t="s">
        <v>259</v>
      </c>
      <c r="C61" s="228"/>
    </row>
    <row r="62" spans="1:3" s="73" customFormat="1" ht="12" customHeight="1">
      <c r="A62" s="347" t="s">
        <v>134</v>
      </c>
      <c r="B62" s="328" t="s">
        <v>384</v>
      </c>
      <c r="C62" s="228"/>
    </row>
    <row r="63" spans="1:3" s="73" customFormat="1" ht="12" customHeight="1">
      <c r="A63" s="347" t="s">
        <v>179</v>
      </c>
      <c r="B63" s="328" t="s">
        <v>260</v>
      </c>
      <c r="C63" s="228">
        <v>90</v>
      </c>
    </row>
    <row r="64" spans="1:3" s="73" customFormat="1" ht="12" customHeight="1" thickBot="1">
      <c r="A64" s="348" t="s">
        <v>258</v>
      </c>
      <c r="B64" s="329" t="s">
        <v>261</v>
      </c>
      <c r="C64" s="228"/>
    </row>
    <row r="65" spans="1:3" s="73" customFormat="1" ht="12" customHeight="1" thickBot="1">
      <c r="A65" s="27" t="s">
        <v>17</v>
      </c>
      <c r="B65" s="19" t="s">
        <v>262</v>
      </c>
      <c r="C65" s="229">
        <f>+C8+C15+C22+C29+C37+C49+C55+C60</f>
        <v>290758</v>
      </c>
    </row>
    <row r="66" spans="1:3" s="73" customFormat="1" ht="12" customHeight="1" thickBot="1">
      <c r="A66" s="349" t="s">
        <v>353</v>
      </c>
      <c r="B66" s="218" t="s">
        <v>264</v>
      </c>
      <c r="C66" s="223">
        <f>SUM(C67:C69)</f>
        <v>0</v>
      </c>
    </row>
    <row r="67" spans="1:3" s="73" customFormat="1" ht="12" customHeight="1">
      <c r="A67" s="346" t="s">
        <v>295</v>
      </c>
      <c r="B67" s="327" t="s">
        <v>265</v>
      </c>
      <c r="C67" s="228"/>
    </row>
    <row r="68" spans="1:3" s="73" customFormat="1" ht="12" customHeight="1">
      <c r="A68" s="347" t="s">
        <v>304</v>
      </c>
      <c r="B68" s="328" t="s">
        <v>266</v>
      </c>
      <c r="C68" s="228"/>
    </row>
    <row r="69" spans="1:3" s="73" customFormat="1" ht="12" customHeight="1" thickBot="1">
      <c r="A69" s="348" t="s">
        <v>305</v>
      </c>
      <c r="B69" s="330" t="s">
        <v>267</v>
      </c>
      <c r="C69" s="228"/>
    </row>
    <row r="70" spans="1:3" s="73" customFormat="1" ht="12" customHeight="1" thickBot="1">
      <c r="A70" s="349" t="s">
        <v>268</v>
      </c>
      <c r="B70" s="218" t="s">
        <v>269</v>
      </c>
      <c r="C70" s="223">
        <f>SUM(C71:C74)</f>
        <v>0</v>
      </c>
    </row>
    <row r="71" spans="1:3" s="73" customFormat="1" ht="12" customHeight="1">
      <c r="A71" s="346" t="s">
        <v>110</v>
      </c>
      <c r="B71" s="327" t="s">
        <v>270</v>
      </c>
      <c r="C71" s="228"/>
    </row>
    <row r="72" spans="1:3" s="73" customFormat="1" ht="12" customHeight="1">
      <c r="A72" s="347" t="s">
        <v>111</v>
      </c>
      <c r="B72" s="328" t="s">
        <v>271</v>
      </c>
      <c r="C72" s="228"/>
    </row>
    <row r="73" spans="1:3" s="73" customFormat="1" ht="12" customHeight="1">
      <c r="A73" s="347" t="s">
        <v>296</v>
      </c>
      <c r="B73" s="328" t="s">
        <v>272</v>
      </c>
      <c r="C73" s="228"/>
    </row>
    <row r="74" spans="1:3" s="73" customFormat="1" ht="12" customHeight="1" thickBot="1">
      <c r="A74" s="348" t="s">
        <v>297</v>
      </c>
      <c r="B74" s="329" t="s">
        <v>273</v>
      </c>
      <c r="C74" s="228"/>
    </row>
    <row r="75" spans="1:3" s="73" customFormat="1" ht="12" customHeight="1" thickBot="1">
      <c r="A75" s="349" t="s">
        <v>274</v>
      </c>
      <c r="B75" s="218" t="s">
        <v>275</v>
      </c>
      <c r="C75" s="223">
        <f>SUM(C76:C77)</f>
        <v>0</v>
      </c>
    </row>
    <row r="76" spans="1:3" s="73" customFormat="1" ht="12" customHeight="1">
      <c r="A76" s="346" t="s">
        <v>298</v>
      </c>
      <c r="B76" s="327" t="s">
        <v>276</v>
      </c>
      <c r="C76" s="228"/>
    </row>
    <row r="77" spans="1:3" s="73" customFormat="1" ht="12" customHeight="1" thickBot="1">
      <c r="A77" s="348" t="s">
        <v>299</v>
      </c>
      <c r="B77" s="329" t="s">
        <v>277</v>
      </c>
      <c r="C77" s="228"/>
    </row>
    <row r="78" spans="1:3" s="72" customFormat="1" ht="12" customHeight="1" thickBot="1">
      <c r="A78" s="349" t="s">
        <v>278</v>
      </c>
      <c r="B78" s="218" t="s">
        <v>279</v>
      </c>
      <c r="C78" s="223">
        <f>SUM(C79:C81)</f>
        <v>70363</v>
      </c>
    </row>
    <row r="79" spans="1:3" s="73" customFormat="1" ht="12" customHeight="1">
      <c r="A79" s="346" t="s">
        <v>300</v>
      </c>
      <c r="B79" s="327" t="s">
        <v>280</v>
      </c>
      <c r="C79" s="228"/>
    </row>
    <row r="80" spans="1:3" s="73" customFormat="1" ht="12" customHeight="1">
      <c r="A80" s="347" t="s">
        <v>301</v>
      </c>
      <c r="B80" s="328" t="s">
        <v>281</v>
      </c>
      <c r="C80" s="228"/>
    </row>
    <row r="81" spans="1:3" s="73" customFormat="1" ht="12" customHeight="1" thickBot="1">
      <c r="A81" s="348" t="s">
        <v>302</v>
      </c>
      <c r="B81" s="329" t="s">
        <v>282</v>
      </c>
      <c r="C81" s="228">
        <v>70363</v>
      </c>
    </row>
    <row r="82" spans="1:3" s="73" customFormat="1" ht="12" customHeight="1" thickBot="1">
      <c r="A82" s="349" t="s">
        <v>283</v>
      </c>
      <c r="B82" s="218" t="s">
        <v>303</v>
      </c>
      <c r="C82" s="223">
        <f>SUM(C83:C86)</f>
        <v>0</v>
      </c>
    </row>
    <row r="83" spans="1:3" s="73" customFormat="1" ht="12" customHeight="1">
      <c r="A83" s="350" t="s">
        <v>284</v>
      </c>
      <c r="B83" s="327" t="s">
        <v>285</v>
      </c>
      <c r="C83" s="228"/>
    </row>
    <row r="84" spans="1:3" s="73" customFormat="1" ht="12" customHeight="1">
      <c r="A84" s="351" t="s">
        <v>286</v>
      </c>
      <c r="B84" s="328" t="s">
        <v>287</v>
      </c>
      <c r="C84" s="228"/>
    </row>
    <row r="85" spans="1:3" s="73" customFormat="1" ht="12" customHeight="1">
      <c r="A85" s="351" t="s">
        <v>288</v>
      </c>
      <c r="B85" s="328" t="s">
        <v>289</v>
      </c>
      <c r="C85" s="228"/>
    </row>
    <row r="86" spans="1:3" s="72" customFormat="1" ht="12" customHeight="1" thickBot="1">
      <c r="A86" s="352" t="s">
        <v>290</v>
      </c>
      <c r="B86" s="329" t="s">
        <v>291</v>
      </c>
      <c r="C86" s="228"/>
    </row>
    <row r="87" spans="1:3" s="72" customFormat="1" ht="12" customHeight="1" thickBot="1">
      <c r="A87" s="349" t="s">
        <v>292</v>
      </c>
      <c r="B87" s="218" t="s">
        <v>436</v>
      </c>
      <c r="C87" s="371"/>
    </row>
    <row r="88" spans="1:3" s="72" customFormat="1" ht="12" customHeight="1" thickBot="1">
      <c r="A88" s="349" t="s">
        <v>467</v>
      </c>
      <c r="B88" s="218" t="s">
        <v>293</v>
      </c>
      <c r="C88" s="371"/>
    </row>
    <row r="89" spans="1:3" s="72" customFormat="1" ht="12" customHeight="1" thickBot="1">
      <c r="A89" s="349" t="s">
        <v>468</v>
      </c>
      <c r="B89" s="334" t="s">
        <v>439</v>
      </c>
      <c r="C89" s="229">
        <f>+C66+C70+C75+C78+C82+C88+C87</f>
        <v>70363</v>
      </c>
    </row>
    <row r="90" spans="1:3" s="72" customFormat="1" ht="12" customHeight="1" thickBot="1">
      <c r="A90" s="353" t="s">
        <v>469</v>
      </c>
      <c r="B90" s="335" t="s">
        <v>470</v>
      </c>
      <c r="C90" s="229">
        <f>+C65+C89</f>
        <v>361121</v>
      </c>
    </row>
    <row r="91" spans="1:3" s="73" customFormat="1" ht="15" customHeight="1" thickBot="1">
      <c r="A91" s="187"/>
      <c r="B91" s="188"/>
      <c r="C91" s="293"/>
    </row>
    <row r="92" spans="1:3" s="57" customFormat="1" ht="16.5" customHeight="1" thickBot="1">
      <c r="A92" s="191"/>
      <c r="B92" s="192" t="s">
        <v>48</v>
      </c>
      <c r="C92" s="295"/>
    </row>
    <row r="93" spans="1:3" s="74" customFormat="1" ht="12" customHeight="1" thickBot="1">
      <c r="A93" s="319" t="s">
        <v>9</v>
      </c>
      <c r="B93" s="26" t="s">
        <v>474</v>
      </c>
      <c r="C93" s="222">
        <f>+C94+C95+C96+C97+C98+C111</f>
        <v>169038</v>
      </c>
    </row>
    <row r="94" spans="1:3" ht="12" customHeight="1">
      <c r="A94" s="354" t="s">
        <v>72</v>
      </c>
      <c r="B94" s="8" t="s">
        <v>39</v>
      </c>
      <c r="C94" s="224">
        <v>73302</v>
      </c>
    </row>
    <row r="95" spans="1:3" ht="12" customHeight="1">
      <c r="A95" s="347" t="s">
        <v>73</v>
      </c>
      <c r="B95" s="6" t="s">
        <v>135</v>
      </c>
      <c r="C95" s="225">
        <v>13786</v>
      </c>
    </row>
    <row r="96" spans="1:3" ht="12" customHeight="1">
      <c r="A96" s="347" t="s">
        <v>74</v>
      </c>
      <c r="B96" s="6" t="s">
        <v>101</v>
      </c>
      <c r="C96" s="227">
        <v>61402</v>
      </c>
    </row>
    <row r="97" spans="1:3" ht="12" customHeight="1">
      <c r="A97" s="347" t="s">
        <v>75</v>
      </c>
      <c r="B97" s="9" t="s">
        <v>136</v>
      </c>
      <c r="C97" s="227">
        <v>16038</v>
      </c>
    </row>
    <row r="98" spans="1:3" ht="12" customHeight="1">
      <c r="A98" s="347" t="s">
        <v>83</v>
      </c>
      <c r="B98" s="17" t="s">
        <v>137</v>
      </c>
      <c r="C98" s="227">
        <v>4110</v>
      </c>
    </row>
    <row r="99" spans="1:3" ht="12" customHeight="1">
      <c r="A99" s="347" t="s">
        <v>76</v>
      </c>
      <c r="B99" s="6" t="s">
        <v>471</v>
      </c>
      <c r="C99" s="227"/>
    </row>
    <row r="100" spans="1:3" ht="12" customHeight="1">
      <c r="A100" s="347" t="s">
        <v>77</v>
      </c>
      <c r="B100" s="92" t="s">
        <v>402</v>
      </c>
      <c r="C100" s="227"/>
    </row>
    <row r="101" spans="1:3" ht="12" customHeight="1">
      <c r="A101" s="347" t="s">
        <v>84</v>
      </c>
      <c r="B101" s="92" t="s">
        <v>401</v>
      </c>
      <c r="C101" s="227"/>
    </row>
    <row r="102" spans="1:3" ht="12" customHeight="1">
      <c r="A102" s="347" t="s">
        <v>85</v>
      </c>
      <c r="B102" s="92" t="s">
        <v>309</v>
      </c>
      <c r="C102" s="227"/>
    </row>
    <row r="103" spans="1:3" ht="12" customHeight="1">
      <c r="A103" s="347" t="s">
        <v>86</v>
      </c>
      <c r="B103" s="93" t="s">
        <v>310</v>
      </c>
      <c r="C103" s="227"/>
    </row>
    <row r="104" spans="1:3" ht="12" customHeight="1">
      <c r="A104" s="347" t="s">
        <v>87</v>
      </c>
      <c r="B104" s="93" t="s">
        <v>311</v>
      </c>
      <c r="C104" s="227"/>
    </row>
    <row r="105" spans="1:3" ht="12" customHeight="1">
      <c r="A105" s="347" t="s">
        <v>89</v>
      </c>
      <c r="B105" s="92" t="s">
        <v>312</v>
      </c>
      <c r="C105" s="227">
        <v>500</v>
      </c>
    </row>
    <row r="106" spans="1:3" ht="12" customHeight="1">
      <c r="A106" s="347" t="s">
        <v>138</v>
      </c>
      <c r="B106" s="92" t="s">
        <v>313</v>
      </c>
      <c r="C106" s="227"/>
    </row>
    <row r="107" spans="1:3" ht="12" customHeight="1">
      <c r="A107" s="347" t="s">
        <v>307</v>
      </c>
      <c r="B107" s="93" t="s">
        <v>314</v>
      </c>
      <c r="C107" s="227"/>
    </row>
    <row r="108" spans="1:3" ht="12" customHeight="1">
      <c r="A108" s="355" t="s">
        <v>308</v>
      </c>
      <c r="B108" s="94" t="s">
        <v>315</v>
      </c>
      <c r="C108" s="227"/>
    </row>
    <row r="109" spans="1:3" ht="12" customHeight="1">
      <c r="A109" s="347" t="s">
        <v>399</v>
      </c>
      <c r="B109" s="94" t="s">
        <v>316</v>
      </c>
      <c r="C109" s="227"/>
    </row>
    <row r="110" spans="1:3" ht="12" customHeight="1">
      <c r="A110" s="347" t="s">
        <v>400</v>
      </c>
      <c r="B110" s="93" t="s">
        <v>317</v>
      </c>
      <c r="C110" s="225">
        <v>3610</v>
      </c>
    </row>
    <row r="111" spans="1:3" ht="12" customHeight="1">
      <c r="A111" s="347" t="s">
        <v>404</v>
      </c>
      <c r="B111" s="9" t="s">
        <v>40</v>
      </c>
      <c r="C111" s="225">
        <v>400</v>
      </c>
    </row>
    <row r="112" spans="1:3" ht="12" customHeight="1">
      <c r="A112" s="348" t="s">
        <v>405</v>
      </c>
      <c r="B112" s="6" t="s">
        <v>472</v>
      </c>
      <c r="C112" s="227">
        <v>400</v>
      </c>
    </row>
    <row r="113" spans="1:3" ht="12" customHeight="1" thickBot="1">
      <c r="A113" s="356" t="s">
        <v>406</v>
      </c>
      <c r="B113" s="95" t="s">
        <v>473</v>
      </c>
      <c r="C113" s="231"/>
    </row>
    <row r="114" spans="1:3" ht="12" customHeight="1" thickBot="1">
      <c r="A114" s="27" t="s">
        <v>10</v>
      </c>
      <c r="B114" s="25" t="s">
        <v>318</v>
      </c>
      <c r="C114" s="223">
        <f>+C115+C117+C119</f>
        <v>98069</v>
      </c>
    </row>
    <row r="115" spans="1:3" ht="12" customHeight="1">
      <c r="A115" s="346" t="s">
        <v>78</v>
      </c>
      <c r="B115" s="6" t="s">
        <v>177</v>
      </c>
      <c r="C115" s="226">
        <v>86851</v>
      </c>
    </row>
    <row r="116" spans="1:3" ht="12" customHeight="1">
      <c r="A116" s="346" t="s">
        <v>79</v>
      </c>
      <c r="B116" s="10" t="s">
        <v>322</v>
      </c>
      <c r="C116" s="226">
        <v>20593</v>
      </c>
    </row>
    <row r="117" spans="1:3" ht="12" customHeight="1">
      <c r="A117" s="346" t="s">
        <v>80</v>
      </c>
      <c r="B117" s="10" t="s">
        <v>139</v>
      </c>
      <c r="C117" s="225">
        <v>11218</v>
      </c>
    </row>
    <row r="118" spans="1:3" ht="12" customHeight="1">
      <c r="A118" s="346" t="s">
        <v>81</v>
      </c>
      <c r="B118" s="10" t="s">
        <v>323</v>
      </c>
      <c r="C118" s="216"/>
    </row>
    <row r="119" spans="1:3" ht="12" customHeight="1">
      <c r="A119" s="346" t="s">
        <v>82</v>
      </c>
      <c r="B119" s="220" t="s">
        <v>180</v>
      </c>
      <c r="C119" s="216"/>
    </row>
    <row r="120" spans="1:3" ht="12" customHeight="1">
      <c r="A120" s="346" t="s">
        <v>88</v>
      </c>
      <c r="B120" s="219" t="s">
        <v>385</v>
      </c>
      <c r="C120" s="216"/>
    </row>
    <row r="121" spans="1:3" ht="12" customHeight="1">
      <c r="A121" s="346" t="s">
        <v>90</v>
      </c>
      <c r="B121" s="323" t="s">
        <v>328</v>
      </c>
      <c r="C121" s="216"/>
    </row>
    <row r="122" spans="1:3" ht="12" customHeight="1">
      <c r="A122" s="346" t="s">
        <v>140</v>
      </c>
      <c r="B122" s="93" t="s">
        <v>311</v>
      </c>
      <c r="C122" s="216"/>
    </row>
    <row r="123" spans="1:3" ht="12" customHeight="1">
      <c r="A123" s="346" t="s">
        <v>141</v>
      </c>
      <c r="B123" s="93" t="s">
        <v>327</v>
      </c>
      <c r="C123" s="216"/>
    </row>
    <row r="124" spans="1:3" ht="12" customHeight="1">
      <c r="A124" s="346" t="s">
        <v>142</v>
      </c>
      <c r="B124" s="93" t="s">
        <v>326</v>
      </c>
      <c r="C124" s="216"/>
    </row>
    <row r="125" spans="1:3" ht="12" customHeight="1">
      <c r="A125" s="346" t="s">
        <v>319</v>
      </c>
      <c r="B125" s="93" t="s">
        <v>314</v>
      </c>
      <c r="C125" s="216"/>
    </row>
    <row r="126" spans="1:3" ht="12" customHeight="1">
      <c r="A126" s="346" t="s">
        <v>320</v>
      </c>
      <c r="B126" s="93" t="s">
        <v>325</v>
      </c>
      <c r="C126" s="216"/>
    </row>
    <row r="127" spans="1:3" ht="12" customHeight="1" thickBot="1">
      <c r="A127" s="355" t="s">
        <v>321</v>
      </c>
      <c r="B127" s="93" t="s">
        <v>324</v>
      </c>
      <c r="C127" s="217"/>
    </row>
    <row r="128" spans="1:3" ht="12" customHeight="1" thickBot="1">
      <c r="A128" s="27" t="s">
        <v>11</v>
      </c>
      <c r="B128" s="79" t="s">
        <v>409</v>
      </c>
      <c r="C128" s="223">
        <f>+C93+C114</f>
        <v>267107</v>
      </c>
    </row>
    <row r="129" spans="1:3" ht="12" customHeight="1" thickBot="1">
      <c r="A129" s="27" t="s">
        <v>12</v>
      </c>
      <c r="B129" s="79" t="s">
        <v>410</v>
      </c>
      <c r="C129" s="223">
        <f>+C130+C131+C132</f>
        <v>0</v>
      </c>
    </row>
    <row r="130" spans="1:3" s="74" customFormat="1" ht="12" customHeight="1">
      <c r="A130" s="346" t="s">
        <v>219</v>
      </c>
      <c r="B130" s="7" t="s">
        <v>477</v>
      </c>
      <c r="C130" s="216"/>
    </row>
    <row r="131" spans="1:3" ht="12" customHeight="1">
      <c r="A131" s="346" t="s">
        <v>222</v>
      </c>
      <c r="B131" s="7" t="s">
        <v>418</v>
      </c>
      <c r="C131" s="216"/>
    </row>
    <row r="132" spans="1:3" ht="12" customHeight="1" thickBot="1">
      <c r="A132" s="355" t="s">
        <v>223</v>
      </c>
      <c r="B132" s="5" t="s">
        <v>476</v>
      </c>
      <c r="C132" s="216"/>
    </row>
    <row r="133" spans="1:3" ht="12" customHeight="1" thickBot="1">
      <c r="A133" s="27" t="s">
        <v>13</v>
      </c>
      <c r="B133" s="79" t="s">
        <v>411</v>
      </c>
      <c r="C133" s="223">
        <f>+C134+C135+C136+C137+C138+C139</f>
        <v>0</v>
      </c>
    </row>
    <row r="134" spans="1:3" ht="12" customHeight="1">
      <c r="A134" s="346" t="s">
        <v>65</v>
      </c>
      <c r="B134" s="7" t="s">
        <v>420</v>
      </c>
      <c r="C134" s="216"/>
    </row>
    <row r="135" spans="1:3" ht="12" customHeight="1">
      <c r="A135" s="346" t="s">
        <v>66</v>
      </c>
      <c r="B135" s="7" t="s">
        <v>412</v>
      </c>
      <c r="C135" s="216"/>
    </row>
    <row r="136" spans="1:3" ht="12" customHeight="1">
      <c r="A136" s="346" t="s">
        <v>67</v>
      </c>
      <c r="B136" s="7" t="s">
        <v>413</v>
      </c>
      <c r="C136" s="216"/>
    </row>
    <row r="137" spans="1:3" ht="12" customHeight="1">
      <c r="A137" s="346" t="s">
        <v>127</v>
      </c>
      <c r="B137" s="7" t="s">
        <v>475</v>
      </c>
      <c r="C137" s="216"/>
    </row>
    <row r="138" spans="1:3" ht="12" customHeight="1">
      <c r="A138" s="346" t="s">
        <v>128</v>
      </c>
      <c r="B138" s="7" t="s">
        <v>415</v>
      </c>
      <c r="C138" s="216"/>
    </row>
    <row r="139" spans="1:3" s="74" customFormat="1" ht="12" customHeight="1" thickBot="1">
      <c r="A139" s="355" t="s">
        <v>129</v>
      </c>
      <c r="B139" s="5" t="s">
        <v>416</v>
      </c>
      <c r="C139" s="216"/>
    </row>
    <row r="140" spans="1:11" ht="12" customHeight="1" thickBot="1">
      <c r="A140" s="27" t="s">
        <v>14</v>
      </c>
      <c r="B140" s="79" t="s">
        <v>492</v>
      </c>
      <c r="C140" s="229">
        <f>+C141+C142+C144+C145+C143</f>
        <v>0</v>
      </c>
      <c r="K140" s="199"/>
    </row>
    <row r="141" spans="1:3" ht="12.75">
      <c r="A141" s="346" t="s">
        <v>68</v>
      </c>
      <c r="B141" s="7" t="s">
        <v>329</v>
      </c>
      <c r="C141" s="216"/>
    </row>
    <row r="142" spans="1:3" ht="12" customHeight="1">
      <c r="A142" s="346" t="s">
        <v>69</v>
      </c>
      <c r="B142" s="7" t="s">
        <v>330</v>
      </c>
      <c r="C142" s="216"/>
    </row>
    <row r="143" spans="1:3" ht="12" customHeight="1">
      <c r="A143" s="346" t="s">
        <v>243</v>
      </c>
      <c r="B143" s="7" t="s">
        <v>491</v>
      </c>
      <c r="C143" s="216"/>
    </row>
    <row r="144" spans="1:3" s="74" customFormat="1" ht="12" customHeight="1">
      <c r="A144" s="346" t="s">
        <v>244</v>
      </c>
      <c r="B144" s="7" t="s">
        <v>425</v>
      </c>
      <c r="C144" s="216"/>
    </row>
    <row r="145" spans="1:3" s="74" customFormat="1" ht="12" customHeight="1" thickBot="1">
      <c r="A145" s="355" t="s">
        <v>245</v>
      </c>
      <c r="B145" s="5" t="s">
        <v>349</v>
      </c>
      <c r="C145" s="216"/>
    </row>
    <row r="146" spans="1:3" s="74" customFormat="1" ht="12" customHeight="1" thickBot="1">
      <c r="A146" s="27" t="s">
        <v>15</v>
      </c>
      <c r="B146" s="79" t="s">
        <v>426</v>
      </c>
      <c r="C146" s="232">
        <f>+C147+C148+C149+C150+C151</f>
        <v>0</v>
      </c>
    </row>
    <row r="147" spans="1:3" s="74" customFormat="1" ht="12" customHeight="1">
      <c r="A147" s="346" t="s">
        <v>70</v>
      </c>
      <c r="B147" s="7" t="s">
        <v>421</v>
      </c>
      <c r="C147" s="216"/>
    </row>
    <row r="148" spans="1:3" s="74" customFormat="1" ht="12" customHeight="1">
      <c r="A148" s="346" t="s">
        <v>71</v>
      </c>
      <c r="B148" s="7" t="s">
        <v>428</v>
      </c>
      <c r="C148" s="216"/>
    </row>
    <row r="149" spans="1:3" s="74" customFormat="1" ht="12" customHeight="1">
      <c r="A149" s="346" t="s">
        <v>255</v>
      </c>
      <c r="B149" s="7" t="s">
        <v>423</v>
      </c>
      <c r="C149" s="216"/>
    </row>
    <row r="150" spans="1:3" s="74" customFormat="1" ht="12" customHeight="1">
      <c r="A150" s="346" t="s">
        <v>256</v>
      </c>
      <c r="B150" s="7" t="s">
        <v>478</v>
      </c>
      <c r="C150" s="216"/>
    </row>
    <row r="151" spans="1:3" ht="12.75" customHeight="1" thickBot="1">
      <c r="A151" s="355" t="s">
        <v>427</v>
      </c>
      <c r="B151" s="5" t="s">
        <v>430</v>
      </c>
      <c r="C151" s="217"/>
    </row>
    <row r="152" spans="1:3" ht="12.75" customHeight="1" thickBot="1">
      <c r="A152" s="395" t="s">
        <v>16</v>
      </c>
      <c r="B152" s="79" t="s">
        <v>431</v>
      </c>
      <c r="C152" s="232"/>
    </row>
    <row r="153" spans="1:3" ht="12.75" customHeight="1" thickBot="1">
      <c r="A153" s="395" t="s">
        <v>17</v>
      </c>
      <c r="B153" s="79" t="s">
        <v>432</v>
      </c>
      <c r="C153" s="232"/>
    </row>
    <row r="154" spans="1:3" ht="12" customHeight="1" thickBot="1">
      <c r="A154" s="27" t="s">
        <v>18</v>
      </c>
      <c r="B154" s="79" t="s">
        <v>434</v>
      </c>
      <c r="C154" s="337">
        <f>+C129+C133+C140+C146+C152+C153</f>
        <v>0</v>
      </c>
    </row>
    <row r="155" spans="1:3" ht="15" customHeight="1" thickBot="1">
      <c r="A155" s="357" t="s">
        <v>19</v>
      </c>
      <c r="B155" s="301" t="s">
        <v>433</v>
      </c>
      <c r="C155" s="337">
        <f>+C128+C154</f>
        <v>267107</v>
      </c>
    </row>
    <row r="156" spans="1:3" ht="13.5" thickBot="1">
      <c r="A156" s="307"/>
      <c r="B156" s="308"/>
      <c r="C156" s="309"/>
    </row>
    <row r="157" spans="1:3" ht="15" customHeight="1" thickBot="1">
      <c r="A157" s="196" t="s">
        <v>479</v>
      </c>
      <c r="B157" s="197"/>
      <c r="C157" s="77">
        <v>7</v>
      </c>
    </row>
    <row r="158" spans="1:3" ht="14.25" customHeight="1" thickBot="1">
      <c r="A158" s="196" t="s">
        <v>157</v>
      </c>
      <c r="B158" s="197"/>
      <c r="C158" s="77">
        <v>182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zoomScalePageLayoutView="0" workbookViewId="0" topLeftCell="A91">
      <selection activeCell="C94" sqref="C94"/>
    </sheetView>
  </sheetViews>
  <sheetFormatPr defaultColWidth="9.00390625" defaultRowHeight="12.75"/>
  <cols>
    <col min="1" max="1" width="19.50390625" style="310" customWidth="1"/>
    <col min="2" max="2" width="72.00390625" style="311" customWidth="1"/>
    <col min="3" max="3" width="25.00390625" style="312" customWidth="1"/>
    <col min="4" max="16384" width="9.375" style="2" customWidth="1"/>
  </cols>
  <sheetData>
    <row r="1" spans="1:3" s="1" customFormat="1" ht="16.5" customHeight="1" thickBot="1">
      <c r="A1" s="173"/>
      <c r="B1" s="175"/>
      <c r="C1" s="198" t="str">
        <f>+CONCATENATE("9.1.1. melléklet a ……/",LEFT(ÖSSZEFÜGGÉSEK!A5,4),". (….) önkormányzati rendelethez")</f>
        <v>9.1.1. melléklet a ……/2015. (….) önkormányzati rendelethez</v>
      </c>
    </row>
    <row r="2" spans="1:3" s="70" customFormat="1" ht="21" customHeight="1">
      <c r="A2" s="317" t="s">
        <v>53</v>
      </c>
      <c r="B2" s="284" t="s">
        <v>504</v>
      </c>
      <c r="C2" s="286" t="s">
        <v>43</v>
      </c>
    </row>
    <row r="3" spans="1:3" s="70" customFormat="1" ht="16.5" thickBot="1">
      <c r="A3" s="176" t="s">
        <v>154</v>
      </c>
      <c r="B3" s="285" t="s">
        <v>386</v>
      </c>
      <c r="C3" s="394" t="s">
        <v>50</v>
      </c>
    </row>
    <row r="4" spans="1:3" s="71" customFormat="1" ht="15.75" customHeight="1" thickBot="1">
      <c r="A4" s="177"/>
      <c r="B4" s="177"/>
      <c r="C4" s="178" t="s">
        <v>44</v>
      </c>
    </row>
    <row r="5" spans="1:3" ht="13.5" thickBot="1">
      <c r="A5" s="318" t="s">
        <v>156</v>
      </c>
      <c r="B5" s="179" t="s">
        <v>45</v>
      </c>
      <c r="C5" s="287" t="s">
        <v>46</v>
      </c>
    </row>
    <row r="6" spans="1:3" s="57" customFormat="1" ht="12.75" customHeight="1" thickBot="1">
      <c r="A6" s="152" t="s">
        <v>454</v>
      </c>
      <c r="B6" s="153" t="s">
        <v>455</v>
      </c>
      <c r="C6" s="154" t="s">
        <v>456</v>
      </c>
    </row>
    <row r="7" spans="1:3" s="57" customFormat="1" ht="15.75" customHeight="1" thickBot="1">
      <c r="A7" s="181"/>
      <c r="B7" s="182" t="s">
        <v>47</v>
      </c>
      <c r="C7" s="288"/>
    </row>
    <row r="8" spans="1:3" s="57" customFormat="1" ht="12" customHeight="1" thickBot="1">
      <c r="A8" s="27" t="s">
        <v>9</v>
      </c>
      <c r="B8" s="19" t="s">
        <v>203</v>
      </c>
      <c r="C8" s="223">
        <f>+C9+C10+C11+C12+C13+C14</f>
        <v>174417</v>
      </c>
    </row>
    <row r="9" spans="1:3" s="72" customFormat="1" ht="12" customHeight="1">
      <c r="A9" s="346" t="s">
        <v>72</v>
      </c>
      <c r="B9" s="327" t="s">
        <v>204</v>
      </c>
      <c r="C9" s="226">
        <v>68662</v>
      </c>
    </row>
    <row r="10" spans="1:3" s="73" customFormat="1" ht="12" customHeight="1">
      <c r="A10" s="347" t="s">
        <v>73</v>
      </c>
      <c r="B10" s="328" t="s">
        <v>205</v>
      </c>
      <c r="C10" s="225">
        <v>25611</v>
      </c>
    </row>
    <row r="11" spans="1:3" s="73" customFormat="1" ht="12" customHeight="1">
      <c r="A11" s="347" t="s">
        <v>74</v>
      </c>
      <c r="B11" s="328" t="s">
        <v>206</v>
      </c>
      <c r="C11" s="225">
        <v>34184</v>
      </c>
    </row>
    <row r="12" spans="1:3" s="73" customFormat="1" ht="12" customHeight="1">
      <c r="A12" s="347" t="s">
        <v>75</v>
      </c>
      <c r="B12" s="328" t="s">
        <v>207</v>
      </c>
      <c r="C12" s="225">
        <v>1793</v>
      </c>
    </row>
    <row r="13" spans="1:3" s="73" customFormat="1" ht="12" customHeight="1">
      <c r="A13" s="347" t="s">
        <v>109</v>
      </c>
      <c r="B13" s="328" t="s">
        <v>465</v>
      </c>
      <c r="C13" s="225">
        <v>44167</v>
      </c>
    </row>
    <row r="14" spans="1:3" s="72" customFormat="1" ht="12" customHeight="1" thickBot="1">
      <c r="A14" s="348" t="s">
        <v>76</v>
      </c>
      <c r="B14" s="329" t="s">
        <v>391</v>
      </c>
      <c r="C14" s="225"/>
    </row>
    <row r="15" spans="1:3" s="72" customFormat="1" ht="12" customHeight="1" thickBot="1">
      <c r="A15" s="27" t="s">
        <v>10</v>
      </c>
      <c r="B15" s="218" t="s">
        <v>208</v>
      </c>
      <c r="C15" s="223">
        <f>+C16+C17+C18+C19+C20</f>
        <v>55607</v>
      </c>
    </row>
    <row r="16" spans="1:3" s="72" customFormat="1" ht="12" customHeight="1">
      <c r="A16" s="346" t="s">
        <v>78</v>
      </c>
      <c r="B16" s="327" t="s">
        <v>209</v>
      </c>
      <c r="C16" s="226"/>
    </row>
    <row r="17" spans="1:3" s="72" customFormat="1" ht="12" customHeight="1">
      <c r="A17" s="347" t="s">
        <v>79</v>
      </c>
      <c r="B17" s="328" t="s">
        <v>210</v>
      </c>
      <c r="C17" s="225"/>
    </row>
    <row r="18" spans="1:3" s="72" customFormat="1" ht="12" customHeight="1">
      <c r="A18" s="347" t="s">
        <v>80</v>
      </c>
      <c r="B18" s="328" t="s">
        <v>379</v>
      </c>
      <c r="C18" s="225"/>
    </row>
    <row r="19" spans="1:3" s="72" customFormat="1" ht="12" customHeight="1">
      <c r="A19" s="347" t="s">
        <v>81</v>
      </c>
      <c r="B19" s="328" t="s">
        <v>380</v>
      </c>
      <c r="C19" s="225"/>
    </row>
    <row r="20" spans="1:3" s="72" customFormat="1" ht="12" customHeight="1">
      <c r="A20" s="347" t="s">
        <v>82</v>
      </c>
      <c r="B20" s="328" t="s">
        <v>211</v>
      </c>
      <c r="C20" s="225">
        <v>55607</v>
      </c>
    </row>
    <row r="21" spans="1:3" s="73" customFormat="1" ht="12" customHeight="1" thickBot="1">
      <c r="A21" s="348" t="s">
        <v>88</v>
      </c>
      <c r="B21" s="329" t="s">
        <v>212</v>
      </c>
      <c r="C21" s="227"/>
    </row>
    <row r="22" spans="1:3" s="73" customFormat="1" ht="12" customHeight="1" thickBot="1">
      <c r="A22" s="27" t="s">
        <v>11</v>
      </c>
      <c r="B22" s="19" t="s">
        <v>213</v>
      </c>
      <c r="C22" s="223">
        <f>+C23+C24+C25+C26+C27</f>
        <v>20593</v>
      </c>
    </row>
    <row r="23" spans="1:3" s="73" customFormat="1" ht="12" customHeight="1">
      <c r="A23" s="346" t="s">
        <v>61</v>
      </c>
      <c r="B23" s="327" t="s">
        <v>214</v>
      </c>
      <c r="C23" s="226">
        <v>20593</v>
      </c>
    </row>
    <row r="24" spans="1:3" s="72" customFormat="1" ht="12" customHeight="1">
      <c r="A24" s="347" t="s">
        <v>62</v>
      </c>
      <c r="B24" s="328" t="s">
        <v>215</v>
      </c>
      <c r="C24" s="225"/>
    </row>
    <row r="25" spans="1:3" s="73" customFormat="1" ht="12" customHeight="1">
      <c r="A25" s="347" t="s">
        <v>63</v>
      </c>
      <c r="B25" s="328" t="s">
        <v>381</v>
      </c>
      <c r="C25" s="225"/>
    </row>
    <row r="26" spans="1:3" s="73" customFormat="1" ht="12" customHeight="1">
      <c r="A26" s="347" t="s">
        <v>64</v>
      </c>
      <c r="B26" s="328" t="s">
        <v>382</v>
      </c>
      <c r="C26" s="225"/>
    </row>
    <row r="27" spans="1:3" s="73" customFormat="1" ht="12" customHeight="1">
      <c r="A27" s="347" t="s">
        <v>123</v>
      </c>
      <c r="B27" s="328" t="s">
        <v>216</v>
      </c>
      <c r="C27" s="225"/>
    </row>
    <row r="28" spans="1:3" s="73" customFormat="1" ht="12" customHeight="1" thickBot="1">
      <c r="A28" s="348" t="s">
        <v>124</v>
      </c>
      <c r="B28" s="329" t="s">
        <v>217</v>
      </c>
      <c r="C28" s="227"/>
    </row>
    <row r="29" spans="1:3" s="73" customFormat="1" ht="12" customHeight="1" thickBot="1">
      <c r="A29" s="27" t="s">
        <v>125</v>
      </c>
      <c r="B29" s="19" t="s">
        <v>218</v>
      </c>
      <c r="C29" s="229">
        <f>+C30+C34+C35+C36</f>
        <v>19380</v>
      </c>
    </row>
    <row r="30" spans="1:3" s="73" customFormat="1" ht="12" customHeight="1">
      <c r="A30" s="346" t="s">
        <v>219</v>
      </c>
      <c r="B30" s="327" t="s">
        <v>466</v>
      </c>
      <c r="C30" s="322">
        <f>+C31+C32+C33</f>
        <v>16380</v>
      </c>
    </row>
    <row r="31" spans="1:3" s="73" customFormat="1" ht="12" customHeight="1">
      <c r="A31" s="347" t="s">
        <v>220</v>
      </c>
      <c r="B31" s="328" t="s">
        <v>225</v>
      </c>
      <c r="C31" s="225">
        <v>480</v>
      </c>
    </row>
    <row r="32" spans="1:3" s="73" customFormat="1" ht="12" customHeight="1">
      <c r="A32" s="347" t="s">
        <v>221</v>
      </c>
      <c r="B32" s="328" t="s">
        <v>226</v>
      </c>
      <c r="C32" s="225">
        <v>15900</v>
      </c>
    </row>
    <row r="33" spans="1:3" s="73" customFormat="1" ht="12" customHeight="1">
      <c r="A33" s="347" t="s">
        <v>395</v>
      </c>
      <c r="B33" s="385" t="s">
        <v>396</v>
      </c>
      <c r="C33" s="225"/>
    </row>
    <row r="34" spans="1:3" s="73" customFormat="1" ht="12" customHeight="1">
      <c r="A34" s="347" t="s">
        <v>222</v>
      </c>
      <c r="B34" s="328" t="s">
        <v>227</v>
      </c>
      <c r="C34" s="225">
        <v>2500</v>
      </c>
    </row>
    <row r="35" spans="1:3" s="73" customFormat="1" ht="12" customHeight="1">
      <c r="A35" s="347" t="s">
        <v>223</v>
      </c>
      <c r="B35" s="328" t="s">
        <v>228</v>
      </c>
      <c r="C35" s="225"/>
    </row>
    <row r="36" spans="1:3" s="73" customFormat="1" ht="12" customHeight="1" thickBot="1">
      <c r="A36" s="348" t="s">
        <v>224</v>
      </c>
      <c r="B36" s="329" t="s">
        <v>229</v>
      </c>
      <c r="C36" s="227">
        <v>500</v>
      </c>
    </row>
    <row r="37" spans="1:3" s="73" customFormat="1" ht="12" customHeight="1" thickBot="1">
      <c r="A37" s="27" t="s">
        <v>13</v>
      </c>
      <c r="B37" s="19" t="s">
        <v>392</v>
      </c>
      <c r="C37" s="223">
        <f>SUM(C38:C48)</f>
        <v>20431</v>
      </c>
    </row>
    <row r="38" spans="1:3" s="73" customFormat="1" ht="12" customHeight="1">
      <c r="A38" s="346" t="s">
        <v>65</v>
      </c>
      <c r="B38" s="327" t="s">
        <v>232</v>
      </c>
      <c r="C38" s="226">
        <v>4000</v>
      </c>
    </row>
    <row r="39" spans="1:3" s="73" customFormat="1" ht="12" customHeight="1">
      <c r="A39" s="347" t="s">
        <v>66</v>
      </c>
      <c r="B39" s="328" t="s">
        <v>233</v>
      </c>
      <c r="C39" s="225">
        <v>4551</v>
      </c>
    </row>
    <row r="40" spans="1:3" s="73" customFormat="1" ht="12" customHeight="1">
      <c r="A40" s="347" t="s">
        <v>67</v>
      </c>
      <c r="B40" s="328" t="s">
        <v>234</v>
      </c>
      <c r="C40" s="225">
        <v>186</v>
      </c>
    </row>
    <row r="41" spans="1:3" s="73" customFormat="1" ht="12" customHeight="1">
      <c r="A41" s="347" t="s">
        <v>127</v>
      </c>
      <c r="B41" s="328" t="s">
        <v>235</v>
      </c>
      <c r="C41" s="225"/>
    </row>
    <row r="42" spans="1:3" s="73" customFormat="1" ht="12" customHeight="1">
      <c r="A42" s="347" t="s">
        <v>128</v>
      </c>
      <c r="B42" s="328" t="s">
        <v>236</v>
      </c>
      <c r="C42" s="225">
        <v>639</v>
      </c>
    </row>
    <row r="43" spans="1:3" s="73" customFormat="1" ht="12" customHeight="1">
      <c r="A43" s="347" t="s">
        <v>129</v>
      </c>
      <c r="B43" s="328" t="s">
        <v>237</v>
      </c>
      <c r="C43" s="225">
        <v>2215</v>
      </c>
    </row>
    <row r="44" spans="1:3" s="73" customFormat="1" ht="12" customHeight="1">
      <c r="A44" s="347" t="s">
        <v>130</v>
      </c>
      <c r="B44" s="328" t="s">
        <v>238</v>
      </c>
      <c r="C44" s="225">
        <v>140</v>
      </c>
    </row>
    <row r="45" spans="1:3" s="73" customFormat="1" ht="12" customHeight="1">
      <c r="A45" s="347" t="s">
        <v>131</v>
      </c>
      <c r="B45" s="328" t="s">
        <v>239</v>
      </c>
      <c r="C45" s="225">
        <v>8700</v>
      </c>
    </row>
    <row r="46" spans="1:3" s="73" customFormat="1" ht="12" customHeight="1">
      <c r="A46" s="347" t="s">
        <v>230</v>
      </c>
      <c r="B46" s="328" t="s">
        <v>240</v>
      </c>
      <c r="C46" s="228"/>
    </row>
    <row r="47" spans="1:3" s="73" customFormat="1" ht="12" customHeight="1">
      <c r="A47" s="348" t="s">
        <v>231</v>
      </c>
      <c r="B47" s="329" t="s">
        <v>394</v>
      </c>
      <c r="C47" s="316"/>
    </row>
    <row r="48" spans="1:3" s="73" customFormat="1" ht="12" customHeight="1" thickBot="1">
      <c r="A48" s="348" t="s">
        <v>393</v>
      </c>
      <c r="B48" s="329" t="s">
        <v>241</v>
      </c>
      <c r="C48" s="316"/>
    </row>
    <row r="49" spans="1:3" s="73" customFormat="1" ht="12" customHeight="1" thickBot="1">
      <c r="A49" s="27" t="s">
        <v>14</v>
      </c>
      <c r="B49" s="19" t="s">
        <v>242</v>
      </c>
      <c r="C49" s="223">
        <f>SUM(C50:C54)</f>
        <v>0</v>
      </c>
    </row>
    <row r="50" spans="1:3" s="73" customFormat="1" ht="12" customHeight="1">
      <c r="A50" s="346" t="s">
        <v>68</v>
      </c>
      <c r="B50" s="327" t="s">
        <v>246</v>
      </c>
      <c r="C50" s="370"/>
    </row>
    <row r="51" spans="1:3" s="73" customFormat="1" ht="12" customHeight="1">
      <c r="A51" s="347" t="s">
        <v>69</v>
      </c>
      <c r="B51" s="328" t="s">
        <v>247</v>
      </c>
      <c r="C51" s="228"/>
    </row>
    <row r="52" spans="1:3" s="73" customFormat="1" ht="12" customHeight="1">
      <c r="A52" s="347" t="s">
        <v>243</v>
      </c>
      <c r="B52" s="328" t="s">
        <v>248</v>
      </c>
      <c r="C52" s="228"/>
    </row>
    <row r="53" spans="1:3" s="73" customFormat="1" ht="12" customHeight="1">
      <c r="A53" s="347" t="s">
        <v>244</v>
      </c>
      <c r="B53" s="328" t="s">
        <v>249</v>
      </c>
      <c r="C53" s="228"/>
    </row>
    <row r="54" spans="1:3" s="73" customFormat="1" ht="12" customHeight="1" thickBot="1">
      <c r="A54" s="348" t="s">
        <v>245</v>
      </c>
      <c r="B54" s="329" t="s">
        <v>250</v>
      </c>
      <c r="C54" s="316"/>
    </row>
    <row r="55" spans="1:3" s="73" customFormat="1" ht="12" customHeight="1" thickBot="1">
      <c r="A55" s="27" t="s">
        <v>132</v>
      </c>
      <c r="B55" s="19" t="s">
        <v>251</v>
      </c>
      <c r="C55" s="223">
        <f>SUM(C56:C58)</f>
        <v>0</v>
      </c>
    </row>
    <row r="56" spans="1:3" s="73" customFormat="1" ht="12" customHeight="1">
      <c r="A56" s="346" t="s">
        <v>70</v>
      </c>
      <c r="B56" s="327" t="s">
        <v>252</v>
      </c>
      <c r="C56" s="226"/>
    </row>
    <row r="57" spans="1:3" s="73" customFormat="1" ht="12" customHeight="1">
      <c r="A57" s="347" t="s">
        <v>71</v>
      </c>
      <c r="B57" s="328" t="s">
        <v>383</v>
      </c>
      <c r="C57" s="225"/>
    </row>
    <row r="58" spans="1:3" s="73" customFormat="1" ht="12" customHeight="1">
      <c r="A58" s="347" t="s">
        <v>255</v>
      </c>
      <c r="B58" s="328" t="s">
        <v>253</v>
      </c>
      <c r="C58" s="225"/>
    </row>
    <row r="59" spans="1:3" s="73" customFormat="1" ht="12" customHeight="1" thickBot="1">
      <c r="A59" s="348" t="s">
        <v>256</v>
      </c>
      <c r="B59" s="329" t="s">
        <v>254</v>
      </c>
      <c r="C59" s="227"/>
    </row>
    <row r="60" spans="1:3" s="73" customFormat="1" ht="12" customHeight="1" thickBot="1">
      <c r="A60" s="27" t="s">
        <v>16</v>
      </c>
      <c r="B60" s="218" t="s">
        <v>257</v>
      </c>
      <c r="C60" s="223">
        <f>SUM(C61:C63)</f>
        <v>90</v>
      </c>
    </row>
    <row r="61" spans="1:3" s="73" customFormat="1" ht="12" customHeight="1">
      <c r="A61" s="346" t="s">
        <v>133</v>
      </c>
      <c r="B61" s="327" t="s">
        <v>259</v>
      </c>
      <c r="C61" s="228"/>
    </row>
    <row r="62" spans="1:3" s="73" customFormat="1" ht="12" customHeight="1">
      <c r="A62" s="347" t="s">
        <v>134</v>
      </c>
      <c r="B62" s="328" t="s">
        <v>384</v>
      </c>
      <c r="C62" s="228"/>
    </row>
    <row r="63" spans="1:3" s="73" customFormat="1" ht="12" customHeight="1">
      <c r="A63" s="347" t="s">
        <v>179</v>
      </c>
      <c r="B63" s="328" t="s">
        <v>260</v>
      </c>
      <c r="C63" s="228">
        <v>90</v>
      </c>
    </row>
    <row r="64" spans="1:3" s="73" customFormat="1" ht="12" customHeight="1" thickBot="1">
      <c r="A64" s="348" t="s">
        <v>258</v>
      </c>
      <c r="B64" s="329" t="s">
        <v>261</v>
      </c>
      <c r="C64" s="228"/>
    </row>
    <row r="65" spans="1:3" s="73" customFormat="1" ht="12" customHeight="1" thickBot="1">
      <c r="A65" s="27" t="s">
        <v>17</v>
      </c>
      <c r="B65" s="19" t="s">
        <v>262</v>
      </c>
      <c r="C65" s="229">
        <f>+C8+C15+C22+C29+C37+C49+C55+C60</f>
        <v>290518</v>
      </c>
    </row>
    <row r="66" spans="1:3" s="73" customFormat="1" ht="12" customHeight="1" thickBot="1">
      <c r="A66" s="349" t="s">
        <v>353</v>
      </c>
      <c r="B66" s="218" t="s">
        <v>264</v>
      </c>
      <c r="C66" s="223">
        <f>SUM(C67:C69)</f>
        <v>0</v>
      </c>
    </row>
    <row r="67" spans="1:3" s="73" customFormat="1" ht="12" customHeight="1">
      <c r="A67" s="346" t="s">
        <v>295</v>
      </c>
      <c r="B67" s="327" t="s">
        <v>265</v>
      </c>
      <c r="C67" s="228"/>
    </row>
    <row r="68" spans="1:3" s="73" customFormat="1" ht="12" customHeight="1">
      <c r="A68" s="347" t="s">
        <v>304</v>
      </c>
      <c r="B68" s="328" t="s">
        <v>266</v>
      </c>
      <c r="C68" s="228"/>
    </row>
    <row r="69" spans="1:3" s="73" customFormat="1" ht="12" customHeight="1" thickBot="1">
      <c r="A69" s="348" t="s">
        <v>305</v>
      </c>
      <c r="B69" s="330" t="s">
        <v>267</v>
      </c>
      <c r="C69" s="228"/>
    </row>
    <row r="70" spans="1:3" s="73" customFormat="1" ht="12" customHeight="1" thickBot="1">
      <c r="A70" s="349" t="s">
        <v>268</v>
      </c>
      <c r="B70" s="218" t="s">
        <v>269</v>
      </c>
      <c r="C70" s="223">
        <f>SUM(C71:C74)</f>
        <v>0</v>
      </c>
    </row>
    <row r="71" spans="1:3" s="73" customFormat="1" ht="12" customHeight="1">
      <c r="A71" s="346" t="s">
        <v>110</v>
      </c>
      <c r="B71" s="327" t="s">
        <v>270</v>
      </c>
      <c r="C71" s="228"/>
    </row>
    <row r="72" spans="1:3" s="73" customFormat="1" ht="12" customHeight="1">
      <c r="A72" s="347" t="s">
        <v>111</v>
      </c>
      <c r="B72" s="328" t="s">
        <v>271</v>
      </c>
      <c r="C72" s="228"/>
    </row>
    <row r="73" spans="1:3" s="73" customFormat="1" ht="12" customHeight="1">
      <c r="A73" s="347" t="s">
        <v>296</v>
      </c>
      <c r="B73" s="328" t="s">
        <v>272</v>
      </c>
      <c r="C73" s="228"/>
    </row>
    <row r="74" spans="1:3" s="73" customFormat="1" ht="12" customHeight="1" thickBot="1">
      <c r="A74" s="348" t="s">
        <v>297</v>
      </c>
      <c r="B74" s="329" t="s">
        <v>273</v>
      </c>
      <c r="C74" s="228"/>
    </row>
    <row r="75" spans="1:3" s="73" customFormat="1" ht="12" customHeight="1" thickBot="1">
      <c r="A75" s="349" t="s">
        <v>274</v>
      </c>
      <c r="B75" s="218" t="s">
        <v>275</v>
      </c>
      <c r="C75" s="223">
        <f>SUM(C76:C77)</f>
        <v>0</v>
      </c>
    </row>
    <row r="76" spans="1:3" s="73" customFormat="1" ht="12" customHeight="1">
      <c r="A76" s="346" t="s">
        <v>298</v>
      </c>
      <c r="B76" s="327" t="s">
        <v>276</v>
      </c>
      <c r="C76" s="228"/>
    </row>
    <row r="77" spans="1:3" s="73" customFormat="1" ht="12" customHeight="1" thickBot="1">
      <c r="A77" s="348" t="s">
        <v>299</v>
      </c>
      <c r="B77" s="329" t="s">
        <v>277</v>
      </c>
      <c r="C77" s="228"/>
    </row>
    <row r="78" spans="1:3" s="72" customFormat="1" ht="12" customHeight="1" thickBot="1">
      <c r="A78" s="349" t="s">
        <v>278</v>
      </c>
      <c r="B78" s="218" t="s">
        <v>279</v>
      </c>
      <c r="C78" s="223">
        <f>SUM(C79:C81)</f>
        <v>0</v>
      </c>
    </row>
    <row r="79" spans="1:3" s="73" customFormat="1" ht="12" customHeight="1">
      <c r="A79" s="346" t="s">
        <v>300</v>
      </c>
      <c r="B79" s="327" t="s">
        <v>280</v>
      </c>
      <c r="C79" s="228"/>
    </row>
    <row r="80" spans="1:3" s="73" customFormat="1" ht="12" customHeight="1">
      <c r="A80" s="347" t="s">
        <v>301</v>
      </c>
      <c r="B80" s="328" t="s">
        <v>281</v>
      </c>
      <c r="C80" s="228"/>
    </row>
    <row r="81" spans="1:3" s="73" customFormat="1" ht="12" customHeight="1" thickBot="1">
      <c r="A81" s="348" t="s">
        <v>302</v>
      </c>
      <c r="B81" s="329" t="s">
        <v>282</v>
      </c>
      <c r="C81" s="228"/>
    </row>
    <row r="82" spans="1:3" s="73" customFormat="1" ht="12" customHeight="1" thickBot="1">
      <c r="A82" s="349" t="s">
        <v>283</v>
      </c>
      <c r="B82" s="218" t="s">
        <v>303</v>
      </c>
      <c r="C82" s="223">
        <f>SUM(C83:C86)</f>
        <v>0</v>
      </c>
    </row>
    <row r="83" spans="1:3" s="73" customFormat="1" ht="12" customHeight="1">
      <c r="A83" s="350" t="s">
        <v>284</v>
      </c>
      <c r="B83" s="327" t="s">
        <v>285</v>
      </c>
      <c r="C83" s="228"/>
    </row>
    <row r="84" spans="1:3" s="73" customFormat="1" ht="12" customHeight="1">
      <c r="A84" s="351" t="s">
        <v>286</v>
      </c>
      <c r="B84" s="328" t="s">
        <v>287</v>
      </c>
      <c r="C84" s="228"/>
    </row>
    <row r="85" spans="1:3" s="73" customFormat="1" ht="12" customHeight="1">
      <c r="A85" s="351" t="s">
        <v>288</v>
      </c>
      <c r="B85" s="328" t="s">
        <v>289</v>
      </c>
      <c r="C85" s="228"/>
    </row>
    <row r="86" spans="1:3" s="72" customFormat="1" ht="12" customHeight="1" thickBot="1">
      <c r="A86" s="352" t="s">
        <v>290</v>
      </c>
      <c r="B86" s="329" t="s">
        <v>291</v>
      </c>
      <c r="C86" s="228"/>
    </row>
    <row r="87" spans="1:3" s="72" customFormat="1" ht="12" customHeight="1" thickBot="1">
      <c r="A87" s="349" t="s">
        <v>292</v>
      </c>
      <c r="B87" s="218" t="s">
        <v>436</v>
      </c>
      <c r="C87" s="371"/>
    </row>
    <row r="88" spans="1:3" s="72" customFormat="1" ht="12" customHeight="1" thickBot="1">
      <c r="A88" s="349" t="s">
        <v>467</v>
      </c>
      <c r="B88" s="218" t="s">
        <v>293</v>
      </c>
      <c r="C88" s="371"/>
    </row>
    <row r="89" spans="1:3" s="72" customFormat="1" ht="12" customHeight="1" thickBot="1">
      <c r="A89" s="349" t="s">
        <v>468</v>
      </c>
      <c r="B89" s="334" t="s">
        <v>439</v>
      </c>
      <c r="C89" s="229">
        <f>+C66+C70+C75+C78+C82+C88+C87</f>
        <v>0</v>
      </c>
    </row>
    <row r="90" spans="1:3" s="72" customFormat="1" ht="12" customHeight="1" thickBot="1">
      <c r="A90" s="353" t="s">
        <v>469</v>
      </c>
      <c r="B90" s="335" t="s">
        <v>470</v>
      </c>
      <c r="C90" s="229">
        <f>+C65+C89</f>
        <v>290518</v>
      </c>
    </row>
    <row r="91" spans="1:3" s="73" customFormat="1" ht="15" customHeight="1" thickBot="1">
      <c r="A91" s="187"/>
      <c r="B91" s="188"/>
      <c r="C91" s="293"/>
    </row>
    <row r="92" spans="1:3" s="57" customFormat="1" ht="16.5" customHeight="1" thickBot="1">
      <c r="A92" s="191"/>
      <c r="B92" s="192" t="s">
        <v>48</v>
      </c>
      <c r="C92" s="295"/>
    </row>
    <row r="93" spans="1:3" s="74" customFormat="1" ht="12" customHeight="1" thickBot="1">
      <c r="A93" s="319" t="s">
        <v>9</v>
      </c>
      <c r="B93" s="26" t="s">
        <v>474</v>
      </c>
      <c r="C93" s="222">
        <f>+C94+C95+C96+C97+C98+C111</f>
        <v>159495</v>
      </c>
    </row>
    <row r="94" spans="1:3" ht="12" customHeight="1">
      <c r="A94" s="354" t="s">
        <v>72</v>
      </c>
      <c r="B94" s="8" t="s">
        <v>39</v>
      </c>
      <c r="C94" s="224">
        <f>'9.1. sz. mell'!C94-'9.1.2. sz. mell '!C94</f>
        <v>70177</v>
      </c>
    </row>
    <row r="95" spans="1:3" ht="12" customHeight="1">
      <c r="A95" s="347" t="s">
        <v>73</v>
      </c>
      <c r="B95" s="6" t="s">
        <v>135</v>
      </c>
      <c r="C95" s="225">
        <f>'9.1. sz. mell'!C95-'9.1.2. sz. mell '!C95</f>
        <v>12796</v>
      </c>
    </row>
    <row r="96" spans="1:3" ht="12" customHeight="1">
      <c r="A96" s="347" t="s">
        <v>74</v>
      </c>
      <c r="B96" s="6" t="s">
        <v>101</v>
      </c>
      <c r="C96" s="225">
        <f>'9.1. sz. mell'!C96-'9.1.2. sz. mell '!C96</f>
        <v>57509</v>
      </c>
    </row>
    <row r="97" spans="1:3" ht="12" customHeight="1">
      <c r="A97" s="347" t="s">
        <v>75</v>
      </c>
      <c r="B97" s="9" t="s">
        <v>136</v>
      </c>
      <c r="C97" s="225">
        <f>'9.1. sz. mell'!C97-'9.1.2. sz. mell '!C97</f>
        <v>15688</v>
      </c>
    </row>
    <row r="98" spans="1:3" ht="12" customHeight="1">
      <c r="A98" s="347" t="s">
        <v>83</v>
      </c>
      <c r="B98" s="17" t="s">
        <v>137</v>
      </c>
      <c r="C98" s="225">
        <f>'9.1. sz. mell'!C98-'9.1.2. sz. mell '!C98</f>
        <v>2925</v>
      </c>
    </row>
    <row r="99" spans="1:3" ht="12" customHeight="1">
      <c r="A99" s="347" t="s">
        <v>76</v>
      </c>
      <c r="B99" s="6" t="s">
        <v>471</v>
      </c>
      <c r="C99" s="225">
        <f>'9.1. sz. mell'!C99-'9.1.2. sz. mell '!C99</f>
        <v>0</v>
      </c>
    </row>
    <row r="100" spans="1:3" ht="12" customHeight="1">
      <c r="A100" s="347" t="s">
        <v>77</v>
      </c>
      <c r="B100" s="92" t="s">
        <v>402</v>
      </c>
      <c r="C100" s="225">
        <f>'9.1. sz. mell'!C100-'9.1.2. sz. mell '!C100</f>
        <v>0</v>
      </c>
    </row>
    <row r="101" spans="1:3" ht="12" customHeight="1">
      <c r="A101" s="347" t="s">
        <v>84</v>
      </c>
      <c r="B101" s="92" t="s">
        <v>401</v>
      </c>
      <c r="C101" s="225">
        <f>'9.1. sz. mell'!C101-'9.1.2. sz. mell '!C101</f>
        <v>0</v>
      </c>
    </row>
    <row r="102" spans="1:3" ht="12" customHeight="1">
      <c r="A102" s="347" t="s">
        <v>85</v>
      </c>
      <c r="B102" s="92" t="s">
        <v>309</v>
      </c>
      <c r="C102" s="225">
        <f>'9.1. sz. mell'!C102-'9.1.2. sz. mell '!C102</f>
        <v>0</v>
      </c>
    </row>
    <row r="103" spans="1:3" ht="12" customHeight="1">
      <c r="A103" s="347" t="s">
        <v>86</v>
      </c>
      <c r="B103" s="93" t="s">
        <v>310</v>
      </c>
      <c r="C103" s="225">
        <f>'9.1. sz. mell'!C103-'9.1.2. sz. mell '!C103</f>
        <v>0</v>
      </c>
    </row>
    <row r="104" spans="1:3" ht="12" customHeight="1">
      <c r="A104" s="347" t="s">
        <v>87</v>
      </c>
      <c r="B104" s="93" t="s">
        <v>311</v>
      </c>
      <c r="C104" s="225">
        <f>'9.1. sz. mell'!C104-'9.1.2. sz. mell '!C104</f>
        <v>0</v>
      </c>
    </row>
    <row r="105" spans="1:3" ht="12" customHeight="1">
      <c r="A105" s="347" t="s">
        <v>89</v>
      </c>
      <c r="B105" s="92" t="s">
        <v>312</v>
      </c>
      <c r="C105" s="225">
        <f>'9.1. sz. mell'!C105-'9.1.2. sz. mell '!C105</f>
        <v>200</v>
      </c>
    </row>
    <row r="106" spans="1:3" ht="12" customHeight="1">
      <c r="A106" s="347" t="s">
        <v>138</v>
      </c>
      <c r="B106" s="92" t="s">
        <v>313</v>
      </c>
      <c r="C106" s="225">
        <f>'9.1. sz. mell'!C106-'9.1.2. sz. mell '!C106</f>
        <v>0</v>
      </c>
    </row>
    <row r="107" spans="1:3" ht="12" customHeight="1">
      <c r="A107" s="347" t="s">
        <v>307</v>
      </c>
      <c r="B107" s="93" t="s">
        <v>314</v>
      </c>
      <c r="C107" s="225">
        <f>'9.1. sz. mell'!C107-'9.1.2. sz. mell '!C107</f>
        <v>0</v>
      </c>
    </row>
    <row r="108" spans="1:3" ht="12" customHeight="1">
      <c r="A108" s="355" t="s">
        <v>308</v>
      </c>
      <c r="B108" s="94" t="s">
        <v>315</v>
      </c>
      <c r="C108" s="225">
        <f>'9.1. sz. mell'!C108-'9.1.2. sz. mell '!C108</f>
        <v>0</v>
      </c>
    </row>
    <row r="109" spans="1:3" ht="12" customHeight="1">
      <c r="A109" s="347" t="s">
        <v>399</v>
      </c>
      <c r="B109" s="94" t="s">
        <v>316</v>
      </c>
      <c r="C109" s="225">
        <f>'9.1. sz. mell'!C109-'9.1.2. sz. mell '!C109</f>
        <v>0</v>
      </c>
    </row>
    <row r="110" spans="1:3" ht="12" customHeight="1">
      <c r="A110" s="347" t="s">
        <v>400</v>
      </c>
      <c r="B110" s="93" t="s">
        <v>317</v>
      </c>
      <c r="C110" s="225">
        <f>'9.1. sz. mell'!C110-'9.1.2. sz. mell '!C110</f>
        <v>2725</v>
      </c>
    </row>
    <row r="111" spans="1:3" ht="12" customHeight="1">
      <c r="A111" s="347" t="s">
        <v>404</v>
      </c>
      <c r="B111" s="9" t="s">
        <v>40</v>
      </c>
      <c r="C111" s="225">
        <f>'9.1. sz. mell'!C111-'9.1.2. sz. mell '!C111</f>
        <v>400</v>
      </c>
    </row>
    <row r="112" spans="1:3" ht="12" customHeight="1">
      <c r="A112" s="348" t="s">
        <v>405</v>
      </c>
      <c r="B112" s="6" t="s">
        <v>472</v>
      </c>
      <c r="C112" s="225">
        <f>'9.1. sz. mell'!C112-'9.1.2. sz. mell '!C112</f>
        <v>400</v>
      </c>
    </row>
    <row r="113" spans="1:3" ht="12" customHeight="1" thickBot="1">
      <c r="A113" s="356" t="s">
        <v>406</v>
      </c>
      <c r="B113" s="95" t="s">
        <v>473</v>
      </c>
      <c r="C113" s="231">
        <f>'9.1. sz. mell'!C113-'9.1.2. sz. mell '!C113</f>
        <v>0</v>
      </c>
    </row>
    <row r="114" spans="1:3" ht="12" customHeight="1" thickBot="1">
      <c r="A114" s="27" t="s">
        <v>10</v>
      </c>
      <c r="B114" s="25" t="s">
        <v>318</v>
      </c>
      <c r="C114" s="389">
        <f>+C115+C117+C119</f>
        <v>23261</v>
      </c>
    </row>
    <row r="115" spans="1:3" ht="12" customHeight="1">
      <c r="A115" s="346" t="s">
        <v>78</v>
      </c>
      <c r="B115" s="6" t="s">
        <v>177</v>
      </c>
      <c r="C115" s="226">
        <f>'9.1. sz. mell'!C115-'9.1.2. sz. mell '!C115</f>
        <v>23261</v>
      </c>
    </row>
    <row r="116" spans="1:3" ht="12" customHeight="1">
      <c r="A116" s="346" t="s">
        <v>79</v>
      </c>
      <c r="B116" s="10" t="s">
        <v>322</v>
      </c>
      <c r="C116" s="226">
        <f>'9.1. sz. mell'!C116-'9.1.2. sz. mell '!C116</f>
        <v>20593</v>
      </c>
    </row>
    <row r="117" spans="1:3" ht="12" customHeight="1">
      <c r="A117" s="346" t="s">
        <v>80</v>
      </c>
      <c r="B117" s="10" t="s">
        <v>139</v>
      </c>
      <c r="C117" s="226"/>
    </row>
    <row r="118" spans="1:3" ht="12" customHeight="1">
      <c r="A118" s="346" t="s">
        <v>81</v>
      </c>
      <c r="B118" s="10" t="s">
        <v>323</v>
      </c>
      <c r="C118" s="216"/>
    </row>
    <row r="119" spans="1:3" ht="12" customHeight="1">
      <c r="A119" s="346" t="s">
        <v>82</v>
      </c>
      <c r="B119" s="220" t="s">
        <v>180</v>
      </c>
      <c r="C119" s="216"/>
    </row>
    <row r="120" spans="1:3" ht="12" customHeight="1">
      <c r="A120" s="346" t="s">
        <v>88</v>
      </c>
      <c r="B120" s="219" t="s">
        <v>385</v>
      </c>
      <c r="C120" s="216"/>
    </row>
    <row r="121" spans="1:3" ht="12" customHeight="1">
      <c r="A121" s="346" t="s">
        <v>90</v>
      </c>
      <c r="B121" s="323" t="s">
        <v>328</v>
      </c>
      <c r="C121" s="216"/>
    </row>
    <row r="122" spans="1:3" ht="12" customHeight="1">
      <c r="A122" s="346" t="s">
        <v>140</v>
      </c>
      <c r="B122" s="93" t="s">
        <v>311</v>
      </c>
      <c r="C122" s="216"/>
    </row>
    <row r="123" spans="1:3" ht="12" customHeight="1">
      <c r="A123" s="346" t="s">
        <v>141</v>
      </c>
      <c r="B123" s="93" t="s">
        <v>327</v>
      </c>
      <c r="C123" s="216"/>
    </row>
    <row r="124" spans="1:3" ht="12" customHeight="1">
      <c r="A124" s="346" t="s">
        <v>142</v>
      </c>
      <c r="B124" s="93" t="s">
        <v>326</v>
      </c>
      <c r="C124" s="216"/>
    </row>
    <row r="125" spans="1:3" ht="12" customHeight="1">
      <c r="A125" s="346" t="s">
        <v>319</v>
      </c>
      <c r="B125" s="93" t="s">
        <v>314</v>
      </c>
      <c r="C125" s="216"/>
    </row>
    <row r="126" spans="1:3" ht="12" customHeight="1">
      <c r="A126" s="346" t="s">
        <v>320</v>
      </c>
      <c r="B126" s="93" t="s">
        <v>325</v>
      </c>
      <c r="C126" s="216"/>
    </row>
    <row r="127" spans="1:3" ht="12" customHeight="1" thickBot="1">
      <c r="A127" s="355" t="s">
        <v>321</v>
      </c>
      <c r="B127" s="93" t="s">
        <v>324</v>
      </c>
      <c r="C127" s="217"/>
    </row>
    <row r="128" spans="1:3" ht="12" customHeight="1" thickBot="1">
      <c r="A128" s="27" t="s">
        <v>11</v>
      </c>
      <c r="B128" s="79" t="s">
        <v>409</v>
      </c>
      <c r="C128" s="223">
        <f>+C93+C114</f>
        <v>182756</v>
      </c>
    </row>
    <row r="129" spans="1:3" ht="12" customHeight="1" thickBot="1">
      <c r="A129" s="27" t="s">
        <v>12</v>
      </c>
      <c r="B129" s="79" t="s">
        <v>410</v>
      </c>
      <c r="C129" s="223">
        <f>+C130+C131+C132</f>
        <v>0</v>
      </c>
    </row>
    <row r="130" spans="1:3" s="74" customFormat="1" ht="12" customHeight="1">
      <c r="A130" s="346" t="s">
        <v>219</v>
      </c>
      <c r="B130" s="7" t="s">
        <v>477</v>
      </c>
      <c r="C130" s="216"/>
    </row>
    <row r="131" spans="1:3" ht="12" customHeight="1">
      <c r="A131" s="346" t="s">
        <v>222</v>
      </c>
      <c r="B131" s="7" t="s">
        <v>418</v>
      </c>
      <c r="C131" s="216"/>
    </row>
    <row r="132" spans="1:3" ht="12" customHeight="1" thickBot="1">
      <c r="A132" s="355" t="s">
        <v>223</v>
      </c>
      <c r="B132" s="5" t="s">
        <v>476</v>
      </c>
      <c r="C132" s="216"/>
    </row>
    <row r="133" spans="1:3" ht="12" customHeight="1" thickBot="1">
      <c r="A133" s="27" t="s">
        <v>13</v>
      </c>
      <c r="B133" s="79" t="s">
        <v>411</v>
      </c>
      <c r="C133" s="223">
        <f>+C134+C135+C136+C137+C138+C139</f>
        <v>0</v>
      </c>
    </row>
    <row r="134" spans="1:3" ht="12" customHeight="1">
      <c r="A134" s="346" t="s">
        <v>65</v>
      </c>
      <c r="B134" s="7" t="s">
        <v>420</v>
      </c>
      <c r="C134" s="216"/>
    </row>
    <row r="135" spans="1:3" ht="12" customHeight="1">
      <c r="A135" s="346" t="s">
        <v>66</v>
      </c>
      <c r="B135" s="7" t="s">
        <v>412</v>
      </c>
      <c r="C135" s="216"/>
    </row>
    <row r="136" spans="1:3" ht="12" customHeight="1">
      <c r="A136" s="346" t="s">
        <v>67</v>
      </c>
      <c r="B136" s="7" t="s">
        <v>413</v>
      </c>
      <c r="C136" s="216"/>
    </row>
    <row r="137" spans="1:3" ht="12" customHeight="1">
      <c r="A137" s="346" t="s">
        <v>127</v>
      </c>
      <c r="B137" s="7" t="s">
        <v>475</v>
      </c>
      <c r="C137" s="216"/>
    </row>
    <row r="138" spans="1:3" ht="12" customHeight="1">
      <c r="A138" s="346" t="s">
        <v>128</v>
      </c>
      <c r="B138" s="7" t="s">
        <v>415</v>
      </c>
      <c r="C138" s="216"/>
    </row>
    <row r="139" spans="1:3" s="74" customFormat="1" ht="12" customHeight="1" thickBot="1">
      <c r="A139" s="355" t="s">
        <v>129</v>
      </c>
      <c r="B139" s="5" t="s">
        <v>416</v>
      </c>
      <c r="C139" s="216"/>
    </row>
    <row r="140" spans="1:11" ht="12" customHeight="1" thickBot="1">
      <c r="A140" s="27" t="s">
        <v>14</v>
      </c>
      <c r="B140" s="79" t="s">
        <v>492</v>
      </c>
      <c r="C140" s="229">
        <f>+C141+C142+C144+C145+C143</f>
        <v>0</v>
      </c>
      <c r="K140" s="199"/>
    </row>
    <row r="141" spans="1:3" ht="12.75">
      <c r="A141" s="346" t="s">
        <v>68</v>
      </c>
      <c r="B141" s="7" t="s">
        <v>329</v>
      </c>
      <c r="C141" s="216"/>
    </row>
    <row r="142" spans="1:3" ht="12" customHeight="1">
      <c r="A142" s="346" t="s">
        <v>69</v>
      </c>
      <c r="B142" s="7" t="s">
        <v>330</v>
      </c>
      <c r="C142" s="216"/>
    </row>
    <row r="143" spans="1:3" s="74" customFormat="1" ht="12" customHeight="1">
      <c r="A143" s="346" t="s">
        <v>243</v>
      </c>
      <c r="B143" s="7" t="s">
        <v>491</v>
      </c>
      <c r="C143" s="216"/>
    </row>
    <row r="144" spans="1:3" s="74" customFormat="1" ht="12" customHeight="1">
      <c r="A144" s="346" t="s">
        <v>244</v>
      </c>
      <c r="B144" s="7" t="s">
        <v>425</v>
      </c>
      <c r="C144" s="216"/>
    </row>
    <row r="145" spans="1:3" s="74" customFormat="1" ht="12" customHeight="1" thickBot="1">
      <c r="A145" s="355" t="s">
        <v>245</v>
      </c>
      <c r="B145" s="5" t="s">
        <v>349</v>
      </c>
      <c r="C145" s="216"/>
    </row>
    <row r="146" spans="1:3" s="74" customFormat="1" ht="12" customHeight="1" thickBot="1">
      <c r="A146" s="27" t="s">
        <v>15</v>
      </c>
      <c r="B146" s="79" t="s">
        <v>426</v>
      </c>
      <c r="C146" s="232">
        <f>+C147+C148+C149+C150+C151</f>
        <v>0</v>
      </c>
    </row>
    <row r="147" spans="1:3" s="74" customFormat="1" ht="12" customHeight="1">
      <c r="A147" s="346" t="s">
        <v>70</v>
      </c>
      <c r="B147" s="7" t="s">
        <v>421</v>
      </c>
      <c r="C147" s="216"/>
    </row>
    <row r="148" spans="1:3" s="74" customFormat="1" ht="12" customHeight="1">
      <c r="A148" s="346" t="s">
        <v>71</v>
      </c>
      <c r="B148" s="7" t="s">
        <v>428</v>
      </c>
      <c r="C148" s="216"/>
    </row>
    <row r="149" spans="1:3" s="74" customFormat="1" ht="12" customHeight="1">
      <c r="A149" s="346" t="s">
        <v>255</v>
      </c>
      <c r="B149" s="7" t="s">
        <v>423</v>
      </c>
      <c r="C149" s="216"/>
    </row>
    <row r="150" spans="1:3" ht="12.75" customHeight="1">
      <c r="A150" s="346" t="s">
        <v>256</v>
      </c>
      <c r="B150" s="7" t="s">
        <v>478</v>
      </c>
      <c r="C150" s="216"/>
    </row>
    <row r="151" spans="1:3" ht="12.75" customHeight="1" thickBot="1">
      <c r="A151" s="355" t="s">
        <v>427</v>
      </c>
      <c r="B151" s="5" t="s">
        <v>430</v>
      </c>
      <c r="C151" s="217"/>
    </row>
    <row r="152" spans="1:3" ht="12.75" customHeight="1" thickBot="1">
      <c r="A152" s="395" t="s">
        <v>16</v>
      </c>
      <c r="B152" s="79" t="s">
        <v>431</v>
      </c>
      <c r="C152" s="232"/>
    </row>
    <row r="153" spans="1:3" ht="12" customHeight="1" thickBot="1">
      <c r="A153" s="395" t="s">
        <v>17</v>
      </c>
      <c r="B153" s="79" t="s">
        <v>432</v>
      </c>
      <c r="C153" s="232"/>
    </row>
    <row r="154" spans="1:3" ht="15" customHeight="1" thickBot="1">
      <c r="A154" s="27" t="s">
        <v>18</v>
      </c>
      <c r="B154" s="79" t="s">
        <v>434</v>
      </c>
      <c r="C154" s="337">
        <f>+C129+C133+C140+C146+C152+C153</f>
        <v>0</v>
      </c>
    </row>
    <row r="155" spans="1:3" ht="13.5" thickBot="1">
      <c r="A155" s="357" t="s">
        <v>19</v>
      </c>
      <c r="B155" s="301" t="s">
        <v>433</v>
      </c>
      <c r="C155" s="337">
        <f>+C128+C154</f>
        <v>182756</v>
      </c>
    </row>
    <row r="156" spans="1:3" ht="15" customHeight="1" thickBot="1">
      <c r="A156" s="307"/>
      <c r="B156" s="308"/>
      <c r="C156" s="309"/>
    </row>
    <row r="157" spans="1:3" ht="14.25" customHeight="1" thickBot="1">
      <c r="A157" s="196" t="s">
        <v>479</v>
      </c>
      <c r="B157" s="197"/>
      <c r="C157" s="77">
        <v>6</v>
      </c>
    </row>
    <row r="158" spans="1:3" ht="13.5" thickBot="1">
      <c r="A158" s="196" t="s">
        <v>157</v>
      </c>
      <c r="B158" s="197"/>
      <c r="C158" s="77">
        <v>182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zoomScalePageLayoutView="0" workbookViewId="0" topLeftCell="A88">
      <selection activeCell="C111" sqref="C111"/>
    </sheetView>
  </sheetViews>
  <sheetFormatPr defaultColWidth="9.00390625" defaultRowHeight="12.75"/>
  <cols>
    <col min="1" max="1" width="19.50390625" style="310" customWidth="1"/>
    <col min="2" max="2" width="72.00390625" style="311" customWidth="1"/>
    <col min="3" max="3" width="25.00390625" style="312" customWidth="1"/>
    <col min="4" max="16384" width="9.375" style="2" customWidth="1"/>
  </cols>
  <sheetData>
    <row r="1" spans="1:3" s="1" customFormat="1" ht="16.5" customHeight="1" thickBot="1">
      <c r="A1" s="173"/>
      <c r="B1" s="175"/>
      <c r="C1" s="198" t="str">
        <f>+CONCATENATE("9.1.2. melléklet a ……/",LEFT(ÖSSZEFÜGGÉSEK!A5,4),". (….) önkormányzati rendelethez")</f>
        <v>9.1.2. melléklet a ……/2015. (….) önkormányzati rendelethez</v>
      </c>
    </row>
    <row r="2" spans="1:3" s="70" customFormat="1" ht="21" customHeight="1">
      <c r="A2" s="317" t="s">
        <v>53</v>
      </c>
      <c r="B2" s="284" t="s">
        <v>504</v>
      </c>
      <c r="C2" s="286" t="s">
        <v>43</v>
      </c>
    </row>
    <row r="3" spans="1:3" s="70" customFormat="1" ht="16.5" thickBot="1">
      <c r="A3" s="176" t="s">
        <v>154</v>
      </c>
      <c r="B3" s="285" t="s">
        <v>387</v>
      </c>
      <c r="C3" s="394" t="s">
        <v>51</v>
      </c>
    </row>
    <row r="4" spans="1:3" s="71" customFormat="1" ht="15.75" customHeight="1" thickBot="1">
      <c r="A4" s="177"/>
      <c r="B4" s="177"/>
      <c r="C4" s="178" t="s">
        <v>44</v>
      </c>
    </row>
    <row r="5" spans="1:3" ht="13.5" thickBot="1">
      <c r="A5" s="318" t="s">
        <v>156</v>
      </c>
      <c r="B5" s="179" t="s">
        <v>45</v>
      </c>
      <c r="C5" s="287" t="s">
        <v>46</v>
      </c>
    </row>
    <row r="6" spans="1:3" s="57" customFormat="1" ht="12.75" customHeight="1" thickBot="1">
      <c r="A6" s="152" t="s">
        <v>454</v>
      </c>
      <c r="B6" s="153" t="s">
        <v>455</v>
      </c>
      <c r="C6" s="154" t="s">
        <v>456</v>
      </c>
    </row>
    <row r="7" spans="1:3" s="57" customFormat="1" ht="15.75" customHeight="1" thickBot="1">
      <c r="A7" s="181"/>
      <c r="B7" s="182" t="s">
        <v>47</v>
      </c>
      <c r="C7" s="288"/>
    </row>
    <row r="8" spans="1:3" s="57" customFormat="1" ht="12" customHeight="1" thickBot="1">
      <c r="A8" s="27" t="s">
        <v>9</v>
      </c>
      <c r="B8" s="19" t="s">
        <v>203</v>
      </c>
      <c r="C8" s="223">
        <f>+C9+C10+C11+C12+C13+C14</f>
        <v>0</v>
      </c>
    </row>
    <row r="9" spans="1:3" s="72" customFormat="1" ht="12" customHeight="1">
      <c r="A9" s="346" t="s">
        <v>72</v>
      </c>
      <c r="B9" s="327" t="s">
        <v>204</v>
      </c>
      <c r="C9" s="226"/>
    </row>
    <row r="10" spans="1:3" s="73" customFormat="1" ht="12" customHeight="1">
      <c r="A10" s="347" t="s">
        <v>73</v>
      </c>
      <c r="B10" s="328" t="s">
        <v>205</v>
      </c>
      <c r="C10" s="225"/>
    </row>
    <row r="11" spans="1:3" s="73" customFormat="1" ht="12" customHeight="1">
      <c r="A11" s="347" t="s">
        <v>74</v>
      </c>
      <c r="B11" s="328" t="s">
        <v>206</v>
      </c>
      <c r="C11" s="225"/>
    </row>
    <row r="12" spans="1:3" s="73" customFormat="1" ht="12" customHeight="1">
      <c r="A12" s="347" t="s">
        <v>75</v>
      </c>
      <c r="B12" s="328" t="s">
        <v>207</v>
      </c>
      <c r="C12" s="225"/>
    </row>
    <row r="13" spans="1:3" s="73" customFormat="1" ht="12" customHeight="1">
      <c r="A13" s="347" t="s">
        <v>109</v>
      </c>
      <c r="B13" s="328" t="s">
        <v>465</v>
      </c>
      <c r="C13" s="225"/>
    </row>
    <row r="14" spans="1:3" s="72" customFormat="1" ht="12" customHeight="1" thickBot="1">
      <c r="A14" s="348" t="s">
        <v>76</v>
      </c>
      <c r="B14" s="329" t="s">
        <v>391</v>
      </c>
      <c r="C14" s="225"/>
    </row>
    <row r="15" spans="1:3" s="72" customFormat="1" ht="12" customHeight="1" thickBot="1">
      <c r="A15" s="27" t="s">
        <v>10</v>
      </c>
      <c r="B15" s="218" t="s">
        <v>208</v>
      </c>
      <c r="C15" s="223">
        <f>+C16+C17+C18+C19+C20</f>
        <v>0</v>
      </c>
    </row>
    <row r="16" spans="1:3" s="72" customFormat="1" ht="12" customHeight="1">
      <c r="A16" s="346" t="s">
        <v>78</v>
      </c>
      <c r="B16" s="327" t="s">
        <v>209</v>
      </c>
      <c r="C16" s="226"/>
    </row>
    <row r="17" spans="1:3" s="72" customFormat="1" ht="12" customHeight="1">
      <c r="A17" s="347" t="s">
        <v>79</v>
      </c>
      <c r="B17" s="328" t="s">
        <v>210</v>
      </c>
      <c r="C17" s="225"/>
    </row>
    <row r="18" spans="1:3" s="72" customFormat="1" ht="12" customHeight="1">
      <c r="A18" s="347" t="s">
        <v>80</v>
      </c>
      <c r="B18" s="328" t="s">
        <v>379</v>
      </c>
      <c r="C18" s="225"/>
    </row>
    <row r="19" spans="1:3" s="72" customFormat="1" ht="12" customHeight="1">
      <c r="A19" s="347" t="s">
        <v>81</v>
      </c>
      <c r="B19" s="328" t="s">
        <v>380</v>
      </c>
      <c r="C19" s="225"/>
    </row>
    <row r="20" spans="1:3" s="72" customFormat="1" ht="12" customHeight="1">
      <c r="A20" s="347" t="s">
        <v>82</v>
      </c>
      <c r="B20" s="328" t="s">
        <v>211</v>
      </c>
      <c r="C20" s="225"/>
    </row>
    <row r="21" spans="1:3" s="73" customFormat="1" ht="12" customHeight="1" thickBot="1">
      <c r="A21" s="348" t="s">
        <v>88</v>
      </c>
      <c r="B21" s="329" t="s">
        <v>212</v>
      </c>
      <c r="C21" s="227"/>
    </row>
    <row r="22" spans="1:3" s="73" customFormat="1" ht="12" customHeight="1" thickBot="1">
      <c r="A22" s="27" t="s">
        <v>11</v>
      </c>
      <c r="B22" s="19" t="s">
        <v>213</v>
      </c>
      <c r="C22" s="223">
        <f>+C23+C24+C25+C26+C27</f>
        <v>0</v>
      </c>
    </row>
    <row r="23" spans="1:3" s="73" customFormat="1" ht="12" customHeight="1">
      <c r="A23" s="346" t="s">
        <v>61</v>
      </c>
      <c r="B23" s="327" t="s">
        <v>214</v>
      </c>
      <c r="C23" s="226"/>
    </row>
    <row r="24" spans="1:3" s="72" customFormat="1" ht="12" customHeight="1">
      <c r="A24" s="347" t="s">
        <v>62</v>
      </c>
      <c r="B24" s="328" t="s">
        <v>215</v>
      </c>
      <c r="C24" s="225"/>
    </row>
    <row r="25" spans="1:3" s="73" customFormat="1" ht="12" customHeight="1">
      <c r="A25" s="347" t="s">
        <v>63</v>
      </c>
      <c r="B25" s="328" t="s">
        <v>381</v>
      </c>
      <c r="C25" s="225"/>
    </row>
    <row r="26" spans="1:3" s="73" customFormat="1" ht="12" customHeight="1">
      <c r="A26" s="347" t="s">
        <v>64</v>
      </c>
      <c r="B26" s="328" t="s">
        <v>382</v>
      </c>
      <c r="C26" s="225"/>
    </row>
    <row r="27" spans="1:3" s="73" customFormat="1" ht="12" customHeight="1">
      <c r="A27" s="347" t="s">
        <v>123</v>
      </c>
      <c r="B27" s="328" t="s">
        <v>216</v>
      </c>
      <c r="C27" s="225"/>
    </row>
    <row r="28" spans="1:3" s="73" customFormat="1" ht="12" customHeight="1" thickBot="1">
      <c r="A28" s="348" t="s">
        <v>124</v>
      </c>
      <c r="B28" s="329" t="s">
        <v>217</v>
      </c>
      <c r="C28" s="227"/>
    </row>
    <row r="29" spans="1:3" s="73" customFormat="1" ht="12" customHeight="1" thickBot="1">
      <c r="A29" s="27" t="s">
        <v>125</v>
      </c>
      <c r="B29" s="19" t="s">
        <v>218</v>
      </c>
      <c r="C29" s="229">
        <f>+C30+C34+C35+C36</f>
        <v>0</v>
      </c>
    </row>
    <row r="30" spans="1:3" s="73" customFormat="1" ht="12" customHeight="1">
      <c r="A30" s="346" t="s">
        <v>219</v>
      </c>
      <c r="B30" s="327" t="s">
        <v>466</v>
      </c>
      <c r="C30" s="322">
        <f>+C31+C32+C33</f>
        <v>0</v>
      </c>
    </row>
    <row r="31" spans="1:3" s="73" customFormat="1" ht="12" customHeight="1">
      <c r="A31" s="347" t="s">
        <v>220</v>
      </c>
      <c r="B31" s="328" t="s">
        <v>225</v>
      </c>
      <c r="C31" s="225"/>
    </row>
    <row r="32" spans="1:3" s="73" customFormat="1" ht="12" customHeight="1">
      <c r="A32" s="347" t="s">
        <v>221</v>
      </c>
      <c r="B32" s="328" t="s">
        <v>226</v>
      </c>
      <c r="C32" s="225"/>
    </row>
    <row r="33" spans="1:3" s="73" customFormat="1" ht="12" customHeight="1">
      <c r="A33" s="347" t="s">
        <v>395</v>
      </c>
      <c r="B33" s="385" t="s">
        <v>396</v>
      </c>
      <c r="C33" s="225"/>
    </row>
    <row r="34" spans="1:3" s="73" customFormat="1" ht="12" customHeight="1">
      <c r="A34" s="347" t="s">
        <v>222</v>
      </c>
      <c r="B34" s="328" t="s">
        <v>227</v>
      </c>
      <c r="C34" s="225"/>
    </row>
    <row r="35" spans="1:3" s="73" customFormat="1" ht="12" customHeight="1">
      <c r="A35" s="347" t="s">
        <v>223</v>
      </c>
      <c r="B35" s="328" t="s">
        <v>228</v>
      </c>
      <c r="C35" s="225"/>
    </row>
    <row r="36" spans="1:3" s="73" customFormat="1" ht="12" customHeight="1" thickBot="1">
      <c r="A36" s="348" t="s">
        <v>224</v>
      </c>
      <c r="B36" s="329" t="s">
        <v>229</v>
      </c>
      <c r="C36" s="227"/>
    </row>
    <row r="37" spans="1:3" s="73" customFormat="1" ht="12" customHeight="1" thickBot="1">
      <c r="A37" s="27" t="s">
        <v>13</v>
      </c>
      <c r="B37" s="19" t="s">
        <v>392</v>
      </c>
      <c r="C37" s="223">
        <f>SUM(C38:C48)</f>
        <v>0</v>
      </c>
    </row>
    <row r="38" spans="1:3" s="73" customFormat="1" ht="12" customHeight="1">
      <c r="A38" s="346" t="s">
        <v>65</v>
      </c>
      <c r="B38" s="327" t="s">
        <v>232</v>
      </c>
      <c r="C38" s="226"/>
    </row>
    <row r="39" spans="1:3" s="73" customFormat="1" ht="12" customHeight="1">
      <c r="A39" s="347" t="s">
        <v>66</v>
      </c>
      <c r="B39" s="328" t="s">
        <v>233</v>
      </c>
      <c r="C39" s="225"/>
    </row>
    <row r="40" spans="1:3" s="73" customFormat="1" ht="12" customHeight="1">
      <c r="A40" s="347" t="s">
        <v>67</v>
      </c>
      <c r="B40" s="328" t="s">
        <v>234</v>
      </c>
      <c r="C40" s="225"/>
    </row>
    <row r="41" spans="1:3" s="73" customFormat="1" ht="12" customHeight="1">
      <c r="A41" s="347" t="s">
        <v>127</v>
      </c>
      <c r="B41" s="328" t="s">
        <v>235</v>
      </c>
      <c r="C41" s="225"/>
    </row>
    <row r="42" spans="1:3" s="73" customFormat="1" ht="12" customHeight="1">
      <c r="A42" s="347" t="s">
        <v>128</v>
      </c>
      <c r="B42" s="328" t="s">
        <v>236</v>
      </c>
      <c r="C42" s="225"/>
    </row>
    <row r="43" spans="1:3" s="73" customFormat="1" ht="12" customHeight="1">
      <c r="A43" s="347" t="s">
        <v>129</v>
      </c>
      <c r="B43" s="328" t="s">
        <v>237</v>
      </c>
      <c r="C43" s="225"/>
    </row>
    <row r="44" spans="1:3" s="73" customFormat="1" ht="12" customHeight="1">
      <c r="A44" s="347" t="s">
        <v>130</v>
      </c>
      <c r="B44" s="328" t="s">
        <v>238</v>
      </c>
      <c r="C44" s="225"/>
    </row>
    <row r="45" spans="1:3" s="73" customFormat="1" ht="12" customHeight="1">
      <c r="A45" s="347" t="s">
        <v>131</v>
      </c>
      <c r="B45" s="328" t="s">
        <v>239</v>
      </c>
      <c r="C45" s="225"/>
    </row>
    <row r="46" spans="1:3" s="73" customFormat="1" ht="12" customHeight="1">
      <c r="A46" s="347" t="s">
        <v>230</v>
      </c>
      <c r="B46" s="328" t="s">
        <v>240</v>
      </c>
      <c r="C46" s="228"/>
    </row>
    <row r="47" spans="1:3" s="73" customFormat="1" ht="12" customHeight="1">
      <c r="A47" s="348" t="s">
        <v>231</v>
      </c>
      <c r="B47" s="329" t="s">
        <v>394</v>
      </c>
      <c r="C47" s="316"/>
    </row>
    <row r="48" spans="1:3" s="73" customFormat="1" ht="12" customHeight="1" thickBot="1">
      <c r="A48" s="348" t="s">
        <v>393</v>
      </c>
      <c r="B48" s="329" t="s">
        <v>241</v>
      </c>
      <c r="C48" s="316"/>
    </row>
    <row r="49" spans="1:3" s="73" customFormat="1" ht="12" customHeight="1" thickBot="1">
      <c r="A49" s="27" t="s">
        <v>14</v>
      </c>
      <c r="B49" s="19" t="s">
        <v>242</v>
      </c>
      <c r="C49" s="223">
        <f>SUM(C50:C54)</f>
        <v>0</v>
      </c>
    </row>
    <row r="50" spans="1:3" s="73" customFormat="1" ht="12" customHeight="1">
      <c r="A50" s="346" t="s">
        <v>68</v>
      </c>
      <c r="B50" s="327" t="s">
        <v>246</v>
      </c>
      <c r="C50" s="370"/>
    </row>
    <row r="51" spans="1:3" s="73" customFormat="1" ht="12" customHeight="1">
      <c r="A51" s="347" t="s">
        <v>69</v>
      </c>
      <c r="B51" s="328" t="s">
        <v>247</v>
      </c>
      <c r="C51" s="228"/>
    </row>
    <row r="52" spans="1:3" s="73" customFormat="1" ht="12" customHeight="1">
      <c r="A52" s="347" t="s">
        <v>243</v>
      </c>
      <c r="B52" s="328" t="s">
        <v>248</v>
      </c>
      <c r="C52" s="228"/>
    </row>
    <row r="53" spans="1:3" s="73" customFormat="1" ht="12" customHeight="1">
      <c r="A53" s="347" t="s">
        <v>244</v>
      </c>
      <c r="B53" s="328" t="s">
        <v>249</v>
      </c>
      <c r="C53" s="228"/>
    </row>
    <row r="54" spans="1:3" s="73" customFormat="1" ht="12" customHeight="1" thickBot="1">
      <c r="A54" s="348" t="s">
        <v>245</v>
      </c>
      <c r="B54" s="329" t="s">
        <v>250</v>
      </c>
      <c r="C54" s="316"/>
    </row>
    <row r="55" spans="1:3" s="73" customFormat="1" ht="12" customHeight="1" thickBot="1">
      <c r="A55" s="27" t="s">
        <v>132</v>
      </c>
      <c r="B55" s="19" t="s">
        <v>251</v>
      </c>
      <c r="C55" s="223">
        <f>SUM(C56:C58)</f>
        <v>240</v>
      </c>
    </row>
    <row r="56" spans="1:3" s="73" customFormat="1" ht="12" customHeight="1">
      <c r="A56" s="346" t="s">
        <v>70</v>
      </c>
      <c r="B56" s="327" t="s">
        <v>252</v>
      </c>
      <c r="C56" s="226"/>
    </row>
    <row r="57" spans="1:3" s="73" customFormat="1" ht="12" customHeight="1">
      <c r="A57" s="347" t="s">
        <v>71</v>
      </c>
      <c r="B57" s="328" t="s">
        <v>383</v>
      </c>
      <c r="C57" s="225"/>
    </row>
    <row r="58" spans="1:3" s="73" customFormat="1" ht="12" customHeight="1">
      <c r="A58" s="347" t="s">
        <v>255</v>
      </c>
      <c r="B58" s="328" t="s">
        <v>253</v>
      </c>
      <c r="C58" s="225">
        <v>240</v>
      </c>
    </row>
    <row r="59" spans="1:3" s="73" customFormat="1" ht="12" customHeight="1" thickBot="1">
      <c r="A59" s="348" t="s">
        <v>256</v>
      </c>
      <c r="B59" s="329" t="s">
        <v>254</v>
      </c>
      <c r="C59" s="227"/>
    </row>
    <row r="60" spans="1:3" s="73" customFormat="1" ht="12" customHeight="1" thickBot="1">
      <c r="A60" s="27" t="s">
        <v>16</v>
      </c>
      <c r="B60" s="218" t="s">
        <v>257</v>
      </c>
      <c r="C60" s="223">
        <f>SUM(C61:C63)</f>
        <v>0</v>
      </c>
    </row>
    <row r="61" spans="1:3" s="73" customFormat="1" ht="12" customHeight="1">
      <c r="A61" s="346" t="s">
        <v>133</v>
      </c>
      <c r="B61" s="327" t="s">
        <v>259</v>
      </c>
      <c r="C61" s="228"/>
    </row>
    <row r="62" spans="1:3" s="73" customFormat="1" ht="12" customHeight="1">
      <c r="A62" s="347" t="s">
        <v>134</v>
      </c>
      <c r="B62" s="328" t="s">
        <v>384</v>
      </c>
      <c r="C62" s="228"/>
    </row>
    <row r="63" spans="1:3" s="73" customFormat="1" ht="12" customHeight="1">
      <c r="A63" s="347" t="s">
        <v>179</v>
      </c>
      <c r="B63" s="328" t="s">
        <v>260</v>
      </c>
      <c r="C63" s="228"/>
    </row>
    <row r="64" spans="1:3" s="73" customFormat="1" ht="12" customHeight="1" thickBot="1">
      <c r="A64" s="348" t="s">
        <v>258</v>
      </c>
      <c r="B64" s="329" t="s">
        <v>261</v>
      </c>
      <c r="C64" s="228"/>
    </row>
    <row r="65" spans="1:3" s="73" customFormat="1" ht="12" customHeight="1" thickBot="1">
      <c r="A65" s="27" t="s">
        <v>17</v>
      </c>
      <c r="B65" s="19" t="s">
        <v>262</v>
      </c>
      <c r="C65" s="229">
        <f>+C8+C15+C22+C29+C37+C49+C55+C60</f>
        <v>240</v>
      </c>
    </row>
    <row r="66" spans="1:3" s="73" customFormat="1" ht="12" customHeight="1" thickBot="1">
      <c r="A66" s="349" t="s">
        <v>353</v>
      </c>
      <c r="B66" s="218" t="s">
        <v>264</v>
      </c>
      <c r="C66" s="223">
        <f>SUM(C67:C69)</f>
        <v>0</v>
      </c>
    </row>
    <row r="67" spans="1:3" s="73" customFormat="1" ht="12" customHeight="1">
      <c r="A67" s="346" t="s">
        <v>295</v>
      </c>
      <c r="B67" s="327" t="s">
        <v>265</v>
      </c>
      <c r="C67" s="228"/>
    </row>
    <row r="68" spans="1:3" s="73" customFormat="1" ht="12" customHeight="1">
      <c r="A68" s="347" t="s">
        <v>304</v>
      </c>
      <c r="B68" s="328" t="s">
        <v>266</v>
      </c>
      <c r="C68" s="228"/>
    </row>
    <row r="69" spans="1:3" s="73" customFormat="1" ht="12" customHeight="1" thickBot="1">
      <c r="A69" s="348" t="s">
        <v>305</v>
      </c>
      <c r="B69" s="330" t="s">
        <v>267</v>
      </c>
      <c r="C69" s="228"/>
    </row>
    <row r="70" spans="1:3" s="73" customFormat="1" ht="12" customHeight="1" thickBot="1">
      <c r="A70" s="349" t="s">
        <v>268</v>
      </c>
      <c r="B70" s="218" t="s">
        <v>269</v>
      </c>
      <c r="C70" s="223">
        <f>SUM(C71:C74)</f>
        <v>0</v>
      </c>
    </row>
    <row r="71" spans="1:3" s="73" customFormat="1" ht="12" customHeight="1">
      <c r="A71" s="346" t="s">
        <v>110</v>
      </c>
      <c r="B71" s="327" t="s">
        <v>270</v>
      </c>
      <c r="C71" s="228"/>
    </row>
    <row r="72" spans="1:3" s="73" customFormat="1" ht="12" customHeight="1">
      <c r="A72" s="347" t="s">
        <v>111</v>
      </c>
      <c r="B72" s="328" t="s">
        <v>271</v>
      </c>
      <c r="C72" s="228"/>
    </row>
    <row r="73" spans="1:3" s="73" customFormat="1" ht="12" customHeight="1">
      <c r="A73" s="347" t="s">
        <v>296</v>
      </c>
      <c r="B73" s="328" t="s">
        <v>272</v>
      </c>
      <c r="C73" s="228"/>
    </row>
    <row r="74" spans="1:3" s="73" customFormat="1" ht="12" customHeight="1" thickBot="1">
      <c r="A74" s="348" t="s">
        <v>297</v>
      </c>
      <c r="B74" s="329" t="s">
        <v>273</v>
      </c>
      <c r="C74" s="228"/>
    </row>
    <row r="75" spans="1:3" s="73" customFormat="1" ht="12" customHeight="1" thickBot="1">
      <c r="A75" s="349" t="s">
        <v>274</v>
      </c>
      <c r="B75" s="218" t="s">
        <v>275</v>
      </c>
      <c r="C75" s="223">
        <f>SUM(C76:C77)</f>
        <v>0</v>
      </c>
    </row>
    <row r="76" spans="1:3" s="73" customFormat="1" ht="12" customHeight="1">
      <c r="A76" s="346" t="s">
        <v>298</v>
      </c>
      <c r="B76" s="327" t="s">
        <v>276</v>
      </c>
      <c r="C76" s="228"/>
    </row>
    <row r="77" spans="1:3" s="73" customFormat="1" ht="12" customHeight="1" thickBot="1">
      <c r="A77" s="348" t="s">
        <v>299</v>
      </c>
      <c r="B77" s="329" t="s">
        <v>277</v>
      </c>
      <c r="C77" s="228"/>
    </row>
    <row r="78" spans="1:3" s="72" customFormat="1" ht="12" customHeight="1" thickBot="1">
      <c r="A78" s="349" t="s">
        <v>278</v>
      </c>
      <c r="B78" s="218" t="s">
        <v>279</v>
      </c>
      <c r="C78" s="223">
        <f>SUM(C79:C81)</f>
        <v>70363</v>
      </c>
    </row>
    <row r="79" spans="1:3" s="73" customFormat="1" ht="12" customHeight="1">
      <c r="A79" s="346" t="s">
        <v>300</v>
      </c>
      <c r="B79" s="327" t="s">
        <v>280</v>
      </c>
      <c r="C79" s="228"/>
    </row>
    <row r="80" spans="1:3" s="73" customFormat="1" ht="12" customHeight="1">
      <c r="A80" s="347" t="s">
        <v>301</v>
      </c>
      <c r="B80" s="328" t="s">
        <v>281</v>
      </c>
      <c r="C80" s="228"/>
    </row>
    <row r="81" spans="1:3" s="73" customFormat="1" ht="12" customHeight="1" thickBot="1">
      <c r="A81" s="348" t="s">
        <v>302</v>
      </c>
      <c r="B81" s="329" t="s">
        <v>282</v>
      </c>
      <c r="C81" s="228">
        <v>70363</v>
      </c>
    </row>
    <row r="82" spans="1:3" s="73" customFormat="1" ht="12" customHeight="1" thickBot="1">
      <c r="A82" s="349" t="s">
        <v>283</v>
      </c>
      <c r="B82" s="218" t="s">
        <v>303</v>
      </c>
      <c r="C82" s="223">
        <f>SUM(C83:C86)</f>
        <v>0</v>
      </c>
    </row>
    <row r="83" spans="1:3" s="73" customFormat="1" ht="12" customHeight="1">
      <c r="A83" s="350" t="s">
        <v>284</v>
      </c>
      <c r="B83" s="327" t="s">
        <v>285</v>
      </c>
      <c r="C83" s="228"/>
    </row>
    <row r="84" spans="1:3" s="73" customFormat="1" ht="12" customHeight="1">
      <c r="A84" s="351" t="s">
        <v>286</v>
      </c>
      <c r="B84" s="328" t="s">
        <v>287</v>
      </c>
      <c r="C84" s="228"/>
    </row>
    <row r="85" spans="1:3" s="73" customFormat="1" ht="12" customHeight="1">
      <c r="A85" s="351" t="s">
        <v>288</v>
      </c>
      <c r="B85" s="328" t="s">
        <v>289</v>
      </c>
      <c r="C85" s="228"/>
    </row>
    <row r="86" spans="1:3" s="72" customFormat="1" ht="12" customHeight="1" thickBot="1">
      <c r="A86" s="352" t="s">
        <v>290</v>
      </c>
      <c r="B86" s="329" t="s">
        <v>291</v>
      </c>
      <c r="C86" s="228"/>
    </row>
    <row r="87" spans="1:3" s="72" customFormat="1" ht="12" customHeight="1" thickBot="1">
      <c r="A87" s="349" t="s">
        <v>292</v>
      </c>
      <c r="B87" s="218" t="s">
        <v>436</v>
      </c>
      <c r="C87" s="371"/>
    </row>
    <row r="88" spans="1:3" s="72" customFormat="1" ht="12" customHeight="1" thickBot="1">
      <c r="A88" s="349" t="s">
        <v>467</v>
      </c>
      <c r="B88" s="218" t="s">
        <v>293</v>
      </c>
      <c r="C88" s="371"/>
    </row>
    <row r="89" spans="1:3" s="72" customFormat="1" ht="12" customHeight="1" thickBot="1">
      <c r="A89" s="349" t="s">
        <v>468</v>
      </c>
      <c r="B89" s="334" t="s">
        <v>439</v>
      </c>
      <c r="C89" s="229">
        <f>+C66+C70+C75+C78+C82+C88+C87</f>
        <v>70363</v>
      </c>
    </row>
    <row r="90" spans="1:3" s="72" customFormat="1" ht="12" customHeight="1" thickBot="1">
      <c r="A90" s="353" t="s">
        <v>469</v>
      </c>
      <c r="B90" s="335" t="s">
        <v>470</v>
      </c>
      <c r="C90" s="229">
        <f>+C65+C89</f>
        <v>70603</v>
      </c>
    </row>
    <row r="91" spans="1:3" s="73" customFormat="1" ht="15" customHeight="1" thickBot="1">
      <c r="A91" s="187"/>
      <c r="B91" s="188"/>
      <c r="C91" s="293"/>
    </row>
    <row r="92" spans="1:3" s="57" customFormat="1" ht="16.5" customHeight="1" thickBot="1">
      <c r="A92" s="191"/>
      <c r="B92" s="192" t="s">
        <v>48</v>
      </c>
      <c r="C92" s="295"/>
    </row>
    <row r="93" spans="1:3" s="74" customFormat="1" ht="12" customHeight="1" thickBot="1">
      <c r="A93" s="319" t="s">
        <v>9</v>
      </c>
      <c r="B93" s="26" t="s">
        <v>474</v>
      </c>
      <c r="C93" s="222">
        <f>+C94+C95+C96+C97+C98+C111</f>
        <v>9543</v>
      </c>
    </row>
    <row r="94" spans="1:3" ht="12" customHeight="1">
      <c r="A94" s="354" t="s">
        <v>72</v>
      </c>
      <c r="B94" s="8" t="s">
        <v>39</v>
      </c>
      <c r="C94" s="224">
        <v>3125</v>
      </c>
    </row>
    <row r="95" spans="1:3" ht="12" customHeight="1">
      <c r="A95" s="347" t="s">
        <v>73</v>
      </c>
      <c r="B95" s="6" t="s">
        <v>135</v>
      </c>
      <c r="C95" s="225">
        <v>990</v>
      </c>
    </row>
    <row r="96" spans="1:3" ht="12" customHeight="1">
      <c r="A96" s="347" t="s">
        <v>74</v>
      </c>
      <c r="B96" s="6" t="s">
        <v>101</v>
      </c>
      <c r="C96" s="227">
        <v>3893</v>
      </c>
    </row>
    <row r="97" spans="1:3" ht="12" customHeight="1">
      <c r="A97" s="347" t="s">
        <v>75</v>
      </c>
      <c r="B97" s="9" t="s">
        <v>136</v>
      </c>
      <c r="C97" s="227">
        <v>350</v>
      </c>
    </row>
    <row r="98" spans="1:3" ht="12" customHeight="1">
      <c r="A98" s="347" t="s">
        <v>83</v>
      </c>
      <c r="B98" s="17" t="s">
        <v>137</v>
      </c>
      <c r="C98" s="227">
        <v>1185</v>
      </c>
    </row>
    <row r="99" spans="1:3" ht="12" customHeight="1">
      <c r="A99" s="347" t="s">
        <v>76</v>
      </c>
      <c r="B99" s="6" t="s">
        <v>471</v>
      </c>
      <c r="C99" s="227"/>
    </row>
    <row r="100" spans="1:3" ht="12" customHeight="1">
      <c r="A100" s="347" t="s">
        <v>77</v>
      </c>
      <c r="B100" s="92" t="s">
        <v>402</v>
      </c>
      <c r="C100" s="227"/>
    </row>
    <row r="101" spans="1:3" ht="12" customHeight="1">
      <c r="A101" s="347" t="s">
        <v>84</v>
      </c>
      <c r="B101" s="92" t="s">
        <v>401</v>
      </c>
      <c r="C101" s="227"/>
    </row>
    <row r="102" spans="1:3" ht="12" customHeight="1">
      <c r="A102" s="347" t="s">
        <v>85</v>
      </c>
      <c r="B102" s="92" t="s">
        <v>309</v>
      </c>
      <c r="C102" s="227"/>
    </row>
    <row r="103" spans="1:3" ht="12" customHeight="1">
      <c r="A103" s="347" t="s">
        <v>86</v>
      </c>
      <c r="B103" s="93" t="s">
        <v>310</v>
      </c>
      <c r="C103" s="227"/>
    </row>
    <row r="104" spans="1:3" ht="12" customHeight="1">
      <c r="A104" s="347" t="s">
        <v>87</v>
      </c>
      <c r="B104" s="93" t="s">
        <v>311</v>
      </c>
      <c r="C104" s="227"/>
    </row>
    <row r="105" spans="1:3" ht="12" customHeight="1">
      <c r="A105" s="347" t="s">
        <v>89</v>
      </c>
      <c r="B105" s="92" t="s">
        <v>312</v>
      </c>
      <c r="C105" s="227">
        <v>300</v>
      </c>
    </row>
    <row r="106" spans="1:3" ht="12" customHeight="1">
      <c r="A106" s="347" t="s">
        <v>138</v>
      </c>
      <c r="B106" s="92" t="s">
        <v>313</v>
      </c>
      <c r="C106" s="227"/>
    </row>
    <row r="107" spans="1:3" ht="12" customHeight="1">
      <c r="A107" s="347" t="s">
        <v>307</v>
      </c>
      <c r="B107" s="93" t="s">
        <v>314</v>
      </c>
      <c r="C107" s="227"/>
    </row>
    <row r="108" spans="1:3" ht="12" customHeight="1">
      <c r="A108" s="355" t="s">
        <v>308</v>
      </c>
      <c r="B108" s="94" t="s">
        <v>315</v>
      </c>
      <c r="C108" s="227"/>
    </row>
    <row r="109" spans="1:3" ht="12" customHeight="1">
      <c r="A109" s="347" t="s">
        <v>399</v>
      </c>
      <c r="B109" s="94" t="s">
        <v>316</v>
      </c>
      <c r="C109" s="227"/>
    </row>
    <row r="110" spans="1:3" ht="12" customHeight="1">
      <c r="A110" s="347" t="s">
        <v>400</v>
      </c>
      <c r="B110" s="93" t="s">
        <v>317</v>
      </c>
      <c r="C110" s="225">
        <v>885</v>
      </c>
    </row>
    <row r="111" spans="1:3" ht="12" customHeight="1">
      <c r="A111" s="347" t="s">
        <v>404</v>
      </c>
      <c r="B111" s="9" t="s">
        <v>40</v>
      </c>
      <c r="C111" s="225"/>
    </row>
    <row r="112" spans="1:3" ht="12" customHeight="1">
      <c r="A112" s="348" t="s">
        <v>405</v>
      </c>
      <c r="B112" s="6" t="s">
        <v>472</v>
      </c>
      <c r="C112" s="227"/>
    </row>
    <row r="113" spans="1:3" ht="12" customHeight="1" thickBot="1">
      <c r="A113" s="356" t="s">
        <v>406</v>
      </c>
      <c r="B113" s="95" t="s">
        <v>473</v>
      </c>
      <c r="C113" s="231"/>
    </row>
    <row r="114" spans="1:3" ht="12" customHeight="1" thickBot="1">
      <c r="A114" s="27" t="s">
        <v>10</v>
      </c>
      <c r="B114" s="25" t="s">
        <v>318</v>
      </c>
      <c r="C114" s="223">
        <f>+C115+C117+C119</f>
        <v>74808</v>
      </c>
    </row>
    <row r="115" spans="1:3" ht="12" customHeight="1">
      <c r="A115" s="346" t="s">
        <v>78</v>
      </c>
      <c r="B115" s="6" t="s">
        <v>177</v>
      </c>
      <c r="C115" s="226">
        <v>63590</v>
      </c>
    </row>
    <row r="116" spans="1:3" ht="12" customHeight="1">
      <c r="A116" s="346" t="s">
        <v>79</v>
      </c>
      <c r="B116" s="10" t="s">
        <v>322</v>
      </c>
      <c r="C116" s="226"/>
    </row>
    <row r="117" spans="1:3" ht="12" customHeight="1">
      <c r="A117" s="346" t="s">
        <v>80</v>
      </c>
      <c r="B117" s="10" t="s">
        <v>139</v>
      </c>
      <c r="C117" s="225">
        <v>11218</v>
      </c>
    </row>
    <row r="118" spans="1:3" ht="12" customHeight="1">
      <c r="A118" s="346" t="s">
        <v>81</v>
      </c>
      <c r="B118" s="10" t="s">
        <v>323</v>
      </c>
      <c r="C118" s="216"/>
    </row>
    <row r="119" spans="1:3" ht="12" customHeight="1">
      <c r="A119" s="346" t="s">
        <v>82</v>
      </c>
      <c r="B119" s="220" t="s">
        <v>180</v>
      </c>
      <c r="C119" s="216"/>
    </row>
    <row r="120" spans="1:3" ht="12" customHeight="1">
      <c r="A120" s="346" t="s">
        <v>88</v>
      </c>
      <c r="B120" s="219" t="s">
        <v>385</v>
      </c>
      <c r="C120" s="216"/>
    </row>
    <row r="121" spans="1:3" ht="12" customHeight="1">
      <c r="A121" s="346" t="s">
        <v>90</v>
      </c>
      <c r="B121" s="323" t="s">
        <v>328</v>
      </c>
      <c r="C121" s="216"/>
    </row>
    <row r="122" spans="1:3" ht="12" customHeight="1">
      <c r="A122" s="346" t="s">
        <v>140</v>
      </c>
      <c r="B122" s="93" t="s">
        <v>311</v>
      </c>
      <c r="C122" s="216"/>
    </row>
    <row r="123" spans="1:3" ht="12" customHeight="1">
      <c r="A123" s="346" t="s">
        <v>141</v>
      </c>
      <c r="B123" s="93" t="s">
        <v>327</v>
      </c>
      <c r="C123" s="216"/>
    </row>
    <row r="124" spans="1:3" ht="12" customHeight="1">
      <c r="A124" s="346" t="s">
        <v>142</v>
      </c>
      <c r="B124" s="93" t="s">
        <v>326</v>
      </c>
      <c r="C124" s="216"/>
    </row>
    <row r="125" spans="1:3" ht="12" customHeight="1">
      <c r="A125" s="346" t="s">
        <v>319</v>
      </c>
      <c r="B125" s="93" t="s">
        <v>314</v>
      </c>
      <c r="C125" s="216"/>
    </row>
    <row r="126" spans="1:3" ht="12" customHeight="1">
      <c r="A126" s="346" t="s">
        <v>320</v>
      </c>
      <c r="B126" s="93" t="s">
        <v>325</v>
      </c>
      <c r="C126" s="216"/>
    </row>
    <row r="127" spans="1:3" ht="12" customHeight="1" thickBot="1">
      <c r="A127" s="355" t="s">
        <v>321</v>
      </c>
      <c r="B127" s="93" t="s">
        <v>324</v>
      </c>
      <c r="C127" s="217"/>
    </row>
    <row r="128" spans="1:3" ht="12" customHeight="1" thickBot="1">
      <c r="A128" s="27" t="s">
        <v>11</v>
      </c>
      <c r="B128" s="79" t="s">
        <v>409</v>
      </c>
      <c r="C128" s="223">
        <f>+C93+C114</f>
        <v>84351</v>
      </c>
    </row>
    <row r="129" spans="1:3" ht="12" customHeight="1" thickBot="1">
      <c r="A129" s="27" t="s">
        <v>12</v>
      </c>
      <c r="B129" s="79" t="s">
        <v>410</v>
      </c>
      <c r="C129" s="223">
        <f>+C130+C131+C132</f>
        <v>0</v>
      </c>
    </row>
    <row r="130" spans="1:3" s="74" customFormat="1" ht="12" customHeight="1">
      <c r="A130" s="346" t="s">
        <v>219</v>
      </c>
      <c r="B130" s="7" t="s">
        <v>477</v>
      </c>
      <c r="C130" s="216"/>
    </row>
    <row r="131" spans="1:3" ht="12" customHeight="1">
      <c r="A131" s="346" t="s">
        <v>222</v>
      </c>
      <c r="B131" s="7" t="s">
        <v>418</v>
      </c>
      <c r="C131" s="216"/>
    </row>
    <row r="132" spans="1:3" ht="12" customHeight="1" thickBot="1">
      <c r="A132" s="355" t="s">
        <v>223</v>
      </c>
      <c r="B132" s="5" t="s">
        <v>476</v>
      </c>
      <c r="C132" s="216"/>
    </row>
    <row r="133" spans="1:3" ht="12" customHeight="1" thickBot="1">
      <c r="A133" s="27" t="s">
        <v>13</v>
      </c>
      <c r="B133" s="79" t="s">
        <v>411</v>
      </c>
      <c r="C133" s="223">
        <f>+C134+C135+C136+C137+C138+C139</f>
        <v>0</v>
      </c>
    </row>
    <row r="134" spans="1:3" ht="12" customHeight="1">
      <c r="A134" s="346" t="s">
        <v>65</v>
      </c>
      <c r="B134" s="7" t="s">
        <v>420</v>
      </c>
      <c r="C134" s="216"/>
    </row>
    <row r="135" spans="1:3" ht="12" customHeight="1">
      <c r="A135" s="346" t="s">
        <v>66</v>
      </c>
      <c r="B135" s="7" t="s">
        <v>412</v>
      </c>
      <c r="C135" s="216"/>
    </row>
    <row r="136" spans="1:3" ht="12" customHeight="1">
      <c r="A136" s="346" t="s">
        <v>67</v>
      </c>
      <c r="B136" s="7" t="s">
        <v>413</v>
      </c>
      <c r="C136" s="216"/>
    </row>
    <row r="137" spans="1:3" ht="12" customHeight="1">
      <c r="A137" s="346" t="s">
        <v>127</v>
      </c>
      <c r="B137" s="7" t="s">
        <v>475</v>
      </c>
      <c r="C137" s="216"/>
    </row>
    <row r="138" spans="1:3" ht="12" customHeight="1">
      <c r="A138" s="346" t="s">
        <v>128</v>
      </c>
      <c r="B138" s="7" t="s">
        <v>415</v>
      </c>
      <c r="C138" s="216"/>
    </row>
    <row r="139" spans="1:3" s="74" customFormat="1" ht="12" customHeight="1" thickBot="1">
      <c r="A139" s="355" t="s">
        <v>129</v>
      </c>
      <c r="B139" s="5" t="s">
        <v>416</v>
      </c>
      <c r="C139" s="216"/>
    </row>
    <row r="140" spans="1:11" ht="12" customHeight="1" thickBot="1">
      <c r="A140" s="27" t="s">
        <v>14</v>
      </c>
      <c r="B140" s="79" t="s">
        <v>492</v>
      </c>
      <c r="C140" s="229">
        <f>+C141+C142+C144+C145+C143</f>
        <v>0</v>
      </c>
      <c r="K140" s="199"/>
    </row>
    <row r="141" spans="1:3" ht="12.75">
      <c r="A141" s="346" t="s">
        <v>68</v>
      </c>
      <c r="B141" s="7" t="s">
        <v>329</v>
      </c>
      <c r="C141" s="216"/>
    </row>
    <row r="142" spans="1:3" ht="12" customHeight="1">
      <c r="A142" s="346" t="s">
        <v>69</v>
      </c>
      <c r="B142" s="7" t="s">
        <v>330</v>
      </c>
      <c r="C142" s="216"/>
    </row>
    <row r="143" spans="1:3" s="74" customFormat="1" ht="12" customHeight="1">
      <c r="A143" s="346" t="s">
        <v>243</v>
      </c>
      <c r="B143" s="7" t="s">
        <v>491</v>
      </c>
      <c r="C143" s="216"/>
    </row>
    <row r="144" spans="1:3" s="74" customFormat="1" ht="12" customHeight="1">
      <c r="A144" s="346" t="s">
        <v>244</v>
      </c>
      <c r="B144" s="7" t="s">
        <v>425</v>
      </c>
      <c r="C144" s="216"/>
    </row>
    <row r="145" spans="1:3" s="74" customFormat="1" ht="12" customHeight="1" thickBot="1">
      <c r="A145" s="355" t="s">
        <v>245</v>
      </c>
      <c r="B145" s="5" t="s">
        <v>349</v>
      </c>
      <c r="C145" s="216"/>
    </row>
    <row r="146" spans="1:3" s="74" customFormat="1" ht="12" customHeight="1" thickBot="1">
      <c r="A146" s="27" t="s">
        <v>15</v>
      </c>
      <c r="B146" s="79" t="s">
        <v>426</v>
      </c>
      <c r="C146" s="232">
        <f>+C147+C148+C149+C150+C151</f>
        <v>0</v>
      </c>
    </row>
    <row r="147" spans="1:3" s="74" customFormat="1" ht="12" customHeight="1">
      <c r="A147" s="346" t="s">
        <v>70</v>
      </c>
      <c r="B147" s="7" t="s">
        <v>421</v>
      </c>
      <c r="C147" s="216"/>
    </row>
    <row r="148" spans="1:3" s="74" customFormat="1" ht="12" customHeight="1">
      <c r="A148" s="346" t="s">
        <v>71</v>
      </c>
      <c r="B148" s="7" t="s">
        <v>428</v>
      </c>
      <c r="C148" s="216"/>
    </row>
    <row r="149" spans="1:3" s="74" customFormat="1" ht="12" customHeight="1">
      <c r="A149" s="346" t="s">
        <v>255</v>
      </c>
      <c r="B149" s="7" t="s">
        <v>423</v>
      </c>
      <c r="C149" s="216"/>
    </row>
    <row r="150" spans="1:3" ht="12.75" customHeight="1">
      <c r="A150" s="346" t="s">
        <v>256</v>
      </c>
      <c r="B150" s="7" t="s">
        <v>478</v>
      </c>
      <c r="C150" s="216"/>
    </row>
    <row r="151" spans="1:3" ht="12.75" customHeight="1" thickBot="1">
      <c r="A151" s="355" t="s">
        <v>427</v>
      </c>
      <c r="B151" s="5" t="s">
        <v>430</v>
      </c>
      <c r="C151" s="217"/>
    </row>
    <row r="152" spans="1:3" ht="12.75" customHeight="1" thickBot="1">
      <c r="A152" s="395" t="s">
        <v>16</v>
      </c>
      <c r="B152" s="79" t="s">
        <v>431</v>
      </c>
      <c r="C152" s="232"/>
    </row>
    <row r="153" spans="1:3" ht="12" customHeight="1" thickBot="1">
      <c r="A153" s="395" t="s">
        <v>17</v>
      </c>
      <c r="B153" s="79" t="s">
        <v>432</v>
      </c>
      <c r="C153" s="232"/>
    </row>
    <row r="154" spans="1:3" ht="15" customHeight="1" thickBot="1">
      <c r="A154" s="27" t="s">
        <v>18</v>
      </c>
      <c r="B154" s="79" t="s">
        <v>434</v>
      </c>
      <c r="C154" s="337">
        <f>+C129+C133+C140+C146+C152+C153</f>
        <v>0</v>
      </c>
    </row>
    <row r="155" spans="1:3" ht="13.5" thickBot="1">
      <c r="A155" s="357" t="s">
        <v>19</v>
      </c>
      <c r="B155" s="301" t="s">
        <v>433</v>
      </c>
      <c r="C155" s="337">
        <f>+C128+C154</f>
        <v>84351</v>
      </c>
    </row>
    <row r="156" spans="1:3" ht="15" customHeight="1" thickBot="1">
      <c r="A156" s="307"/>
      <c r="B156" s="308"/>
      <c r="C156" s="309"/>
    </row>
    <row r="157" spans="1:3" ht="14.25" customHeight="1" thickBot="1">
      <c r="A157" s="196" t="s">
        <v>479</v>
      </c>
      <c r="B157" s="197"/>
      <c r="C157" s="77">
        <v>1</v>
      </c>
    </row>
    <row r="158" spans="1:3" ht="13.5" thickBot="1">
      <c r="A158" s="196" t="s">
        <v>157</v>
      </c>
      <c r="B158" s="197"/>
      <c r="C158" s="7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zoomScalePageLayoutView="0" workbookViewId="0" topLeftCell="A64">
      <selection activeCell="B88" sqref="B88"/>
    </sheetView>
  </sheetViews>
  <sheetFormatPr defaultColWidth="9.00390625" defaultRowHeight="12.75"/>
  <cols>
    <col min="1" max="1" width="19.50390625" style="310" customWidth="1"/>
    <col min="2" max="2" width="72.00390625" style="311" customWidth="1"/>
    <col min="3" max="3" width="25.00390625" style="312" customWidth="1"/>
    <col min="4" max="16384" width="9.375" style="2" customWidth="1"/>
  </cols>
  <sheetData>
    <row r="1" spans="1:3" s="1" customFormat="1" ht="16.5" customHeight="1" thickBot="1">
      <c r="A1" s="173"/>
      <c r="B1" s="175"/>
      <c r="C1" s="198" t="str">
        <f>+CONCATENATE("9.1.3. melléklet a ……/",LEFT(ÖSSZEFÜGGÉSEK!A5,4),". (….) önkormányzati rendelethez")</f>
        <v>9.1.3. melléklet a ……/2015. (….) önkormányzati rendelethez</v>
      </c>
    </row>
    <row r="2" spans="1:3" s="70" customFormat="1" ht="21" customHeight="1">
      <c r="A2" s="317" t="s">
        <v>53</v>
      </c>
      <c r="B2" s="284" t="s">
        <v>504</v>
      </c>
      <c r="C2" s="286" t="s">
        <v>43</v>
      </c>
    </row>
    <row r="3" spans="1:3" s="70" customFormat="1" ht="16.5" thickBot="1">
      <c r="A3" s="176" t="s">
        <v>154</v>
      </c>
      <c r="B3" s="285" t="s">
        <v>488</v>
      </c>
      <c r="C3" s="394" t="s">
        <v>388</v>
      </c>
    </row>
    <row r="4" spans="1:3" s="71" customFormat="1" ht="15.75" customHeight="1" thickBot="1">
      <c r="A4" s="177"/>
      <c r="B4" s="177"/>
      <c r="C4" s="178" t="s">
        <v>44</v>
      </c>
    </row>
    <row r="5" spans="1:3" ht="13.5" thickBot="1">
      <c r="A5" s="318" t="s">
        <v>156</v>
      </c>
      <c r="B5" s="179" t="s">
        <v>45</v>
      </c>
      <c r="C5" s="287" t="s">
        <v>46</v>
      </c>
    </row>
    <row r="6" spans="1:3" s="57" customFormat="1" ht="12.75" customHeight="1" thickBot="1">
      <c r="A6" s="152" t="s">
        <v>454</v>
      </c>
      <c r="B6" s="153" t="s">
        <v>455</v>
      </c>
      <c r="C6" s="154" t="s">
        <v>456</v>
      </c>
    </row>
    <row r="7" spans="1:3" s="57" customFormat="1" ht="15.75" customHeight="1" thickBot="1">
      <c r="A7" s="181"/>
      <c r="B7" s="182" t="s">
        <v>47</v>
      </c>
      <c r="C7" s="288"/>
    </row>
    <row r="8" spans="1:3" s="57" customFormat="1" ht="12" customHeight="1" thickBot="1">
      <c r="A8" s="27" t="s">
        <v>9</v>
      </c>
      <c r="B8" s="19" t="s">
        <v>203</v>
      </c>
      <c r="C8" s="223">
        <f>+C9+C10+C11+C12+C13+C14</f>
        <v>0</v>
      </c>
    </row>
    <row r="9" spans="1:3" s="72" customFormat="1" ht="12" customHeight="1">
      <c r="A9" s="346" t="s">
        <v>72</v>
      </c>
      <c r="B9" s="327" t="s">
        <v>204</v>
      </c>
      <c r="C9" s="226"/>
    </row>
    <row r="10" spans="1:3" s="73" customFormat="1" ht="12" customHeight="1">
      <c r="A10" s="347" t="s">
        <v>73</v>
      </c>
      <c r="B10" s="328" t="s">
        <v>205</v>
      </c>
      <c r="C10" s="225"/>
    </row>
    <row r="11" spans="1:3" s="73" customFormat="1" ht="12" customHeight="1">
      <c r="A11" s="347" t="s">
        <v>74</v>
      </c>
      <c r="B11" s="328" t="s">
        <v>206</v>
      </c>
      <c r="C11" s="225"/>
    </row>
    <row r="12" spans="1:3" s="73" customFormat="1" ht="12" customHeight="1">
      <c r="A12" s="347" t="s">
        <v>75</v>
      </c>
      <c r="B12" s="328" t="s">
        <v>207</v>
      </c>
      <c r="C12" s="225"/>
    </row>
    <row r="13" spans="1:3" s="73" customFormat="1" ht="12" customHeight="1">
      <c r="A13" s="347" t="s">
        <v>109</v>
      </c>
      <c r="B13" s="328" t="s">
        <v>465</v>
      </c>
      <c r="C13" s="225"/>
    </row>
    <row r="14" spans="1:3" s="72" customFormat="1" ht="12" customHeight="1" thickBot="1">
      <c r="A14" s="348" t="s">
        <v>76</v>
      </c>
      <c r="B14" s="329" t="s">
        <v>391</v>
      </c>
      <c r="C14" s="225"/>
    </row>
    <row r="15" spans="1:3" s="72" customFormat="1" ht="12" customHeight="1" thickBot="1">
      <c r="A15" s="27" t="s">
        <v>10</v>
      </c>
      <c r="B15" s="218" t="s">
        <v>208</v>
      </c>
      <c r="C15" s="223">
        <f>+C16+C17+C18+C19+C20</f>
        <v>0</v>
      </c>
    </row>
    <row r="16" spans="1:3" s="72" customFormat="1" ht="12" customHeight="1">
      <c r="A16" s="346" t="s">
        <v>78</v>
      </c>
      <c r="B16" s="327" t="s">
        <v>209</v>
      </c>
      <c r="C16" s="226"/>
    </row>
    <row r="17" spans="1:3" s="72" customFormat="1" ht="12" customHeight="1">
      <c r="A17" s="347" t="s">
        <v>79</v>
      </c>
      <c r="B17" s="328" t="s">
        <v>210</v>
      </c>
      <c r="C17" s="225"/>
    </row>
    <row r="18" spans="1:3" s="72" customFormat="1" ht="12" customHeight="1">
      <c r="A18" s="347" t="s">
        <v>80</v>
      </c>
      <c r="B18" s="328" t="s">
        <v>379</v>
      </c>
      <c r="C18" s="225"/>
    </row>
    <row r="19" spans="1:3" s="72" customFormat="1" ht="12" customHeight="1">
      <c r="A19" s="347" t="s">
        <v>81</v>
      </c>
      <c r="B19" s="328" t="s">
        <v>380</v>
      </c>
      <c r="C19" s="225"/>
    </row>
    <row r="20" spans="1:3" s="72" customFormat="1" ht="12" customHeight="1">
      <c r="A20" s="347" t="s">
        <v>82</v>
      </c>
      <c r="B20" s="328" t="s">
        <v>211</v>
      </c>
      <c r="C20" s="225"/>
    </row>
    <row r="21" spans="1:3" s="73" customFormat="1" ht="12" customHeight="1" thickBot="1">
      <c r="A21" s="348" t="s">
        <v>88</v>
      </c>
      <c r="B21" s="329" t="s">
        <v>212</v>
      </c>
      <c r="C21" s="227"/>
    </row>
    <row r="22" spans="1:3" s="73" customFormat="1" ht="12" customHeight="1" thickBot="1">
      <c r="A22" s="27" t="s">
        <v>11</v>
      </c>
      <c r="B22" s="19" t="s">
        <v>213</v>
      </c>
      <c r="C22" s="223">
        <f>+C23+C24+C25+C26+C27</f>
        <v>0</v>
      </c>
    </row>
    <row r="23" spans="1:3" s="73" customFormat="1" ht="12" customHeight="1">
      <c r="A23" s="346" t="s">
        <v>61</v>
      </c>
      <c r="B23" s="327" t="s">
        <v>214</v>
      </c>
      <c r="C23" s="226"/>
    </row>
    <row r="24" spans="1:3" s="72" customFormat="1" ht="12" customHeight="1">
      <c r="A24" s="347" t="s">
        <v>62</v>
      </c>
      <c r="B24" s="328" t="s">
        <v>215</v>
      </c>
      <c r="C24" s="225"/>
    </row>
    <row r="25" spans="1:3" s="73" customFormat="1" ht="12" customHeight="1">
      <c r="A25" s="347" t="s">
        <v>63</v>
      </c>
      <c r="B25" s="328" t="s">
        <v>381</v>
      </c>
      <c r="C25" s="225"/>
    </row>
    <row r="26" spans="1:3" s="73" customFormat="1" ht="12" customHeight="1">
      <c r="A26" s="347" t="s">
        <v>64</v>
      </c>
      <c r="B26" s="328" t="s">
        <v>382</v>
      </c>
      <c r="C26" s="225"/>
    </row>
    <row r="27" spans="1:3" s="73" customFormat="1" ht="12" customHeight="1">
      <c r="A27" s="347" t="s">
        <v>123</v>
      </c>
      <c r="B27" s="328" t="s">
        <v>216</v>
      </c>
      <c r="C27" s="225"/>
    </row>
    <row r="28" spans="1:3" s="73" customFormat="1" ht="12" customHeight="1" thickBot="1">
      <c r="A28" s="348" t="s">
        <v>124</v>
      </c>
      <c r="B28" s="329" t="s">
        <v>217</v>
      </c>
      <c r="C28" s="227"/>
    </row>
    <row r="29" spans="1:3" s="73" customFormat="1" ht="12" customHeight="1" thickBot="1">
      <c r="A29" s="27" t="s">
        <v>125</v>
      </c>
      <c r="B29" s="19" t="s">
        <v>218</v>
      </c>
      <c r="C29" s="229">
        <f>+C30+C34+C35+C36</f>
        <v>0</v>
      </c>
    </row>
    <row r="30" spans="1:3" s="73" customFormat="1" ht="12" customHeight="1">
      <c r="A30" s="346" t="s">
        <v>219</v>
      </c>
      <c r="B30" s="327" t="s">
        <v>466</v>
      </c>
      <c r="C30" s="322">
        <f>+C31+C32+C33</f>
        <v>0</v>
      </c>
    </row>
    <row r="31" spans="1:3" s="73" customFormat="1" ht="12" customHeight="1">
      <c r="A31" s="347" t="s">
        <v>220</v>
      </c>
      <c r="B31" s="328" t="s">
        <v>225</v>
      </c>
      <c r="C31" s="225"/>
    </row>
    <row r="32" spans="1:3" s="73" customFormat="1" ht="12" customHeight="1">
      <c r="A32" s="347" t="s">
        <v>221</v>
      </c>
      <c r="B32" s="328" t="s">
        <v>226</v>
      </c>
      <c r="C32" s="225"/>
    </row>
    <row r="33" spans="1:3" s="73" customFormat="1" ht="12" customHeight="1">
      <c r="A33" s="347" t="s">
        <v>395</v>
      </c>
      <c r="B33" s="385" t="s">
        <v>396</v>
      </c>
      <c r="C33" s="225"/>
    </row>
    <row r="34" spans="1:3" s="73" customFormat="1" ht="12" customHeight="1">
      <c r="A34" s="347" t="s">
        <v>222</v>
      </c>
      <c r="B34" s="328" t="s">
        <v>227</v>
      </c>
      <c r="C34" s="225"/>
    </row>
    <row r="35" spans="1:3" s="73" customFormat="1" ht="12" customHeight="1">
      <c r="A35" s="347" t="s">
        <v>223</v>
      </c>
      <c r="B35" s="328" t="s">
        <v>228</v>
      </c>
      <c r="C35" s="225"/>
    </row>
    <row r="36" spans="1:3" s="73" customFormat="1" ht="12" customHeight="1" thickBot="1">
      <c r="A36" s="348" t="s">
        <v>224</v>
      </c>
      <c r="B36" s="329" t="s">
        <v>229</v>
      </c>
      <c r="C36" s="227"/>
    </row>
    <row r="37" spans="1:3" s="73" customFormat="1" ht="12" customHeight="1" thickBot="1">
      <c r="A37" s="27" t="s">
        <v>13</v>
      </c>
      <c r="B37" s="19" t="s">
        <v>392</v>
      </c>
      <c r="C37" s="223">
        <f>SUM(C38:C48)</f>
        <v>0</v>
      </c>
    </row>
    <row r="38" spans="1:3" s="73" customFormat="1" ht="12" customHeight="1">
      <c r="A38" s="346" t="s">
        <v>65</v>
      </c>
      <c r="B38" s="327" t="s">
        <v>232</v>
      </c>
      <c r="C38" s="226"/>
    </row>
    <row r="39" spans="1:3" s="73" customFormat="1" ht="12" customHeight="1">
      <c r="A39" s="347" t="s">
        <v>66</v>
      </c>
      <c r="B39" s="328" t="s">
        <v>233</v>
      </c>
      <c r="C39" s="225"/>
    </row>
    <row r="40" spans="1:3" s="73" customFormat="1" ht="12" customHeight="1">
      <c r="A40" s="347" t="s">
        <v>67</v>
      </c>
      <c r="B40" s="328" t="s">
        <v>234</v>
      </c>
      <c r="C40" s="225"/>
    </row>
    <row r="41" spans="1:3" s="73" customFormat="1" ht="12" customHeight="1">
      <c r="A41" s="347" t="s">
        <v>127</v>
      </c>
      <c r="B41" s="328" t="s">
        <v>235</v>
      </c>
      <c r="C41" s="225"/>
    </row>
    <row r="42" spans="1:3" s="73" customFormat="1" ht="12" customHeight="1">
      <c r="A42" s="347" t="s">
        <v>128</v>
      </c>
      <c r="B42" s="328" t="s">
        <v>236</v>
      </c>
      <c r="C42" s="225"/>
    </row>
    <row r="43" spans="1:3" s="73" customFormat="1" ht="12" customHeight="1">
      <c r="A43" s="347" t="s">
        <v>129</v>
      </c>
      <c r="B43" s="328" t="s">
        <v>237</v>
      </c>
      <c r="C43" s="225"/>
    </row>
    <row r="44" spans="1:3" s="73" customFormat="1" ht="12" customHeight="1">
      <c r="A44" s="347" t="s">
        <v>130</v>
      </c>
      <c r="B44" s="328" t="s">
        <v>238</v>
      </c>
      <c r="C44" s="225"/>
    </row>
    <row r="45" spans="1:3" s="73" customFormat="1" ht="12" customHeight="1">
      <c r="A45" s="347" t="s">
        <v>131</v>
      </c>
      <c r="B45" s="328" t="s">
        <v>239</v>
      </c>
      <c r="C45" s="225"/>
    </row>
    <row r="46" spans="1:3" s="73" customFormat="1" ht="12" customHeight="1">
      <c r="A46" s="347" t="s">
        <v>230</v>
      </c>
      <c r="B46" s="328" t="s">
        <v>240</v>
      </c>
      <c r="C46" s="228"/>
    </row>
    <row r="47" spans="1:3" s="73" customFormat="1" ht="12" customHeight="1">
      <c r="A47" s="348" t="s">
        <v>231</v>
      </c>
      <c r="B47" s="329" t="s">
        <v>394</v>
      </c>
      <c r="C47" s="316"/>
    </row>
    <row r="48" spans="1:3" s="73" customFormat="1" ht="12" customHeight="1" thickBot="1">
      <c r="A48" s="348" t="s">
        <v>393</v>
      </c>
      <c r="B48" s="329" t="s">
        <v>241</v>
      </c>
      <c r="C48" s="316"/>
    </row>
    <row r="49" spans="1:3" s="73" customFormat="1" ht="12" customHeight="1" thickBot="1">
      <c r="A49" s="27" t="s">
        <v>14</v>
      </c>
      <c r="B49" s="19" t="s">
        <v>242</v>
      </c>
      <c r="C49" s="223">
        <f>SUM(C50:C54)</f>
        <v>0</v>
      </c>
    </row>
    <row r="50" spans="1:3" s="73" customFormat="1" ht="12" customHeight="1">
      <c r="A50" s="346" t="s">
        <v>68</v>
      </c>
      <c r="B50" s="327" t="s">
        <v>246</v>
      </c>
      <c r="C50" s="370"/>
    </row>
    <row r="51" spans="1:3" s="73" customFormat="1" ht="12" customHeight="1">
      <c r="A51" s="347" t="s">
        <v>69</v>
      </c>
      <c r="B51" s="328" t="s">
        <v>247</v>
      </c>
      <c r="C51" s="228"/>
    </row>
    <row r="52" spans="1:3" s="73" customFormat="1" ht="12" customHeight="1">
      <c r="A52" s="347" t="s">
        <v>243</v>
      </c>
      <c r="B52" s="328" t="s">
        <v>248</v>
      </c>
      <c r="C52" s="228"/>
    </row>
    <row r="53" spans="1:3" s="73" customFormat="1" ht="12" customHeight="1">
      <c r="A53" s="347" t="s">
        <v>244</v>
      </c>
      <c r="B53" s="328" t="s">
        <v>249</v>
      </c>
      <c r="C53" s="228"/>
    </row>
    <row r="54" spans="1:3" s="73" customFormat="1" ht="12" customHeight="1" thickBot="1">
      <c r="A54" s="348" t="s">
        <v>245</v>
      </c>
      <c r="B54" s="329" t="s">
        <v>250</v>
      </c>
      <c r="C54" s="316"/>
    </row>
    <row r="55" spans="1:3" s="73" customFormat="1" ht="12" customHeight="1" thickBot="1">
      <c r="A55" s="27" t="s">
        <v>132</v>
      </c>
      <c r="B55" s="19" t="s">
        <v>251</v>
      </c>
      <c r="C55" s="223">
        <f>SUM(C56:C58)</f>
        <v>0</v>
      </c>
    </row>
    <row r="56" spans="1:3" s="73" customFormat="1" ht="12" customHeight="1">
      <c r="A56" s="346" t="s">
        <v>70</v>
      </c>
      <c r="B56" s="327" t="s">
        <v>252</v>
      </c>
      <c r="C56" s="226"/>
    </row>
    <row r="57" spans="1:3" s="73" customFormat="1" ht="12" customHeight="1">
      <c r="A57" s="347" t="s">
        <v>71</v>
      </c>
      <c r="B57" s="328" t="s">
        <v>383</v>
      </c>
      <c r="C57" s="225"/>
    </row>
    <row r="58" spans="1:3" s="73" customFormat="1" ht="12" customHeight="1">
      <c r="A58" s="347" t="s">
        <v>255</v>
      </c>
      <c r="B58" s="328" t="s">
        <v>253</v>
      </c>
      <c r="C58" s="225"/>
    </row>
    <row r="59" spans="1:3" s="73" customFormat="1" ht="12" customHeight="1" thickBot="1">
      <c r="A59" s="348" t="s">
        <v>256</v>
      </c>
      <c r="B59" s="329" t="s">
        <v>254</v>
      </c>
      <c r="C59" s="227"/>
    </row>
    <row r="60" spans="1:3" s="73" customFormat="1" ht="12" customHeight="1" thickBot="1">
      <c r="A60" s="27" t="s">
        <v>16</v>
      </c>
      <c r="B60" s="218" t="s">
        <v>257</v>
      </c>
      <c r="C60" s="223">
        <f>SUM(C61:C63)</f>
        <v>0</v>
      </c>
    </row>
    <row r="61" spans="1:3" s="73" customFormat="1" ht="12" customHeight="1">
      <c r="A61" s="346" t="s">
        <v>133</v>
      </c>
      <c r="B61" s="327" t="s">
        <v>259</v>
      </c>
      <c r="C61" s="228"/>
    </row>
    <row r="62" spans="1:3" s="73" customFormat="1" ht="12" customHeight="1">
      <c r="A62" s="347" t="s">
        <v>134</v>
      </c>
      <c r="B62" s="328" t="s">
        <v>384</v>
      </c>
      <c r="C62" s="228"/>
    </row>
    <row r="63" spans="1:3" s="73" customFormat="1" ht="12" customHeight="1">
      <c r="A63" s="347" t="s">
        <v>179</v>
      </c>
      <c r="B63" s="328" t="s">
        <v>260</v>
      </c>
      <c r="C63" s="228"/>
    </row>
    <row r="64" spans="1:3" s="73" customFormat="1" ht="12" customHeight="1" thickBot="1">
      <c r="A64" s="348" t="s">
        <v>258</v>
      </c>
      <c r="B64" s="329" t="s">
        <v>261</v>
      </c>
      <c r="C64" s="228"/>
    </row>
    <row r="65" spans="1:3" s="73" customFormat="1" ht="12" customHeight="1" thickBot="1">
      <c r="A65" s="27" t="s">
        <v>17</v>
      </c>
      <c r="B65" s="19" t="s">
        <v>262</v>
      </c>
      <c r="C65" s="229">
        <f>+C8+C15+C22+C29+C37+C49+C55+C60</f>
        <v>0</v>
      </c>
    </row>
    <row r="66" spans="1:3" s="73" customFormat="1" ht="12" customHeight="1" thickBot="1">
      <c r="A66" s="349" t="s">
        <v>353</v>
      </c>
      <c r="B66" s="218" t="s">
        <v>264</v>
      </c>
      <c r="C66" s="223">
        <f>SUM(C67:C69)</f>
        <v>0</v>
      </c>
    </row>
    <row r="67" spans="1:3" s="73" customFormat="1" ht="12" customHeight="1">
      <c r="A67" s="346" t="s">
        <v>295</v>
      </c>
      <c r="B67" s="327" t="s">
        <v>265</v>
      </c>
      <c r="C67" s="228"/>
    </row>
    <row r="68" spans="1:3" s="73" customFormat="1" ht="12" customHeight="1">
      <c r="A68" s="347" t="s">
        <v>304</v>
      </c>
      <c r="B68" s="328" t="s">
        <v>266</v>
      </c>
      <c r="C68" s="228"/>
    </row>
    <row r="69" spans="1:3" s="73" customFormat="1" ht="12" customHeight="1" thickBot="1">
      <c r="A69" s="348" t="s">
        <v>305</v>
      </c>
      <c r="B69" s="330" t="s">
        <v>267</v>
      </c>
      <c r="C69" s="228"/>
    </row>
    <row r="70" spans="1:3" s="73" customFormat="1" ht="12" customHeight="1" thickBot="1">
      <c r="A70" s="349" t="s">
        <v>268</v>
      </c>
      <c r="B70" s="218" t="s">
        <v>269</v>
      </c>
      <c r="C70" s="223">
        <f>SUM(C71:C74)</f>
        <v>0</v>
      </c>
    </row>
    <row r="71" spans="1:3" s="73" customFormat="1" ht="12" customHeight="1">
      <c r="A71" s="346" t="s">
        <v>110</v>
      </c>
      <c r="B71" s="327" t="s">
        <v>270</v>
      </c>
      <c r="C71" s="228"/>
    </row>
    <row r="72" spans="1:3" s="73" customFormat="1" ht="12" customHeight="1">
      <c r="A72" s="347" t="s">
        <v>111</v>
      </c>
      <c r="B72" s="328" t="s">
        <v>271</v>
      </c>
      <c r="C72" s="228"/>
    </row>
    <row r="73" spans="1:3" s="73" customFormat="1" ht="12" customHeight="1">
      <c r="A73" s="347" t="s">
        <v>296</v>
      </c>
      <c r="B73" s="328" t="s">
        <v>272</v>
      </c>
      <c r="C73" s="228"/>
    </row>
    <row r="74" spans="1:3" s="73" customFormat="1" ht="12" customHeight="1" thickBot="1">
      <c r="A74" s="348" t="s">
        <v>297</v>
      </c>
      <c r="B74" s="329" t="s">
        <v>273</v>
      </c>
      <c r="C74" s="228"/>
    </row>
    <row r="75" spans="1:3" s="73" customFormat="1" ht="12" customHeight="1" thickBot="1">
      <c r="A75" s="349" t="s">
        <v>274</v>
      </c>
      <c r="B75" s="218" t="s">
        <v>275</v>
      </c>
      <c r="C75" s="223">
        <f>SUM(C76:C77)</f>
        <v>0</v>
      </c>
    </row>
    <row r="76" spans="1:3" s="73" customFormat="1" ht="12" customHeight="1">
      <c r="A76" s="346" t="s">
        <v>298</v>
      </c>
      <c r="B76" s="327" t="s">
        <v>276</v>
      </c>
      <c r="C76" s="228"/>
    </row>
    <row r="77" spans="1:3" s="73" customFormat="1" ht="12" customHeight="1" thickBot="1">
      <c r="A77" s="348" t="s">
        <v>299</v>
      </c>
      <c r="B77" s="329" t="s">
        <v>277</v>
      </c>
      <c r="C77" s="228"/>
    </row>
    <row r="78" spans="1:3" s="72" customFormat="1" ht="12" customHeight="1" thickBot="1">
      <c r="A78" s="349" t="s">
        <v>278</v>
      </c>
      <c r="B78" s="218" t="s">
        <v>279</v>
      </c>
      <c r="C78" s="223">
        <f>SUM(C79:C81)</f>
        <v>0</v>
      </c>
    </row>
    <row r="79" spans="1:3" s="73" customFormat="1" ht="12" customHeight="1">
      <c r="A79" s="346" t="s">
        <v>300</v>
      </c>
      <c r="B79" s="327" t="s">
        <v>280</v>
      </c>
      <c r="C79" s="228"/>
    </row>
    <row r="80" spans="1:3" s="73" customFormat="1" ht="12" customHeight="1">
      <c r="A80" s="347" t="s">
        <v>301</v>
      </c>
      <c r="B80" s="328" t="s">
        <v>281</v>
      </c>
      <c r="C80" s="228"/>
    </row>
    <row r="81" spans="1:3" s="73" customFormat="1" ht="12" customHeight="1" thickBot="1">
      <c r="A81" s="348" t="s">
        <v>302</v>
      </c>
      <c r="B81" s="329" t="s">
        <v>282</v>
      </c>
      <c r="C81" s="228"/>
    </row>
    <row r="82" spans="1:3" s="73" customFormat="1" ht="12" customHeight="1" thickBot="1">
      <c r="A82" s="349" t="s">
        <v>283</v>
      </c>
      <c r="B82" s="218" t="s">
        <v>303</v>
      </c>
      <c r="C82" s="223">
        <f>SUM(C83:C86)</f>
        <v>0</v>
      </c>
    </row>
    <row r="83" spans="1:3" s="73" customFormat="1" ht="12" customHeight="1">
      <c r="A83" s="350" t="s">
        <v>284</v>
      </c>
      <c r="B83" s="327" t="s">
        <v>285</v>
      </c>
      <c r="C83" s="228"/>
    </row>
    <row r="84" spans="1:3" s="73" customFormat="1" ht="12" customHeight="1">
      <c r="A84" s="351" t="s">
        <v>286</v>
      </c>
      <c r="B84" s="328" t="s">
        <v>287</v>
      </c>
      <c r="C84" s="228"/>
    </row>
    <row r="85" spans="1:3" s="73" customFormat="1" ht="12" customHeight="1">
      <c r="A85" s="351" t="s">
        <v>288</v>
      </c>
      <c r="B85" s="328" t="s">
        <v>289</v>
      </c>
      <c r="C85" s="228"/>
    </row>
    <row r="86" spans="1:3" s="72" customFormat="1" ht="12" customHeight="1" thickBot="1">
      <c r="A86" s="352" t="s">
        <v>290</v>
      </c>
      <c r="B86" s="329" t="s">
        <v>291</v>
      </c>
      <c r="C86" s="228"/>
    </row>
    <row r="87" spans="1:3" s="72" customFormat="1" ht="12" customHeight="1" thickBot="1">
      <c r="A87" s="349" t="s">
        <v>292</v>
      </c>
      <c r="B87" s="218" t="s">
        <v>436</v>
      </c>
      <c r="C87" s="371"/>
    </row>
    <row r="88" spans="1:3" s="72" customFormat="1" ht="12" customHeight="1" thickBot="1">
      <c r="A88" s="349" t="s">
        <v>467</v>
      </c>
      <c r="B88" s="218" t="s">
        <v>293</v>
      </c>
      <c r="C88" s="371"/>
    </row>
    <row r="89" spans="1:3" s="72" customFormat="1" ht="12" customHeight="1" thickBot="1">
      <c r="A89" s="349" t="s">
        <v>468</v>
      </c>
      <c r="B89" s="334" t="s">
        <v>439</v>
      </c>
      <c r="C89" s="229">
        <f>+C66+C70+C75+C78+C82+C88+C87</f>
        <v>0</v>
      </c>
    </row>
    <row r="90" spans="1:3" s="72" customFormat="1" ht="12" customHeight="1" thickBot="1">
      <c r="A90" s="353" t="s">
        <v>469</v>
      </c>
      <c r="B90" s="335" t="s">
        <v>470</v>
      </c>
      <c r="C90" s="229">
        <f>+C65+C89</f>
        <v>0</v>
      </c>
    </row>
    <row r="91" spans="1:3" s="73" customFormat="1" ht="15" customHeight="1" thickBot="1">
      <c r="A91" s="187"/>
      <c r="B91" s="188"/>
      <c r="C91" s="293"/>
    </row>
    <row r="92" spans="1:3" s="57" customFormat="1" ht="16.5" customHeight="1" thickBot="1">
      <c r="A92" s="191"/>
      <c r="B92" s="192" t="s">
        <v>48</v>
      </c>
      <c r="C92" s="295"/>
    </row>
    <row r="93" spans="1:3" s="74" customFormat="1" ht="12" customHeight="1" thickBot="1">
      <c r="A93" s="319" t="s">
        <v>9</v>
      </c>
      <c r="B93" s="26" t="s">
        <v>474</v>
      </c>
      <c r="C93" s="222">
        <f>+C94+C95+C96+C97+C98+C111</f>
        <v>0</v>
      </c>
    </row>
    <row r="94" spans="1:3" ht="12" customHeight="1">
      <c r="A94" s="354" t="s">
        <v>72</v>
      </c>
      <c r="B94" s="8" t="s">
        <v>39</v>
      </c>
      <c r="C94" s="224"/>
    </row>
    <row r="95" spans="1:3" ht="12" customHeight="1">
      <c r="A95" s="347" t="s">
        <v>73</v>
      </c>
      <c r="B95" s="6" t="s">
        <v>135</v>
      </c>
      <c r="C95" s="225"/>
    </row>
    <row r="96" spans="1:3" ht="12" customHeight="1">
      <c r="A96" s="347" t="s">
        <v>74</v>
      </c>
      <c r="B96" s="6" t="s">
        <v>101</v>
      </c>
      <c r="C96" s="227"/>
    </row>
    <row r="97" spans="1:3" ht="12" customHeight="1">
      <c r="A97" s="347" t="s">
        <v>75</v>
      </c>
      <c r="B97" s="9" t="s">
        <v>136</v>
      </c>
      <c r="C97" s="227"/>
    </row>
    <row r="98" spans="1:3" ht="12" customHeight="1">
      <c r="A98" s="347" t="s">
        <v>83</v>
      </c>
      <c r="B98" s="17" t="s">
        <v>137</v>
      </c>
      <c r="C98" s="227"/>
    </row>
    <row r="99" spans="1:3" ht="12" customHeight="1">
      <c r="A99" s="347" t="s">
        <v>76</v>
      </c>
      <c r="B99" s="6" t="s">
        <v>471</v>
      </c>
      <c r="C99" s="227"/>
    </row>
    <row r="100" spans="1:3" ht="12" customHeight="1">
      <c r="A100" s="347" t="s">
        <v>77</v>
      </c>
      <c r="B100" s="92" t="s">
        <v>402</v>
      </c>
      <c r="C100" s="227"/>
    </row>
    <row r="101" spans="1:3" ht="12" customHeight="1">
      <c r="A101" s="347" t="s">
        <v>84</v>
      </c>
      <c r="B101" s="92" t="s">
        <v>401</v>
      </c>
      <c r="C101" s="227"/>
    </row>
    <row r="102" spans="1:3" ht="12" customHeight="1">
      <c r="A102" s="347" t="s">
        <v>85</v>
      </c>
      <c r="B102" s="92" t="s">
        <v>309</v>
      </c>
      <c r="C102" s="227"/>
    </row>
    <row r="103" spans="1:3" ht="12" customHeight="1">
      <c r="A103" s="347" t="s">
        <v>86</v>
      </c>
      <c r="B103" s="93" t="s">
        <v>310</v>
      </c>
      <c r="C103" s="227"/>
    </row>
    <row r="104" spans="1:3" ht="12" customHeight="1">
      <c r="A104" s="347" t="s">
        <v>87</v>
      </c>
      <c r="B104" s="93" t="s">
        <v>311</v>
      </c>
      <c r="C104" s="227"/>
    </row>
    <row r="105" spans="1:3" ht="12" customHeight="1">
      <c r="A105" s="347" t="s">
        <v>89</v>
      </c>
      <c r="B105" s="92" t="s">
        <v>312</v>
      </c>
      <c r="C105" s="227"/>
    </row>
    <row r="106" spans="1:3" ht="12" customHeight="1">
      <c r="A106" s="347" t="s">
        <v>138</v>
      </c>
      <c r="B106" s="92" t="s">
        <v>313</v>
      </c>
      <c r="C106" s="227"/>
    </row>
    <row r="107" spans="1:3" ht="12" customHeight="1">
      <c r="A107" s="347" t="s">
        <v>307</v>
      </c>
      <c r="B107" s="93" t="s">
        <v>314</v>
      </c>
      <c r="C107" s="227"/>
    </row>
    <row r="108" spans="1:3" ht="12" customHeight="1">
      <c r="A108" s="355" t="s">
        <v>308</v>
      </c>
      <c r="B108" s="94" t="s">
        <v>315</v>
      </c>
      <c r="C108" s="227"/>
    </row>
    <row r="109" spans="1:3" ht="12" customHeight="1">
      <c r="A109" s="347" t="s">
        <v>399</v>
      </c>
      <c r="B109" s="94" t="s">
        <v>316</v>
      </c>
      <c r="C109" s="227"/>
    </row>
    <row r="110" spans="1:3" ht="12" customHeight="1">
      <c r="A110" s="347" t="s">
        <v>400</v>
      </c>
      <c r="B110" s="93" t="s">
        <v>317</v>
      </c>
      <c r="C110" s="225"/>
    </row>
    <row r="111" spans="1:3" ht="12" customHeight="1">
      <c r="A111" s="347" t="s">
        <v>404</v>
      </c>
      <c r="B111" s="9" t="s">
        <v>40</v>
      </c>
      <c r="C111" s="225"/>
    </row>
    <row r="112" spans="1:3" ht="12" customHeight="1">
      <c r="A112" s="348" t="s">
        <v>405</v>
      </c>
      <c r="B112" s="6" t="s">
        <v>472</v>
      </c>
      <c r="C112" s="227"/>
    </row>
    <row r="113" spans="1:3" ht="12" customHeight="1" thickBot="1">
      <c r="A113" s="356" t="s">
        <v>406</v>
      </c>
      <c r="B113" s="95" t="s">
        <v>473</v>
      </c>
      <c r="C113" s="231"/>
    </row>
    <row r="114" spans="1:3" ht="12" customHeight="1" thickBot="1">
      <c r="A114" s="27" t="s">
        <v>10</v>
      </c>
      <c r="B114" s="25" t="s">
        <v>318</v>
      </c>
      <c r="C114" s="223">
        <f>+C115+C117+C119</f>
        <v>0</v>
      </c>
    </row>
    <row r="115" spans="1:3" ht="12" customHeight="1">
      <c r="A115" s="346" t="s">
        <v>78</v>
      </c>
      <c r="B115" s="6" t="s">
        <v>177</v>
      </c>
      <c r="C115" s="226"/>
    </row>
    <row r="116" spans="1:3" ht="12" customHeight="1">
      <c r="A116" s="346" t="s">
        <v>79</v>
      </c>
      <c r="B116" s="10" t="s">
        <v>322</v>
      </c>
      <c r="C116" s="226"/>
    </row>
    <row r="117" spans="1:3" ht="12" customHeight="1">
      <c r="A117" s="346" t="s">
        <v>80</v>
      </c>
      <c r="B117" s="10" t="s">
        <v>139</v>
      </c>
      <c r="C117" s="225"/>
    </row>
    <row r="118" spans="1:3" ht="12" customHeight="1">
      <c r="A118" s="346" t="s">
        <v>81</v>
      </c>
      <c r="B118" s="10" t="s">
        <v>323</v>
      </c>
      <c r="C118" s="216"/>
    </row>
    <row r="119" spans="1:3" ht="12" customHeight="1">
      <c r="A119" s="346" t="s">
        <v>82</v>
      </c>
      <c r="B119" s="220" t="s">
        <v>180</v>
      </c>
      <c r="C119" s="216"/>
    </row>
    <row r="120" spans="1:3" ht="12" customHeight="1">
      <c r="A120" s="346" t="s">
        <v>88</v>
      </c>
      <c r="B120" s="219" t="s">
        <v>385</v>
      </c>
      <c r="C120" s="216"/>
    </row>
    <row r="121" spans="1:3" ht="12" customHeight="1">
      <c r="A121" s="346" t="s">
        <v>90</v>
      </c>
      <c r="B121" s="323" t="s">
        <v>328</v>
      </c>
      <c r="C121" s="216"/>
    </row>
    <row r="122" spans="1:3" ht="12" customHeight="1">
      <c r="A122" s="346" t="s">
        <v>140</v>
      </c>
      <c r="B122" s="93" t="s">
        <v>311</v>
      </c>
      <c r="C122" s="216"/>
    </row>
    <row r="123" spans="1:3" ht="12" customHeight="1">
      <c r="A123" s="346" t="s">
        <v>141</v>
      </c>
      <c r="B123" s="93" t="s">
        <v>327</v>
      </c>
      <c r="C123" s="216"/>
    </row>
    <row r="124" spans="1:3" ht="12" customHeight="1">
      <c r="A124" s="346" t="s">
        <v>142</v>
      </c>
      <c r="B124" s="93" t="s">
        <v>326</v>
      </c>
      <c r="C124" s="216"/>
    </row>
    <row r="125" spans="1:3" ht="12" customHeight="1">
      <c r="A125" s="346" t="s">
        <v>319</v>
      </c>
      <c r="B125" s="93" t="s">
        <v>314</v>
      </c>
      <c r="C125" s="216"/>
    </row>
    <row r="126" spans="1:3" ht="12" customHeight="1">
      <c r="A126" s="346" t="s">
        <v>320</v>
      </c>
      <c r="B126" s="93" t="s">
        <v>325</v>
      </c>
      <c r="C126" s="216"/>
    </row>
    <row r="127" spans="1:3" ht="12" customHeight="1" thickBot="1">
      <c r="A127" s="355" t="s">
        <v>321</v>
      </c>
      <c r="B127" s="93" t="s">
        <v>324</v>
      </c>
      <c r="C127" s="217"/>
    </row>
    <row r="128" spans="1:3" ht="12" customHeight="1" thickBot="1">
      <c r="A128" s="27" t="s">
        <v>11</v>
      </c>
      <c r="B128" s="79" t="s">
        <v>409</v>
      </c>
      <c r="C128" s="223">
        <f>+C93+C114</f>
        <v>0</v>
      </c>
    </row>
    <row r="129" spans="1:3" ht="12" customHeight="1" thickBot="1">
      <c r="A129" s="27" t="s">
        <v>12</v>
      </c>
      <c r="B129" s="79" t="s">
        <v>410</v>
      </c>
      <c r="C129" s="223">
        <f>+C130+C131+C132</f>
        <v>0</v>
      </c>
    </row>
    <row r="130" spans="1:3" s="74" customFormat="1" ht="12" customHeight="1">
      <c r="A130" s="346" t="s">
        <v>219</v>
      </c>
      <c r="B130" s="7" t="s">
        <v>477</v>
      </c>
      <c r="C130" s="216"/>
    </row>
    <row r="131" spans="1:3" ht="12" customHeight="1">
      <c r="A131" s="346" t="s">
        <v>222</v>
      </c>
      <c r="B131" s="7" t="s">
        <v>418</v>
      </c>
      <c r="C131" s="216"/>
    </row>
    <row r="132" spans="1:3" ht="12" customHeight="1" thickBot="1">
      <c r="A132" s="355" t="s">
        <v>223</v>
      </c>
      <c r="B132" s="5" t="s">
        <v>476</v>
      </c>
      <c r="C132" s="216"/>
    </row>
    <row r="133" spans="1:3" ht="12" customHeight="1" thickBot="1">
      <c r="A133" s="27" t="s">
        <v>13</v>
      </c>
      <c r="B133" s="79" t="s">
        <v>411</v>
      </c>
      <c r="C133" s="223">
        <f>+C134+C135+C136+C137+C138+C139</f>
        <v>0</v>
      </c>
    </row>
    <row r="134" spans="1:3" ht="12" customHeight="1">
      <c r="A134" s="346" t="s">
        <v>65</v>
      </c>
      <c r="B134" s="7" t="s">
        <v>420</v>
      </c>
      <c r="C134" s="216"/>
    </row>
    <row r="135" spans="1:3" ht="12" customHeight="1">
      <c r="A135" s="346" t="s">
        <v>66</v>
      </c>
      <c r="B135" s="7" t="s">
        <v>412</v>
      </c>
      <c r="C135" s="216"/>
    </row>
    <row r="136" spans="1:3" ht="12" customHeight="1">
      <c r="A136" s="346" t="s">
        <v>67</v>
      </c>
      <c r="B136" s="7" t="s">
        <v>413</v>
      </c>
      <c r="C136" s="216"/>
    </row>
    <row r="137" spans="1:3" ht="12" customHeight="1">
      <c r="A137" s="346" t="s">
        <v>127</v>
      </c>
      <c r="B137" s="7" t="s">
        <v>475</v>
      </c>
      <c r="C137" s="216"/>
    </row>
    <row r="138" spans="1:3" ht="12" customHeight="1">
      <c r="A138" s="346" t="s">
        <v>128</v>
      </c>
      <c r="B138" s="7" t="s">
        <v>415</v>
      </c>
      <c r="C138" s="216"/>
    </row>
    <row r="139" spans="1:3" s="74" customFormat="1" ht="12" customHeight="1" thickBot="1">
      <c r="A139" s="355" t="s">
        <v>129</v>
      </c>
      <c r="B139" s="5" t="s">
        <v>416</v>
      </c>
      <c r="C139" s="216"/>
    </row>
    <row r="140" spans="1:11" ht="12" customHeight="1" thickBot="1">
      <c r="A140" s="27" t="s">
        <v>14</v>
      </c>
      <c r="B140" s="79" t="s">
        <v>492</v>
      </c>
      <c r="C140" s="229">
        <f>+C141+C142+C144+C145+C143</f>
        <v>0</v>
      </c>
      <c r="K140" s="199"/>
    </row>
    <row r="141" spans="1:3" ht="12.75">
      <c r="A141" s="346" t="s">
        <v>68</v>
      </c>
      <c r="B141" s="7" t="s">
        <v>329</v>
      </c>
      <c r="C141" s="216"/>
    </row>
    <row r="142" spans="1:3" ht="12" customHeight="1">
      <c r="A142" s="346" t="s">
        <v>69</v>
      </c>
      <c r="B142" s="7" t="s">
        <v>330</v>
      </c>
      <c r="C142" s="216"/>
    </row>
    <row r="143" spans="1:3" s="74" customFormat="1" ht="12" customHeight="1">
      <c r="A143" s="346" t="s">
        <v>243</v>
      </c>
      <c r="B143" s="7" t="s">
        <v>491</v>
      </c>
      <c r="C143" s="216"/>
    </row>
    <row r="144" spans="1:3" s="74" customFormat="1" ht="12" customHeight="1">
      <c r="A144" s="346" t="s">
        <v>244</v>
      </c>
      <c r="B144" s="7" t="s">
        <v>425</v>
      </c>
      <c r="C144" s="216"/>
    </row>
    <row r="145" spans="1:3" s="74" customFormat="1" ht="12" customHeight="1" thickBot="1">
      <c r="A145" s="355" t="s">
        <v>245</v>
      </c>
      <c r="B145" s="5" t="s">
        <v>349</v>
      </c>
      <c r="C145" s="216"/>
    </row>
    <row r="146" spans="1:3" s="74" customFormat="1" ht="12" customHeight="1" thickBot="1">
      <c r="A146" s="27" t="s">
        <v>15</v>
      </c>
      <c r="B146" s="79" t="s">
        <v>426</v>
      </c>
      <c r="C146" s="232">
        <f>+C147+C148+C149+C150+C151</f>
        <v>0</v>
      </c>
    </row>
    <row r="147" spans="1:3" s="74" customFormat="1" ht="12" customHeight="1">
      <c r="A147" s="346" t="s">
        <v>70</v>
      </c>
      <c r="B147" s="7" t="s">
        <v>421</v>
      </c>
      <c r="C147" s="216"/>
    </row>
    <row r="148" spans="1:3" s="74" customFormat="1" ht="12" customHeight="1">
      <c r="A148" s="346" t="s">
        <v>71</v>
      </c>
      <c r="B148" s="7" t="s">
        <v>428</v>
      </c>
      <c r="C148" s="216"/>
    </row>
    <row r="149" spans="1:3" s="74" customFormat="1" ht="12" customHeight="1">
      <c r="A149" s="346" t="s">
        <v>255</v>
      </c>
      <c r="B149" s="7" t="s">
        <v>423</v>
      </c>
      <c r="C149" s="216"/>
    </row>
    <row r="150" spans="1:3" ht="12.75" customHeight="1">
      <c r="A150" s="346" t="s">
        <v>256</v>
      </c>
      <c r="B150" s="7" t="s">
        <v>478</v>
      </c>
      <c r="C150" s="216"/>
    </row>
    <row r="151" spans="1:3" ht="12.75" customHeight="1" thickBot="1">
      <c r="A151" s="355" t="s">
        <v>427</v>
      </c>
      <c r="B151" s="5" t="s">
        <v>430</v>
      </c>
      <c r="C151" s="217"/>
    </row>
    <row r="152" spans="1:3" ht="12.75" customHeight="1" thickBot="1">
      <c r="A152" s="395" t="s">
        <v>16</v>
      </c>
      <c r="B152" s="79" t="s">
        <v>431</v>
      </c>
      <c r="C152" s="232"/>
    </row>
    <row r="153" spans="1:3" ht="12" customHeight="1" thickBot="1">
      <c r="A153" s="395" t="s">
        <v>17</v>
      </c>
      <c r="B153" s="79" t="s">
        <v>432</v>
      </c>
      <c r="C153" s="232"/>
    </row>
    <row r="154" spans="1:3" ht="15" customHeight="1" thickBot="1">
      <c r="A154" s="27" t="s">
        <v>18</v>
      </c>
      <c r="B154" s="79" t="s">
        <v>434</v>
      </c>
      <c r="C154" s="337">
        <f>+C129+C133+C140+C146+C152+C153</f>
        <v>0</v>
      </c>
    </row>
    <row r="155" spans="1:3" ht="13.5" thickBot="1">
      <c r="A155" s="357" t="s">
        <v>19</v>
      </c>
      <c r="B155" s="301" t="s">
        <v>433</v>
      </c>
      <c r="C155" s="337">
        <f>+C128+C154</f>
        <v>0</v>
      </c>
    </row>
    <row r="156" spans="1:3" ht="15" customHeight="1" thickBot="1">
      <c r="A156" s="307"/>
      <c r="B156" s="308"/>
      <c r="C156" s="309"/>
    </row>
    <row r="157" spans="1:3" ht="14.25" customHeight="1" thickBot="1">
      <c r="A157" s="196" t="s">
        <v>479</v>
      </c>
      <c r="B157" s="197"/>
      <c r="C157" s="77"/>
    </row>
    <row r="158" spans="1:3" ht="13.5" thickBot="1">
      <c r="A158" s="196" t="s">
        <v>157</v>
      </c>
      <c r="B158" s="197"/>
      <c r="C158" s="7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H61"/>
  <sheetViews>
    <sheetView zoomScale="130" zoomScaleNormal="130" zoomScalePageLayoutView="0" workbookViewId="0" topLeftCell="A43">
      <selection activeCell="C49" sqref="C49"/>
    </sheetView>
  </sheetViews>
  <sheetFormatPr defaultColWidth="9.00390625" defaultRowHeight="12.75"/>
  <cols>
    <col min="1" max="1" width="13.875" style="194" customWidth="1"/>
    <col min="2" max="2" width="79.125" style="195" customWidth="1"/>
    <col min="3" max="3" width="25.00390625" style="195" customWidth="1"/>
    <col min="4" max="16384" width="9.375" style="195" customWidth="1"/>
  </cols>
  <sheetData>
    <row r="1" spans="1:3" s="174" customFormat="1" ht="21" customHeight="1" thickBot="1">
      <c r="A1" s="173"/>
      <c r="B1" s="175"/>
      <c r="C1" s="364" t="str">
        <f>+CONCATENATE("9.2. melléklet a ……/",LEFT(ÖSSZEFÜGGÉSEK!A5,4),". (….) önkormányzati rendelethez")</f>
        <v>9.2. melléklet a ……/2015. (….) önkormányzati rendelethez</v>
      </c>
    </row>
    <row r="2" spans="1:3" s="365" customFormat="1" ht="25.5" customHeight="1">
      <c r="A2" s="317" t="s">
        <v>155</v>
      </c>
      <c r="B2" s="284" t="s">
        <v>501</v>
      </c>
      <c r="C2" s="298" t="s">
        <v>50</v>
      </c>
    </row>
    <row r="3" spans="1:3" s="365" customFormat="1" ht="24.75" thickBot="1">
      <c r="A3" s="358" t="s">
        <v>154</v>
      </c>
      <c r="B3" s="285" t="s">
        <v>357</v>
      </c>
      <c r="C3" s="299" t="s">
        <v>43</v>
      </c>
    </row>
    <row r="4" spans="1:3" s="366" customFormat="1" ht="15.75" customHeight="1" thickBot="1">
      <c r="A4" s="177"/>
      <c r="B4" s="177"/>
      <c r="C4" s="178" t="s">
        <v>44</v>
      </c>
    </row>
    <row r="5" spans="1:3" ht="13.5" thickBot="1">
      <c r="A5" s="318" t="s">
        <v>156</v>
      </c>
      <c r="B5" s="179" t="s">
        <v>45</v>
      </c>
      <c r="C5" s="180" t="s">
        <v>46</v>
      </c>
    </row>
    <row r="6" spans="1:3" s="367" customFormat="1" ht="12.75" customHeight="1" thickBot="1">
      <c r="A6" s="152" t="s">
        <v>454</v>
      </c>
      <c r="B6" s="153" t="s">
        <v>455</v>
      </c>
      <c r="C6" s="154" t="s">
        <v>456</v>
      </c>
    </row>
    <row r="7" spans="1:3" s="367" customFormat="1" ht="15.75" customHeight="1" thickBot="1">
      <c r="A7" s="181"/>
      <c r="B7" s="182" t="s">
        <v>47</v>
      </c>
      <c r="C7" s="183"/>
    </row>
    <row r="8" spans="1:3" s="300" customFormat="1" ht="12" customHeight="1" thickBot="1">
      <c r="A8" s="152" t="s">
        <v>9</v>
      </c>
      <c r="B8" s="184" t="s">
        <v>480</v>
      </c>
      <c r="C8" s="243">
        <f>SUM(C9:C19)</f>
        <v>6350</v>
      </c>
    </row>
    <row r="9" spans="1:3" s="300" customFormat="1" ht="12" customHeight="1">
      <c r="A9" s="359" t="s">
        <v>72</v>
      </c>
      <c r="B9" s="8" t="s">
        <v>232</v>
      </c>
      <c r="C9" s="289"/>
    </row>
    <row r="10" spans="1:3" s="300" customFormat="1" ht="12" customHeight="1">
      <c r="A10" s="360" t="s">
        <v>73</v>
      </c>
      <c r="B10" s="6" t="s">
        <v>233</v>
      </c>
      <c r="C10" s="241"/>
    </row>
    <row r="11" spans="1:3" s="300" customFormat="1" ht="12" customHeight="1">
      <c r="A11" s="360" t="s">
        <v>74</v>
      </c>
      <c r="B11" s="6" t="s">
        <v>234</v>
      </c>
      <c r="C11" s="241">
        <v>6350</v>
      </c>
    </row>
    <row r="12" spans="1:3" s="300" customFormat="1" ht="12" customHeight="1">
      <c r="A12" s="360" t="s">
        <v>75</v>
      </c>
      <c r="B12" s="6" t="s">
        <v>235</v>
      </c>
      <c r="C12" s="241"/>
    </row>
    <row r="13" spans="1:3" s="300" customFormat="1" ht="12" customHeight="1">
      <c r="A13" s="360" t="s">
        <v>109</v>
      </c>
      <c r="B13" s="6" t="s">
        <v>236</v>
      </c>
      <c r="C13" s="241"/>
    </row>
    <row r="14" spans="1:3" s="300" customFormat="1" ht="12" customHeight="1">
      <c r="A14" s="360" t="s">
        <v>76</v>
      </c>
      <c r="B14" s="6" t="s">
        <v>358</v>
      </c>
      <c r="C14" s="241"/>
    </row>
    <row r="15" spans="1:3" s="300" customFormat="1" ht="12" customHeight="1">
      <c r="A15" s="360" t="s">
        <v>77</v>
      </c>
      <c r="B15" s="5" t="s">
        <v>359</v>
      </c>
      <c r="C15" s="241"/>
    </row>
    <row r="16" spans="1:3" s="300" customFormat="1" ht="12" customHeight="1">
      <c r="A16" s="360" t="s">
        <v>84</v>
      </c>
      <c r="B16" s="6" t="s">
        <v>239</v>
      </c>
      <c r="C16" s="290"/>
    </row>
    <row r="17" spans="1:3" s="368" customFormat="1" ht="12" customHeight="1">
      <c r="A17" s="360" t="s">
        <v>85</v>
      </c>
      <c r="B17" s="6" t="s">
        <v>240</v>
      </c>
      <c r="C17" s="241"/>
    </row>
    <row r="18" spans="1:3" s="368" customFormat="1" ht="12" customHeight="1">
      <c r="A18" s="360" t="s">
        <v>86</v>
      </c>
      <c r="B18" s="6" t="s">
        <v>394</v>
      </c>
      <c r="C18" s="242"/>
    </row>
    <row r="19" spans="1:3" s="368" customFormat="1" ht="12" customHeight="1" thickBot="1">
      <c r="A19" s="360" t="s">
        <v>87</v>
      </c>
      <c r="B19" s="5" t="s">
        <v>241</v>
      </c>
      <c r="C19" s="242"/>
    </row>
    <row r="20" spans="1:3" s="300" customFormat="1" ht="12" customHeight="1" thickBot="1">
      <c r="A20" s="152" t="s">
        <v>10</v>
      </c>
      <c r="B20" s="184" t="s">
        <v>360</v>
      </c>
      <c r="C20" s="243">
        <f>SUM(C21:C23)</f>
        <v>9058</v>
      </c>
    </row>
    <row r="21" spans="1:3" s="368" customFormat="1" ht="12" customHeight="1">
      <c r="A21" s="360" t="s">
        <v>78</v>
      </c>
      <c r="B21" s="7" t="s">
        <v>209</v>
      </c>
      <c r="C21" s="241"/>
    </row>
    <row r="22" spans="1:8" s="368" customFormat="1" ht="12" customHeight="1">
      <c r="A22" s="360" t="s">
        <v>79</v>
      </c>
      <c r="B22" s="6" t="s">
        <v>361</v>
      </c>
      <c r="C22" s="241"/>
      <c r="H22" s="368" t="s">
        <v>508</v>
      </c>
    </row>
    <row r="23" spans="1:3" s="368" customFormat="1" ht="12" customHeight="1">
      <c r="A23" s="360" t="s">
        <v>80</v>
      </c>
      <c r="B23" s="6" t="s">
        <v>362</v>
      </c>
      <c r="C23" s="241">
        <v>9058</v>
      </c>
    </row>
    <row r="24" spans="1:3" s="368" customFormat="1" ht="12" customHeight="1" thickBot="1">
      <c r="A24" s="360" t="s">
        <v>81</v>
      </c>
      <c r="B24" s="6" t="s">
        <v>481</v>
      </c>
      <c r="C24" s="241"/>
    </row>
    <row r="25" spans="1:3" s="368" customFormat="1" ht="12" customHeight="1" thickBot="1">
      <c r="A25" s="157" t="s">
        <v>11</v>
      </c>
      <c r="B25" s="79" t="s">
        <v>126</v>
      </c>
      <c r="C25" s="270"/>
    </row>
    <row r="26" spans="1:3" s="368" customFormat="1" ht="12" customHeight="1" thickBot="1">
      <c r="A26" s="157" t="s">
        <v>12</v>
      </c>
      <c r="B26" s="79" t="s">
        <v>482</v>
      </c>
      <c r="C26" s="243">
        <f>+C27+C28+C29</f>
        <v>0</v>
      </c>
    </row>
    <row r="27" spans="1:3" s="368" customFormat="1" ht="12" customHeight="1">
      <c r="A27" s="361" t="s">
        <v>219</v>
      </c>
      <c r="B27" s="362" t="s">
        <v>214</v>
      </c>
      <c r="C27" s="59"/>
    </row>
    <row r="28" spans="1:3" s="368" customFormat="1" ht="12" customHeight="1">
      <c r="A28" s="361" t="s">
        <v>222</v>
      </c>
      <c r="B28" s="362" t="s">
        <v>361</v>
      </c>
      <c r="C28" s="241"/>
    </row>
    <row r="29" spans="1:3" s="368" customFormat="1" ht="12" customHeight="1">
      <c r="A29" s="361" t="s">
        <v>223</v>
      </c>
      <c r="B29" s="363" t="s">
        <v>364</v>
      </c>
      <c r="C29" s="241"/>
    </row>
    <row r="30" spans="1:3" s="368" customFormat="1" ht="12" customHeight="1" thickBot="1">
      <c r="A30" s="360" t="s">
        <v>224</v>
      </c>
      <c r="B30" s="91" t="s">
        <v>483</v>
      </c>
      <c r="C30" s="62"/>
    </row>
    <row r="31" spans="1:3" s="368" customFormat="1" ht="12" customHeight="1" thickBot="1">
      <c r="A31" s="157" t="s">
        <v>13</v>
      </c>
      <c r="B31" s="79" t="s">
        <v>365</v>
      </c>
      <c r="C31" s="243">
        <f>+C32+C33+C34</f>
        <v>0</v>
      </c>
    </row>
    <row r="32" spans="1:3" s="368" customFormat="1" ht="12" customHeight="1">
      <c r="A32" s="361" t="s">
        <v>65</v>
      </c>
      <c r="B32" s="362" t="s">
        <v>246</v>
      </c>
      <c r="C32" s="59"/>
    </row>
    <row r="33" spans="1:3" s="368" customFormat="1" ht="12" customHeight="1">
      <c r="A33" s="361" t="s">
        <v>66</v>
      </c>
      <c r="B33" s="363" t="s">
        <v>247</v>
      </c>
      <c r="C33" s="244"/>
    </row>
    <row r="34" spans="1:3" s="368" customFormat="1" ht="12" customHeight="1" thickBot="1">
      <c r="A34" s="360" t="s">
        <v>67</v>
      </c>
      <c r="B34" s="91" t="s">
        <v>248</v>
      </c>
      <c r="C34" s="62"/>
    </row>
    <row r="35" spans="1:3" s="300" customFormat="1" ht="12" customHeight="1" thickBot="1">
      <c r="A35" s="157" t="s">
        <v>14</v>
      </c>
      <c r="B35" s="79" t="s">
        <v>334</v>
      </c>
      <c r="C35" s="270"/>
    </row>
    <row r="36" spans="1:3" s="300" customFormat="1" ht="12" customHeight="1" thickBot="1">
      <c r="A36" s="157" t="s">
        <v>15</v>
      </c>
      <c r="B36" s="79" t="s">
        <v>366</v>
      </c>
      <c r="C36" s="291"/>
    </row>
    <row r="37" spans="1:3" s="300" customFormat="1" ht="12" customHeight="1" thickBot="1">
      <c r="A37" s="152" t="s">
        <v>16</v>
      </c>
      <c r="B37" s="79" t="s">
        <v>367</v>
      </c>
      <c r="C37" s="292">
        <f>+C8+C20+C25+C26+C31+C35+C36</f>
        <v>15408</v>
      </c>
    </row>
    <row r="38" spans="1:3" s="300" customFormat="1" ht="12" customHeight="1" thickBot="1">
      <c r="A38" s="185" t="s">
        <v>17</v>
      </c>
      <c r="B38" s="79" t="s">
        <v>368</v>
      </c>
      <c r="C38" s="292">
        <f>+C39+C40+C41</f>
        <v>50560</v>
      </c>
    </row>
    <row r="39" spans="1:3" s="300" customFormat="1" ht="12" customHeight="1">
      <c r="A39" s="361" t="s">
        <v>369</v>
      </c>
      <c r="B39" s="362" t="s">
        <v>187</v>
      </c>
      <c r="C39" s="59"/>
    </row>
    <row r="40" spans="1:3" s="300" customFormat="1" ht="12" customHeight="1">
      <c r="A40" s="361" t="s">
        <v>370</v>
      </c>
      <c r="B40" s="363" t="s">
        <v>2</v>
      </c>
      <c r="C40" s="244"/>
    </row>
    <row r="41" spans="1:3" s="368" customFormat="1" ht="12" customHeight="1" thickBot="1">
      <c r="A41" s="360" t="s">
        <v>371</v>
      </c>
      <c r="B41" s="91" t="s">
        <v>372</v>
      </c>
      <c r="C41" s="62">
        <f>C58-C37</f>
        <v>50560</v>
      </c>
    </row>
    <row r="42" spans="1:3" s="368" customFormat="1" ht="15" customHeight="1" thickBot="1">
      <c r="A42" s="185" t="s">
        <v>18</v>
      </c>
      <c r="B42" s="186" t="s">
        <v>373</v>
      </c>
      <c r="C42" s="295">
        <f>+C37+C38</f>
        <v>65968</v>
      </c>
    </row>
    <row r="43" spans="1:3" s="368" customFormat="1" ht="15" customHeight="1">
      <c r="A43" s="187"/>
      <c r="B43" s="188"/>
      <c r="C43" s="293"/>
    </row>
    <row r="44" spans="1:3" ht="13.5" thickBot="1">
      <c r="A44" s="189"/>
      <c r="B44" s="190"/>
      <c r="C44" s="294"/>
    </row>
    <row r="45" spans="1:3" s="367" customFormat="1" ht="16.5" customHeight="1" thickBot="1">
      <c r="A45" s="191"/>
      <c r="B45" s="192" t="s">
        <v>48</v>
      </c>
      <c r="C45" s="295"/>
    </row>
    <row r="46" spans="1:3" s="369" customFormat="1" ht="12" customHeight="1" thickBot="1">
      <c r="A46" s="157" t="s">
        <v>9</v>
      </c>
      <c r="B46" s="79" t="s">
        <v>374</v>
      </c>
      <c r="C46" s="243">
        <f>SUM(C47:C51)</f>
        <v>64761</v>
      </c>
    </row>
    <row r="47" spans="1:3" ht="12" customHeight="1">
      <c r="A47" s="360" t="s">
        <v>72</v>
      </c>
      <c r="B47" s="7" t="s">
        <v>39</v>
      </c>
      <c r="C47" s="59">
        <v>37389</v>
      </c>
    </row>
    <row r="48" spans="1:3" ht="12" customHeight="1">
      <c r="A48" s="360" t="s">
        <v>73</v>
      </c>
      <c r="B48" s="6" t="s">
        <v>135</v>
      </c>
      <c r="C48" s="61">
        <v>10367</v>
      </c>
    </row>
    <row r="49" spans="1:3" ht="12" customHeight="1">
      <c r="A49" s="360" t="s">
        <v>74</v>
      </c>
      <c r="B49" s="6" t="s">
        <v>101</v>
      </c>
      <c r="C49" s="61">
        <v>17005</v>
      </c>
    </row>
    <row r="50" spans="1:3" ht="12" customHeight="1">
      <c r="A50" s="360" t="s">
        <v>75</v>
      </c>
      <c r="B50" s="6" t="s">
        <v>136</v>
      </c>
      <c r="C50" s="61"/>
    </row>
    <row r="51" spans="1:3" ht="12" customHeight="1" thickBot="1">
      <c r="A51" s="360" t="s">
        <v>109</v>
      </c>
      <c r="B51" s="6" t="s">
        <v>137</v>
      </c>
      <c r="C51" s="61"/>
    </row>
    <row r="52" spans="1:3" ht="12" customHeight="1" thickBot="1">
      <c r="A52" s="157" t="s">
        <v>10</v>
      </c>
      <c r="B52" s="79" t="s">
        <v>375</v>
      </c>
      <c r="C52" s="243">
        <f>SUM(C53:C55)</f>
        <v>1207</v>
      </c>
    </row>
    <row r="53" spans="1:3" s="369" customFormat="1" ht="12" customHeight="1">
      <c r="A53" s="360" t="s">
        <v>78</v>
      </c>
      <c r="B53" s="7" t="s">
        <v>177</v>
      </c>
      <c r="C53" s="59">
        <v>1207</v>
      </c>
    </row>
    <row r="54" spans="1:3" ht="12" customHeight="1">
      <c r="A54" s="360" t="s">
        <v>79</v>
      </c>
      <c r="B54" s="6" t="s">
        <v>139</v>
      </c>
      <c r="C54" s="61"/>
    </row>
    <row r="55" spans="1:3" ht="12" customHeight="1">
      <c r="A55" s="360" t="s">
        <v>80</v>
      </c>
      <c r="B55" s="6" t="s">
        <v>49</v>
      </c>
      <c r="C55" s="61"/>
    </row>
    <row r="56" spans="1:3" ht="12" customHeight="1" thickBot="1">
      <c r="A56" s="360" t="s">
        <v>81</v>
      </c>
      <c r="B56" s="6" t="s">
        <v>484</v>
      </c>
      <c r="C56" s="61"/>
    </row>
    <row r="57" spans="1:3" ht="12" customHeight="1" thickBot="1">
      <c r="A57" s="157" t="s">
        <v>11</v>
      </c>
      <c r="B57" s="79" t="s">
        <v>5</v>
      </c>
      <c r="C57" s="270"/>
    </row>
    <row r="58" spans="1:3" ht="15" customHeight="1" thickBot="1">
      <c r="A58" s="157" t="s">
        <v>12</v>
      </c>
      <c r="B58" s="193" t="s">
        <v>489</v>
      </c>
      <c r="C58" s="296">
        <f>+C46+C52+C57</f>
        <v>65968</v>
      </c>
    </row>
    <row r="59" ht="13.5" thickBot="1">
      <c r="C59" s="297"/>
    </row>
    <row r="60" spans="1:3" ht="15" customHeight="1" thickBot="1">
      <c r="A60" s="196" t="s">
        <v>479</v>
      </c>
      <c r="B60" s="197"/>
      <c r="C60" s="77">
        <v>12</v>
      </c>
    </row>
    <row r="61" spans="1:3" ht="14.25" customHeight="1" thickBot="1">
      <c r="A61" s="196" t="s">
        <v>157</v>
      </c>
      <c r="B61" s="197"/>
      <c r="C61" s="7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zoomScalePageLayoutView="0" workbookViewId="0" topLeftCell="A88">
      <selection activeCell="C95" sqref="C95"/>
    </sheetView>
  </sheetViews>
  <sheetFormatPr defaultColWidth="9.00390625" defaultRowHeight="12.75"/>
  <cols>
    <col min="1" max="1" width="9.50390625" style="302" customWidth="1"/>
    <col min="2" max="2" width="91.625" style="302" customWidth="1"/>
    <col min="3" max="3" width="21.625" style="303" customWidth="1"/>
    <col min="4" max="4" width="9.00390625" style="324" customWidth="1"/>
    <col min="5" max="16384" width="9.375" style="324" customWidth="1"/>
  </cols>
  <sheetData>
    <row r="1" spans="1:3" ht="15.75" customHeight="1">
      <c r="A1" s="397" t="s">
        <v>6</v>
      </c>
      <c r="B1" s="397"/>
      <c r="C1" s="397"/>
    </row>
    <row r="2" spans="1:3" ht="15.75" customHeight="1" thickBot="1">
      <c r="A2" s="398" t="s">
        <v>113</v>
      </c>
      <c r="B2" s="398"/>
      <c r="C2" s="233" t="s">
        <v>178</v>
      </c>
    </row>
    <row r="3" spans="1:3" ht="37.5" customHeight="1" thickBot="1">
      <c r="A3" s="21" t="s">
        <v>60</v>
      </c>
      <c r="B3" s="22" t="s">
        <v>8</v>
      </c>
      <c r="C3" s="30" t="str">
        <f>+CONCATENATE(LEFT(ÖSSZEFÜGGÉSEK!A5,4),". évi előirányzat")</f>
        <v>2015. évi előirányzat</v>
      </c>
    </row>
    <row r="4" spans="1:3" s="325" customFormat="1" ht="12" customHeight="1" thickBot="1">
      <c r="A4" s="319" t="s">
        <v>454</v>
      </c>
      <c r="B4" s="320" t="s">
        <v>455</v>
      </c>
      <c r="C4" s="321" t="s">
        <v>456</v>
      </c>
    </row>
    <row r="5" spans="1:3" s="326" customFormat="1" ht="12" customHeight="1" thickBot="1">
      <c r="A5" s="18" t="s">
        <v>9</v>
      </c>
      <c r="B5" s="19" t="s">
        <v>203</v>
      </c>
      <c r="C5" s="223">
        <f>+C6+C7+C8+C9+C10+C11</f>
        <v>174417</v>
      </c>
    </row>
    <row r="6" spans="1:3" s="326" customFormat="1" ht="12" customHeight="1">
      <c r="A6" s="13" t="s">
        <v>72</v>
      </c>
      <c r="B6" s="327" t="s">
        <v>204</v>
      </c>
      <c r="C6" s="226">
        <v>68662</v>
      </c>
    </row>
    <row r="7" spans="1:3" s="326" customFormat="1" ht="12" customHeight="1">
      <c r="A7" s="12" t="s">
        <v>73</v>
      </c>
      <c r="B7" s="328" t="s">
        <v>205</v>
      </c>
      <c r="C7" s="225">
        <v>25611</v>
      </c>
    </row>
    <row r="8" spans="1:3" s="326" customFormat="1" ht="12" customHeight="1">
      <c r="A8" s="12" t="s">
        <v>74</v>
      </c>
      <c r="B8" s="328" t="s">
        <v>206</v>
      </c>
      <c r="C8" s="225">
        <v>34184</v>
      </c>
    </row>
    <row r="9" spans="1:3" s="326" customFormat="1" ht="12" customHeight="1">
      <c r="A9" s="12" t="s">
        <v>75</v>
      </c>
      <c r="B9" s="328" t="s">
        <v>207</v>
      </c>
      <c r="C9" s="225">
        <v>1793</v>
      </c>
    </row>
    <row r="10" spans="1:3" s="326" customFormat="1" ht="12" customHeight="1">
      <c r="A10" s="12" t="s">
        <v>109</v>
      </c>
      <c r="B10" s="219" t="s">
        <v>390</v>
      </c>
      <c r="C10" s="225">
        <v>44167</v>
      </c>
    </row>
    <row r="11" spans="1:3" s="326" customFormat="1" ht="12" customHeight="1" thickBot="1">
      <c r="A11" s="14" t="s">
        <v>76</v>
      </c>
      <c r="B11" s="220" t="s">
        <v>391</v>
      </c>
      <c r="C11" s="225"/>
    </row>
    <row r="12" spans="1:3" s="326" customFormat="1" ht="12" customHeight="1" thickBot="1">
      <c r="A12" s="18" t="s">
        <v>10</v>
      </c>
      <c r="B12" s="218" t="s">
        <v>208</v>
      </c>
      <c r="C12" s="223">
        <f>+C13+C14+C15+C16+C17</f>
        <v>64665</v>
      </c>
    </row>
    <row r="13" spans="1:3" s="326" customFormat="1" ht="12" customHeight="1">
      <c r="A13" s="13" t="s">
        <v>78</v>
      </c>
      <c r="B13" s="327" t="s">
        <v>209</v>
      </c>
      <c r="C13" s="226"/>
    </row>
    <row r="14" spans="1:3" s="326" customFormat="1" ht="12" customHeight="1">
      <c r="A14" s="12" t="s">
        <v>79</v>
      </c>
      <c r="B14" s="328" t="s">
        <v>210</v>
      </c>
      <c r="C14" s="225"/>
    </row>
    <row r="15" spans="1:3" s="326" customFormat="1" ht="12" customHeight="1">
      <c r="A15" s="12" t="s">
        <v>80</v>
      </c>
      <c r="B15" s="328" t="s">
        <v>379</v>
      </c>
      <c r="C15" s="225"/>
    </row>
    <row r="16" spans="1:3" s="326" customFormat="1" ht="12" customHeight="1">
      <c r="A16" s="12" t="s">
        <v>81</v>
      </c>
      <c r="B16" s="328" t="s">
        <v>380</v>
      </c>
      <c r="C16" s="225"/>
    </row>
    <row r="17" spans="1:3" s="326" customFormat="1" ht="12" customHeight="1">
      <c r="A17" s="12" t="s">
        <v>82</v>
      </c>
      <c r="B17" s="328" t="s">
        <v>211</v>
      </c>
      <c r="C17" s="225">
        <v>64665</v>
      </c>
    </row>
    <row r="18" spans="1:3" s="326" customFormat="1" ht="12" customHeight="1" thickBot="1">
      <c r="A18" s="14" t="s">
        <v>88</v>
      </c>
      <c r="B18" s="220" t="s">
        <v>212</v>
      </c>
      <c r="C18" s="227"/>
    </row>
    <row r="19" spans="1:3" s="326" customFormat="1" ht="12" customHeight="1" thickBot="1">
      <c r="A19" s="18" t="s">
        <v>11</v>
      </c>
      <c r="B19" s="19" t="s">
        <v>213</v>
      </c>
      <c r="C19" s="223">
        <f>SUM(C20:C24)</f>
        <v>20593</v>
      </c>
    </row>
    <row r="20" spans="1:3" s="326" customFormat="1" ht="12" customHeight="1">
      <c r="A20" s="13" t="s">
        <v>61</v>
      </c>
      <c r="B20" s="327" t="s">
        <v>214</v>
      </c>
      <c r="C20" s="226">
        <v>20593</v>
      </c>
    </row>
    <row r="21" spans="1:3" s="326" customFormat="1" ht="12" customHeight="1">
      <c r="A21" s="12" t="s">
        <v>62</v>
      </c>
      <c r="B21" s="328" t="s">
        <v>215</v>
      </c>
      <c r="C21" s="225" t="s">
        <v>516</v>
      </c>
    </row>
    <row r="22" spans="1:3" s="326" customFormat="1" ht="12" customHeight="1">
      <c r="A22" s="12" t="s">
        <v>63</v>
      </c>
      <c r="B22" s="328" t="s">
        <v>381</v>
      </c>
      <c r="C22" s="225"/>
    </row>
    <row r="23" spans="1:3" s="326" customFormat="1" ht="12" customHeight="1">
      <c r="A23" s="12" t="s">
        <v>64</v>
      </c>
      <c r="B23" s="328" t="s">
        <v>382</v>
      </c>
      <c r="C23" s="225"/>
    </row>
    <row r="24" spans="1:3" s="326" customFormat="1" ht="12" customHeight="1">
      <c r="A24" s="12" t="s">
        <v>123</v>
      </c>
      <c r="B24" s="328" t="s">
        <v>216</v>
      </c>
      <c r="C24" s="225"/>
    </row>
    <row r="25" spans="1:3" s="326" customFormat="1" ht="12" customHeight="1" thickBot="1">
      <c r="A25" s="14" t="s">
        <v>124</v>
      </c>
      <c r="B25" s="329" t="s">
        <v>217</v>
      </c>
      <c r="C25" s="227"/>
    </row>
    <row r="26" spans="1:3" s="326" customFormat="1" ht="12" customHeight="1" thickBot="1">
      <c r="A26" s="18" t="s">
        <v>125</v>
      </c>
      <c r="B26" s="19" t="s">
        <v>218</v>
      </c>
      <c r="C26" s="229">
        <f>+C27+C31+C32+C33</f>
        <v>19380</v>
      </c>
    </row>
    <row r="27" spans="1:3" s="326" customFormat="1" ht="12" customHeight="1">
      <c r="A27" s="13" t="s">
        <v>219</v>
      </c>
      <c r="B27" s="327" t="s">
        <v>397</v>
      </c>
      <c r="C27" s="322">
        <f>+C28+C29+C30</f>
        <v>16380</v>
      </c>
    </row>
    <row r="28" spans="1:3" s="326" customFormat="1" ht="12" customHeight="1">
      <c r="A28" s="12" t="s">
        <v>220</v>
      </c>
      <c r="B28" s="328" t="s">
        <v>225</v>
      </c>
      <c r="C28" s="225">
        <v>480</v>
      </c>
    </row>
    <row r="29" spans="1:3" s="326" customFormat="1" ht="12" customHeight="1">
      <c r="A29" s="12" t="s">
        <v>221</v>
      </c>
      <c r="B29" s="328" t="s">
        <v>226</v>
      </c>
      <c r="C29" s="225">
        <v>15900</v>
      </c>
    </row>
    <row r="30" spans="1:3" s="326" customFormat="1" ht="12" customHeight="1">
      <c r="A30" s="12" t="s">
        <v>395</v>
      </c>
      <c r="B30" s="385" t="s">
        <v>396</v>
      </c>
      <c r="C30" s="225"/>
    </row>
    <row r="31" spans="1:3" s="326" customFormat="1" ht="12" customHeight="1">
      <c r="A31" s="12" t="s">
        <v>222</v>
      </c>
      <c r="B31" s="328" t="s">
        <v>227</v>
      </c>
      <c r="C31" s="225">
        <v>2500</v>
      </c>
    </row>
    <row r="32" spans="1:3" s="326" customFormat="1" ht="12" customHeight="1">
      <c r="A32" s="12" t="s">
        <v>223</v>
      </c>
      <c r="B32" s="328" t="s">
        <v>228</v>
      </c>
      <c r="C32" s="225"/>
    </row>
    <row r="33" spans="1:3" s="326" customFormat="1" ht="12" customHeight="1" thickBot="1">
      <c r="A33" s="14" t="s">
        <v>224</v>
      </c>
      <c r="B33" s="329" t="s">
        <v>229</v>
      </c>
      <c r="C33" s="227">
        <v>500</v>
      </c>
    </row>
    <row r="34" spans="1:3" s="326" customFormat="1" ht="12" customHeight="1" thickBot="1">
      <c r="A34" s="18" t="s">
        <v>13</v>
      </c>
      <c r="B34" s="19" t="s">
        <v>392</v>
      </c>
      <c r="C34" s="223">
        <f>SUM(C35:C45)</f>
        <v>27478</v>
      </c>
    </row>
    <row r="35" spans="1:3" s="326" customFormat="1" ht="12" customHeight="1">
      <c r="A35" s="13" t="s">
        <v>65</v>
      </c>
      <c r="B35" s="327" t="s">
        <v>232</v>
      </c>
      <c r="C35" s="226">
        <v>4000</v>
      </c>
    </row>
    <row r="36" spans="1:3" s="326" customFormat="1" ht="12" customHeight="1">
      <c r="A36" s="12" t="s">
        <v>66</v>
      </c>
      <c r="B36" s="328" t="s">
        <v>233</v>
      </c>
      <c r="C36" s="225">
        <v>4551</v>
      </c>
    </row>
    <row r="37" spans="1:3" s="326" customFormat="1" ht="12" customHeight="1">
      <c r="A37" s="12" t="s">
        <v>67</v>
      </c>
      <c r="B37" s="328" t="s">
        <v>234</v>
      </c>
      <c r="C37" s="225">
        <v>6536</v>
      </c>
    </row>
    <row r="38" spans="1:3" s="326" customFormat="1" ht="12" customHeight="1">
      <c r="A38" s="12" t="s">
        <v>127</v>
      </c>
      <c r="B38" s="328" t="s">
        <v>235</v>
      </c>
      <c r="C38" s="225"/>
    </row>
    <row r="39" spans="1:3" s="326" customFormat="1" ht="12" customHeight="1">
      <c r="A39" s="12" t="s">
        <v>128</v>
      </c>
      <c r="B39" s="328" t="s">
        <v>236</v>
      </c>
      <c r="C39" s="225">
        <v>1336</v>
      </c>
    </row>
    <row r="40" spans="1:3" s="326" customFormat="1" ht="12" customHeight="1">
      <c r="A40" s="12" t="s">
        <v>129</v>
      </c>
      <c r="B40" s="328" t="s">
        <v>237</v>
      </c>
      <c r="C40" s="225">
        <v>2215</v>
      </c>
    </row>
    <row r="41" spans="1:3" s="326" customFormat="1" ht="12" customHeight="1">
      <c r="A41" s="12" t="s">
        <v>130</v>
      </c>
      <c r="B41" s="328" t="s">
        <v>238</v>
      </c>
      <c r="C41" s="225">
        <v>140</v>
      </c>
    </row>
    <row r="42" spans="1:3" s="326" customFormat="1" ht="12" customHeight="1">
      <c r="A42" s="12" t="s">
        <v>131</v>
      </c>
      <c r="B42" s="328" t="s">
        <v>239</v>
      </c>
      <c r="C42" s="225">
        <v>8700</v>
      </c>
    </row>
    <row r="43" spans="1:3" s="326" customFormat="1" ht="12" customHeight="1">
      <c r="A43" s="12" t="s">
        <v>230</v>
      </c>
      <c r="B43" s="328" t="s">
        <v>240</v>
      </c>
      <c r="C43" s="228"/>
    </row>
    <row r="44" spans="1:3" s="326" customFormat="1" ht="12" customHeight="1">
      <c r="A44" s="14" t="s">
        <v>231</v>
      </c>
      <c r="B44" s="329" t="s">
        <v>394</v>
      </c>
      <c r="C44" s="316"/>
    </row>
    <row r="45" spans="1:3" s="326" customFormat="1" ht="12" customHeight="1" thickBot="1">
      <c r="A45" s="14" t="s">
        <v>393</v>
      </c>
      <c r="B45" s="220" t="s">
        <v>241</v>
      </c>
      <c r="C45" s="316"/>
    </row>
    <row r="46" spans="1:3" s="326" customFormat="1" ht="12" customHeight="1" thickBot="1">
      <c r="A46" s="18" t="s">
        <v>14</v>
      </c>
      <c r="B46" s="19" t="s">
        <v>242</v>
      </c>
      <c r="C46" s="223">
        <f>SUM(C47:C51)</f>
        <v>0</v>
      </c>
    </row>
    <row r="47" spans="1:3" s="326" customFormat="1" ht="12" customHeight="1">
      <c r="A47" s="13" t="s">
        <v>68</v>
      </c>
      <c r="B47" s="327" t="s">
        <v>246</v>
      </c>
      <c r="C47" s="370"/>
    </row>
    <row r="48" spans="1:3" s="326" customFormat="1" ht="12" customHeight="1">
      <c r="A48" s="12" t="s">
        <v>69</v>
      </c>
      <c r="B48" s="328" t="s">
        <v>247</v>
      </c>
      <c r="C48" s="228"/>
    </row>
    <row r="49" spans="1:3" s="326" customFormat="1" ht="12" customHeight="1">
      <c r="A49" s="12" t="s">
        <v>243</v>
      </c>
      <c r="B49" s="328" t="s">
        <v>248</v>
      </c>
      <c r="C49" s="228"/>
    </row>
    <row r="50" spans="1:3" s="326" customFormat="1" ht="12" customHeight="1">
      <c r="A50" s="12" t="s">
        <v>244</v>
      </c>
      <c r="B50" s="328" t="s">
        <v>249</v>
      </c>
      <c r="C50" s="228"/>
    </row>
    <row r="51" spans="1:3" s="326" customFormat="1" ht="12" customHeight="1" thickBot="1">
      <c r="A51" s="14" t="s">
        <v>245</v>
      </c>
      <c r="B51" s="220" t="s">
        <v>250</v>
      </c>
      <c r="C51" s="316"/>
    </row>
    <row r="52" spans="1:3" s="326" customFormat="1" ht="12" customHeight="1" thickBot="1">
      <c r="A52" s="18" t="s">
        <v>132</v>
      </c>
      <c r="B52" s="19" t="s">
        <v>251</v>
      </c>
      <c r="C52" s="223">
        <f>SUM(C53:C55)</f>
        <v>240</v>
      </c>
    </row>
    <row r="53" spans="1:3" s="326" customFormat="1" ht="12" customHeight="1">
      <c r="A53" s="13" t="s">
        <v>70</v>
      </c>
      <c r="B53" s="327" t="s">
        <v>252</v>
      </c>
      <c r="C53" s="226"/>
    </row>
    <row r="54" spans="1:3" s="326" customFormat="1" ht="12" customHeight="1">
      <c r="A54" s="12" t="s">
        <v>71</v>
      </c>
      <c r="B54" s="328" t="s">
        <v>383</v>
      </c>
      <c r="C54" s="225"/>
    </row>
    <row r="55" spans="1:3" s="326" customFormat="1" ht="12" customHeight="1">
      <c r="A55" s="12" t="s">
        <v>255</v>
      </c>
      <c r="B55" s="328" t="s">
        <v>253</v>
      </c>
      <c r="C55" s="225">
        <v>240</v>
      </c>
    </row>
    <row r="56" spans="1:3" s="326" customFormat="1" ht="12" customHeight="1" thickBot="1">
      <c r="A56" s="14" t="s">
        <v>256</v>
      </c>
      <c r="B56" s="220" t="s">
        <v>254</v>
      </c>
      <c r="C56" s="227"/>
    </row>
    <row r="57" spans="1:3" s="326" customFormat="1" ht="12" customHeight="1" thickBot="1">
      <c r="A57" s="18" t="s">
        <v>16</v>
      </c>
      <c r="B57" s="218" t="s">
        <v>257</v>
      </c>
      <c r="C57" s="223">
        <f>SUM(C58:C60)</f>
        <v>90</v>
      </c>
    </row>
    <row r="58" spans="1:3" s="326" customFormat="1" ht="12" customHeight="1">
      <c r="A58" s="13" t="s">
        <v>133</v>
      </c>
      <c r="B58" s="327" t="s">
        <v>259</v>
      </c>
      <c r="C58" s="228"/>
    </row>
    <row r="59" spans="1:3" s="326" customFormat="1" ht="12" customHeight="1">
      <c r="A59" s="12" t="s">
        <v>134</v>
      </c>
      <c r="B59" s="328" t="s">
        <v>384</v>
      </c>
      <c r="C59" s="228"/>
    </row>
    <row r="60" spans="1:3" s="326" customFormat="1" ht="12" customHeight="1">
      <c r="A60" s="12" t="s">
        <v>179</v>
      </c>
      <c r="B60" s="328" t="s">
        <v>260</v>
      </c>
      <c r="C60" s="228">
        <v>90</v>
      </c>
    </row>
    <row r="61" spans="1:3" s="326" customFormat="1" ht="12" customHeight="1" thickBot="1">
      <c r="A61" s="14" t="s">
        <v>258</v>
      </c>
      <c r="B61" s="220" t="s">
        <v>261</v>
      </c>
      <c r="C61" s="228"/>
    </row>
    <row r="62" spans="1:3" s="326" customFormat="1" ht="12" customHeight="1" thickBot="1">
      <c r="A62" s="392" t="s">
        <v>437</v>
      </c>
      <c r="B62" s="19" t="s">
        <v>262</v>
      </c>
      <c r="C62" s="229">
        <f>C5+C12+C19+C26+C34+C46+C52+C57</f>
        <v>306863</v>
      </c>
    </row>
    <row r="63" spans="1:3" s="326" customFormat="1" ht="12" customHeight="1" thickBot="1">
      <c r="A63" s="372" t="s">
        <v>263</v>
      </c>
      <c r="B63" s="218" t="s">
        <v>264</v>
      </c>
      <c r="C63" s="223">
        <f>SUM(C64:C66)</f>
        <v>0</v>
      </c>
    </row>
    <row r="64" spans="1:3" s="326" customFormat="1" ht="12" customHeight="1">
      <c r="A64" s="13" t="s">
        <v>295</v>
      </c>
      <c r="B64" s="327" t="s">
        <v>265</v>
      </c>
      <c r="C64" s="228"/>
    </row>
    <row r="65" spans="1:3" s="326" customFormat="1" ht="12" customHeight="1">
      <c r="A65" s="12" t="s">
        <v>304</v>
      </c>
      <c r="B65" s="328" t="s">
        <v>266</v>
      </c>
      <c r="C65" s="228"/>
    </row>
    <row r="66" spans="1:3" s="326" customFormat="1" ht="12" customHeight="1" thickBot="1">
      <c r="A66" s="14" t="s">
        <v>305</v>
      </c>
      <c r="B66" s="386" t="s">
        <v>422</v>
      </c>
      <c r="C66" s="228"/>
    </row>
    <row r="67" spans="1:3" s="326" customFormat="1" ht="12" customHeight="1" thickBot="1">
      <c r="A67" s="372" t="s">
        <v>268</v>
      </c>
      <c r="B67" s="218" t="s">
        <v>269</v>
      </c>
      <c r="C67" s="223">
        <f>SUM(C68:C71)</f>
        <v>0</v>
      </c>
    </row>
    <row r="68" spans="1:3" s="326" customFormat="1" ht="12" customHeight="1">
      <c r="A68" s="13" t="s">
        <v>110</v>
      </c>
      <c r="B68" s="327" t="s">
        <v>270</v>
      </c>
      <c r="C68" s="228"/>
    </row>
    <row r="69" spans="1:3" s="326" customFormat="1" ht="12" customHeight="1">
      <c r="A69" s="12" t="s">
        <v>111</v>
      </c>
      <c r="B69" s="328" t="s">
        <v>271</v>
      </c>
      <c r="C69" s="228"/>
    </row>
    <row r="70" spans="1:3" s="326" customFormat="1" ht="12" customHeight="1">
      <c r="A70" s="12" t="s">
        <v>296</v>
      </c>
      <c r="B70" s="328" t="s">
        <v>272</v>
      </c>
      <c r="C70" s="228"/>
    </row>
    <row r="71" spans="1:3" s="326" customFormat="1" ht="12" customHeight="1" thickBot="1">
      <c r="A71" s="14" t="s">
        <v>297</v>
      </c>
      <c r="B71" s="220" t="s">
        <v>273</v>
      </c>
      <c r="C71" s="228"/>
    </row>
    <row r="72" spans="1:3" s="326" customFormat="1" ht="12" customHeight="1" thickBot="1">
      <c r="A72" s="372" t="s">
        <v>274</v>
      </c>
      <c r="B72" s="218" t="s">
        <v>275</v>
      </c>
      <c r="C72" s="223">
        <f>SUM(C73:C74)</f>
        <v>0</v>
      </c>
    </row>
    <row r="73" spans="1:3" s="326" customFormat="1" ht="12" customHeight="1">
      <c r="A73" s="13" t="s">
        <v>298</v>
      </c>
      <c r="B73" s="327" t="s">
        <v>276</v>
      </c>
      <c r="C73" s="228"/>
    </row>
    <row r="74" spans="1:3" s="326" customFormat="1" ht="12" customHeight="1" thickBot="1">
      <c r="A74" s="14" t="s">
        <v>299</v>
      </c>
      <c r="B74" s="220" t="s">
        <v>277</v>
      </c>
      <c r="C74" s="228"/>
    </row>
    <row r="75" spans="1:3" s="326" customFormat="1" ht="12" customHeight="1" thickBot="1">
      <c r="A75" s="372" t="s">
        <v>278</v>
      </c>
      <c r="B75" s="218" t="s">
        <v>279</v>
      </c>
      <c r="C75" s="223">
        <f>SUM(C76:C78)</f>
        <v>70363</v>
      </c>
    </row>
    <row r="76" spans="1:3" s="326" customFormat="1" ht="12" customHeight="1">
      <c r="A76" s="13" t="s">
        <v>300</v>
      </c>
      <c r="B76" s="327" t="s">
        <v>280</v>
      </c>
      <c r="C76" s="228"/>
    </row>
    <row r="77" spans="1:3" s="326" customFormat="1" ht="12" customHeight="1">
      <c r="A77" s="12" t="s">
        <v>301</v>
      </c>
      <c r="B77" s="328" t="s">
        <v>281</v>
      </c>
      <c r="C77" s="228"/>
    </row>
    <row r="78" spans="1:3" s="326" customFormat="1" ht="12" customHeight="1" thickBot="1">
      <c r="A78" s="14" t="s">
        <v>302</v>
      </c>
      <c r="B78" s="220" t="s">
        <v>282</v>
      </c>
      <c r="C78" s="228">
        <v>70363</v>
      </c>
    </row>
    <row r="79" spans="1:3" s="326" customFormat="1" ht="12" customHeight="1" thickBot="1">
      <c r="A79" s="372" t="s">
        <v>283</v>
      </c>
      <c r="B79" s="218" t="s">
        <v>303</v>
      </c>
      <c r="C79" s="223">
        <f>SUM(C80:C83)</f>
        <v>0</v>
      </c>
    </row>
    <row r="80" spans="1:3" s="326" customFormat="1" ht="12" customHeight="1">
      <c r="A80" s="331" t="s">
        <v>284</v>
      </c>
      <c r="B80" s="327" t="s">
        <v>285</v>
      </c>
      <c r="C80" s="228"/>
    </row>
    <row r="81" spans="1:3" s="326" customFormat="1" ht="12" customHeight="1">
      <c r="A81" s="332" t="s">
        <v>286</v>
      </c>
      <c r="B81" s="328" t="s">
        <v>287</v>
      </c>
      <c r="C81" s="228"/>
    </row>
    <row r="82" spans="1:3" s="326" customFormat="1" ht="12" customHeight="1">
      <c r="A82" s="332" t="s">
        <v>288</v>
      </c>
      <c r="B82" s="328" t="s">
        <v>289</v>
      </c>
      <c r="C82" s="228"/>
    </row>
    <row r="83" spans="1:3" s="326" customFormat="1" ht="12" customHeight="1" thickBot="1">
      <c r="A83" s="333" t="s">
        <v>290</v>
      </c>
      <c r="B83" s="220" t="s">
        <v>291</v>
      </c>
      <c r="C83" s="228"/>
    </row>
    <row r="84" spans="1:3" s="326" customFormat="1" ht="12" customHeight="1" thickBot="1">
      <c r="A84" s="372" t="s">
        <v>292</v>
      </c>
      <c r="B84" s="218" t="s">
        <v>436</v>
      </c>
      <c r="C84" s="371"/>
    </row>
    <row r="85" spans="1:3" s="326" customFormat="1" ht="13.5" customHeight="1" thickBot="1">
      <c r="A85" s="372" t="s">
        <v>294</v>
      </c>
      <c r="B85" s="218" t="s">
        <v>293</v>
      </c>
      <c r="C85" s="371"/>
    </row>
    <row r="86" spans="1:3" s="326" customFormat="1" ht="15.75" customHeight="1" thickBot="1">
      <c r="A86" s="372" t="s">
        <v>306</v>
      </c>
      <c r="B86" s="334" t="s">
        <v>439</v>
      </c>
      <c r="C86" s="229">
        <f>+C63+C67+C72+C75+C79+C85+C84</f>
        <v>70363</v>
      </c>
    </row>
    <row r="87" spans="1:3" s="326" customFormat="1" ht="16.5" customHeight="1" thickBot="1">
      <c r="A87" s="373" t="s">
        <v>438</v>
      </c>
      <c r="B87" s="335" t="s">
        <v>440</v>
      </c>
      <c r="C87" s="229">
        <f>+C62+C86</f>
        <v>377226</v>
      </c>
    </row>
    <row r="88" spans="1:3" s="326" customFormat="1" ht="83.25" customHeight="1">
      <c r="A88" s="3"/>
      <c r="B88" s="4"/>
      <c r="C88" s="230"/>
    </row>
    <row r="89" spans="1:3" ht="16.5" customHeight="1">
      <c r="A89" s="397" t="s">
        <v>37</v>
      </c>
      <c r="B89" s="397"/>
      <c r="C89" s="397"/>
    </row>
    <row r="90" spans="1:3" s="336" customFormat="1" ht="16.5" customHeight="1" thickBot="1">
      <c r="A90" s="399" t="s">
        <v>114</v>
      </c>
      <c r="B90" s="399"/>
      <c r="C90" s="90" t="s">
        <v>178</v>
      </c>
    </row>
    <row r="91" spans="1:3" ht="37.5" customHeight="1" thickBot="1">
      <c r="A91" s="21" t="s">
        <v>60</v>
      </c>
      <c r="B91" s="22" t="s">
        <v>38</v>
      </c>
      <c r="C91" s="30" t="str">
        <f>+C3</f>
        <v>2015. évi előirányzat</v>
      </c>
    </row>
    <row r="92" spans="1:3" s="325" customFormat="1" ht="12" customHeight="1" thickBot="1">
      <c r="A92" s="27" t="s">
        <v>454</v>
      </c>
      <c r="B92" s="28" t="s">
        <v>455</v>
      </c>
      <c r="C92" s="29" t="s">
        <v>456</v>
      </c>
    </row>
    <row r="93" spans="1:3" ht="12" customHeight="1" thickBot="1">
      <c r="A93" s="20" t="s">
        <v>9</v>
      </c>
      <c r="B93" s="26" t="s">
        <v>398</v>
      </c>
      <c r="C93" s="222">
        <f>C94+C95+C96+C97+C98+C111</f>
        <v>277480</v>
      </c>
    </row>
    <row r="94" spans="1:3" ht="12" customHeight="1">
      <c r="A94" s="15" t="s">
        <v>72</v>
      </c>
      <c r="B94" s="8" t="s">
        <v>39</v>
      </c>
      <c r="C94" s="224">
        <v>136151</v>
      </c>
    </row>
    <row r="95" spans="1:3" ht="12" customHeight="1">
      <c r="A95" s="12" t="s">
        <v>73</v>
      </c>
      <c r="B95" s="6" t="s">
        <v>135</v>
      </c>
      <c r="C95" s="225">
        <v>31194</v>
      </c>
    </row>
    <row r="96" spans="1:3" ht="12" customHeight="1">
      <c r="A96" s="12" t="s">
        <v>74</v>
      </c>
      <c r="B96" s="6" t="s">
        <v>101</v>
      </c>
      <c r="C96" s="227">
        <v>89328</v>
      </c>
    </row>
    <row r="97" spans="1:3" ht="12" customHeight="1">
      <c r="A97" s="12" t="s">
        <v>75</v>
      </c>
      <c r="B97" s="9" t="s">
        <v>136</v>
      </c>
      <c r="C97" s="227">
        <v>16297</v>
      </c>
    </row>
    <row r="98" spans="1:3" ht="12" customHeight="1">
      <c r="A98" s="12" t="s">
        <v>83</v>
      </c>
      <c r="B98" s="17" t="s">
        <v>137</v>
      </c>
      <c r="C98" s="227">
        <v>4110</v>
      </c>
    </row>
    <row r="99" spans="1:3" ht="12" customHeight="1">
      <c r="A99" s="12" t="s">
        <v>76</v>
      </c>
      <c r="B99" s="6" t="s">
        <v>403</v>
      </c>
      <c r="C99" s="227"/>
    </row>
    <row r="100" spans="1:3" ht="12" customHeight="1">
      <c r="A100" s="12" t="s">
        <v>77</v>
      </c>
      <c r="B100" s="94" t="s">
        <v>402</v>
      </c>
      <c r="C100" s="227"/>
    </row>
    <row r="101" spans="1:3" ht="12" customHeight="1">
      <c r="A101" s="12" t="s">
        <v>84</v>
      </c>
      <c r="B101" s="94" t="s">
        <v>401</v>
      </c>
      <c r="C101" s="227"/>
    </row>
    <row r="102" spans="1:3" ht="12" customHeight="1">
      <c r="A102" s="12" t="s">
        <v>85</v>
      </c>
      <c r="B102" s="92" t="s">
        <v>309</v>
      </c>
      <c r="C102" s="227"/>
    </row>
    <row r="103" spans="1:3" ht="12" customHeight="1">
      <c r="A103" s="12" t="s">
        <v>86</v>
      </c>
      <c r="B103" s="93" t="s">
        <v>310</v>
      </c>
      <c r="C103" s="227"/>
    </row>
    <row r="104" spans="1:3" ht="12" customHeight="1">
      <c r="A104" s="12" t="s">
        <v>87</v>
      </c>
      <c r="B104" s="93" t="s">
        <v>311</v>
      </c>
      <c r="C104" s="227"/>
    </row>
    <row r="105" spans="1:3" ht="12" customHeight="1">
      <c r="A105" s="12" t="s">
        <v>89</v>
      </c>
      <c r="B105" s="92" t="s">
        <v>312</v>
      </c>
      <c r="C105" s="227">
        <v>500</v>
      </c>
    </row>
    <row r="106" spans="1:3" ht="12" customHeight="1">
      <c r="A106" s="12" t="s">
        <v>138</v>
      </c>
      <c r="B106" s="92" t="s">
        <v>313</v>
      </c>
      <c r="C106" s="227"/>
    </row>
    <row r="107" spans="1:3" ht="12" customHeight="1">
      <c r="A107" s="12" t="s">
        <v>307</v>
      </c>
      <c r="B107" s="93" t="s">
        <v>314</v>
      </c>
      <c r="C107" s="227"/>
    </row>
    <row r="108" spans="1:3" ht="12" customHeight="1">
      <c r="A108" s="11" t="s">
        <v>308</v>
      </c>
      <c r="B108" s="94" t="s">
        <v>315</v>
      </c>
      <c r="C108" s="227"/>
    </row>
    <row r="109" spans="1:3" ht="12" customHeight="1">
      <c r="A109" s="12" t="s">
        <v>399</v>
      </c>
      <c r="B109" s="94" t="s">
        <v>316</v>
      </c>
      <c r="C109" s="227"/>
    </row>
    <row r="110" spans="1:3" ht="12" customHeight="1">
      <c r="A110" s="14" t="s">
        <v>400</v>
      </c>
      <c r="B110" s="94" t="s">
        <v>317</v>
      </c>
      <c r="C110" s="227">
        <v>3610</v>
      </c>
    </row>
    <row r="111" spans="1:3" ht="12" customHeight="1">
      <c r="A111" s="12" t="s">
        <v>404</v>
      </c>
      <c r="B111" s="9" t="s">
        <v>40</v>
      </c>
      <c r="C111" s="225">
        <v>400</v>
      </c>
    </row>
    <row r="112" spans="1:3" ht="12" customHeight="1">
      <c r="A112" s="12" t="s">
        <v>405</v>
      </c>
      <c r="B112" s="6" t="s">
        <v>407</v>
      </c>
      <c r="C112" s="225">
        <v>400</v>
      </c>
    </row>
    <row r="113" spans="1:3" ht="12" customHeight="1" thickBot="1">
      <c r="A113" s="16" t="s">
        <v>406</v>
      </c>
      <c r="B113" s="390" t="s">
        <v>408</v>
      </c>
      <c r="C113" s="231"/>
    </row>
    <row r="114" spans="1:3" ht="12" customHeight="1" thickBot="1">
      <c r="A114" s="387" t="s">
        <v>10</v>
      </c>
      <c r="B114" s="388" t="s">
        <v>318</v>
      </c>
      <c r="C114" s="389">
        <f>+C115+C117+C119</f>
        <v>99746</v>
      </c>
    </row>
    <row r="115" spans="1:3" ht="12" customHeight="1">
      <c r="A115" s="13" t="s">
        <v>78</v>
      </c>
      <c r="B115" s="6" t="s">
        <v>177</v>
      </c>
      <c r="C115" s="226">
        <v>88528</v>
      </c>
    </row>
    <row r="116" spans="1:3" ht="12" customHeight="1">
      <c r="A116" s="13" t="s">
        <v>79</v>
      </c>
      <c r="B116" s="10" t="s">
        <v>322</v>
      </c>
      <c r="C116" s="226">
        <v>20593</v>
      </c>
    </row>
    <row r="117" spans="1:3" ht="12" customHeight="1">
      <c r="A117" s="13" t="s">
        <v>80</v>
      </c>
      <c r="B117" s="10" t="s">
        <v>139</v>
      </c>
      <c r="C117" s="225">
        <v>11218</v>
      </c>
    </row>
    <row r="118" spans="1:3" ht="12" customHeight="1">
      <c r="A118" s="13" t="s">
        <v>81</v>
      </c>
      <c r="B118" s="10" t="s">
        <v>323</v>
      </c>
      <c r="C118" s="216"/>
    </row>
    <row r="119" spans="1:3" ht="12" customHeight="1">
      <c r="A119" s="13" t="s">
        <v>82</v>
      </c>
      <c r="B119" s="220" t="s">
        <v>180</v>
      </c>
      <c r="C119" s="216"/>
    </row>
    <row r="120" spans="1:3" ht="12" customHeight="1">
      <c r="A120" s="13" t="s">
        <v>88</v>
      </c>
      <c r="B120" s="219" t="s">
        <v>385</v>
      </c>
      <c r="C120" s="216"/>
    </row>
    <row r="121" spans="1:3" ht="12" customHeight="1">
      <c r="A121" s="13" t="s">
        <v>90</v>
      </c>
      <c r="B121" s="323" t="s">
        <v>328</v>
      </c>
      <c r="C121" s="216"/>
    </row>
    <row r="122" spans="1:3" ht="15.75">
      <c r="A122" s="13" t="s">
        <v>140</v>
      </c>
      <c r="B122" s="93" t="s">
        <v>311</v>
      </c>
      <c r="C122" s="216"/>
    </row>
    <row r="123" spans="1:3" ht="12" customHeight="1">
      <c r="A123" s="13" t="s">
        <v>141</v>
      </c>
      <c r="B123" s="93" t="s">
        <v>327</v>
      </c>
      <c r="C123" s="216"/>
    </row>
    <row r="124" spans="1:3" ht="12" customHeight="1">
      <c r="A124" s="13" t="s">
        <v>142</v>
      </c>
      <c r="B124" s="93" t="s">
        <v>326</v>
      </c>
      <c r="C124" s="216"/>
    </row>
    <row r="125" spans="1:3" ht="12" customHeight="1">
      <c r="A125" s="13" t="s">
        <v>319</v>
      </c>
      <c r="B125" s="93" t="s">
        <v>314</v>
      </c>
      <c r="C125" s="216"/>
    </row>
    <row r="126" spans="1:3" ht="12" customHeight="1">
      <c r="A126" s="13" t="s">
        <v>320</v>
      </c>
      <c r="B126" s="93" t="s">
        <v>325</v>
      </c>
      <c r="C126" s="216"/>
    </row>
    <row r="127" spans="1:3" ht="16.5" thickBot="1">
      <c r="A127" s="11" t="s">
        <v>321</v>
      </c>
      <c r="B127" s="93" t="s">
        <v>324</v>
      </c>
      <c r="C127" s="217"/>
    </row>
    <row r="128" spans="1:3" ht="12" customHeight="1" thickBot="1">
      <c r="A128" s="18" t="s">
        <v>11</v>
      </c>
      <c r="B128" s="79" t="s">
        <v>409</v>
      </c>
      <c r="C128" s="223">
        <f>+C93+C114</f>
        <v>377226</v>
      </c>
    </row>
    <row r="129" spans="1:3" ht="12" customHeight="1" thickBot="1">
      <c r="A129" s="18" t="s">
        <v>12</v>
      </c>
      <c r="B129" s="79" t="s">
        <v>410</v>
      </c>
      <c r="C129" s="223">
        <f>+C130+C131+C132</f>
        <v>0</v>
      </c>
    </row>
    <row r="130" spans="1:3" ht="12" customHeight="1">
      <c r="A130" s="13" t="s">
        <v>219</v>
      </c>
      <c r="B130" s="10" t="s">
        <v>417</v>
      </c>
      <c r="C130" s="216"/>
    </row>
    <row r="131" spans="1:3" ht="12" customHeight="1">
      <c r="A131" s="13" t="s">
        <v>222</v>
      </c>
      <c r="B131" s="10" t="s">
        <v>418</v>
      </c>
      <c r="C131" s="216"/>
    </row>
    <row r="132" spans="1:3" ht="12" customHeight="1" thickBot="1">
      <c r="A132" s="11" t="s">
        <v>223</v>
      </c>
      <c r="B132" s="10" t="s">
        <v>419</v>
      </c>
      <c r="C132" s="216"/>
    </row>
    <row r="133" spans="1:3" ht="12" customHeight="1" thickBot="1">
      <c r="A133" s="18" t="s">
        <v>13</v>
      </c>
      <c r="B133" s="79" t="s">
        <v>411</v>
      </c>
      <c r="C133" s="223">
        <f>SUM(C134:C139)</f>
        <v>0</v>
      </c>
    </row>
    <row r="134" spans="1:3" ht="12" customHeight="1">
      <c r="A134" s="13" t="s">
        <v>65</v>
      </c>
      <c r="B134" s="7" t="s">
        <v>420</v>
      </c>
      <c r="C134" s="216"/>
    </row>
    <row r="135" spans="1:3" ht="12" customHeight="1">
      <c r="A135" s="13" t="s">
        <v>66</v>
      </c>
      <c r="B135" s="7" t="s">
        <v>412</v>
      </c>
      <c r="C135" s="216"/>
    </row>
    <row r="136" spans="1:3" ht="12" customHeight="1">
      <c r="A136" s="13" t="s">
        <v>67</v>
      </c>
      <c r="B136" s="7" t="s">
        <v>413</v>
      </c>
      <c r="C136" s="216"/>
    </row>
    <row r="137" spans="1:3" ht="12" customHeight="1">
      <c r="A137" s="13" t="s">
        <v>127</v>
      </c>
      <c r="B137" s="7" t="s">
        <v>414</v>
      </c>
      <c r="C137" s="216"/>
    </row>
    <row r="138" spans="1:3" ht="12" customHeight="1">
      <c r="A138" s="13" t="s">
        <v>128</v>
      </c>
      <c r="B138" s="7" t="s">
        <v>415</v>
      </c>
      <c r="C138" s="216"/>
    </row>
    <row r="139" spans="1:3" ht="12" customHeight="1" thickBot="1">
      <c r="A139" s="11" t="s">
        <v>129</v>
      </c>
      <c r="B139" s="7" t="s">
        <v>416</v>
      </c>
      <c r="C139" s="216"/>
    </row>
    <row r="140" spans="1:3" ht="12" customHeight="1" thickBot="1">
      <c r="A140" s="18" t="s">
        <v>14</v>
      </c>
      <c r="B140" s="79" t="s">
        <v>424</v>
      </c>
      <c r="C140" s="229">
        <f>+C141+C142+C143+C144</f>
        <v>0</v>
      </c>
    </row>
    <row r="141" spans="1:3" ht="12" customHeight="1">
      <c r="A141" s="13" t="s">
        <v>68</v>
      </c>
      <c r="B141" s="7" t="s">
        <v>329</v>
      </c>
      <c r="C141" s="216"/>
    </row>
    <row r="142" spans="1:3" ht="12" customHeight="1">
      <c r="A142" s="13" t="s">
        <v>69</v>
      </c>
      <c r="B142" s="7" t="s">
        <v>330</v>
      </c>
      <c r="C142" s="216"/>
    </row>
    <row r="143" spans="1:3" ht="12" customHeight="1">
      <c r="A143" s="13" t="s">
        <v>243</v>
      </c>
      <c r="B143" s="7" t="s">
        <v>425</v>
      </c>
      <c r="C143" s="216"/>
    </row>
    <row r="144" spans="1:3" ht="12" customHeight="1" thickBot="1">
      <c r="A144" s="11" t="s">
        <v>244</v>
      </c>
      <c r="B144" s="5" t="s">
        <v>349</v>
      </c>
      <c r="C144" s="216"/>
    </row>
    <row r="145" spans="1:3" ht="12" customHeight="1" thickBot="1">
      <c r="A145" s="18" t="s">
        <v>15</v>
      </c>
      <c r="B145" s="79" t="s">
        <v>426</v>
      </c>
      <c r="C145" s="232">
        <f>SUM(C146:C150)</f>
        <v>0</v>
      </c>
    </row>
    <row r="146" spans="1:3" ht="12" customHeight="1">
      <c r="A146" s="13" t="s">
        <v>70</v>
      </c>
      <c r="B146" s="7" t="s">
        <v>421</v>
      </c>
      <c r="C146" s="216"/>
    </row>
    <row r="147" spans="1:3" ht="12" customHeight="1">
      <c r="A147" s="13" t="s">
        <v>71</v>
      </c>
      <c r="B147" s="7" t="s">
        <v>428</v>
      </c>
      <c r="C147" s="216"/>
    </row>
    <row r="148" spans="1:3" ht="12" customHeight="1">
      <c r="A148" s="13" t="s">
        <v>255</v>
      </c>
      <c r="B148" s="7" t="s">
        <v>423</v>
      </c>
      <c r="C148" s="216"/>
    </row>
    <row r="149" spans="1:3" ht="12" customHeight="1">
      <c r="A149" s="13" t="s">
        <v>256</v>
      </c>
      <c r="B149" s="7" t="s">
        <v>429</v>
      </c>
      <c r="C149" s="216"/>
    </row>
    <row r="150" spans="1:3" ht="12" customHeight="1" thickBot="1">
      <c r="A150" s="13" t="s">
        <v>427</v>
      </c>
      <c r="B150" s="7" t="s">
        <v>430</v>
      </c>
      <c r="C150" s="216"/>
    </row>
    <row r="151" spans="1:3" ht="12" customHeight="1" thickBot="1">
      <c r="A151" s="18" t="s">
        <v>16</v>
      </c>
      <c r="B151" s="79" t="s">
        <v>431</v>
      </c>
      <c r="C151" s="391"/>
    </row>
    <row r="152" spans="1:3" ht="12" customHeight="1" thickBot="1">
      <c r="A152" s="18" t="s">
        <v>17</v>
      </c>
      <c r="B152" s="79" t="s">
        <v>432</v>
      </c>
      <c r="C152" s="391"/>
    </row>
    <row r="153" spans="1:9" ht="15" customHeight="1" thickBot="1">
      <c r="A153" s="18" t="s">
        <v>18</v>
      </c>
      <c r="B153" s="79" t="s">
        <v>434</v>
      </c>
      <c r="C153" s="337">
        <f>+C129+C133+C140+C145+C151+C152</f>
        <v>0</v>
      </c>
      <c r="F153" s="338"/>
      <c r="G153" s="339"/>
      <c r="H153" s="339"/>
      <c r="I153" s="339"/>
    </row>
    <row r="154" spans="1:3" s="326" customFormat="1" ht="12.75" customHeight="1" thickBot="1">
      <c r="A154" s="221" t="s">
        <v>19</v>
      </c>
      <c r="B154" s="301" t="s">
        <v>433</v>
      </c>
      <c r="C154" s="337">
        <f>+C128+C153</f>
        <v>377226</v>
      </c>
    </row>
    <row r="155" ht="7.5" customHeight="1"/>
    <row r="156" spans="1:3" ht="15.75">
      <c r="A156" s="400" t="s">
        <v>331</v>
      </c>
      <c r="B156" s="400"/>
      <c r="C156" s="400"/>
    </row>
    <row r="157" spans="1:3" ht="15" customHeight="1" thickBot="1">
      <c r="A157" s="398" t="s">
        <v>115</v>
      </c>
      <c r="B157" s="398"/>
      <c r="C157" s="233" t="s">
        <v>178</v>
      </c>
    </row>
    <row r="158" spans="1:4" ht="13.5" customHeight="1" thickBot="1">
      <c r="A158" s="18">
        <v>1</v>
      </c>
      <c r="B158" s="25" t="s">
        <v>435</v>
      </c>
      <c r="C158" s="223">
        <f>+C62-C128</f>
        <v>-70363</v>
      </c>
      <c r="D158" s="340"/>
    </row>
    <row r="159" spans="1:3" ht="27.75" customHeight="1" thickBot="1">
      <c r="A159" s="18" t="s">
        <v>10</v>
      </c>
      <c r="B159" s="25" t="s">
        <v>441</v>
      </c>
      <c r="C159" s="223">
        <f>+C86-C153</f>
        <v>70363</v>
      </c>
    </row>
  </sheetData>
  <sheetProtection/>
  <mergeCells count="6">
    <mergeCell ref="A1:C1"/>
    <mergeCell ref="A2:B2"/>
    <mergeCell ref="A90:B90"/>
    <mergeCell ref="A156:C156"/>
    <mergeCell ref="A157:B157"/>
    <mergeCell ref="A89:C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Tiszaszőlős Községi Önkormányzat
2015. ÉVI KÖLTSÉGVETÉSÉNEK ÖSSZEVONT MÉRLEGE&amp;10
&amp;R&amp;"Times New Roman CE,Félkövér dőlt"&amp;11 1.1. melléklet a ........./2015. (.......)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zoomScalePageLayoutView="0" workbookViewId="0" topLeftCell="A1">
      <selection activeCell="B9" sqref="B9"/>
    </sheetView>
  </sheetViews>
  <sheetFormatPr defaultColWidth="9.00390625" defaultRowHeight="12.75"/>
  <cols>
    <col min="1" max="1" width="13.875" style="194" customWidth="1"/>
    <col min="2" max="2" width="79.125" style="195" customWidth="1"/>
    <col min="3" max="3" width="25.00390625" style="195" customWidth="1"/>
    <col min="4" max="16384" width="9.375" style="195" customWidth="1"/>
  </cols>
  <sheetData>
    <row r="1" spans="1:3" s="174" customFormat="1" ht="21" customHeight="1" thickBot="1">
      <c r="A1" s="173"/>
      <c r="B1" s="175"/>
      <c r="C1" s="364" t="str">
        <f>+CONCATENATE("9.2.1. melléklet a ……/",LEFT(ÖSSZEFÜGGÉSEK!A5,4),". (….) önkormányzati rendelethez")</f>
        <v>9.2.1. melléklet a ……/2015. (….) önkormányzati rendelethez</v>
      </c>
    </row>
    <row r="2" spans="1:3" s="365" customFormat="1" ht="25.5" customHeight="1">
      <c r="A2" s="317" t="s">
        <v>155</v>
      </c>
      <c r="B2" s="284" t="s">
        <v>501</v>
      </c>
      <c r="C2" s="298" t="s">
        <v>50</v>
      </c>
    </row>
    <row r="3" spans="1:3" s="365" customFormat="1" ht="24.75" thickBot="1">
      <c r="A3" s="358" t="s">
        <v>154</v>
      </c>
      <c r="B3" s="285" t="s">
        <v>376</v>
      </c>
      <c r="C3" s="299" t="s">
        <v>50</v>
      </c>
    </row>
    <row r="4" spans="1:3" s="366" customFormat="1" ht="15.75" customHeight="1" thickBot="1">
      <c r="A4" s="177"/>
      <c r="B4" s="177"/>
      <c r="C4" s="178" t="s">
        <v>44</v>
      </c>
    </row>
    <row r="5" spans="1:3" ht="13.5" thickBot="1">
      <c r="A5" s="318" t="s">
        <v>156</v>
      </c>
      <c r="B5" s="179" t="s">
        <v>45</v>
      </c>
      <c r="C5" s="180" t="s">
        <v>46</v>
      </c>
    </row>
    <row r="6" spans="1:3" s="367" customFormat="1" ht="12.75" customHeight="1" thickBot="1">
      <c r="A6" s="152" t="s">
        <v>454</v>
      </c>
      <c r="B6" s="153" t="s">
        <v>455</v>
      </c>
      <c r="C6" s="154" t="s">
        <v>456</v>
      </c>
    </row>
    <row r="7" spans="1:3" s="367" customFormat="1" ht="15.75" customHeight="1" thickBot="1">
      <c r="A7" s="181"/>
      <c r="B7" s="182" t="s">
        <v>47</v>
      </c>
      <c r="C7" s="183"/>
    </row>
    <row r="8" spans="1:3" s="300" customFormat="1" ht="12" customHeight="1" thickBot="1">
      <c r="A8" s="152" t="s">
        <v>9</v>
      </c>
      <c r="B8" s="184" t="s">
        <v>480</v>
      </c>
      <c r="C8" s="243">
        <f>SUM(C9:C19)</f>
        <v>0</v>
      </c>
    </row>
    <row r="9" spans="1:3" s="300" customFormat="1" ht="12" customHeight="1">
      <c r="A9" s="359" t="s">
        <v>72</v>
      </c>
      <c r="B9" s="8" t="s">
        <v>232</v>
      </c>
      <c r="C9" s="289"/>
    </row>
    <row r="10" spans="1:3" s="300" customFormat="1" ht="12" customHeight="1">
      <c r="A10" s="360" t="s">
        <v>73</v>
      </c>
      <c r="B10" s="6" t="s">
        <v>233</v>
      </c>
      <c r="C10" s="241"/>
    </row>
    <row r="11" spans="1:3" s="300" customFormat="1" ht="12" customHeight="1">
      <c r="A11" s="360" t="s">
        <v>74</v>
      </c>
      <c r="B11" s="6" t="s">
        <v>234</v>
      </c>
      <c r="C11" s="241"/>
    </row>
    <row r="12" spans="1:3" s="300" customFormat="1" ht="12" customHeight="1">
      <c r="A12" s="360" t="s">
        <v>75</v>
      </c>
      <c r="B12" s="6" t="s">
        <v>235</v>
      </c>
      <c r="C12" s="241"/>
    </row>
    <row r="13" spans="1:3" s="300" customFormat="1" ht="12" customHeight="1">
      <c r="A13" s="360" t="s">
        <v>109</v>
      </c>
      <c r="B13" s="6" t="s">
        <v>236</v>
      </c>
      <c r="C13" s="241"/>
    </row>
    <row r="14" spans="1:3" s="300" customFormat="1" ht="12" customHeight="1">
      <c r="A14" s="360" t="s">
        <v>76</v>
      </c>
      <c r="B14" s="6" t="s">
        <v>358</v>
      </c>
      <c r="C14" s="241"/>
    </row>
    <row r="15" spans="1:3" s="300" customFormat="1" ht="12" customHeight="1">
      <c r="A15" s="360" t="s">
        <v>77</v>
      </c>
      <c r="B15" s="5" t="s">
        <v>359</v>
      </c>
      <c r="C15" s="241"/>
    </row>
    <row r="16" spans="1:3" s="300" customFormat="1" ht="12" customHeight="1">
      <c r="A16" s="360" t="s">
        <v>84</v>
      </c>
      <c r="B16" s="6" t="s">
        <v>239</v>
      </c>
      <c r="C16" s="290"/>
    </row>
    <row r="17" spans="1:3" s="368" customFormat="1" ht="12" customHeight="1">
      <c r="A17" s="360" t="s">
        <v>85</v>
      </c>
      <c r="B17" s="6" t="s">
        <v>240</v>
      </c>
      <c r="C17" s="241"/>
    </row>
    <row r="18" spans="1:3" s="368" customFormat="1" ht="12" customHeight="1">
      <c r="A18" s="360" t="s">
        <v>86</v>
      </c>
      <c r="B18" s="6" t="s">
        <v>394</v>
      </c>
      <c r="C18" s="242"/>
    </row>
    <row r="19" spans="1:3" s="368" customFormat="1" ht="12" customHeight="1" thickBot="1">
      <c r="A19" s="360" t="s">
        <v>87</v>
      </c>
      <c r="B19" s="5" t="s">
        <v>241</v>
      </c>
      <c r="C19" s="242"/>
    </row>
    <row r="20" spans="1:3" s="300" customFormat="1" ht="12" customHeight="1" thickBot="1">
      <c r="A20" s="152" t="s">
        <v>10</v>
      </c>
      <c r="B20" s="184" t="s">
        <v>360</v>
      </c>
      <c r="C20" s="243">
        <f>SUM(C21:C23)</f>
        <v>0</v>
      </c>
    </row>
    <row r="21" spans="1:3" s="368" customFormat="1" ht="12" customHeight="1">
      <c r="A21" s="360" t="s">
        <v>78</v>
      </c>
      <c r="B21" s="7" t="s">
        <v>209</v>
      </c>
      <c r="C21" s="241"/>
    </row>
    <row r="22" spans="1:3" s="368" customFormat="1" ht="12" customHeight="1">
      <c r="A22" s="360" t="s">
        <v>79</v>
      </c>
      <c r="B22" s="6" t="s">
        <v>361</v>
      </c>
      <c r="C22" s="241"/>
    </row>
    <row r="23" spans="1:3" s="368" customFormat="1" ht="12" customHeight="1">
      <c r="A23" s="360" t="s">
        <v>80</v>
      </c>
      <c r="B23" s="6" t="s">
        <v>362</v>
      </c>
      <c r="C23" s="241"/>
    </row>
    <row r="24" spans="1:3" s="368" customFormat="1" ht="12" customHeight="1" thickBot="1">
      <c r="A24" s="360" t="s">
        <v>81</v>
      </c>
      <c r="B24" s="6" t="s">
        <v>481</v>
      </c>
      <c r="C24" s="241"/>
    </row>
    <row r="25" spans="1:3" s="368" customFormat="1" ht="12" customHeight="1" thickBot="1">
      <c r="A25" s="157" t="s">
        <v>11</v>
      </c>
      <c r="B25" s="79" t="s">
        <v>126</v>
      </c>
      <c r="C25" s="270"/>
    </row>
    <row r="26" spans="1:3" s="368" customFormat="1" ht="12" customHeight="1" thickBot="1">
      <c r="A26" s="157" t="s">
        <v>12</v>
      </c>
      <c r="B26" s="79" t="s">
        <v>482</v>
      </c>
      <c r="C26" s="243">
        <f>+C27+C28+C29</f>
        <v>0</v>
      </c>
    </row>
    <row r="27" spans="1:3" s="368" customFormat="1" ht="12" customHeight="1">
      <c r="A27" s="361" t="s">
        <v>219</v>
      </c>
      <c r="B27" s="362" t="s">
        <v>214</v>
      </c>
      <c r="C27" s="59"/>
    </row>
    <row r="28" spans="1:3" s="368" customFormat="1" ht="12" customHeight="1">
      <c r="A28" s="361" t="s">
        <v>222</v>
      </c>
      <c r="B28" s="362" t="s">
        <v>361</v>
      </c>
      <c r="C28" s="241"/>
    </row>
    <row r="29" spans="1:3" s="368" customFormat="1" ht="12" customHeight="1">
      <c r="A29" s="361" t="s">
        <v>223</v>
      </c>
      <c r="B29" s="363" t="s">
        <v>364</v>
      </c>
      <c r="C29" s="241"/>
    </row>
    <row r="30" spans="1:3" s="368" customFormat="1" ht="12" customHeight="1" thickBot="1">
      <c r="A30" s="360" t="s">
        <v>224</v>
      </c>
      <c r="B30" s="91" t="s">
        <v>483</v>
      </c>
      <c r="C30" s="62"/>
    </row>
    <row r="31" spans="1:3" s="368" customFormat="1" ht="12" customHeight="1" thickBot="1">
      <c r="A31" s="157" t="s">
        <v>13</v>
      </c>
      <c r="B31" s="79" t="s">
        <v>365</v>
      </c>
      <c r="C31" s="243">
        <f>+C32+C33+C34</f>
        <v>0</v>
      </c>
    </row>
    <row r="32" spans="1:3" s="368" customFormat="1" ht="12" customHeight="1">
      <c r="A32" s="361" t="s">
        <v>65</v>
      </c>
      <c r="B32" s="362" t="s">
        <v>246</v>
      </c>
      <c r="C32" s="59"/>
    </row>
    <row r="33" spans="1:3" s="368" customFormat="1" ht="12" customHeight="1">
      <c r="A33" s="361" t="s">
        <v>66</v>
      </c>
      <c r="B33" s="363" t="s">
        <v>247</v>
      </c>
      <c r="C33" s="244"/>
    </row>
    <row r="34" spans="1:3" s="368" customFormat="1" ht="12" customHeight="1" thickBot="1">
      <c r="A34" s="360" t="s">
        <v>67</v>
      </c>
      <c r="B34" s="91" t="s">
        <v>248</v>
      </c>
      <c r="C34" s="62"/>
    </row>
    <row r="35" spans="1:3" s="300" customFormat="1" ht="12" customHeight="1" thickBot="1">
      <c r="A35" s="157" t="s">
        <v>14</v>
      </c>
      <c r="B35" s="79" t="s">
        <v>334</v>
      </c>
      <c r="C35" s="270"/>
    </row>
    <row r="36" spans="1:3" s="300" customFormat="1" ht="12" customHeight="1" thickBot="1">
      <c r="A36" s="157" t="s">
        <v>15</v>
      </c>
      <c r="B36" s="79" t="s">
        <v>366</v>
      </c>
      <c r="C36" s="291"/>
    </row>
    <row r="37" spans="1:3" s="300" customFormat="1" ht="12" customHeight="1" thickBot="1">
      <c r="A37" s="152" t="s">
        <v>16</v>
      </c>
      <c r="B37" s="79" t="s">
        <v>367</v>
      </c>
      <c r="C37" s="292">
        <f>+C8+C20+C25+C26+C31+C35+C36</f>
        <v>0</v>
      </c>
    </row>
    <row r="38" spans="1:3" s="300" customFormat="1" ht="12" customHeight="1" thickBot="1">
      <c r="A38" s="185" t="s">
        <v>17</v>
      </c>
      <c r="B38" s="79" t="s">
        <v>368</v>
      </c>
      <c r="C38" s="292">
        <f>+C39+C40+C41</f>
        <v>0</v>
      </c>
    </row>
    <row r="39" spans="1:3" s="300" customFormat="1" ht="12" customHeight="1">
      <c r="A39" s="361" t="s">
        <v>369</v>
      </c>
      <c r="B39" s="362" t="s">
        <v>187</v>
      </c>
      <c r="C39" s="59"/>
    </row>
    <row r="40" spans="1:3" s="300" customFormat="1" ht="12" customHeight="1">
      <c r="A40" s="361" t="s">
        <v>370</v>
      </c>
      <c r="B40" s="363" t="s">
        <v>2</v>
      </c>
      <c r="C40" s="244"/>
    </row>
    <row r="41" spans="1:3" s="368" customFormat="1" ht="12" customHeight="1" thickBot="1">
      <c r="A41" s="360" t="s">
        <v>371</v>
      </c>
      <c r="B41" s="91" t="s">
        <v>372</v>
      </c>
      <c r="C41" s="62"/>
    </row>
    <row r="42" spans="1:3" s="368" customFormat="1" ht="15" customHeight="1" thickBot="1">
      <c r="A42" s="185" t="s">
        <v>18</v>
      </c>
      <c r="B42" s="186" t="s">
        <v>373</v>
      </c>
      <c r="C42" s="295">
        <f>+C37+C38</f>
        <v>0</v>
      </c>
    </row>
    <row r="43" spans="1:3" s="368" customFormat="1" ht="15" customHeight="1">
      <c r="A43" s="187"/>
      <c r="B43" s="188"/>
      <c r="C43" s="293"/>
    </row>
    <row r="44" spans="1:3" ht="13.5" thickBot="1">
      <c r="A44" s="189"/>
      <c r="B44" s="190"/>
      <c r="C44" s="294"/>
    </row>
    <row r="45" spans="1:3" s="367" customFormat="1" ht="16.5" customHeight="1" thickBot="1">
      <c r="A45" s="191"/>
      <c r="B45" s="192" t="s">
        <v>48</v>
      </c>
      <c r="C45" s="295"/>
    </row>
    <row r="46" spans="1:3" s="369" customFormat="1" ht="12" customHeight="1" thickBot="1">
      <c r="A46" s="157" t="s">
        <v>9</v>
      </c>
      <c r="B46" s="79" t="s">
        <v>374</v>
      </c>
      <c r="C46" s="243">
        <f>SUM(C47:C51)</f>
        <v>0</v>
      </c>
    </row>
    <row r="47" spans="1:3" ht="12" customHeight="1">
      <c r="A47" s="360" t="s">
        <v>72</v>
      </c>
      <c r="B47" s="7" t="s">
        <v>39</v>
      </c>
      <c r="C47" s="59"/>
    </row>
    <row r="48" spans="1:3" ht="12" customHeight="1">
      <c r="A48" s="360" t="s">
        <v>73</v>
      </c>
      <c r="B48" s="6" t="s">
        <v>135</v>
      </c>
      <c r="C48" s="61"/>
    </row>
    <row r="49" spans="1:3" ht="12" customHeight="1">
      <c r="A49" s="360" t="s">
        <v>74</v>
      </c>
      <c r="B49" s="6" t="s">
        <v>101</v>
      </c>
      <c r="C49" s="61"/>
    </row>
    <row r="50" spans="1:3" ht="12" customHeight="1">
      <c r="A50" s="360" t="s">
        <v>75</v>
      </c>
      <c r="B50" s="6" t="s">
        <v>136</v>
      </c>
      <c r="C50" s="61"/>
    </row>
    <row r="51" spans="1:3" ht="12" customHeight="1" thickBot="1">
      <c r="A51" s="360" t="s">
        <v>109</v>
      </c>
      <c r="B51" s="6" t="s">
        <v>137</v>
      </c>
      <c r="C51" s="61"/>
    </row>
    <row r="52" spans="1:3" ht="12" customHeight="1" thickBot="1">
      <c r="A52" s="157" t="s">
        <v>10</v>
      </c>
      <c r="B52" s="79" t="s">
        <v>375</v>
      </c>
      <c r="C52" s="243">
        <f>SUM(C53:C55)</f>
        <v>0</v>
      </c>
    </row>
    <row r="53" spans="1:3" s="369" customFormat="1" ht="12" customHeight="1">
      <c r="A53" s="360" t="s">
        <v>78</v>
      </c>
      <c r="B53" s="7" t="s">
        <v>177</v>
      </c>
      <c r="C53" s="59"/>
    </row>
    <row r="54" spans="1:3" ht="12" customHeight="1">
      <c r="A54" s="360" t="s">
        <v>79</v>
      </c>
      <c r="B54" s="6" t="s">
        <v>139</v>
      </c>
      <c r="C54" s="61"/>
    </row>
    <row r="55" spans="1:3" ht="12" customHeight="1">
      <c r="A55" s="360" t="s">
        <v>80</v>
      </c>
      <c r="B55" s="6" t="s">
        <v>49</v>
      </c>
      <c r="C55" s="61"/>
    </row>
    <row r="56" spans="1:3" ht="12" customHeight="1" thickBot="1">
      <c r="A56" s="360" t="s">
        <v>81</v>
      </c>
      <c r="B56" s="6" t="s">
        <v>484</v>
      </c>
      <c r="C56" s="61"/>
    </row>
    <row r="57" spans="1:3" ht="15" customHeight="1" thickBot="1">
      <c r="A57" s="157" t="s">
        <v>11</v>
      </c>
      <c r="B57" s="79" t="s">
        <v>5</v>
      </c>
      <c r="C57" s="270"/>
    </row>
    <row r="58" spans="1:3" ht="13.5" thickBot="1">
      <c r="A58" s="157" t="s">
        <v>12</v>
      </c>
      <c r="B58" s="193" t="s">
        <v>489</v>
      </c>
      <c r="C58" s="296">
        <f>+C46+C52+C57</f>
        <v>0</v>
      </c>
    </row>
    <row r="59" ht="15" customHeight="1" thickBot="1">
      <c r="C59" s="297"/>
    </row>
    <row r="60" spans="1:3" ht="14.25" customHeight="1" thickBot="1">
      <c r="A60" s="196" t="s">
        <v>479</v>
      </c>
      <c r="B60" s="197"/>
      <c r="C60" s="77"/>
    </row>
    <row r="61" spans="1:3" ht="13.5" thickBot="1">
      <c r="A61" s="196" t="s">
        <v>157</v>
      </c>
      <c r="B61" s="197"/>
      <c r="C61" s="7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zoomScalePageLayoutView="0" workbookViewId="0" topLeftCell="A46">
      <selection activeCell="C50" sqref="C50"/>
    </sheetView>
  </sheetViews>
  <sheetFormatPr defaultColWidth="9.00390625" defaultRowHeight="12.75"/>
  <cols>
    <col min="1" max="1" width="13.875" style="194" customWidth="1"/>
    <col min="2" max="2" width="79.125" style="195" customWidth="1"/>
    <col min="3" max="3" width="25.00390625" style="195" customWidth="1"/>
    <col min="4" max="16384" width="9.375" style="195" customWidth="1"/>
  </cols>
  <sheetData>
    <row r="1" spans="1:3" s="174" customFormat="1" ht="21" customHeight="1" thickBot="1">
      <c r="A1" s="173"/>
      <c r="B1" s="175"/>
      <c r="C1" s="364" t="str">
        <f>+CONCATENATE("9.2.2. melléklet a ……/",LEFT(ÖSSZEFÜGGÉSEK!A5,4),". (….) önkormányzati rendelethez")</f>
        <v>9.2.2. melléklet a ……/2015. (….) önkormányzati rendelethez</v>
      </c>
    </row>
    <row r="2" spans="1:3" s="365" customFormat="1" ht="25.5" customHeight="1">
      <c r="A2" s="317" t="s">
        <v>155</v>
      </c>
      <c r="B2" s="284" t="s">
        <v>501</v>
      </c>
      <c r="C2" s="298" t="s">
        <v>50</v>
      </c>
    </row>
    <row r="3" spans="1:3" s="365" customFormat="1" ht="24.75" thickBot="1">
      <c r="A3" s="358" t="s">
        <v>154</v>
      </c>
      <c r="B3" s="285" t="s">
        <v>377</v>
      </c>
      <c r="C3" s="299" t="s">
        <v>51</v>
      </c>
    </row>
    <row r="4" spans="1:3" s="366" customFormat="1" ht="15.75" customHeight="1" thickBot="1">
      <c r="A4" s="177"/>
      <c r="B4" s="177"/>
      <c r="C4" s="178" t="s">
        <v>44</v>
      </c>
    </row>
    <row r="5" spans="1:3" ht="13.5" thickBot="1">
      <c r="A5" s="318" t="s">
        <v>156</v>
      </c>
      <c r="B5" s="179" t="s">
        <v>45</v>
      </c>
      <c r="C5" s="180" t="s">
        <v>46</v>
      </c>
    </row>
    <row r="6" spans="1:3" s="367" customFormat="1" ht="12.75" customHeight="1" thickBot="1">
      <c r="A6" s="152" t="s">
        <v>454</v>
      </c>
      <c r="B6" s="153" t="s">
        <v>455</v>
      </c>
      <c r="C6" s="154" t="s">
        <v>456</v>
      </c>
    </row>
    <row r="7" spans="1:3" s="367" customFormat="1" ht="15.75" customHeight="1" thickBot="1">
      <c r="A7" s="181"/>
      <c r="B7" s="182" t="s">
        <v>47</v>
      </c>
      <c r="C7" s="183"/>
    </row>
    <row r="8" spans="1:3" s="300" customFormat="1" ht="12" customHeight="1" thickBot="1">
      <c r="A8" s="152" t="s">
        <v>9</v>
      </c>
      <c r="B8" s="184" t="s">
        <v>480</v>
      </c>
      <c r="C8" s="243">
        <f>SUM(C9:C19)</f>
        <v>6350</v>
      </c>
    </row>
    <row r="9" spans="1:3" s="300" customFormat="1" ht="12" customHeight="1">
      <c r="A9" s="359" t="s">
        <v>72</v>
      </c>
      <c r="B9" s="8" t="s">
        <v>232</v>
      </c>
      <c r="C9" s="289"/>
    </row>
    <row r="10" spans="1:3" s="300" customFormat="1" ht="12" customHeight="1">
      <c r="A10" s="360" t="s">
        <v>73</v>
      </c>
      <c r="B10" s="6" t="s">
        <v>233</v>
      </c>
      <c r="C10" s="241"/>
    </row>
    <row r="11" spans="1:3" s="300" customFormat="1" ht="12" customHeight="1">
      <c r="A11" s="360" t="s">
        <v>74</v>
      </c>
      <c r="B11" s="6" t="s">
        <v>234</v>
      </c>
      <c r="C11" s="241">
        <v>6350</v>
      </c>
    </row>
    <row r="12" spans="1:3" s="300" customFormat="1" ht="12" customHeight="1">
      <c r="A12" s="360" t="s">
        <v>75</v>
      </c>
      <c r="B12" s="6" t="s">
        <v>235</v>
      </c>
      <c r="C12" s="241"/>
    </row>
    <row r="13" spans="1:3" s="300" customFormat="1" ht="12" customHeight="1">
      <c r="A13" s="360" t="s">
        <v>109</v>
      </c>
      <c r="B13" s="6" t="s">
        <v>236</v>
      </c>
      <c r="C13" s="241"/>
    </row>
    <row r="14" spans="1:3" s="300" customFormat="1" ht="12" customHeight="1">
      <c r="A14" s="360" t="s">
        <v>76</v>
      </c>
      <c r="B14" s="6" t="s">
        <v>358</v>
      </c>
      <c r="C14" s="241"/>
    </row>
    <row r="15" spans="1:3" s="300" customFormat="1" ht="12" customHeight="1">
      <c r="A15" s="360" t="s">
        <v>77</v>
      </c>
      <c r="B15" s="5" t="s">
        <v>359</v>
      </c>
      <c r="C15" s="241"/>
    </row>
    <row r="16" spans="1:3" s="300" customFormat="1" ht="12" customHeight="1">
      <c r="A16" s="360" t="s">
        <v>84</v>
      </c>
      <c r="B16" s="6" t="s">
        <v>239</v>
      </c>
      <c r="C16" s="290"/>
    </row>
    <row r="17" spans="1:3" s="368" customFormat="1" ht="12" customHeight="1">
      <c r="A17" s="360" t="s">
        <v>85</v>
      </c>
      <c r="B17" s="6" t="s">
        <v>240</v>
      </c>
      <c r="C17" s="241"/>
    </row>
    <row r="18" spans="1:3" s="368" customFormat="1" ht="12" customHeight="1">
      <c r="A18" s="360" t="s">
        <v>86</v>
      </c>
      <c r="B18" s="6" t="s">
        <v>394</v>
      </c>
      <c r="C18" s="242"/>
    </row>
    <row r="19" spans="1:3" s="368" customFormat="1" ht="12" customHeight="1" thickBot="1">
      <c r="A19" s="360" t="s">
        <v>87</v>
      </c>
      <c r="B19" s="5" t="s">
        <v>241</v>
      </c>
      <c r="C19" s="242"/>
    </row>
    <row r="20" spans="1:3" s="300" customFormat="1" ht="12" customHeight="1" thickBot="1">
      <c r="A20" s="152" t="s">
        <v>10</v>
      </c>
      <c r="B20" s="184" t="s">
        <v>360</v>
      </c>
      <c r="C20" s="243">
        <f>SUM(C21:C23)</f>
        <v>0</v>
      </c>
    </row>
    <row r="21" spans="1:3" s="368" customFormat="1" ht="12" customHeight="1">
      <c r="A21" s="360" t="s">
        <v>78</v>
      </c>
      <c r="B21" s="7" t="s">
        <v>209</v>
      </c>
      <c r="C21" s="241"/>
    </row>
    <row r="22" spans="1:3" s="368" customFormat="1" ht="12" customHeight="1">
      <c r="A22" s="360" t="s">
        <v>79</v>
      </c>
      <c r="B22" s="6" t="s">
        <v>361</v>
      </c>
      <c r="C22" s="241"/>
    </row>
    <row r="23" spans="1:3" s="368" customFormat="1" ht="12" customHeight="1">
      <c r="A23" s="360" t="s">
        <v>80</v>
      </c>
      <c r="B23" s="6" t="s">
        <v>362</v>
      </c>
      <c r="C23" s="241"/>
    </row>
    <row r="24" spans="1:3" s="368" customFormat="1" ht="12" customHeight="1" thickBot="1">
      <c r="A24" s="360" t="s">
        <v>81</v>
      </c>
      <c r="B24" s="6" t="s">
        <v>481</v>
      </c>
      <c r="C24" s="241"/>
    </row>
    <row r="25" spans="1:3" s="368" customFormat="1" ht="12" customHeight="1" thickBot="1">
      <c r="A25" s="157" t="s">
        <v>11</v>
      </c>
      <c r="B25" s="79" t="s">
        <v>126</v>
      </c>
      <c r="C25" s="270"/>
    </row>
    <row r="26" spans="1:3" s="368" customFormat="1" ht="12" customHeight="1" thickBot="1">
      <c r="A26" s="157" t="s">
        <v>12</v>
      </c>
      <c r="B26" s="79" t="s">
        <v>482</v>
      </c>
      <c r="C26" s="243">
        <f>+C27+C28+C29</f>
        <v>0</v>
      </c>
    </row>
    <row r="27" spans="1:3" s="368" customFormat="1" ht="12" customHeight="1">
      <c r="A27" s="361" t="s">
        <v>219</v>
      </c>
      <c r="B27" s="362" t="s">
        <v>214</v>
      </c>
      <c r="C27" s="59"/>
    </row>
    <row r="28" spans="1:3" s="368" customFormat="1" ht="12" customHeight="1">
      <c r="A28" s="361" t="s">
        <v>222</v>
      </c>
      <c r="B28" s="362" t="s">
        <v>361</v>
      </c>
      <c r="C28" s="241"/>
    </row>
    <row r="29" spans="1:3" s="368" customFormat="1" ht="12" customHeight="1">
      <c r="A29" s="361" t="s">
        <v>223</v>
      </c>
      <c r="B29" s="363" t="s">
        <v>364</v>
      </c>
      <c r="C29" s="241"/>
    </row>
    <row r="30" spans="1:3" s="368" customFormat="1" ht="12" customHeight="1" thickBot="1">
      <c r="A30" s="360" t="s">
        <v>224</v>
      </c>
      <c r="B30" s="91" t="s">
        <v>483</v>
      </c>
      <c r="C30" s="62"/>
    </row>
    <row r="31" spans="1:3" s="368" customFormat="1" ht="12" customHeight="1" thickBot="1">
      <c r="A31" s="157" t="s">
        <v>13</v>
      </c>
      <c r="B31" s="79" t="s">
        <v>365</v>
      </c>
      <c r="C31" s="243">
        <f>+C32+C33+C34</f>
        <v>0</v>
      </c>
    </row>
    <row r="32" spans="1:3" s="368" customFormat="1" ht="12" customHeight="1">
      <c r="A32" s="361" t="s">
        <v>65</v>
      </c>
      <c r="B32" s="362" t="s">
        <v>246</v>
      </c>
      <c r="C32" s="59"/>
    </row>
    <row r="33" spans="1:3" s="368" customFormat="1" ht="12" customHeight="1">
      <c r="A33" s="361" t="s">
        <v>66</v>
      </c>
      <c r="B33" s="363" t="s">
        <v>247</v>
      </c>
      <c r="C33" s="244"/>
    </row>
    <row r="34" spans="1:3" s="368" customFormat="1" ht="12" customHeight="1" thickBot="1">
      <c r="A34" s="360" t="s">
        <v>67</v>
      </c>
      <c r="B34" s="91" t="s">
        <v>248</v>
      </c>
      <c r="C34" s="62"/>
    </row>
    <row r="35" spans="1:3" s="300" customFormat="1" ht="12" customHeight="1" thickBot="1">
      <c r="A35" s="157" t="s">
        <v>14</v>
      </c>
      <c r="B35" s="79" t="s">
        <v>334</v>
      </c>
      <c r="C35" s="270"/>
    </row>
    <row r="36" spans="1:3" s="300" customFormat="1" ht="12" customHeight="1" thickBot="1">
      <c r="A36" s="157" t="s">
        <v>15</v>
      </c>
      <c r="B36" s="79" t="s">
        <v>366</v>
      </c>
      <c r="C36" s="291"/>
    </row>
    <row r="37" spans="1:3" s="300" customFormat="1" ht="12" customHeight="1" thickBot="1">
      <c r="A37" s="152" t="s">
        <v>16</v>
      </c>
      <c r="B37" s="79" t="s">
        <v>367</v>
      </c>
      <c r="C37" s="292">
        <f>+C8+C20+C25+C26+C31+C35+C36</f>
        <v>6350</v>
      </c>
    </row>
    <row r="38" spans="1:3" s="300" customFormat="1" ht="12" customHeight="1" thickBot="1">
      <c r="A38" s="185" t="s">
        <v>17</v>
      </c>
      <c r="B38" s="79" t="s">
        <v>368</v>
      </c>
      <c r="C38" s="292">
        <f>+C39+C40+C41</f>
        <v>0</v>
      </c>
    </row>
    <row r="39" spans="1:3" s="300" customFormat="1" ht="12" customHeight="1">
      <c r="A39" s="361" t="s">
        <v>369</v>
      </c>
      <c r="B39" s="362" t="s">
        <v>187</v>
      </c>
      <c r="C39" s="59"/>
    </row>
    <row r="40" spans="1:3" s="300" customFormat="1" ht="12" customHeight="1">
      <c r="A40" s="361" t="s">
        <v>370</v>
      </c>
      <c r="B40" s="363" t="s">
        <v>2</v>
      </c>
      <c r="C40" s="244"/>
    </row>
    <row r="41" spans="1:3" s="368" customFormat="1" ht="12" customHeight="1" thickBot="1">
      <c r="A41" s="360" t="s">
        <v>371</v>
      </c>
      <c r="B41" s="91" t="s">
        <v>372</v>
      </c>
      <c r="C41" s="62"/>
    </row>
    <row r="42" spans="1:3" s="368" customFormat="1" ht="15" customHeight="1" thickBot="1">
      <c r="A42" s="185" t="s">
        <v>18</v>
      </c>
      <c r="B42" s="186" t="s">
        <v>373</v>
      </c>
      <c r="C42" s="295">
        <f>+C37+C38</f>
        <v>6350</v>
      </c>
    </row>
    <row r="43" spans="1:3" s="368" customFormat="1" ht="15" customHeight="1">
      <c r="A43" s="187"/>
      <c r="B43" s="188"/>
      <c r="C43" s="293"/>
    </row>
    <row r="44" spans="1:3" ht="13.5" thickBot="1">
      <c r="A44" s="189"/>
      <c r="B44" s="190"/>
      <c r="C44" s="294"/>
    </row>
    <row r="45" spans="1:3" s="367" customFormat="1" ht="16.5" customHeight="1" thickBot="1">
      <c r="A45" s="191"/>
      <c r="B45" s="192" t="s">
        <v>48</v>
      </c>
      <c r="C45" s="295"/>
    </row>
    <row r="46" spans="1:3" s="369" customFormat="1" ht="12" customHeight="1" thickBot="1">
      <c r="A46" s="157" t="s">
        <v>9</v>
      </c>
      <c r="B46" s="79" t="s">
        <v>374</v>
      </c>
      <c r="C46" s="243">
        <f>SUM(C47:C51)</f>
        <v>6350</v>
      </c>
    </row>
    <row r="47" spans="1:3" ht="12" customHeight="1">
      <c r="A47" s="360" t="s">
        <v>72</v>
      </c>
      <c r="B47" s="7" t="s">
        <v>39</v>
      </c>
      <c r="C47" s="59"/>
    </row>
    <row r="48" spans="1:3" ht="12" customHeight="1">
      <c r="A48" s="360" t="s">
        <v>73</v>
      </c>
      <c r="B48" s="6" t="s">
        <v>135</v>
      </c>
      <c r="C48" s="61"/>
    </row>
    <row r="49" spans="1:3" ht="12" customHeight="1">
      <c r="A49" s="360" t="s">
        <v>74</v>
      </c>
      <c r="B49" s="6" t="s">
        <v>101</v>
      </c>
      <c r="C49" s="61">
        <v>6350</v>
      </c>
    </row>
    <row r="50" spans="1:3" ht="12" customHeight="1">
      <c r="A50" s="360" t="s">
        <v>75</v>
      </c>
      <c r="B50" s="6" t="s">
        <v>136</v>
      </c>
      <c r="C50" s="61"/>
    </row>
    <row r="51" spans="1:3" ht="12" customHeight="1" thickBot="1">
      <c r="A51" s="360" t="s">
        <v>109</v>
      </c>
      <c r="B51" s="6" t="s">
        <v>137</v>
      </c>
      <c r="C51" s="61"/>
    </row>
    <row r="52" spans="1:3" ht="12" customHeight="1" thickBot="1">
      <c r="A52" s="157" t="s">
        <v>10</v>
      </c>
      <c r="B52" s="79" t="s">
        <v>375</v>
      </c>
      <c r="C52" s="243">
        <f>SUM(C53:C55)</f>
        <v>0</v>
      </c>
    </row>
    <row r="53" spans="1:3" s="369" customFormat="1" ht="12" customHeight="1">
      <c r="A53" s="360" t="s">
        <v>78</v>
      </c>
      <c r="B53" s="7" t="s">
        <v>177</v>
      </c>
      <c r="C53" s="59"/>
    </row>
    <row r="54" spans="1:3" ht="12" customHeight="1">
      <c r="A54" s="360" t="s">
        <v>79</v>
      </c>
      <c r="B54" s="6" t="s">
        <v>139</v>
      </c>
      <c r="C54" s="61"/>
    </row>
    <row r="55" spans="1:3" ht="12" customHeight="1">
      <c r="A55" s="360" t="s">
        <v>80</v>
      </c>
      <c r="B55" s="6" t="s">
        <v>49</v>
      </c>
      <c r="C55" s="61"/>
    </row>
    <row r="56" spans="1:3" ht="12" customHeight="1" thickBot="1">
      <c r="A56" s="360" t="s">
        <v>81</v>
      </c>
      <c r="B56" s="6" t="s">
        <v>484</v>
      </c>
      <c r="C56" s="61"/>
    </row>
    <row r="57" spans="1:3" ht="15" customHeight="1" thickBot="1">
      <c r="A57" s="157" t="s">
        <v>11</v>
      </c>
      <c r="B57" s="79" t="s">
        <v>5</v>
      </c>
      <c r="C57" s="270"/>
    </row>
    <row r="58" spans="1:3" ht="13.5" thickBot="1">
      <c r="A58" s="157" t="s">
        <v>12</v>
      </c>
      <c r="B58" s="193" t="s">
        <v>489</v>
      </c>
      <c r="C58" s="296">
        <f>+C46+C52+C57</f>
        <v>6350</v>
      </c>
    </row>
    <row r="59" ht="15" customHeight="1" thickBot="1">
      <c r="C59" s="297"/>
    </row>
    <row r="60" spans="1:3" ht="14.25" customHeight="1" thickBot="1">
      <c r="A60" s="196" t="s">
        <v>479</v>
      </c>
      <c r="B60" s="197"/>
      <c r="C60" s="77"/>
    </row>
    <row r="61" spans="1:3" ht="13.5" thickBot="1">
      <c r="A61" s="196" t="s">
        <v>157</v>
      </c>
      <c r="B61" s="197"/>
      <c r="C61" s="7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zoomScalePageLayoutView="0" workbookViewId="0" topLeftCell="A37">
      <selection activeCell="C47" sqref="C47"/>
    </sheetView>
  </sheetViews>
  <sheetFormatPr defaultColWidth="9.00390625" defaultRowHeight="12.75"/>
  <cols>
    <col min="1" max="1" width="13.875" style="194" customWidth="1"/>
    <col min="2" max="2" width="79.125" style="195" customWidth="1"/>
    <col min="3" max="3" width="25.00390625" style="195" customWidth="1"/>
    <col min="4" max="16384" width="9.375" style="195" customWidth="1"/>
  </cols>
  <sheetData>
    <row r="1" spans="1:3" s="174" customFormat="1" ht="21" customHeight="1" thickBot="1">
      <c r="A1" s="173"/>
      <c r="B1" s="175"/>
      <c r="C1" s="364" t="str">
        <f>+CONCATENATE("9.2.3. melléklet a ……/",LEFT(ÖSSZEFÜGGÉSEK!A5,4),". (….) önkormányzati rendelethez")</f>
        <v>9.2.3. melléklet a ……/2015. (….) önkormányzati rendelethez</v>
      </c>
    </row>
    <row r="2" spans="1:3" s="365" customFormat="1" ht="25.5" customHeight="1">
      <c r="A2" s="317" t="s">
        <v>155</v>
      </c>
      <c r="B2" s="284" t="s">
        <v>501</v>
      </c>
      <c r="C2" s="298" t="s">
        <v>50</v>
      </c>
    </row>
    <row r="3" spans="1:3" s="365" customFormat="1" ht="24.75" thickBot="1">
      <c r="A3" s="358" t="s">
        <v>154</v>
      </c>
      <c r="B3" s="285" t="s">
        <v>490</v>
      </c>
      <c r="C3" s="299" t="s">
        <v>388</v>
      </c>
    </row>
    <row r="4" spans="1:3" s="366" customFormat="1" ht="15.75" customHeight="1" thickBot="1">
      <c r="A4" s="177"/>
      <c r="B4" s="177"/>
      <c r="C4" s="178" t="s">
        <v>44</v>
      </c>
    </row>
    <row r="5" spans="1:3" ht="13.5" thickBot="1">
      <c r="A5" s="318" t="s">
        <v>156</v>
      </c>
      <c r="B5" s="179" t="s">
        <v>45</v>
      </c>
      <c r="C5" s="180" t="s">
        <v>46</v>
      </c>
    </row>
    <row r="6" spans="1:3" s="367" customFormat="1" ht="12.75" customHeight="1" thickBot="1">
      <c r="A6" s="152" t="s">
        <v>454</v>
      </c>
      <c r="B6" s="153" t="s">
        <v>455</v>
      </c>
      <c r="C6" s="154" t="s">
        <v>456</v>
      </c>
    </row>
    <row r="7" spans="1:3" s="367" customFormat="1" ht="15.75" customHeight="1" thickBot="1">
      <c r="A7" s="181"/>
      <c r="B7" s="182" t="s">
        <v>47</v>
      </c>
      <c r="C7" s="183"/>
    </row>
    <row r="8" spans="1:3" s="300" customFormat="1" ht="12" customHeight="1" thickBot="1">
      <c r="A8" s="152" t="s">
        <v>9</v>
      </c>
      <c r="B8" s="184" t="s">
        <v>480</v>
      </c>
      <c r="C8" s="243">
        <f>SUM(C9:C19)</f>
        <v>0</v>
      </c>
    </row>
    <row r="9" spans="1:3" s="300" customFormat="1" ht="12" customHeight="1">
      <c r="A9" s="359" t="s">
        <v>72</v>
      </c>
      <c r="B9" s="8" t="s">
        <v>232</v>
      </c>
      <c r="C9" s="289"/>
    </row>
    <row r="10" spans="1:3" s="300" customFormat="1" ht="12" customHeight="1">
      <c r="A10" s="360" t="s">
        <v>73</v>
      </c>
      <c r="B10" s="6" t="s">
        <v>233</v>
      </c>
      <c r="C10" s="241"/>
    </row>
    <row r="11" spans="1:3" s="300" customFormat="1" ht="12" customHeight="1">
      <c r="A11" s="360" t="s">
        <v>74</v>
      </c>
      <c r="B11" s="6" t="s">
        <v>234</v>
      </c>
      <c r="C11" s="241"/>
    </row>
    <row r="12" spans="1:3" s="300" customFormat="1" ht="12" customHeight="1">
      <c r="A12" s="360" t="s">
        <v>75</v>
      </c>
      <c r="B12" s="6" t="s">
        <v>235</v>
      </c>
      <c r="C12" s="241"/>
    </row>
    <row r="13" spans="1:3" s="300" customFormat="1" ht="12" customHeight="1">
      <c r="A13" s="360" t="s">
        <v>109</v>
      </c>
      <c r="B13" s="6" t="s">
        <v>236</v>
      </c>
      <c r="C13" s="241"/>
    </row>
    <row r="14" spans="1:3" s="300" customFormat="1" ht="12" customHeight="1">
      <c r="A14" s="360" t="s">
        <v>76</v>
      </c>
      <c r="B14" s="6" t="s">
        <v>358</v>
      </c>
      <c r="C14" s="241"/>
    </row>
    <row r="15" spans="1:3" s="300" customFormat="1" ht="12" customHeight="1">
      <c r="A15" s="360" t="s">
        <v>77</v>
      </c>
      <c r="B15" s="5" t="s">
        <v>359</v>
      </c>
      <c r="C15" s="241"/>
    </row>
    <row r="16" spans="1:3" s="300" customFormat="1" ht="12" customHeight="1">
      <c r="A16" s="360" t="s">
        <v>84</v>
      </c>
      <c r="B16" s="6" t="s">
        <v>239</v>
      </c>
      <c r="C16" s="290"/>
    </row>
    <row r="17" spans="1:3" s="368" customFormat="1" ht="12" customHeight="1">
      <c r="A17" s="360" t="s">
        <v>85</v>
      </c>
      <c r="B17" s="6" t="s">
        <v>240</v>
      </c>
      <c r="C17" s="241"/>
    </row>
    <row r="18" spans="1:3" s="368" customFormat="1" ht="12" customHeight="1">
      <c r="A18" s="360" t="s">
        <v>86</v>
      </c>
      <c r="B18" s="6" t="s">
        <v>394</v>
      </c>
      <c r="C18" s="242"/>
    </row>
    <row r="19" spans="1:3" s="368" customFormat="1" ht="12" customHeight="1" thickBot="1">
      <c r="A19" s="360" t="s">
        <v>87</v>
      </c>
      <c r="B19" s="5" t="s">
        <v>241</v>
      </c>
      <c r="C19" s="242"/>
    </row>
    <row r="20" spans="1:3" s="300" customFormat="1" ht="12" customHeight="1" thickBot="1">
      <c r="A20" s="152" t="s">
        <v>10</v>
      </c>
      <c r="B20" s="184" t="s">
        <v>360</v>
      </c>
      <c r="C20" s="243">
        <f>SUM(C21:C23)</f>
        <v>9058</v>
      </c>
    </row>
    <row r="21" spans="1:3" s="368" customFormat="1" ht="12" customHeight="1">
      <c r="A21" s="360" t="s">
        <v>78</v>
      </c>
      <c r="B21" s="7" t="s">
        <v>209</v>
      </c>
      <c r="C21" s="241"/>
    </row>
    <row r="22" spans="1:3" s="368" customFormat="1" ht="12" customHeight="1">
      <c r="A22" s="360" t="s">
        <v>79</v>
      </c>
      <c r="B22" s="6" t="s">
        <v>361</v>
      </c>
      <c r="C22" s="241"/>
    </row>
    <row r="23" spans="1:3" s="368" customFormat="1" ht="12" customHeight="1">
      <c r="A23" s="360" t="s">
        <v>80</v>
      </c>
      <c r="B23" s="6" t="s">
        <v>362</v>
      </c>
      <c r="C23" s="241">
        <v>9058</v>
      </c>
    </row>
    <row r="24" spans="1:3" s="368" customFormat="1" ht="12" customHeight="1" thickBot="1">
      <c r="A24" s="360" t="s">
        <v>81</v>
      </c>
      <c r="B24" s="6" t="s">
        <v>481</v>
      </c>
      <c r="C24" s="241"/>
    </row>
    <row r="25" spans="1:3" s="368" customFormat="1" ht="12" customHeight="1" thickBot="1">
      <c r="A25" s="157" t="s">
        <v>11</v>
      </c>
      <c r="B25" s="79" t="s">
        <v>126</v>
      </c>
      <c r="C25" s="270"/>
    </row>
    <row r="26" spans="1:3" s="368" customFormat="1" ht="12" customHeight="1" thickBot="1">
      <c r="A26" s="157" t="s">
        <v>12</v>
      </c>
      <c r="B26" s="79" t="s">
        <v>482</v>
      </c>
      <c r="C26" s="243">
        <f>+C27+C28+C29</f>
        <v>0</v>
      </c>
    </row>
    <row r="27" spans="1:3" s="368" customFormat="1" ht="12" customHeight="1">
      <c r="A27" s="361" t="s">
        <v>219</v>
      </c>
      <c r="B27" s="362" t="s">
        <v>214</v>
      </c>
      <c r="C27" s="59"/>
    </row>
    <row r="28" spans="1:3" s="368" customFormat="1" ht="12" customHeight="1">
      <c r="A28" s="361" t="s">
        <v>222</v>
      </c>
      <c r="B28" s="362" t="s">
        <v>361</v>
      </c>
      <c r="C28" s="241"/>
    </row>
    <row r="29" spans="1:3" s="368" customFormat="1" ht="12" customHeight="1">
      <c r="A29" s="361" t="s">
        <v>223</v>
      </c>
      <c r="B29" s="363" t="s">
        <v>364</v>
      </c>
      <c r="C29" s="241"/>
    </row>
    <row r="30" spans="1:3" s="368" customFormat="1" ht="12" customHeight="1" thickBot="1">
      <c r="A30" s="360" t="s">
        <v>224</v>
      </c>
      <c r="B30" s="91" t="s">
        <v>483</v>
      </c>
      <c r="C30" s="62"/>
    </row>
    <row r="31" spans="1:3" s="368" customFormat="1" ht="12" customHeight="1" thickBot="1">
      <c r="A31" s="157" t="s">
        <v>13</v>
      </c>
      <c r="B31" s="79" t="s">
        <v>365</v>
      </c>
      <c r="C31" s="243">
        <f>+C32+C33+C34</f>
        <v>0</v>
      </c>
    </row>
    <row r="32" spans="1:3" s="368" customFormat="1" ht="12" customHeight="1">
      <c r="A32" s="361" t="s">
        <v>65</v>
      </c>
      <c r="B32" s="362" t="s">
        <v>246</v>
      </c>
      <c r="C32" s="59"/>
    </row>
    <row r="33" spans="1:3" s="368" customFormat="1" ht="12" customHeight="1">
      <c r="A33" s="361" t="s">
        <v>66</v>
      </c>
      <c r="B33" s="363" t="s">
        <v>247</v>
      </c>
      <c r="C33" s="244"/>
    </row>
    <row r="34" spans="1:3" s="368" customFormat="1" ht="12" customHeight="1" thickBot="1">
      <c r="A34" s="360" t="s">
        <v>67</v>
      </c>
      <c r="B34" s="91" t="s">
        <v>248</v>
      </c>
      <c r="C34" s="62"/>
    </row>
    <row r="35" spans="1:3" s="300" customFormat="1" ht="12" customHeight="1" thickBot="1">
      <c r="A35" s="157" t="s">
        <v>14</v>
      </c>
      <c r="B35" s="79" t="s">
        <v>334</v>
      </c>
      <c r="C35" s="270"/>
    </row>
    <row r="36" spans="1:3" s="300" customFormat="1" ht="12" customHeight="1" thickBot="1">
      <c r="A36" s="157" t="s">
        <v>15</v>
      </c>
      <c r="B36" s="79" t="s">
        <v>366</v>
      </c>
      <c r="C36" s="291"/>
    </row>
    <row r="37" spans="1:3" s="300" customFormat="1" ht="12" customHeight="1" thickBot="1">
      <c r="A37" s="152" t="s">
        <v>16</v>
      </c>
      <c r="B37" s="79" t="s">
        <v>367</v>
      </c>
      <c r="C37" s="292">
        <f>+C8+C20+C25+C26+C31+C35+C36</f>
        <v>9058</v>
      </c>
    </row>
    <row r="38" spans="1:3" s="300" customFormat="1" ht="12" customHeight="1" thickBot="1">
      <c r="A38" s="185" t="s">
        <v>17</v>
      </c>
      <c r="B38" s="79" t="s">
        <v>368</v>
      </c>
      <c r="C38" s="292">
        <f>+C39+C40+C41</f>
        <v>50560</v>
      </c>
    </row>
    <row r="39" spans="1:3" s="300" customFormat="1" ht="12" customHeight="1">
      <c r="A39" s="361" t="s">
        <v>369</v>
      </c>
      <c r="B39" s="362" t="s">
        <v>187</v>
      </c>
      <c r="C39" s="59"/>
    </row>
    <row r="40" spans="1:3" s="300" customFormat="1" ht="12" customHeight="1">
      <c r="A40" s="361" t="s">
        <v>370</v>
      </c>
      <c r="B40" s="363" t="s">
        <v>2</v>
      </c>
      <c r="C40" s="244"/>
    </row>
    <row r="41" spans="1:3" s="368" customFormat="1" ht="12" customHeight="1" thickBot="1">
      <c r="A41" s="360" t="s">
        <v>371</v>
      </c>
      <c r="B41" s="91" t="s">
        <v>372</v>
      </c>
      <c r="C41" s="62">
        <f>C58-C37</f>
        <v>50560</v>
      </c>
    </row>
    <row r="42" spans="1:3" s="368" customFormat="1" ht="15" customHeight="1" thickBot="1">
      <c r="A42" s="185" t="s">
        <v>18</v>
      </c>
      <c r="B42" s="186" t="s">
        <v>373</v>
      </c>
      <c r="C42" s="295">
        <f>+C37+C38</f>
        <v>59618</v>
      </c>
    </row>
    <row r="43" spans="1:3" s="368" customFormat="1" ht="15" customHeight="1">
      <c r="A43" s="187"/>
      <c r="B43" s="188"/>
      <c r="C43" s="293"/>
    </row>
    <row r="44" spans="1:3" ht="13.5" thickBot="1">
      <c r="A44" s="189"/>
      <c r="B44" s="190"/>
      <c r="C44" s="294"/>
    </row>
    <row r="45" spans="1:3" s="367" customFormat="1" ht="16.5" customHeight="1" thickBot="1">
      <c r="A45" s="191"/>
      <c r="B45" s="192" t="s">
        <v>48</v>
      </c>
      <c r="C45" s="295"/>
    </row>
    <row r="46" spans="1:3" s="369" customFormat="1" ht="12" customHeight="1" thickBot="1">
      <c r="A46" s="157" t="s">
        <v>9</v>
      </c>
      <c r="B46" s="79" t="s">
        <v>374</v>
      </c>
      <c r="C46" s="243">
        <f>SUM(C47:C51)</f>
        <v>58411</v>
      </c>
    </row>
    <row r="47" spans="1:3" ht="12" customHeight="1">
      <c r="A47" s="360" t="s">
        <v>72</v>
      </c>
      <c r="B47" s="7" t="s">
        <v>39</v>
      </c>
      <c r="C47" s="59">
        <v>37389</v>
      </c>
    </row>
    <row r="48" spans="1:3" ht="12" customHeight="1">
      <c r="A48" s="360" t="s">
        <v>73</v>
      </c>
      <c r="B48" s="6" t="s">
        <v>135</v>
      </c>
      <c r="C48" s="61">
        <v>10367</v>
      </c>
    </row>
    <row r="49" spans="1:3" ht="12" customHeight="1">
      <c r="A49" s="360" t="s">
        <v>74</v>
      </c>
      <c r="B49" s="6" t="s">
        <v>101</v>
      </c>
      <c r="C49" s="61">
        <v>10655</v>
      </c>
    </row>
    <row r="50" spans="1:3" ht="12" customHeight="1">
      <c r="A50" s="360" t="s">
        <v>75</v>
      </c>
      <c r="B50" s="6" t="s">
        <v>136</v>
      </c>
      <c r="C50" s="61"/>
    </row>
    <row r="51" spans="1:3" ht="12" customHeight="1" thickBot="1">
      <c r="A51" s="360" t="s">
        <v>109</v>
      </c>
      <c r="B51" s="6" t="s">
        <v>137</v>
      </c>
      <c r="C51" s="61"/>
    </row>
    <row r="52" spans="1:3" ht="12" customHeight="1" thickBot="1">
      <c r="A52" s="157" t="s">
        <v>10</v>
      </c>
      <c r="B52" s="79" t="s">
        <v>375</v>
      </c>
      <c r="C52" s="243">
        <f>SUM(C53:C55)</f>
        <v>1207</v>
      </c>
    </row>
    <row r="53" spans="1:3" s="369" customFormat="1" ht="12" customHeight="1">
      <c r="A53" s="360" t="s">
        <v>78</v>
      </c>
      <c r="B53" s="7" t="s">
        <v>177</v>
      </c>
      <c r="C53" s="59">
        <v>1207</v>
      </c>
    </row>
    <row r="54" spans="1:3" ht="12" customHeight="1">
      <c r="A54" s="360" t="s">
        <v>79</v>
      </c>
      <c r="B54" s="6" t="s">
        <v>139</v>
      </c>
      <c r="C54" s="61"/>
    </row>
    <row r="55" spans="1:3" ht="12" customHeight="1">
      <c r="A55" s="360" t="s">
        <v>80</v>
      </c>
      <c r="B55" s="6" t="s">
        <v>49</v>
      </c>
      <c r="C55" s="61"/>
    </row>
    <row r="56" spans="1:3" ht="12" customHeight="1" thickBot="1">
      <c r="A56" s="360" t="s">
        <v>81</v>
      </c>
      <c r="B56" s="6" t="s">
        <v>484</v>
      </c>
      <c r="C56" s="61"/>
    </row>
    <row r="57" spans="1:3" ht="15" customHeight="1" thickBot="1">
      <c r="A57" s="157" t="s">
        <v>11</v>
      </c>
      <c r="B57" s="79" t="s">
        <v>5</v>
      </c>
      <c r="C57" s="270"/>
    </row>
    <row r="58" spans="1:3" ht="13.5" thickBot="1">
      <c r="A58" s="157" t="s">
        <v>12</v>
      </c>
      <c r="B58" s="193" t="s">
        <v>489</v>
      </c>
      <c r="C58" s="296">
        <f>+C46+C52+C57</f>
        <v>59618</v>
      </c>
    </row>
    <row r="59" ht="15" customHeight="1" thickBot="1">
      <c r="C59" s="297"/>
    </row>
    <row r="60" spans="1:3" ht="14.25" customHeight="1" thickBot="1">
      <c r="A60" s="196" t="s">
        <v>479</v>
      </c>
      <c r="B60" s="197"/>
      <c r="C60" s="77">
        <v>12</v>
      </c>
    </row>
    <row r="61" spans="1:3" ht="13.5" thickBot="1">
      <c r="A61" s="196" t="s">
        <v>157</v>
      </c>
      <c r="B61" s="197"/>
      <c r="C61" s="7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="160" zoomScaleNormal="160" zoomScalePageLayoutView="0" workbookViewId="0" topLeftCell="A43">
      <selection activeCell="C40" sqref="C40"/>
    </sheetView>
  </sheetViews>
  <sheetFormatPr defaultColWidth="9.00390625" defaultRowHeight="12.75"/>
  <cols>
    <col min="1" max="1" width="13.875" style="194" customWidth="1"/>
    <col min="2" max="2" width="79.125" style="195" customWidth="1"/>
    <col min="3" max="3" width="25.00390625" style="195" customWidth="1"/>
    <col min="4" max="16384" width="9.375" style="195" customWidth="1"/>
  </cols>
  <sheetData>
    <row r="1" spans="1:3" s="174" customFormat="1" ht="21" customHeight="1" thickBot="1">
      <c r="A1" s="173"/>
      <c r="B1" s="175"/>
      <c r="C1" s="364" t="str">
        <f>+CONCATENATE("9.3. melléklet a ……/",LEFT(ÖSSZEFÜGGÉSEK!A5,4),". (….) önkormányzati rendelethez")</f>
        <v>9.3. melléklet a ……/2015. (….) önkormányzati rendelethez</v>
      </c>
    </row>
    <row r="2" spans="1:3" s="365" customFormat="1" ht="25.5" customHeight="1">
      <c r="A2" s="317" t="s">
        <v>155</v>
      </c>
      <c r="B2" s="284" t="s">
        <v>502</v>
      </c>
      <c r="C2" s="298" t="s">
        <v>51</v>
      </c>
    </row>
    <row r="3" spans="1:3" s="365" customFormat="1" ht="24.75" thickBot="1">
      <c r="A3" s="358" t="s">
        <v>154</v>
      </c>
      <c r="B3" s="285" t="s">
        <v>357</v>
      </c>
      <c r="C3" s="299" t="s">
        <v>43</v>
      </c>
    </row>
    <row r="4" spans="1:3" s="366" customFormat="1" ht="15.75" customHeight="1" thickBot="1">
      <c r="A4" s="177"/>
      <c r="B4" s="177"/>
      <c r="C4" s="178" t="s">
        <v>44</v>
      </c>
    </row>
    <row r="5" spans="1:3" ht="13.5" thickBot="1">
      <c r="A5" s="318" t="s">
        <v>156</v>
      </c>
      <c r="B5" s="179" t="s">
        <v>45</v>
      </c>
      <c r="C5" s="180" t="s">
        <v>46</v>
      </c>
    </row>
    <row r="6" spans="1:3" s="367" customFormat="1" ht="12.75" customHeight="1" thickBot="1">
      <c r="A6" s="152" t="s">
        <v>454</v>
      </c>
      <c r="B6" s="153" t="s">
        <v>455</v>
      </c>
      <c r="C6" s="154" t="s">
        <v>456</v>
      </c>
    </row>
    <row r="7" spans="1:3" s="367" customFormat="1" ht="15.75" customHeight="1" thickBot="1">
      <c r="A7" s="181"/>
      <c r="B7" s="182" t="s">
        <v>47</v>
      </c>
      <c r="C7" s="183"/>
    </row>
    <row r="8" spans="1:3" s="300" customFormat="1" ht="12" customHeight="1" thickBot="1">
      <c r="A8" s="152" t="s">
        <v>9</v>
      </c>
      <c r="B8" s="184" t="s">
        <v>480</v>
      </c>
      <c r="C8" s="243">
        <f>SUM(C9:C19)</f>
        <v>697</v>
      </c>
    </row>
    <row r="9" spans="1:3" s="300" customFormat="1" ht="12" customHeight="1">
      <c r="A9" s="359" t="s">
        <v>72</v>
      </c>
      <c r="B9" s="8" t="s">
        <v>232</v>
      </c>
      <c r="C9" s="289"/>
    </row>
    <row r="10" spans="1:3" s="300" customFormat="1" ht="12" customHeight="1">
      <c r="A10" s="360" t="s">
        <v>73</v>
      </c>
      <c r="B10" s="6" t="s">
        <v>233</v>
      </c>
      <c r="C10" s="241"/>
    </row>
    <row r="11" spans="1:3" s="300" customFormat="1" ht="12" customHeight="1">
      <c r="A11" s="360" t="s">
        <v>74</v>
      </c>
      <c r="B11" s="6" t="s">
        <v>234</v>
      </c>
      <c r="C11" s="241"/>
    </row>
    <row r="12" spans="1:3" s="300" customFormat="1" ht="12" customHeight="1">
      <c r="A12" s="360" t="s">
        <v>75</v>
      </c>
      <c r="B12" s="6" t="s">
        <v>235</v>
      </c>
      <c r="C12" s="241"/>
    </row>
    <row r="13" spans="1:3" s="300" customFormat="1" ht="12" customHeight="1">
      <c r="A13" s="360" t="s">
        <v>109</v>
      </c>
      <c r="B13" s="6" t="s">
        <v>236</v>
      </c>
      <c r="C13" s="241">
        <v>697</v>
      </c>
    </row>
    <row r="14" spans="1:3" s="300" customFormat="1" ht="12" customHeight="1">
      <c r="A14" s="360" t="s">
        <v>76</v>
      </c>
      <c r="B14" s="6" t="s">
        <v>358</v>
      </c>
      <c r="C14" s="241"/>
    </row>
    <row r="15" spans="1:3" s="300" customFormat="1" ht="12" customHeight="1">
      <c r="A15" s="360" t="s">
        <v>77</v>
      </c>
      <c r="B15" s="5" t="s">
        <v>359</v>
      </c>
      <c r="C15" s="241"/>
    </row>
    <row r="16" spans="1:3" s="300" customFormat="1" ht="12" customHeight="1">
      <c r="A16" s="360" t="s">
        <v>84</v>
      </c>
      <c r="B16" s="6" t="s">
        <v>239</v>
      </c>
      <c r="C16" s="290"/>
    </row>
    <row r="17" spans="1:3" s="368" customFormat="1" ht="12" customHeight="1">
      <c r="A17" s="360" t="s">
        <v>85</v>
      </c>
      <c r="B17" s="6" t="s">
        <v>240</v>
      </c>
      <c r="C17" s="241"/>
    </row>
    <row r="18" spans="1:3" s="368" customFormat="1" ht="12" customHeight="1">
      <c r="A18" s="360" t="s">
        <v>86</v>
      </c>
      <c r="B18" s="6" t="s">
        <v>394</v>
      </c>
      <c r="C18" s="242"/>
    </row>
    <row r="19" spans="1:3" s="368" customFormat="1" ht="12" customHeight="1" thickBot="1">
      <c r="A19" s="360" t="s">
        <v>87</v>
      </c>
      <c r="B19" s="5" t="s">
        <v>241</v>
      </c>
      <c r="C19" s="242"/>
    </row>
    <row r="20" spans="1:3" s="300" customFormat="1" ht="12" customHeight="1" thickBot="1">
      <c r="A20" s="152" t="s">
        <v>10</v>
      </c>
      <c r="B20" s="184" t="s">
        <v>360</v>
      </c>
      <c r="C20" s="243">
        <f>SUM(C21:C23)</f>
        <v>0</v>
      </c>
    </row>
    <row r="21" spans="1:3" s="368" customFormat="1" ht="12" customHeight="1">
      <c r="A21" s="360" t="s">
        <v>78</v>
      </c>
      <c r="B21" s="7" t="s">
        <v>209</v>
      </c>
      <c r="C21" s="241"/>
    </row>
    <row r="22" spans="1:3" s="368" customFormat="1" ht="12" customHeight="1">
      <c r="A22" s="360" t="s">
        <v>79</v>
      </c>
      <c r="B22" s="6" t="s">
        <v>361</v>
      </c>
      <c r="C22" s="241"/>
    </row>
    <row r="23" spans="1:3" s="368" customFormat="1" ht="12" customHeight="1">
      <c r="A23" s="360" t="s">
        <v>80</v>
      </c>
      <c r="B23" s="6" t="s">
        <v>362</v>
      </c>
      <c r="C23" s="241"/>
    </row>
    <row r="24" spans="1:3" s="368" customFormat="1" ht="12" customHeight="1" thickBot="1">
      <c r="A24" s="360" t="s">
        <v>81</v>
      </c>
      <c r="B24" s="6" t="s">
        <v>485</v>
      </c>
      <c r="C24" s="241"/>
    </row>
    <row r="25" spans="1:3" s="368" customFormat="1" ht="12" customHeight="1" thickBot="1">
      <c r="A25" s="157" t="s">
        <v>11</v>
      </c>
      <c r="B25" s="79" t="s">
        <v>126</v>
      </c>
      <c r="C25" s="270"/>
    </row>
    <row r="26" spans="1:3" s="368" customFormat="1" ht="12" customHeight="1" thickBot="1">
      <c r="A26" s="157" t="s">
        <v>12</v>
      </c>
      <c r="B26" s="79" t="s">
        <v>363</v>
      </c>
      <c r="C26" s="243">
        <f>+C27+C28</f>
        <v>0</v>
      </c>
    </row>
    <row r="27" spans="1:3" s="368" customFormat="1" ht="12" customHeight="1">
      <c r="A27" s="361" t="s">
        <v>219</v>
      </c>
      <c r="B27" s="362" t="s">
        <v>361</v>
      </c>
      <c r="C27" s="59"/>
    </row>
    <row r="28" spans="1:3" s="368" customFormat="1" ht="12" customHeight="1">
      <c r="A28" s="361" t="s">
        <v>222</v>
      </c>
      <c r="B28" s="363" t="s">
        <v>364</v>
      </c>
      <c r="C28" s="244"/>
    </row>
    <row r="29" spans="1:3" s="368" customFormat="1" ht="12" customHeight="1" thickBot="1">
      <c r="A29" s="360" t="s">
        <v>223</v>
      </c>
      <c r="B29" s="91" t="s">
        <v>486</v>
      </c>
      <c r="C29" s="62"/>
    </row>
    <row r="30" spans="1:3" s="368" customFormat="1" ht="12" customHeight="1" thickBot="1">
      <c r="A30" s="157" t="s">
        <v>13</v>
      </c>
      <c r="B30" s="79" t="s">
        <v>365</v>
      </c>
      <c r="C30" s="243">
        <f>+C31+C32+C33</f>
        <v>0</v>
      </c>
    </row>
    <row r="31" spans="1:3" s="368" customFormat="1" ht="12" customHeight="1">
      <c r="A31" s="361" t="s">
        <v>65</v>
      </c>
      <c r="B31" s="362" t="s">
        <v>246</v>
      </c>
      <c r="C31" s="59"/>
    </row>
    <row r="32" spans="1:3" s="368" customFormat="1" ht="12" customHeight="1">
      <c r="A32" s="361" t="s">
        <v>66</v>
      </c>
      <c r="B32" s="363" t="s">
        <v>247</v>
      </c>
      <c r="C32" s="244"/>
    </row>
    <row r="33" spans="1:3" s="368" customFormat="1" ht="12" customHeight="1" thickBot="1">
      <c r="A33" s="360" t="s">
        <v>67</v>
      </c>
      <c r="B33" s="91" t="s">
        <v>248</v>
      </c>
      <c r="C33" s="62"/>
    </row>
    <row r="34" spans="1:3" s="300" customFormat="1" ht="12" customHeight="1" thickBot="1">
      <c r="A34" s="157" t="s">
        <v>14</v>
      </c>
      <c r="B34" s="79" t="s">
        <v>334</v>
      </c>
      <c r="C34" s="270"/>
    </row>
    <row r="35" spans="1:3" s="300" customFormat="1" ht="12" customHeight="1" thickBot="1">
      <c r="A35" s="157" t="s">
        <v>15</v>
      </c>
      <c r="B35" s="79" t="s">
        <v>366</v>
      </c>
      <c r="C35" s="291"/>
    </row>
    <row r="36" spans="1:3" s="300" customFormat="1" ht="12" customHeight="1" thickBot="1">
      <c r="A36" s="152" t="s">
        <v>16</v>
      </c>
      <c r="B36" s="79" t="s">
        <v>487</v>
      </c>
      <c r="C36" s="292">
        <f>+C8+C20+C25+C26+C30+C34+C35</f>
        <v>697</v>
      </c>
    </row>
    <row r="37" spans="1:3" s="300" customFormat="1" ht="12" customHeight="1" thickBot="1">
      <c r="A37" s="185" t="s">
        <v>17</v>
      </c>
      <c r="B37" s="79" t="s">
        <v>368</v>
      </c>
      <c r="C37" s="292">
        <f>+C38+C39+C40</f>
        <v>36999</v>
      </c>
    </row>
    <row r="38" spans="1:3" s="300" customFormat="1" ht="12" customHeight="1">
      <c r="A38" s="361" t="s">
        <v>369</v>
      </c>
      <c r="B38" s="362" t="s">
        <v>187</v>
      </c>
      <c r="C38" s="59"/>
    </row>
    <row r="39" spans="1:3" s="300" customFormat="1" ht="12" customHeight="1">
      <c r="A39" s="361" t="s">
        <v>370</v>
      </c>
      <c r="B39" s="363" t="s">
        <v>2</v>
      </c>
      <c r="C39" s="244"/>
    </row>
    <row r="40" spans="1:3" s="368" customFormat="1" ht="12" customHeight="1" thickBot="1">
      <c r="A40" s="360" t="s">
        <v>371</v>
      </c>
      <c r="B40" s="91" t="s">
        <v>372</v>
      </c>
      <c r="C40" s="62">
        <f>C57-C36</f>
        <v>36999</v>
      </c>
    </row>
    <row r="41" spans="1:3" s="368" customFormat="1" ht="15" customHeight="1" thickBot="1">
      <c r="A41" s="185" t="s">
        <v>18</v>
      </c>
      <c r="B41" s="186" t="s">
        <v>373</v>
      </c>
      <c r="C41" s="295">
        <f>+C36+C37</f>
        <v>37696</v>
      </c>
    </row>
    <row r="42" spans="1:3" s="368" customFormat="1" ht="15" customHeight="1">
      <c r="A42" s="187"/>
      <c r="B42" s="188"/>
      <c r="C42" s="293"/>
    </row>
    <row r="43" spans="1:3" ht="13.5" thickBot="1">
      <c r="A43" s="189"/>
      <c r="B43" s="190"/>
      <c r="C43" s="294"/>
    </row>
    <row r="44" spans="1:3" s="367" customFormat="1" ht="16.5" customHeight="1" thickBot="1">
      <c r="A44" s="191"/>
      <c r="B44" s="192" t="s">
        <v>48</v>
      </c>
      <c r="C44" s="295"/>
    </row>
    <row r="45" spans="1:3" s="369" customFormat="1" ht="12" customHeight="1" thickBot="1">
      <c r="A45" s="157" t="s">
        <v>9</v>
      </c>
      <c r="B45" s="79" t="s">
        <v>374</v>
      </c>
      <c r="C45" s="243">
        <f>SUM(C46:C50)</f>
        <v>37480</v>
      </c>
    </row>
    <row r="46" spans="1:3" ht="12" customHeight="1">
      <c r="A46" s="360" t="s">
        <v>72</v>
      </c>
      <c r="B46" s="7" t="s">
        <v>39</v>
      </c>
      <c r="C46" s="59">
        <v>22695</v>
      </c>
    </row>
    <row r="47" spans="1:3" ht="12" customHeight="1">
      <c r="A47" s="360" t="s">
        <v>73</v>
      </c>
      <c r="B47" s="6" t="s">
        <v>135</v>
      </c>
      <c r="C47" s="61">
        <v>6250</v>
      </c>
    </row>
    <row r="48" spans="1:3" ht="12" customHeight="1">
      <c r="A48" s="360" t="s">
        <v>74</v>
      </c>
      <c r="B48" s="6" t="s">
        <v>101</v>
      </c>
      <c r="C48" s="61">
        <v>8275</v>
      </c>
    </row>
    <row r="49" spans="1:3" ht="12" customHeight="1">
      <c r="A49" s="360" t="s">
        <v>75</v>
      </c>
      <c r="B49" s="6" t="s">
        <v>136</v>
      </c>
      <c r="C49" s="61">
        <v>260</v>
      </c>
    </row>
    <row r="50" spans="1:3" ht="12" customHeight="1" thickBot="1">
      <c r="A50" s="360" t="s">
        <v>109</v>
      </c>
      <c r="B50" s="6" t="s">
        <v>137</v>
      </c>
      <c r="C50" s="61"/>
    </row>
    <row r="51" spans="1:3" ht="12" customHeight="1" thickBot="1">
      <c r="A51" s="157" t="s">
        <v>10</v>
      </c>
      <c r="B51" s="79" t="s">
        <v>375</v>
      </c>
      <c r="C51" s="243">
        <f>SUM(C52:C54)</f>
        <v>216</v>
      </c>
    </row>
    <row r="52" spans="1:3" s="369" customFormat="1" ht="12" customHeight="1">
      <c r="A52" s="360" t="s">
        <v>78</v>
      </c>
      <c r="B52" s="7" t="s">
        <v>177</v>
      </c>
      <c r="C52" s="59">
        <v>216</v>
      </c>
    </row>
    <row r="53" spans="1:3" ht="12" customHeight="1">
      <c r="A53" s="360" t="s">
        <v>79</v>
      </c>
      <c r="B53" s="6" t="s">
        <v>139</v>
      </c>
      <c r="C53" s="61"/>
    </row>
    <row r="54" spans="1:3" ht="12" customHeight="1">
      <c r="A54" s="360" t="s">
        <v>80</v>
      </c>
      <c r="B54" s="6" t="s">
        <v>49</v>
      </c>
      <c r="C54" s="61"/>
    </row>
    <row r="55" spans="1:3" ht="12" customHeight="1" thickBot="1">
      <c r="A55" s="360" t="s">
        <v>81</v>
      </c>
      <c r="B55" s="6" t="s">
        <v>484</v>
      </c>
      <c r="C55" s="61"/>
    </row>
    <row r="56" spans="1:3" ht="15" customHeight="1" thickBot="1">
      <c r="A56" s="157" t="s">
        <v>11</v>
      </c>
      <c r="B56" s="79" t="s">
        <v>5</v>
      </c>
      <c r="C56" s="270"/>
    </row>
    <row r="57" spans="1:3" ht="13.5" thickBot="1">
      <c r="A57" s="157" t="s">
        <v>12</v>
      </c>
      <c r="B57" s="193" t="s">
        <v>489</v>
      </c>
      <c r="C57" s="296">
        <f>+C45+C51+C56</f>
        <v>37696</v>
      </c>
    </row>
    <row r="58" ht="15" customHeight="1" thickBot="1">
      <c r="C58" s="297"/>
    </row>
    <row r="59" spans="1:3" ht="14.25" customHeight="1" thickBot="1">
      <c r="A59" s="196" t="s">
        <v>479</v>
      </c>
      <c r="B59" s="197"/>
      <c r="C59" s="77">
        <v>7</v>
      </c>
    </row>
    <row r="60" spans="1:3" ht="13.5" thickBot="1">
      <c r="A60" s="196" t="s">
        <v>157</v>
      </c>
      <c r="B60" s="197"/>
      <c r="C60" s="7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zoomScalePageLayoutView="0" workbookViewId="0" topLeftCell="A40">
      <selection activeCell="C57" sqref="C57"/>
    </sheetView>
  </sheetViews>
  <sheetFormatPr defaultColWidth="9.00390625" defaultRowHeight="12.75"/>
  <cols>
    <col min="1" max="1" width="13.875" style="194" customWidth="1"/>
    <col min="2" max="2" width="79.125" style="195" customWidth="1"/>
    <col min="3" max="3" width="25.00390625" style="195" customWidth="1"/>
    <col min="4" max="16384" width="9.375" style="195" customWidth="1"/>
  </cols>
  <sheetData>
    <row r="1" spans="1:3" s="174" customFormat="1" ht="21" customHeight="1" thickBot="1">
      <c r="A1" s="173"/>
      <c r="B1" s="175"/>
      <c r="C1" s="364" t="str">
        <f>+CONCATENATE("9.3.1. melléklet a ……/",LEFT(ÖSSZEFÜGGÉSEK!A5,4),". (….) önkormányzati rendelethez")</f>
        <v>9.3.1. melléklet a ……/2015. (….) önkormányzati rendelethez</v>
      </c>
    </row>
    <row r="2" spans="1:3" s="365" customFormat="1" ht="25.5" customHeight="1">
      <c r="A2" s="317" t="s">
        <v>155</v>
      </c>
      <c r="B2" s="284" t="s">
        <v>502</v>
      </c>
      <c r="C2" s="298" t="s">
        <v>51</v>
      </c>
    </row>
    <row r="3" spans="1:3" s="365" customFormat="1" ht="24.75" thickBot="1">
      <c r="A3" s="358" t="s">
        <v>154</v>
      </c>
      <c r="B3" s="285" t="s">
        <v>376</v>
      </c>
      <c r="C3" s="299" t="s">
        <v>50</v>
      </c>
    </row>
    <row r="4" spans="1:3" s="366" customFormat="1" ht="15.75" customHeight="1" thickBot="1">
      <c r="A4" s="177"/>
      <c r="B4" s="177"/>
      <c r="C4" s="178" t="s">
        <v>44</v>
      </c>
    </row>
    <row r="5" spans="1:3" ht="13.5" thickBot="1">
      <c r="A5" s="318" t="s">
        <v>156</v>
      </c>
      <c r="B5" s="179" t="s">
        <v>45</v>
      </c>
      <c r="C5" s="180" t="s">
        <v>46</v>
      </c>
    </row>
    <row r="6" spans="1:3" s="367" customFormat="1" ht="12.75" customHeight="1" thickBot="1">
      <c r="A6" s="152" t="s">
        <v>454</v>
      </c>
      <c r="B6" s="153" t="s">
        <v>455</v>
      </c>
      <c r="C6" s="154" t="s">
        <v>456</v>
      </c>
    </row>
    <row r="7" spans="1:3" s="367" customFormat="1" ht="15.75" customHeight="1" thickBot="1">
      <c r="A7" s="181"/>
      <c r="B7" s="182" t="s">
        <v>47</v>
      </c>
      <c r="C7" s="183"/>
    </row>
    <row r="8" spans="1:3" s="300" customFormat="1" ht="12" customHeight="1" thickBot="1">
      <c r="A8" s="152" t="s">
        <v>9</v>
      </c>
      <c r="B8" s="184" t="s">
        <v>480</v>
      </c>
      <c r="C8" s="243">
        <f>SUM(C9:C19)</f>
        <v>697</v>
      </c>
    </row>
    <row r="9" spans="1:3" s="300" customFormat="1" ht="12" customHeight="1">
      <c r="A9" s="359" t="s">
        <v>72</v>
      </c>
      <c r="B9" s="8" t="s">
        <v>232</v>
      </c>
      <c r="C9" s="289"/>
    </row>
    <row r="10" spans="1:3" s="300" customFormat="1" ht="12" customHeight="1">
      <c r="A10" s="360" t="s">
        <v>73</v>
      </c>
      <c r="B10" s="6" t="s">
        <v>233</v>
      </c>
      <c r="C10" s="241"/>
    </row>
    <row r="11" spans="1:3" s="300" customFormat="1" ht="12" customHeight="1">
      <c r="A11" s="360" t="s">
        <v>74</v>
      </c>
      <c r="B11" s="6" t="s">
        <v>234</v>
      </c>
      <c r="C11" s="241"/>
    </row>
    <row r="12" spans="1:3" s="300" customFormat="1" ht="12" customHeight="1">
      <c r="A12" s="360" t="s">
        <v>75</v>
      </c>
      <c r="B12" s="6" t="s">
        <v>235</v>
      </c>
      <c r="C12" s="241"/>
    </row>
    <row r="13" spans="1:3" s="300" customFormat="1" ht="12" customHeight="1">
      <c r="A13" s="360" t="s">
        <v>109</v>
      </c>
      <c r="B13" s="6" t="s">
        <v>236</v>
      </c>
      <c r="C13" s="241">
        <v>697</v>
      </c>
    </row>
    <row r="14" spans="1:3" s="300" customFormat="1" ht="12" customHeight="1">
      <c r="A14" s="360" t="s">
        <v>76</v>
      </c>
      <c r="B14" s="6" t="s">
        <v>358</v>
      </c>
      <c r="C14" s="241"/>
    </row>
    <row r="15" spans="1:3" s="300" customFormat="1" ht="12" customHeight="1">
      <c r="A15" s="360" t="s">
        <v>77</v>
      </c>
      <c r="B15" s="5" t="s">
        <v>359</v>
      </c>
      <c r="C15" s="241"/>
    </row>
    <row r="16" spans="1:3" s="300" customFormat="1" ht="12" customHeight="1">
      <c r="A16" s="360" t="s">
        <v>84</v>
      </c>
      <c r="B16" s="6" t="s">
        <v>239</v>
      </c>
      <c r="C16" s="290"/>
    </row>
    <row r="17" spans="1:3" s="368" customFormat="1" ht="12" customHeight="1">
      <c r="A17" s="360" t="s">
        <v>85</v>
      </c>
      <c r="B17" s="6" t="s">
        <v>240</v>
      </c>
      <c r="C17" s="241"/>
    </row>
    <row r="18" spans="1:3" s="368" customFormat="1" ht="12" customHeight="1">
      <c r="A18" s="360" t="s">
        <v>86</v>
      </c>
      <c r="B18" s="6" t="s">
        <v>394</v>
      </c>
      <c r="C18" s="242"/>
    </row>
    <row r="19" spans="1:3" s="368" customFormat="1" ht="12" customHeight="1" thickBot="1">
      <c r="A19" s="360" t="s">
        <v>87</v>
      </c>
      <c r="B19" s="5" t="s">
        <v>241</v>
      </c>
      <c r="C19" s="242"/>
    </row>
    <row r="20" spans="1:3" s="300" customFormat="1" ht="12" customHeight="1" thickBot="1">
      <c r="A20" s="152" t="s">
        <v>10</v>
      </c>
      <c r="B20" s="184" t="s">
        <v>360</v>
      </c>
      <c r="C20" s="243">
        <f>SUM(C21:C23)</f>
        <v>0</v>
      </c>
    </row>
    <row r="21" spans="1:3" s="368" customFormat="1" ht="12" customHeight="1">
      <c r="A21" s="360" t="s">
        <v>78</v>
      </c>
      <c r="B21" s="7" t="s">
        <v>209</v>
      </c>
      <c r="C21" s="241"/>
    </row>
    <row r="22" spans="1:3" s="368" customFormat="1" ht="12" customHeight="1">
      <c r="A22" s="360" t="s">
        <v>79</v>
      </c>
      <c r="B22" s="6" t="s">
        <v>361</v>
      </c>
      <c r="C22" s="241"/>
    </row>
    <row r="23" spans="1:3" s="368" customFormat="1" ht="12" customHeight="1">
      <c r="A23" s="360" t="s">
        <v>80</v>
      </c>
      <c r="B23" s="6" t="s">
        <v>362</v>
      </c>
      <c r="C23" s="241"/>
    </row>
    <row r="24" spans="1:3" s="368" customFormat="1" ht="12" customHeight="1" thickBot="1">
      <c r="A24" s="360" t="s">
        <v>81</v>
      </c>
      <c r="B24" s="6" t="s">
        <v>485</v>
      </c>
      <c r="C24" s="241"/>
    </row>
    <row r="25" spans="1:3" s="368" customFormat="1" ht="12" customHeight="1" thickBot="1">
      <c r="A25" s="157" t="s">
        <v>11</v>
      </c>
      <c r="B25" s="79" t="s">
        <v>126</v>
      </c>
      <c r="C25" s="270"/>
    </row>
    <row r="26" spans="1:3" s="368" customFormat="1" ht="12" customHeight="1" thickBot="1">
      <c r="A26" s="157" t="s">
        <v>12</v>
      </c>
      <c r="B26" s="79" t="s">
        <v>363</v>
      </c>
      <c r="C26" s="243">
        <f>+C27+C28</f>
        <v>0</v>
      </c>
    </row>
    <row r="27" spans="1:3" s="368" customFormat="1" ht="12" customHeight="1">
      <c r="A27" s="361" t="s">
        <v>219</v>
      </c>
      <c r="B27" s="362" t="s">
        <v>361</v>
      </c>
      <c r="C27" s="59"/>
    </row>
    <row r="28" spans="1:3" s="368" customFormat="1" ht="12" customHeight="1">
      <c r="A28" s="361" t="s">
        <v>222</v>
      </c>
      <c r="B28" s="363" t="s">
        <v>364</v>
      </c>
      <c r="C28" s="244"/>
    </row>
    <row r="29" spans="1:3" s="368" customFormat="1" ht="12" customHeight="1" thickBot="1">
      <c r="A29" s="360" t="s">
        <v>223</v>
      </c>
      <c r="B29" s="91" t="s">
        <v>486</v>
      </c>
      <c r="C29" s="62"/>
    </row>
    <row r="30" spans="1:3" s="368" customFormat="1" ht="12" customHeight="1" thickBot="1">
      <c r="A30" s="157" t="s">
        <v>13</v>
      </c>
      <c r="B30" s="79" t="s">
        <v>365</v>
      </c>
      <c r="C30" s="243">
        <f>+C31+C32+C33</f>
        <v>0</v>
      </c>
    </row>
    <row r="31" spans="1:3" s="368" customFormat="1" ht="12" customHeight="1">
      <c r="A31" s="361" t="s">
        <v>65</v>
      </c>
      <c r="B31" s="362" t="s">
        <v>246</v>
      </c>
      <c r="C31" s="59"/>
    </row>
    <row r="32" spans="1:3" s="368" customFormat="1" ht="12" customHeight="1">
      <c r="A32" s="361" t="s">
        <v>66</v>
      </c>
      <c r="B32" s="363" t="s">
        <v>247</v>
      </c>
      <c r="C32" s="244"/>
    </row>
    <row r="33" spans="1:3" s="368" customFormat="1" ht="12" customHeight="1" thickBot="1">
      <c r="A33" s="360" t="s">
        <v>67</v>
      </c>
      <c r="B33" s="91" t="s">
        <v>248</v>
      </c>
      <c r="C33" s="62"/>
    </row>
    <row r="34" spans="1:3" s="300" customFormat="1" ht="12" customHeight="1" thickBot="1">
      <c r="A34" s="157" t="s">
        <v>14</v>
      </c>
      <c r="B34" s="79" t="s">
        <v>334</v>
      </c>
      <c r="C34" s="270"/>
    </row>
    <row r="35" spans="1:3" s="300" customFormat="1" ht="12" customHeight="1" thickBot="1">
      <c r="A35" s="157" t="s">
        <v>15</v>
      </c>
      <c r="B35" s="79" t="s">
        <v>366</v>
      </c>
      <c r="C35" s="291"/>
    </row>
    <row r="36" spans="1:3" s="300" customFormat="1" ht="12" customHeight="1" thickBot="1">
      <c r="A36" s="152" t="s">
        <v>16</v>
      </c>
      <c r="B36" s="79" t="s">
        <v>487</v>
      </c>
      <c r="C36" s="292">
        <f>+C8+C20+C25+C26+C30+C34+C35</f>
        <v>697</v>
      </c>
    </row>
    <row r="37" spans="1:3" s="300" customFormat="1" ht="12" customHeight="1" thickBot="1">
      <c r="A37" s="185" t="s">
        <v>17</v>
      </c>
      <c r="B37" s="79" t="s">
        <v>368</v>
      </c>
      <c r="C37" s="292">
        <f>+C38+C39+C40</f>
        <v>36999</v>
      </c>
    </row>
    <row r="38" spans="1:3" s="300" customFormat="1" ht="12" customHeight="1">
      <c r="A38" s="361" t="s">
        <v>369</v>
      </c>
      <c r="B38" s="362" t="s">
        <v>187</v>
      </c>
      <c r="C38" s="59"/>
    </row>
    <row r="39" spans="1:3" s="300" customFormat="1" ht="12" customHeight="1">
      <c r="A39" s="361" t="s">
        <v>370</v>
      </c>
      <c r="B39" s="363" t="s">
        <v>2</v>
      </c>
      <c r="C39" s="244"/>
    </row>
    <row r="40" spans="1:3" s="368" customFormat="1" ht="12" customHeight="1" thickBot="1">
      <c r="A40" s="360" t="s">
        <v>371</v>
      </c>
      <c r="B40" s="91" t="s">
        <v>372</v>
      </c>
      <c r="C40" s="62">
        <f>C57-C36</f>
        <v>36999</v>
      </c>
    </row>
    <row r="41" spans="1:3" s="368" customFormat="1" ht="15" customHeight="1" thickBot="1">
      <c r="A41" s="185" t="s">
        <v>18</v>
      </c>
      <c r="B41" s="186" t="s">
        <v>373</v>
      </c>
      <c r="C41" s="295">
        <f>+C36+C37</f>
        <v>37696</v>
      </c>
    </row>
    <row r="42" spans="1:3" s="368" customFormat="1" ht="15" customHeight="1">
      <c r="A42" s="187"/>
      <c r="B42" s="188"/>
      <c r="C42" s="293"/>
    </row>
    <row r="43" spans="1:3" ht="13.5" thickBot="1">
      <c r="A43" s="189"/>
      <c r="B43" s="190"/>
      <c r="C43" s="294"/>
    </row>
    <row r="44" spans="1:3" s="367" customFormat="1" ht="16.5" customHeight="1" thickBot="1">
      <c r="A44" s="191"/>
      <c r="B44" s="192" t="s">
        <v>48</v>
      </c>
      <c r="C44" s="295"/>
    </row>
    <row r="45" spans="1:3" s="369" customFormat="1" ht="12" customHeight="1" thickBot="1">
      <c r="A45" s="157" t="s">
        <v>9</v>
      </c>
      <c r="B45" s="79" t="s">
        <v>374</v>
      </c>
      <c r="C45" s="243">
        <f>SUM(C46:C50)</f>
        <v>37480</v>
      </c>
    </row>
    <row r="46" spans="1:3" ht="12" customHeight="1">
      <c r="A46" s="360" t="s">
        <v>72</v>
      </c>
      <c r="B46" s="7" t="s">
        <v>39</v>
      </c>
      <c r="C46" s="59">
        <v>22695</v>
      </c>
    </row>
    <row r="47" spans="1:3" ht="12" customHeight="1">
      <c r="A47" s="360" t="s">
        <v>73</v>
      </c>
      <c r="B47" s="6" t="s">
        <v>135</v>
      </c>
      <c r="C47" s="61">
        <v>6250</v>
      </c>
    </row>
    <row r="48" spans="1:3" ht="12" customHeight="1">
      <c r="A48" s="360" t="s">
        <v>74</v>
      </c>
      <c r="B48" s="6" t="s">
        <v>101</v>
      </c>
      <c r="C48" s="61">
        <v>8275</v>
      </c>
    </row>
    <row r="49" spans="1:3" ht="12" customHeight="1">
      <c r="A49" s="360" t="s">
        <v>75</v>
      </c>
      <c r="B49" s="6" t="s">
        <v>136</v>
      </c>
      <c r="C49" s="61">
        <v>260</v>
      </c>
    </row>
    <row r="50" spans="1:3" ht="12" customHeight="1" thickBot="1">
      <c r="A50" s="360" t="s">
        <v>109</v>
      </c>
      <c r="B50" s="6" t="s">
        <v>137</v>
      </c>
      <c r="C50" s="61"/>
    </row>
    <row r="51" spans="1:3" ht="12" customHeight="1" thickBot="1">
      <c r="A51" s="157" t="s">
        <v>10</v>
      </c>
      <c r="B51" s="79" t="s">
        <v>375</v>
      </c>
      <c r="C51" s="243">
        <f>SUM(C52:C54)</f>
        <v>216</v>
      </c>
    </row>
    <row r="52" spans="1:3" s="369" customFormat="1" ht="12" customHeight="1">
      <c r="A52" s="360" t="s">
        <v>78</v>
      </c>
      <c r="B52" s="7" t="s">
        <v>177</v>
      </c>
      <c r="C52" s="59">
        <v>216</v>
      </c>
    </row>
    <row r="53" spans="1:3" ht="12" customHeight="1">
      <c r="A53" s="360" t="s">
        <v>79</v>
      </c>
      <c r="B53" s="6" t="s">
        <v>139</v>
      </c>
      <c r="C53" s="61"/>
    </row>
    <row r="54" spans="1:3" ht="12" customHeight="1">
      <c r="A54" s="360" t="s">
        <v>80</v>
      </c>
      <c r="B54" s="6" t="s">
        <v>49</v>
      </c>
      <c r="C54" s="61"/>
    </row>
    <row r="55" spans="1:3" ht="12" customHeight="1" thickBot="1">
      <c r="A55" s="360" t="s">
        <v>81</v>
      </c>
      <c r="B55" s="6" t="s">
        <v>484</v>
      </c>
      <c r="C55" s="61"/>
    </row>
    <row r="56" spans="1:3" ht="15" customHeight="1" thickBot="1">
      <c r="A56" s="157" t="s">
        <v>11</v>
      </c>
      <c r="B56" s="79" t="s">
        <v>5</v>
      </c>
      <c r="C56" s="270"/>
    </row>
    <row r="57" spans="1:3" ht="13.5" thickBot="1">
      <c r="A57" s="157" t="s">
        <v>12</v>
      </c>
      <c r="B57" s="193" t="s">
        <v>489</v>
      </c>
      <c r="C57" s="296">
        <f>+C45+C51+C56</f>
        <v>37696</v>
      </c>
    </row>
    <row r="58" ht="15" customHeight="1" thickBot="1">
      <c r="C58" s="297"/>
    </row>
    <row r="59" spans="1:3" ht="14.25" customHeight="1" thickBot="1">
      <c r="A59" s="196" t="s">
        <v>479</v>
      </c>
      <c r="B59" s="197"/>
      <c r="C59" s="77">
        <v>7</v>
      </c>
    </row>
    <row r="60" spans="1:3" ht="13.5" thickBot="1">
      <c r="A60" s="196" t="s">
        <v>157</v>
      </c>
      <c r="B60" s="197"/>
      <c r="C60" s="7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zoomScalePageLayoutView="0" workbookViewId="0" topLeftCell="A37">
      <selection activeCell="C59" sqref="C59"/>
    </sheetView>
  </sheetViews>
  <sheetFormatPr defaultColWidth="9.00390625" defaultRowHeight="12.75"/>
  <cols>
    <col min="1" max="1" width="13.875" style="194" customWidth="1"/>
    <col min="2" max="2" width="79.125" style="195" customWidth="1"/>
    <col min="3" max="3" width="25.00390625" style="195" customWidth="1"/>
    <col min="4" max="16384" width="9.375" style="195" customWidth="1"/>
  </cols>
  <sheetData>
    <row r="1" spans="1:3" s="174" customFormat="1" ht="21" customHeight="1" thickBot="1">
      <c r="A1" s="173"/>
      <c r="B1" s="175"/>
      <c r="C1" s="364" t="str">
        <f>+CONCATENATE("9.3.2. melléklet a ……/",LEFT(ÖSSZEFÜGGÉSEK!A5,4),". (….) önkormányzati rendelethez")</f>
        <v>9.3.2. melléklet a ……/2015. (….) önkormányzati rendelethez</v>
      </c>
    </row>
    <row r="2" spans="1:3" s="365" customFormat="1" ht="25.5" customHeight="1">
      <c r="A2" s="317" t="s">
        <v>155</v>
      </c>
      <c r="B2" s="284" t="s">
        <v>502</v>
      </c>
      <c r="C2" s="298" t="s">
        <v>51</v>
      </c>
    </row>
    <row r="3" spans="1:3" s="365" customFormat="1" ht="24.75" thickBot="1">
      <c r="A3" s="358" t="s">
        <v>154</v>
      </c>
      <c r="B3" s="285" t="s">
        <v>377</v>
      </c>
      <c r="C3" s="299" t="s">
        <v>51</v>
      </c>
    </row>
    <row r="4" spans="1:3" s="366" customFormat="1" ht="15.75" customHeight="1" thickBot="1">
      <c r="A4" s="177"/>
      <c r="B4" s="177"/>
      <c r="C4" s="178" t="s">
        <v>44</v>
      </c>
    </row>
    <row r="5" spans="1:3" ht="13.5" thickBot="1">
      <c r="A5" s="318" t="s">
        <v>156</v>
      </c>
      <c r="B5" s="179" t="s">
        <v>45</v>
      </c>
      <c r="C5" s="180" t="s">
        <v>46</v>
      </c>
    </row>
    <row r="6" spans="1:3" s="367" customFormat="1" ht="12.75" customHeight="1" thickBot="1">
      <c r="A6" s="152" t="s">
        <v>454</v>
      </c>
      <c r="B6" s="153" t="s">
        <v>455</v>
      </c>
      <c r="C6" s="154" t="s">
        <v>456</v>
      </c>
    </row>
    <row r="7" spans="1:3" s="367" customFormat="1" ht="15.75" customHeight="1" thickBot="1">
      <c r="A7" s="181"/>
      <c r="B7" s="182" t="s">
        <v>47</v>
      </c>
      <c r="C7" s="183"/>
    </row>
    <row r="8" spans="1:3" s="300" customFormat="1" ht="12" customHeight="1" thickBot="1">
      <c r="A8" s="152" t="s">
        <v>9</v>
      </c>
      <c r="B8" s="184" t="s">
        <v>480</v>
      </c>
      <c r="C8" s="243">
        <f>SUM(C9:C19)</f>
        <v>0</v>
      </c>
    </row>
    <row r="9" spans="1:3" s="300" customFormat="1" ht="12" customHeight="1">
      <c r="A9" s="359" t="s">
        <v>72</v>
      </c>
      <c r="B9" s="8" t="s">
        <v>232</v>
      </c>
      <c r="C9" s="289"/>
    </row>
    <row r="10" spans="1:3" s="300" customFormat="1" ht="12" customHeight="1">
      <c r="A10" s="360" t="s">
        <v>73</v>
      </c>
      <c r="B10" s="6" t="s">
        <v>233</v>
      </c>
      <c r="C10" s="241"/>
    </row>
    <row r="11" spans="1:3" s="300" customFormat="1" ht="12" customHeight="1">
      <c r="A11" s="360" t="s">
        <v>74</v>
      </c>
      <c r="B11" s="6" t="s">
        <v>234</v>
      </c>
      <c r="C11" s="241"/>
    </row>
    <row r="12" spans="1:3" s="300" customFormat="1" ht="12" customHeight="1">
      <c r="A12" s="360" t="s">
        <v>75</v>
      </c>
      <c r="B12" s="6" t="s">
        <v>235</v>
      </c>
      <c r="C12" s="241"/>
    </row>
    <row r="13" spans="1:3" s="300" customFormat="1" ht="12" customHeight="1">
      <c r="A13" s="360" t="s">
        <v>109</v>
      </c>
      <c r="B13" s="6" t="s">
        <v>236</v>
      </c>
      <c r="C13" s="241"/>
    </row>
    <row r="14" spans="1:3" s="300" customFormat="1" ht="12" customHeight="1">
      <c r="A14" s="360" t="s">
        <v>76</v>
      </c>
      <c r="B14" s="6" t="s">
        <v>358</v>
      </c>
      <c r="C14" s="241"/>
    </row>
    <row r="15" spans="1:3" s="300" customFormat="1" ht="12" customHeight="1">
      <c r="A15" s="360" t="s">
        <v>77</v>
      </c>
      <c r="B15" s="5" t="s">
        <v>359</v>
      </c>
      <c r="C15" s="241"/>
    </row>
    <row r="16" spans="1:3" s="300" customFormat="1" ht="12" customHeight="1">
      <c r="A16" s="360" t="s">
        <v>84</v>
      </c>
      <c r="B16" s="6" t="s">
        <v>239</v>
      </c>
      <c r="C16" s="290"/>
    </row>
    <row r="17" spans="1:3" s="368" customFormat="1" ht="12" customHeight="1">
      <c r="A17" s="360" t="s">
        <v>85</v>
      </c>
      <c r="B17" s="6" t="s">
        <v>240</v>
      </c>
      <c r="C17" s="241"/>
    </row>
    <row r="18" spans="1:3" s="368" customFormat="1" ht="12" customHeight="1">
      <c r="A18" s="360" t="s">
        <v>86</v>
      </c>
      <c r="B18" s="6" t="s">
        <v>394</v>
      </c>
      <c r="C18" s="242"/>
    </row>
    <row r="19" spans="1:3" s="368" customFormat="1" ht="12" customHeight="1" thickBot="1">
      <c r="A19" s="360" t="s">
        <v>87</v>
      </c>
      <c r="B19" s="5" t="s">
        <v>241</v>
      </c>
      <c r="C19" s="242"/>
    </row>
    <row r="20" spans="1:3" s="300" customFormat="1" ht="12" customHeight="1" thickBot="1">
      <c r="A20" s="152" t="s">
        <v>10</v>
      </c>
      <c r="B20" s="184" t="s">
        <v>360</v>
      </c>
      <c r="C20" s="243">
        <f>SUM(C21:C23)</f>
        <v>0</v>
      </c>
    </row>
    <row r="21" spans="1:3" s="368" customFormat="1" ht="12" customHeight="1">
      <c r="A21" s="360" t="s">
        <v>78</v>
      </c>
      <c r="B21" s="7" t="s">
        <v>209</v>
      </c>
      <c r="C21" s="241"/>
    </row>
    <row r="22" spans="1:3" s="368" customFormat="1" ht="12" customHeight="1">
      <c r="A22" s="360" t="s">
        <v>79</v>
      </c>
      <c r="B22" s="6" t="s">
        <v>361</v>
      </c>
      <c r="C22" s="241"/>
    </row>
    <row r="23" spans="1:3" s="368" customFormat="1" ht="12" customHeight="1">
      <c r="A23" s="360" t="s">
        <v>80</v>
      </c>
      <c r="B23" s="6" t="s">
        <v>362</v>
      </c>
      <c r="C23" s="241"/>
    </row>
    <row r="24" spans="1:3" s="368" customFormat="1" ht="12" customHeight="1" thickBot="1">
      <c r="A24" s="360" t="s">
        <v>81</v>
      </c>
      <c r="B24" s="6" t="s">
        <v>485</v>
      </c>
      <c r="C24" s="241"/>
    </row>
    <row r="25" spans="1:3" s="368" customFormat="1" ht="12" customHeight="1" thickBot="1">
      <c r="A25" s="157" t="s">
        <v>11</v>
      </c>
      <c r="B25" s="79" t="s">
        <v>126</v>
      </c>
      <c r="C25" s="270"/>
    </row>
    <row r="26" spans="1:3" s="368" customFormat="1" ht="12" customHeight="1" thickBot="1">
      <c r="A26" s="157" t="s">
        <v>12</v>
      </c>
      <c r="B26" s="79" t="s">
        <v>363</v>
      </c>
      <c r="C26" s="243">
        <f>+C27+C28</f>
        <v>0</v>
      </c>
    </row>
    <row r="27" spans="1:3" s="368" customFormat="1" ht="12" customHeight="1">
      <c r="A27" s="361" t="s">
        <v>219</v>
      </c>
      <c r="B27" s="362" t="s">
        <v>361</v>
      </c>
      <c r="C27" s="59"/>
    </row>
    <row r="28" spans="1:3" s="368" customFormat="1" ht="12" customHeight="1">
      <c r="A28" s="361" t="s">
        <v>222</v>
      </c>
      <c r="B28" s="363" t="s">
        <v>364</v>
      </c>
      <c r="C28" s="244"/>
    </row>
    <row r="29" spans="1:3" s="368" customFormat="1" ht="12" customHeight="1" thickBot="1">
      <c r="A29" s="360" t="s">
        <v>223</v>
      </c>
      <c r="B29" s="91" t="s">
        <v>486</v>
      </c>
      <c r="C29" s="62"/>
    </row>
    <row r="30" spans="1:3" s="368" customFormat="1" ht="12" customHeight="1" thickBot="1">
      <c r="A30" s="157" t="s">
        <v>13</v>
      </c>
      <c r="B30" s="79" t="s">
        <v>365</v>
      </c>
      <c r="C30" s="243">
        <f>+C31+C32+C33</f>
        <v>0</v>
      </c>
    </row>
    <row r="31" spans="1:3" s="368" customFormat="1" ht="12" customHeight="1">
      <c r="A31" s="361" t="s">
        <v>65</v>
      </c>
      <c r="B31" s="362" t="s">
        <v>246</v>
      </c>
      <c r="C31" s="59"/>
    </row>
    <row r="32" spans="1:3" s="368" customFormat="1" ht="12" customHeight="1">
      <c r="A32" s="361" t="s">
        <v>66</v>
      </c>
      <c r="B32" s="363" t="s">
        <v>247</v>
      </c>
      <c r="C32" s="244"/>
    </row>
    <row r="33" spans="1:3" s="368" customFormat="1" ht="12" customHeight="1" thickBot="1">
      <c r="A33" s="360" t="s">
        <v>67</v>
      </c>
      <c r="B33" s="91" t="s">
        <v>248</v>
      </c>
      <c r="C33" s="62"/>
    </row>
    <row r="34" spans="1:3" s="300" customFormat="1" ht="12" customHeight="1" thickBot="1">
      <c r="A34" s="157" t="s">
        <v>14</v>
      </c>
      <c r="B34" s="79" t="s">
        <v>334</v>
      </c>
      <c r="C34" s="270"/>
    </row>
    <row r="35" spans="1:3" s="300" customFormat="1" ht="12" customHeight="1" thickBot="1">
      <c r="A35" s="157" t="s">
        <v>15</v>
      </c>
      <c r="B35" s="79" t="s">
        <v>366</v>
      </c>
      <c r="C35" s="291"/>
    </row>
    <row r="36" spans="1:3" s="300" customFormat="1" ht="12" customHeight="1" thickBot="1">
      <c r="A36" s="152" t="s">
        <v>16</v>
      </c>
      <c r="B36" s="79" t="s">
        <v>487</v>
      </c>
      <c r="C36" s="292">
        <f>+C8+C20+C25+C26+C30+C34+C35</f>
        <v>0</v>
      </c>
    </row>
    <row r="37" spans="1:3" s="300" customFormat="1" ht="12" customHeight="1" thickBot="1">
      <c r="A37" s="185" t="s">
        <v>17</v>
      </c>
      <c r="B37" s="79" t="s">
        <v>368</v>
      </c>
      <c r="C37" s="292">
        <f>+C38+C39+C40</f>
        <v>0</v>
      </c>
    </row>
    <row r="38" spans="1:3" s="300" customFormat="1" ht="12" customHeight="1">
      <c r="A38" s="361" t="s">
        <v>369</v>
      </c>
      <c r="B38" s="362" t="s">
        <v>187</v>
      </c>
      <c r="C38" s="59"/>
    </row>
    <row r="39" spans="1:3" s="300" customFormat="1" ht="12" customHeight="1">
      <c r="A39" s="361" t="s">
        <v>370</v>
      </c>
      <c r="B39" s="363" t="s">
        <v>2</v>
      </c>
      <c r="C39" s="244"/>
    </row>
    <row r="40" spans="1:3" s="368" customFormat="1" ht="12" customHeight="1" thickBot="1">
      <c r="A40" s="360" t="s">
        <v>371</v>
      </c>
      <c r="B40" s="91" t="s">
        <v>372</v>
      </c>
      <c r="C40" s="62"/>
    </row>
    <row r="41" spans="1:3" s="368" customFormat="1" ht="15" customHeight="1" thickBot="1">
      <c r="A41" s="185" t="s">
        <v>18</v>
      </c>
      <c r="B41" s="186" t="s">
        <v>373</v>
      </c>
      <c r="C41" s="295">
        <f>+C36+C37</f>
        <v>0</v>
      </c>
    </row>
    <row r="42" spans="1:3" s="368" customFormat="1" ht="15" customHeight="1">
      <c r="A42" s="187"/>
      <c r="B42" s="188"/>
      <c r="C42" s="293"/>
    </row>
    <row r="43" spans="1:3" ht="13.5" thickBot="1">
      <c r="A43" s="189"/>
      <c r="B43" s="190"/>
      <c r="C43" s="294"/>
    </row>
    <row r="44" spans="1:3" s="367" customFormat="1" ht="16.5" customHeight="1" thickBot="1">
      <c r="A44" s="191"/>
      <c r="B44" s="192" t="s">
        <v>48</v>
      </c>
      <c r="C44" s="295"/>
    </row>
    <row r="45" spans="1:3" s="369" customFormat="1" ht="12" customHeight="1" thickBot="1">
      <c r="A45" s="157" t="s">
        <v>9</v>
      </c>
      <c r="B45" s="79" t="s">
        <v>374</v>
      </c>
      <c r="C45" s="243">
        <f>SUM(C46:C50)</f>
        <v>0</v>
      </c>
    </row>
    <row r="46" spans="1:3" ht="12" customHeight="1">
      <c r="A46" s="360" t="s">
        <v>72</v>
      </c>
      <c r="B46" s="7" t="s">
        <v>39</v>
      </c>
      <c r="C46" s="59"/>
    </row>
    <row r="47" spans="1:3" ht="12" customHeight="1">
      <c r="A47" s="360" t="s">
        <v>73</v>
      </c>
      <c r="B47" s="6" t="s">
        <v>135</v>
      </c>
      <c r="C47" s="61"/>
    </row>
    <row r="48" spans="1:3" ht="12" customHeight="1">
      <c r="A48" s="360" t="s">
        <v>74</v>
      </c>
      <c r="B48" s="6" t="s">
        <v>101</v>
      </c>
      <c r="C48" s="61"/>
    </row>
    <row r="49" spans="1:3" ht="12" customHeight="1">
      <c r="A49" s="360" t="s">
        <v>75</v>
      </c>
      <c r="B49" s="6" t="s">
        <v>136</v>
      </c>
      <c r="C49" s="61"/>
    </row>
    <row r="50" spans="1:3" ht="12" customHeight="1" thickBot="1">
      <c r="A50" s="360" t="s">
        <v>109</v>
      </c>
      <c r="B50" s="6" t="s">
        <v>137</v>
      </c>
      <c r="C50" s="61"/>
    </row>
    <row r="51" spans="1:3" ht="12" customHeight="1" thickBot="1">
      <c r="A51" s="157" t="s">
        <v>10</v>
      </c>
      <c r="B51" s="79" t="s">
        <v>375</v>
      </c>
      <c r="C51" s="243">
        <f>SUM(C52:C54)</f>
        <v>0</v>
      </c>
    </row>
    <row r="52" spans="1:3" s="369" customFormat="1" ht="12" customHeight="1">
      <c r="A52" s="360" t="s">
        <v>78</v>
      </c>
      <c r="B52" s="7" t="s">
        <v>177</v>
      </c>
      <c r="C52" s="59"/>
    </row>
    <row r="53" spans="1:3" ht="12" customHeight="1">
      <c r="A53" s="360" t="s">
        <v>79</v>
      </c>
      <c r="B53" s="6" t="s">
        <v>139</v>
      </c>
      <c r="C53" s="61"/>
    </row>
    <row r="54" spans="1:3" ht="12" customHeight="1">
      <c r="A54" s="360" t="s">
        <v>80</v>
      </c>
      <c r="B54" s="6" t="s">
        <v>49</v>
      </c>
      <c r="C54" s="61"/>
    </row>
    <row r="55" spans="1:3" ht="12" customHeight="1" thickBot="1">
      <c r="A55" s="360" t="s">
        <v>81</v>
      </c>
      <c r="B55" s="6" t="s">
        <v>484</v>
      </c>
      <c r="C55" s="61"/>
    </row>
    <row r="56" spans="1:3" ht="15" customHeight="1" thickBot="1">
      <c r="A56" s="157" t="s">
        <v>11</v>
      </c>
      <c r="B56" s="79" t="s">
        <v>5</v>
      </c>
      <c r="C56" s="270"/>
    </row>
    <row r="57" spans="1:3" ht="13.5" thickBot="1">
      <c r="A57" s="157" t="s">
        <v>12</v>
      </c>
      <c r="B57" s="193" t="s">
        <v>489</v>
      </c>
      <c r="C57" s="296">
        <f>+C45+C51+C56</f>
        <v>0</v>
      </c>
    </row>
    <row r="58" ht="15" customHeight="1" thickBot="1">
      <c r="C58" s="297"/>
    </row>
    <row r="59" spans="1:3" ht="14.25" customHeight="1" thickBot="1">
      <c r="A59" s="196" t="s">
        <v>479</v>
      </c>
      <c r="B59" s="197"/>
      <c r="C59" s="77"/>
    </row>
    <row r="60" spans="1:3" ht="13.5" thickBot="1">
      <c r="A60" s="196" t="s">
        <v>157</v>
      </c>
      <c r="B60" s="197"/>
      <c r="C60" s="7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zoomScalePageLayoutView="0" workbookViewId="0" topLeftCell="A58">
      <selection activeCell="F8" sqref="F8"/>
    </sheetView>
  </sheetViews>
  <sheetFormatPr defaultColWidth="9.00390625" defaultRowHeight="12.75"/>
  <cols>
    <col min="1" max="1" width="13.875" style="194" customWidth="1"/>
    <col min="2" max="2" width="79.125" style="195" customWidth="1"/>
    <col min="3" max="3" width="25.00390625" style="195" customWidth="1"/>
    <col min="4" max="16384" width="9.375" style="195" customWidth="1"/>
  </cols>
  <sheetData>
    <row r="1" spans="1:3" s="174" customFormat="1" ht="21" customHeight="1" thickBot="1">
      <c r="A1" s="173"/>
      <c r="B1" s="175"/>
      <c r="C1" s="364" t="str">
        <f>+CONCATENATE("9.3.3. melléklet a ……/",LEFT(ÖSSZEFÜGGÉSEK!A5,4),". (….) önkormányzati rendelethez")</f>
        <v>9.3.3. melléklet a ……/2015. (….) önkormányzati rendelethez</v>
      </c>
    </row>
    <row r="2" spans="1:3" s="365" customFormat="1" ht="25.5" customHeight="1">
      <c r="A2" s="317" t="s">
        <v>155</v>
      </c>
      <c r="B2" s="284" t="s">
        <v>502</v>
      </c>
      <c r="C2" s="298" t="s">
        <v>51</v>
      </c>
    </row>
    <row r="3" spans="1:3" s="365" customFormat="1" ht="24.75" thickBot="1">
      <c r="A3" s="358" t="s">
        <v>154</v>
      </c>
      <c r="B3" s="285" t="s">
        <v>490</v>
      </c>
      <c r="C3" s="299" t="s">
        <v>388</v>
      </c>
    </row>
    <row r="4" spans="1:3" s="366" customFormat="1" ht="15.75" customHeight="1" thickBot="1">
      <c r="A4" s="177"/>
      <c r="B4" s="177"/>
      <c r="C4" s="178" t="s">
        <v>44</v>
      </c>
    </row>
    <row r="5" spans="1:3" ht="13.5" thickBot="1">
      <c r="A5" s="318" t="s">
        <v>156</v>
      </c>
      <c r="B5" s="179" t="s">
        <v>45</v>
      </c>
      <c r="C5" s="180" t="s">
        <v>46</v>
      </c>
    </row>
    <row r="6" spans="1:3" s="367" customFormat="1" ht="12.75" customHeight="1" thickBot="1">
      <c r="A6" s="152" t="s">
        <v>454</v>
      </c>
      <c r="B6" s="153" t="s">
        <v>455</v>
      </c>
      <c r="C6" s="154" t="s">
        <v>456</v>
      </c>
    </row>
    <row r="7" spans="1:3" s="367" customFormat="1" ht="15.75" customHeight="1" thickBot="1">
      <c r="A7" s="181"/>
      <c r="B7" s="182" t="s">
        <v>47</v>
      </c>
      <c r="C7" s="183"/>
    </row>
    <row r="8" spans="1:3" s="300" customFormat="1" ht="12" customHeight="1" thickBot="1">
      <c r="A8" s="152" t="s">
        <v>9</v>
      </c>
      <c r="B8" s="184" t="s">
        <v>480</v>
      </c>
      <c r="C8" s="243">
        <f>SUM(C9:C19)</f>
        <v>0</v>
      </c>
    </row>
    <row r="9" spans="1:3" s="300" customFormat="1" ht="12" customHeight="1">
      <c r="A9" s="359" t="s">
        <v>72</v>
      </c>
      <c r="B9" s="8" t="s">
        <v>232</v>
      </c>
      <c r="C9" s="289"/>
    </row>
    <row r="10" spans="1:3" s="300" customFormat="1" ht="12" customHeight="1">
      <c r="A10" s="360" t="s">
        <v>73</v>
      </c>
      <c r="B10" s="6" t="s">
        <v>233</v>
      </c>
      <c r="C10" s="241"/>
    </row>
    <row r="11" spans="1:3" s="300" customFormat="1" ht="12" customHeight="1">
      <c r="A11" s="360" t="s">
        <v>74</v>
      </c>
      <c r="B11" s="6" t="s">
        <v>234</v>
      </c>
      <c r="C11" s="241"/>
    </row>
    <row r="12" spans="1:3" s="300" customFormat="1" ht="12" customHeight="1">
      <c r="A12" s="360" t="s">
        <v>75</v>
      </c>
      <c r="B12" s="6" t="s">
        <v>235</v>
      </c>
      <c r="C12" s="241"/>
    </row>
    <row r="13" spans="1:3" s="300" customFormat="1" ht="12" customHeight="1">
      <c r="A13" s="360" t="s">
        <v>109</v>
      </c>
      <c r="B13" s="6" t="s">
        <v>236</v>
      </c>
      <c r="C13" s="241"/>
    </row>
    <row r="14" spans="1:3" s="300" customFormat="1" ht="12" customHeight="1">
      <c r="A14" s="360" t="s">
        <v>76</v>
      </c>
      <c r="B14" s="6" t="s">
        <v>358</v>
      </c>
      <c r="C14" s="241"/>
    </row>
    <row r="15" spans="1:3" s="300" customFormat="1" ht="12" customHeight="1">
      <c r="A15" s="360" t="s">
        <v>77</v>
      </c>
      <c r="B15" s="5" t="s">
        <v>359</v>
      </c>
      <c r="C15" s="241"/>
    </row>
    <row r="16" spans="1:3" s="300" customFormat="1" ht="12" customHeight="1">
      <c r="A16" s="360" t="s">
        <v>84</v>
      </c>
      <c r="B16" s="6" t="s">
        <v>239</v>
      </c>
      <c r="C16" s="290"/>
    </row>
    <row r="17" spans="1:3" s="368" customFormat="1" ht="12" customHeight="1">
      <c r="A17" s="360" t="s">
        <v>85</v>
      </c>
      <c r="B17" s="6" t="s">
        <v>240</v>
      </c>
      <c r="C17" s="241"/>
    </row>
    <row r="18" spans="1:3" s="368" customFormat="1" ht="12" customHeight="1">
      <c r="A18" s="360" t="s">
        <v>86</v>
      </c>
      <c r="B18" s="6" t="s">
        <v>394</v>
      </c>
      <c r="C18" s="242"/>
    </row>
    <row r="19" spans="1:3" s="368" customFormat="1" ht="12" customHeight="1" thickBot="1">
      <c r="A19" s="360" t="s">
        <v>87</v>
      </c>
      <c r="B19" s="5" t="s">
        <v>241</v>
      </c>
      <c r="C19" s="242"/>
    </row>
    <row r="20" spans="1:3" s="300" customFormat="1" ht="12" customHeight="1" thickBot="1">
      <c r="A20" s="152" t="s">
        <v>10</v>
      </c>
      <c r="B20" s="184" t="s">
        <v>360</v>
      </c>
      <c r="C20" s="243">
        <f>SUM(C21:C23)</f>
        <v>0</v>
      </c>
    </row>
    <row r="21" spans="1:3" s="368" customFormat="1" ht="12" customHeight="1">
      <c r="A21" s="360" t="s">
        <v>78</v>
      </c>
      <c r="B21" s="7" t="s">
        <v>209</v>
      </c>
      <c r="C21" s="241"/>
    </row>
    <row r="22" spans="1:3" s="368" customFormat="1" ht="12" customHeight="1">
      <c r="A22" s="360" t="s">
        <v>79</v>
      </c>
      <c r="B22" s="6" t="s">
        <v>361</v>
      </c>
      <c r="C22" s="241"/>
    </row>
    <row r="23" spans="1:3" s="368" customFormat="1" ht="12" customHeight="1">
      <c r="A23" s="360" t="s">
        <v>80</v>
      </c>
      <c r="B23" s="6" t="s">
        <v>362</v>
      </c>
      <c r="C23" s="241"/>
    </row>
    <row r="24" spans="1:3" s="368" customFormat="1" ht="12" customHeight="1" thickBot="1">
      <c r="A24" s="360" t="s">
        <v>81</v>
      </c>
      <c r="B24" s="6" t="s">
        <v>485</v>
      </c>
      <c r="C24" s="241"/>
    </row>
    <row r="25" spans="1:3" s="368" customFormat="1" ht="12" customHeight="1" thickBot="1">
      <c r="A25" s="157" t="s">
        <v>11</v>
      </c>
      <c r="B25" s="79" t="s">
        <v>126</v>
      </c>
      <c r="C25" s="270"/>
    </row>
    <row r="26" spans="1:3" s="368" customFormat="1" ht="12" customHeight="1" thickBot="1">
      <c r="A26" s="157" t="s">
        <v>12</v>
      </c>
      <c r="B26" s="79" t="s">
        <v>363</v>
      </c>
      <c r="C26" s="243">
        <f>+C27+C28</f>
        <v>0</v>
      </c>
    </row>
    <row r="27" spans="1:3" s="368" customFormat="1" ht="12" customHeight="1">
      <c r="A27" s="361" t="s">
        <v>219</v>
      </c>
      <c r="B27" s="362" t="s">
        <v>361</v>
      </c>
      <c r="C27" s="59"/>
    </row>
    <row r="28" spans="1:3" s="368" customFormat="1" ht="12" customHeight="1">
      <c r="A28" s="361" t="s">
        <v>222</v>
      </c>
      <c r="B28" s="363" t="s">
        <v>364</v>
      </c>
      <c r="C28" s="244"/>
    </row>
    <row r="29" spans="1:3" s="368" customFormat="1" ht="12" customHeight="1" thickBot="1">
      <c r="A29" s="360" t="s">
        <v>223</v>
      </c>
      <c r="B29" s="91" t="s">
        <v>486</v>
      </c>
      <c r="C29" s="62"/>
    </row>
    <row r="30" spans="1:3" s="368" customFormat="1" ht="12" customHeight="1" thickBot="1">
      <c r="A30" s="157" t="s">
        <v>13</v>
      </c>
      <c r="B30" s="79" t="s">
        <v>365</v>
      </c>
      <c r="C30" s="243">
        <f>+C31+C32+C33</f>
        <v>0</v>
      </c>
    </row>
    <row r="31" spans="1:3" s="368" customFormat="1" ht="12" customHeight="1">
      <c r="A31" s="361" t="s">
        <v>65</v>
      </c>
      <c r="B31" s="362" t="s">
        <v>246</v>
      </c>
      <c r="C31" s="59"/>
    </row>
    <row r="32" spans="1:3" s="368" customFormat="1" ht="12" customHeight="1">
      <c r="A32" s="361" t="s">
        <v>66</v>
      </c>
      <c r="B32" s="363" t="s">
        <v>247</v>
      </c>
      <c r="C32" s="244"/>
    </row>
    <row r="33" spans="1:3" s="368" customFormat="1" ht="12" customHeight="1" thickBot="1">
      <c r="A33" s="360" t="s">
        <v>67</v>
      </c>
      <c r="B33" s="91" t="s">
        <v>248</v>
      </c>
      <c r="C33" s="62"/>
    </row>
    <row r="34" spans="1:3" s="300" customFormat="1" ht="12" customHeight="1" thickBot="1">
      <c r="A34" s="157" t="s">
        <v>14</v>
      </c>
      <c r="B34" s="79" t="s">
        <v>334</v>
      </c>
      <c r="C34" s="270"/>
    </row>
    <row r="35" spans="1:3" s="300" customFormat="1" ht="12" customHeight="1" thickBot="1">
      <c r="A35" s="157" t="s">
        <v>15</v>
      </c>
      <c r="B35" s="79" t="s">
        <v>366</v>
      </c>
      <c r="C35" s="291"/>
    </row>
    <row r="36" spans="1:3" s="300" customFormat="1" ht="12" customHeight="1" thickBot="1">
      <c r="A36" s="152" t="s">
        <v>16</v>
      </c>
      <c r="B36" s="79" t="s">
        <v>487</v>
      </c>
      <c r="C36" s="292">
        <f>+C8+C20+C25+C26+C30+C34+C35</f>
        <v>0</v>
      </c>
    </row>
    <row r="37" spans="1:3" s="300" customFormat="1" ht="12" customHeight="1" thickBot="1">
      <c r="A37" s="185" t="s">
        <v>17</v>
      </c>
      <c r="B37" s="79" t="s">
        <v>368</v>
      </c>
      <c r="C37" s="292">
        <f>+C38+C39+C40</f>
        <v>0</v>
      </c>
    </row>
    <row r="38" spans="1:3" s="300" customFormat="1" ht="12" customHeight="1">
      <c r="A38" s="361" t="s">
        <v>369</v>
      </c>
      <c r="B38" s="362" t="s">
        <v>187</v>
      </c>
      <c r="C38" s="59"/>
    </row>
    <row r="39" spans="1:3" s="300" customFormat="1" ht="12" customHeight="1">
      <c r="A39" s="361" t="s">
        <v>370</v>
      </c>
      <c r="B39" s="363" t="s">
        <v>2</v>
      </c>
      <c r="C39" s="244"/>
    </row>
    <row r="40" spans="1:3" s="368" customFormat="1" ht="12" customHeight="1" thickBot="1">
      <c r="A40" s="360" t="s">
        <v>371</v>
      </c>
      <c r="B40" s="91" t="s">
        <v>372</v>
      </c>
      <c r="C40" s="62"/>
    </row>
    <row r="41" spans="1:3" s="368" customFormat="1" ht="15" customHeight="1" thickBot="1">
      <c r="A41" s="185" t="s">
        <v>18</v>
      </c>
      <c r="B41" s="186" t="s">
        <v>373</v>
      </c>
      <c r="C41" s="295">
        <f>+C36+C37</f>
        <v>0</v>
      </c>
    </row>
    <row r="42" spans="1:3" s="368" customFormat="1" ht="15" customHeight="1">
      <c r="A42" s="187"/>
      <c r="B42" s="188"/>
      <c r="C42" s="293"/>
    </row>
    <row r="43" spans="1:3" ht="13.5" thickBot="1">
      <c r="A43" s="189"/>
      <c r="B43" s="190"/>
      <c r="C43" s="294"/>
    </row>
    <row r="44" spans="1:3" s="367" customFormat="1" ht="16.5" customHeight="1" thickBot="1">
      <c r="A44" s="191"/>
      <c r="B44" s="192" t="s">
        <v>48</v>
      </c>
      <c r="C44" s="295"/>
    </row>
    <row r="45" spans="1:3" s="369" customFormat="1" ht="12" customHeight="1" thickBot="1">
      <c r="A45" s="157" t="s">
        <v>9</v>
      </c>
      <c r="B45" s="79" t="s">
        <v>374</v>
      </c>
      <c r="C45" s="243">
        <f>SUM(C46:C50)</f>
        <v>0</v>
      </c>
    </row>
    <row r="46" spans="1:3" ht="12" customHeight="1">
      <c r="A46" s="360" t="s">
        <v>72</v>
      </c>
      <c r="B46" s="7" t="s">
        <v>39</v>
      </c>
      <c r="C46" s="59"/>
    </row>
    <row r="47" spans="1:3" ht="12" customHeight="1">
      <c r="A47" s="360" t="s">
        <v>73</v>
      </c>
      <c r="B47" s="6" t="s">
        <v>135</v>
      </c>
      <c r="C47" s="61"/>
    </row>
    <row r="48" spans="1:3" ht="12" customHeight="1">
      <c r="A48" s="360" t="s">
        <v>74</v>
      </c>
      <c r="B48" s="6" t="s">
        <v>101</v>
      </c>
      <c r="C48" s="61"/>
    </row>
    <row r="49" spans="1:3" ht="12" customHeight="1">
      <c r="A49" s="360" t="s">
        <v>75</v>
      </c>
      <c r="B49" s="6" t="s">
        <v>136</v>
      </c>
      <c r="C49" s="61"/>
    </row>
    <row r="50" spans="1:3" ht="12" customHeight="1" thickBot="1">
      <c r="A50" s="360" t="s">
        <v>109</v>
      </c>
      <c r="B50" s="6" t="s">
        <v>137</v>
      </c>
      <c r="C50" s="61"/>
    </row>
    <row r="51" spans="1:3" ht="12" customHeight="1" thickBot="1">
      <c r="A51" s="157" t="s">
        <v>10</v>
      </c>
      <c r="B51" s="79" t="s">
        <v>375</v>
      </c>
      <c r="C51" s="243">
        <f>SUM(C52:C54)</f>
        <v>0</v>
      </c>
    </row>
    <row r="52" spans="1:3" s="369" customFormat="1" ht="12" customHeight="1">
      <c r="A52" s="360" t="s">
        <v>78</v>
      </c>
      <c r="B52" s="7" t="s">
        <v>177</v>
      </c>
      <c r="C52" s="59"/>
    </row>
    <row r="53" spans="1:3" ht="12" customHeight="1">
      <c r="A53" s="360" t="s">
        <v>79</v>
      </c>
      <c r="B53" s="6" t="s">
        <v>139</v>
      </c>
      <c r="C53" s="61"/>
    </row>
    <row r="54" spans="1:3" ht="12" customHeight="1">
      <c r="A54" s="360" t="s">
        <v>80</v>
      </c>
      <c r="B54" s="6" t="s">
        <v>49</v>
      </c>
      <c r="C54" s="61"/>
    </row>
    <row r="55" spans="1:3" ht="12" customHeight="1" thickBot="1">
      <c r="A55" s="360" t="s">
        <v>81</v>
      </c>
      <c r="B55" s="6" t="s">
        <v>484</v>
      </c>
      <c r="C55" s="61"/>
    </row>
    <row r="56" spans="1:3" ht="15" customHeight="1" thickBot="1">
      <c r="A56" s="157" t="s">
        <v>11</v>
      </c>
      <c r="B56" s="79" t="s">
        <v>5</v>
      </c>
      <c r="C56" s="270"/>
    </row>
    <row r="57" spans="1:3" ht="13.5" thickBot="1">
      <c r="A57" s="157" t="s">
        <v>12</v>
      </c>
      <c r="B57" s="193" t="s">
        <v>489</v>
      </c>
      <c r="C57" s="296">
        <f>+C45+C51+C56</f>
        <v>0</v>
      </c>
    </row>
    <row r="58" ht="15" customHeight="1" thickBot="1">
      <c r="C58" s="297"/>
    </row>
    <row r="59" spans="1:3" ht="14.25" customHeight="1" thickBot="1">
      <c r="A59" s="196" t="s">
        <v>479</v>
      </c>
      <c r="B59" s="197"/>
      <c r="C59" s="77"/>
    </row>
    <row r="60" spans="1:3" ht="13.5" thickBot="1">
      <c r="A60" s="196" t="s">
        <v>157</v>
      </c>
      <c r="B60" s="197"/>
      <c r="C60" s="7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30" zoomScaleNormal="130" zoomScalePageLayoutView="0" workbookViewId="0" topLeftCell="A37">
      <selection activeCell="C47" sqref="C47"/>
    </sheetView>
  </sheetViews>
  <sheetFormatPr defaultColWidth="9.00390625" defaultRowHeight="12.75"/>
  <cols>
    <col min="1" max="1" width="13.875" style="194" customWidth="1"/>
    <col min="2" max="2" width="79.125" style="195" customWidth="1"/>
    <col min="3" max="3" width="25.00390625" style="195" customWidth="1"/>
    <col min="4" max="16384" width="9.375" style="195" customWidth="1"/>
  </cols>
  <sheetData>
    <row r="1" spans="1:3" s="174" customFormat="1" ht="21" customHeight="1" thickBot="1">
      <c r="A1" s="173"/>
      <c r="B1" s="175"/>
      <c r="C1" s="364" t="str">
        <f>+CONCATENATE("9.4. melléklet a ……/",LEFT(ÖSSZEFÜGGÉSEK!A5,4),". (….) önkormányzati rendelethez")</f>
        <v>9.4. melléklet a ……/2015. (….) önkormányzati rendelethez</v>
      </c>
    </row>
    <row r="2" spans="1:3" s="365" customFormat="1" ht="25.5" customHeight="1">
      <c r="A2" s="317" t="s">
        <v>155</v>
      </c>
      <c r="B2" s="284" t="s">
        <v>503</v>
      </c>
      <c r="C2" s="298" t="s">
        <v>51</v>
      </c>
    </row>
    <row r="3" spans="1:3" s="365" customFormat="1" ht="24.75" thickBot="1">
      <c r="A3" s="358" t="s">
        <v>154</v>
      </c>
      <c r="B3" s="285" t="s">
        <v>357</v>
      </c>
      <c r="C3" s="299" t="s">
        <v>43</v>
      </c>
    </row>
    <row r="4" spans="1:3" s="366" customFormat="1" ht="15.75" customHeight="1" thickBot="1">
      <c r="A4" s="177"/>
      <c r="B4" s="177"/>
      <c r="C4" s="178" t="s">
        <v>44</v>
      </c>
    </row>
    <row r="5" spans="1:3" ht="13.5" thickBot="1">
      <c r="A5" s="318" t="s">
        <v>156</v>
      </c>
      <c r="B5" s="179" t="s">
        <v>45</v>
      </c>
      <c r="C5" s="180" t="s">
        <v>46</v>
      </c>
    </row>
    <row r="6" spans="1:3" s="367" customFormat="1" ht="12.75" customHeight="1" thickBot="1">
      <c r="A6" s="152" t="s">
        <v>454</v>
      </c>
      <c r="B6" s="153" t="s">
        <v>455</v>
      </c>
      <c r="C6" s="154" t="s">
        <v>456</v>
      </c>
    </row>
    <row r="7" spans="1:3" s="367" customFormat="1" ht="15.75" customHeight="1" thickBot="1">
      <c r="A7" s="181"/>
      <c r="B7" s="182" t="s">
        <v>47</v>
      </c>
      <c r="C7" s="183"/>
    </row>
    <row r="8" spans="1:3" s="300" customFormat="1" ht="12" customHeight="1" thickBot="1">
      <c r="A8" s="152" t="s">
        <v>9</v>
      </c>
      <c r="B8" s="184" t="s">
        <v>480</v>
      </c>
      <c r="C8" s="243">
        <f>SUM(C9:C19)</f>
        <v>0</v>
      </c>
    </row>
    <row r="9" spans="1:3" s="300" customFormat="1" ht="12" customHeight="1">
      <c r="A9" s="359" t="s">
        <v>72</v>
      </c>
      <c r="B9" s="8" t="s">
        <v>232</v>
      </c>
      <c r="C9" s="289"/>
    </row>
    <row r="10" spans="1:3" s="300" customFormat="1" ht="12" customHeight="1">
      <c r="A10" s="360" t="s">
        <v>73</v>
      </c>
      <c r="B10" s="6" t="s">
        <v>233</v>
      </c>
      <c r="C10" s="241"/>
    </row>
    <row r="11" spans="1:3" s="300" customFormat="1" ht="12" customHeight="1">
      <c r="A11" s="360" t="s">
        <v>74</v>
      </c>
      <c r="B11" s="6" t="s">
        <v>234</v>
      </c>
      <c r="C11" s="241"/>
    </row>
    <row r="12" spans="1:3" s="300" customFormat="1" ht="12" customHeight="1">
      <c r="A12" s="360" t="s">
        <v>75</v>
      </c>
      <c r="B12" s="6" t="s">
        <v>235</v>
      </c>
      <c r="C12" s="241"/>
    </row>
    <row r="13" spans="1:3" s="300" customFormat="1" ht="12" customHeight="1">
      <c r="A13" s="360" t="s">
        <v>109</v>
      </c>
      <c r="B13" s="6" t="s">
        <v>236</v>
      </c>
      <c r="C13" s="241"/>
    </row>
    <row r="14" spans="1:3" s="300" customFormat="1" ht="12" customHeight="1">
      <c r="A14" s="360" t="s">
        <v>76</v>
      </c>
      <c r="B14" s="6" t="s">
        <v>358</v>
      </c>
      <c r="C14" s="241"/>
    </row>
    <row r="15" spans="1:3" s="300" customFormat="1" ht="12" customHeight="1">
      <c r="A15" s="360" t="s">
        <v>77</v>
      </c>
      <c r="B15" s="5" t="s">
        <v>359</v>
      </c>
      <c r="C15" s="241"/>
    </row>
    <row r="16" spans="1:3" s="300" customFormat="1" ht="12" customHeight="1">
      <c r="A16" s="360" t="s">
        <v>84</v>
      </c>
      <c r="B16" s="6" t="s">
        <v>239</v>
      </c>
      <c r="C16" s="290"/>
    </row>
    <row r="17" spans="1:3" s="368" customFormat="1" ht="12" customHeight="1">
      <c r="A17" s="360" t="s">
        <v>85</v>
      </c>
      <c r="B17" s="6" t="s">
        <v>240</v>
      </c>
      <c r="C17" s="241"/>
    </row>
    <row r="18" spans="1:3" s="368" customFormat="1" ht="12" customHeight="1">
      <c r="A18" s="360" t="s">
        <v>86</v>
      </c>
      <c r="B18" s="6" t="s">
        <v>394</v>
      </c>
      <c r="C18" s="242"/>
    </row>
    <row r="19" spans="1:3" s="368" customFormat="1" ht="12" customHeight="1" thickBot="1">
      <c r="A19" s="360" t="s">
        <v>87</v>
      </c>
      <c r="B19" s="5" t="s">
        <v>241</v>
      </c>
      <c r="C19" s="242"/>
    </row>
    <row r="20" spans="1:3" s="300" customFormat="1" ht="12" customHeight="1" thickBot="1">
      <c r="A20" s="152" t="s">
        <v>10</v>
      </c>
      <c r="B20" s="184" t="s">
        <v>360</v>
      </c>
      <c r="C20" s="243">
        <f>SUM(C21:C23)</f>
        <v>0</v>
      </c>
    </row>
    <row r="21" spans="1:3" s="368" customFormat="1" ht="12" customHeight="1">
      <c r="A21" s="360" t="s">
        <v>78</v>
      </c>
      <c r="B21" s="7" t="s">
        <v>209</v>
      </c>
      <c r="C21" s="241"/>
    </row>
    <row r="22" spans="1:3" s="368" customFormat="1" ht="12" customHeight="1">
      <c r="A22" s="360" t="s">
        <v>79</v>
      </c>
      <c r="B22" s="6" t="s">
        <v>361</v>
      </c>
      <c r="C22" s="241"/>
    </row>
    <row r="23" spans="1:3" s="368" customFormat="1" ht="12" customHeight="1">
      <c r="A23" s="360" t="s">
        <v>80</v>
      </c>
      <c r="B23" s="6" t="s">
        <v>362</v>
      </c>
      <c r="C23" s="241"/>
    </row>
    <row r="24" spans="1:3" s="368" customFormat="1" ht="12" customHeight="1" thickBot="1">
      <c r="A24" s="360" t="s">
        <v>81</v>
      </c>
      <c r="B24" s="6" t="s">
        <v>485</v>
      </c>
      <c r="C24" s="241"/>
    </row>
    <row r="25" spans="1:3" s="368" customFormat="1" ht="12" customHeight="1" thickBot="1">
      <c r="A25" s="157" t="s">
        <v>11</v>
      </c>
      <c r="B25" s="79" t="s">
        <v>126</v>
      </c>
      <c r="C25" s="270"/>
    </row>
    <row r="26" spans="1:3" s="368" customFormat="1" ht="12" customHeight="1" thickBot="1">
      <c r="A26" s="157" t="s">
        <v>12</v>
      </c>
      <c r="B26" s="79" t="s">
        <v>363</v>
      </c>
      <c r="C26" s="243">
        <f>+C27+C28</f>
        <v>0</v>
      </c>
    </row>
    <row r="27" spans="1:3" s="368" customFormat="1" ht="12" customHeight="1">
      <c r="A27" s="361" t="s">
        <v>219</v>
      </c>
      <c r="B27" s="362" t="s">
        <v>361</v>
      </c>
      <c r="C27" s="59"/>
    </row>
    <row r="28" spans="1:3" s="368" customFormat="1" ht="12" customHeight="1">
      <c r="A28" s="361" t="s">
        <v>222</v>
      </c>
      <c r="B28" s="363" t="s">
        <v>364</v>
      </c>
      <c r="C28" s="244"/>
    </row>
    <row r="29" spans="1:3" s="368" customFormat="1" ht="12" customHeight="1" thickBot="1">
      <c r="A29" s="360" t="s">
        <v>223</v>
      </c>
      <c r="B29" s="91" t="s">
        <v>486</v>
      </c>
      <c r="C29" s="62"/>
    </row>
    <row r="30" spans="1:3" s="368" customFormat="1" ht="12" customHeight="1" thickBot="1">
      <c r="A30" s="157" t="s">
        <v>13</v>
      </c>
      <c r="B30" s="79" t="s">
        <v>365</v>
      </c>
      <c r="C30" s="243">
        <f>+C31+C32+C33</f>
        <v>0</v>
      </c>
    </row>
    <row r="31" spans="1:3" s="368" customFormat="1" ht="12" customHeight="1">
      <c r="A31" s="361" t="s">
        <v>65</v>
      </c>
      <c r="B31" s="362" t="s">
        <v>246</v>
      </c>
      <c r="C31" s="59"/>
    </row>
    <row r="32" spans="1:3" s="368" customFormat="1" ht="12" customHeight="1">
      <c r="A32" s="361" t="s">
        <v>66</v>
      </c>
      <c r="B32" s="363" t="s">
        <v>247</v>
      </c>
      <c r="C32" s="244"/>
    </row>
    <row r="33" spans="1:3" s="368" customFormat="1" ht="12" customHeight="1" thickBot="1">
      <c r="A33" s="360" t="s">
        <v>67</v>
      </c>
      <c r="B33" s="91" t="s">
        <v>248</v>
      </c>
      <c r="C33" s="62"/>
    </row>
    <row r="34" spans="1:3" s="300" customFormat="1" ht="12" customHeight="1" thickBot="1">
      <c r="A34" s="157" t="s">
        <v>14</v>
      </c>
      <c r="B34" s="79" t="s">
        <v>334</v>
      </c>
      <c r="C34" s="270"/>
    </row>
    <row r="35" spans="1:3" s="300" customFormat="1" ht="12" customHeight="1" thickBot="1">
      <c r="A35" s="157" t="s">
        <v>15</v>
      </c>
      <c r="B35" s="79" t="s">
        <v>366</v>
      </c>
      <c r="C35" s="291"/>
    </row>
    <row r="36" spans="1:3" s="300" customFormat="1" ht="12" customHeight="1" thickBot="1">
      <c r="A36" s="152" t="s">
        <v>16</v>
      </c>
      <c r="B36" s="79" t="s">
        <v>487</v>
      </c>
      <c r="C36" s="292">
        <f>+C8+C20+C25+C26+C30+C34+C35</f>
        <v>0</v>
      </c>
    </row>
    <row r="37" spans="1:3" s="300" customFormat="1" ht="12" customHeight="1" thickBot="1">
      <c r="A37" s="185" t="s">
        <v>17</v>
      </c>
      <c r="B37" s="79" t="s">
        <v>368</v>
      </c>
      <c r="C37" s="292">
        <f>+C38+C39+C40</f>
        <v>6456</v>
      </c>
    </row>
    <row r="38" spans="1:3" s="300" customFormat="1" ht="12" customHeight="1">
      <c r="A38" s="361" t="s">
        <v>369</v>
      </c>
      <c r="B38" s="362" t="s">
        <v>187</v>
      </c>
      <c r="C38" s="59"/>
    </row>
    <row r="39" spans="1:3" s="300" customFormat="1" ht="12" customHeight="1">
      <c r="A39" s="361" t="s">
        <v>370</v>
      </c>
      <c r="B39" s="363" t="s">
        <v>2</v>
      </c>
      <c r="C39" s="244"/>
    </row>
    <row r="40" spans="1:3" s="368" customFormat="1" ht="12" customHeight="1" thickBot="1">
      <c r="A40" s="360" t="s">
        <v>371</v>
      </c>
      <c r="B40" s="91" t="s">
        <v>372</v>
      </c>
      <c r="C40" s="62">
        <v>6456</v>
      </c>
    </row>
    <row r="41" spans="1:3" s="368" customFormat="1" ht="15" customHeight="1" thickBot="1">
      <c r="A41" s="185" t="s">
        <v>18</v>
      </c>
      <c r="B41" s="186" t="s">
        <v>373</v>
      </c>
      <c r="C41" s="295">
        <f>+C36+C37</f>
        <v>6456</v>
      </c>
    </row>
    <row r="42" spans="1:3" s="368" customFormat="1" ht="15" customHeight="1">
      <c r="A42" s="187"/>
      <c r="B42" s="188"/>
      <c r="C42" s="293"/>
    </row>
    <row r="43" spans="1:3" ht="13.5" thickBot="1">
      <c r="A43" s="189"/>
      <c r="B43" s="190"/>
      <c r="C43" s="294"/>
    </row>
    <row r="44" spans="1:3" s="367" customFormat="1" ht="16.5" customHeight="1" thickBot="1">
      <c r="A44" s="191"/>
      <c r="B44" s="192" t="s">
        <v>48</v>
      </c>
      <c r="C44" s="295"/>
    </row>
    <row r="45" spans="1:3" s="369" customFormat="1" ht="12" customHeight="1" thickBot="1">
      <c r="A45" s="157" t="s">
        <v>9</v>
      </c>
      <c r="B45" s="79" t="s">
        <v>374</v>
      </c>
      <c r="C45" s="243">
        <f>SUM(C46:C50)</f>
        <v>6202</v>
      </c>
    </row>
    <row r="46" spans="1:3" ht="12" customHeight="1">
      <c r="A46" s="360" t="s">
        <v>72</v>
      </c>
      <c r="B46" s="7" t="s">
        <v>39</v>
      </c>
      <c r="C46" s="59">
        <v>2765</v>
      </c>
    </row>
    <row r="47" spans="1:3" ht="12" customHeight="1">
      <c r="A47" s="360" t="s">
        <v>73</v>
      </c>
      <c r="B47" s="6" t="s">
        <v>135</v>
      </c>
      <c r="C47" s="61">
        <v>791</v>
      </c>
    </row>
    <row r="48" spans="1:3" ht="12" customHeight="1">
      <c r="A48" s="360" t="s">
        <v>74</v>
      </c>
      <c r="B48" s="6" t="s">
        <v>101</v>
      </c>
      <c r="C48" s="61">
        <v>2646</v>
      </c>
    </row>
    <row r="49" spans="1:3" ht="12" customHeight="1">
      <c r="A49" s="360" t="s">
        <v>75</v>
      </c>
      <c r="B49" s="6" t="s">
        <v>136</v>
      </c>
      <c r="C49" s="61"/>
    </row>
    <row r="50" spans="1:3" ht="12" customHeight="1" thickBot="1">
      <c r="A50" s="360" t="s">
        <v>109</v>
      </c>
      <c r="B50" s="6" t="s">
        <v>137</v>
      </c>
      <c r="C50" s="61"/>
    </row>
    <row r="51" spans="1:3" ht="12" customHeight="1" thickBot="1">
      <c r="A51" s="157" t="s">
        <v>10</v>
      </c>
      <c r="B51" s="79" t="s">
        <v>375</v>
      </c>
      <c r="C51" s="243">
        <f>SUM(C52:C54)</f>
        <v>254</v>
      </c>
    </row>
    <row r="52" spans="1:3" s="369" customFormat="1" ht="12" customHeight="1">
      <c r="A52" s="360" t="s">
        <v>78</v>
      </c>
      <c r="B52" s="7" t="s">
        <v>177</v>
      </c>
      <c r="C52" s="59">
        <v>254</v>
      </c>
    </row>
    <row r="53" spans="1:3" ht="12" customHeight="1">
      <c r="A53" s="360" t="s">
        <v>79</v>
      </c>
      <c r="B53" s="6" t="s">
        <v>139</v>
      </c>
      <c r="C53" s="61"/>
    </row>
    <row r="54" spans="1:3" ht="12" customHeight="1">
      <c r="A54" s="360" t="s">
        <v>80</v>
      </c>
      <c r="B54" s="6" t="s">
        <v>49</v>
      </c>
      <c r="C54" s="61"/>
    </row>
    <row r="55" spans="1:3" ht="12" customHeight="1" thickBot="1">
      <c r="A55" s="360" t="s">
        <v>81</v>
      </c>
      <c r="B55" s="6" t="s">
        <v>484</v>
      </c>
      <c r="C55" s="61"/>
    </row>
    <row r="56" spans="1:3" ht="15" customHeight="1" thickBot="1">
      <c r="A56" s="157" t="s">
        <v>11</v>
      </c>
      <c r="B56" s="79" t="s">
        <v>5</v>
      </c>
      <c r="C56" s="270"/>
    </row>
    <row r="57" spans="1:3" ht="13.5" thickBot="1">
      <c r="A57" s="157" t="s">
        <v>12</v>
      </c>
      <c r="B57" s="193" t="s">
        <v>489</v>
      </c>
      <c r="C57" s="296">
        <f>+C45+C51+C56</f>
        <v>6456</v>
      </c>
    </row>
    <row r="58" ht="15" customHeight="1" thickBot="1">
      <c r="C58" s="297"/>
    </row>
    <row r="59" spans="1:3" ht="14.25" customHeight="1" thickBot="1">
      <c r="A59" s="196" t="s">
        <v>479</v>
      </c>
      <c r="B59" s="197"/>
      <c r="C59" s="77">
        <v>1</v>
      </c>
    </row>
    <row r="60" spans="1:3" ht="13.5" thickBot="1">
      <c r="A60" s="196" t="s">
        <v>157</v>
      </c>
      <c r="B60" s="197"/>
      <c r="C60" s="7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zoomScalePageLayoutView="0" workbookViewId="0" topLeftCell="A39">
      <selection activeCell="C46" sqref="C46"/>
    </sheetView>
  </sheetViews>
  <sheetFormatPr defaultColWidth="9.00390625" defaultRowHeight="12.75"/>
  <cols>
    <col min="1" max="1" width="13.875" style="194" customWidth="1"/>
    <col min="2" max="2" width="79.125" style="195" customWidth="1"/>
    <col min="3" max="3" width="25.00390625" style="195" customWidth="1"/>
    <col min="4" max="16384" width="9.375" style="195" customWidth="1"/>
  </cols>
  <sheetData>
    <row r="1" spans="1:3" s="174" customFormat="1" ht="21" customHeight="1" thickBot="1">
      <c r="A1" s="173"/>
      <c r="B1" s="175"/>
      <c r="C1" s="364" t="str">
        <f>+CONCATENATE("9.4.1. melléklet a ……/",LEFT(ÖSSZEFÜGGÉSEK!A5,4),". (….) önkormányzati rendelethez")</f>
        <v>9.4.1. melléklet a ……/2015. (….) önkormányzati rendelethez</v>
      </c>
    </row>
    <row r="2" spans="1:3" s="365" customFormat="1" ht="25.5" customHeight="1">
      <c r="A2" s="317" t="s">
        <v>155</v>
      </c>
      <c r="B2" s="284" t="s">
        <v>503</v>
      </c>
      <c r="C2" s="298" t="s">
        <v>51</v>
      </c>
    </row>
    <row r="3" spans="1:3" s="365" customFormat="1" ht="24.75" thickBot="1">
      <c r="A3" s="358" t="s">
        <v>154</v>
      </c>
      <c r="B3" s="285" t="s">
        <v>376</v>
      </c>
      <c r="C3" s="299" t="s">
        <v>50</v>
      </c>
    </row>
    <row r="4" spans="1:3" s="366" customFormat="1" ht="15.75" customHeight="1" thickBot="1">
      <c r="A4" s="177"/>
      <c r="B4" s="177"/>
      <c r="C4" s="178" t="s">
        <v>44</v>
      </c>
    </row>
    <row r="5" spans="1:3" ht="13.5" thickBot="1">
      <c r="A5" s="318" t="s">
        <v>156</v>
      </c>
      <c r="B5" s="179" t="s">
        <v>45</v>
      </c>
      <c r="C5" s="180" t="s">
        <v>46</v>
      </c>
    </row>
    <row r="6" spans="1:3" s="367" customFormat="1" ht="12.75" customHeight="1" thickBot="1">
      <c r="A6" s="152" t="s">
        <v>454</v>
      </c>
      <c r="B6" s="153" t="s">
        <v>455</v>
      </c>
      <c r="C6" s="154" t="s">
        <v>456</v>
      </c>
    </row>
    <row r="7" spans="1:3" s="367" customFormat="1" ht="15.75" customHeight="1" thickBot="1">
      <c r="A7" s="181"/>
      <c r="B7" s="182" t="s">
        <v>47</v>
      </c>
      <c r="C7" s="183"/>
    </row>
    <row r="8" spans="1:3" s="300" customFormat="1" ht="12" customHeight="1" thickBot="1">
      <c r="A8" s="152" t="s">
        <v>9</v>
      </c>
      <c r="B8" s="184" t="s">
        <v>480</v>
      </c>
      <c r="C8" s="243">
        <f>SUM(C9:C19)</f>
        <v>0</v>
      </c>
    </row>
    <row r="9" spans="1:3" s="300" customFormat="1" ht="12" customHeight="1">
      <c r="A9" s="359" t="s">
        <v>72</v>
      </c>
      <c r="B9" s="8" t="s">
        <v>232</v>
      </c>
      <c r="C9" s="289"/>
    </row>
    <row r="10" spans="1:3" s="300" customFormat="1" ht="12" customHeight="1">
      <c r="A10" s="360" t="s">
        <v>73</v>
      </c>
      <c r="B10" s="6" t="s">
        <v>233</v>
      </c>
      <c r="C10" s="241"/>
    </row>
    <row r="11" spans="1:3" s="300" customFormat="1" ht="12" customHeight="1">
      <c r="A11" s="360" t="s">
        <v>74</v>
      </c>
      <c r="B11" s="6" t="s">
        <v>234</v>
      </c>
      <c r="C11" s="241"/>
    </row>
    <row r="12" spans="1:3" s="300" customFormat="1" ht="12" customHeight="1">
      <c r="A12" s="360" t="s">
        <v>75</v>
      </c>
      <c r="B12" s="6" t="s">
        <v>235</v>
      </c>
      <c r="C12" s="241"/>
    </row>
    <row r="13" spans="1:3" s="300" customFormat="1" ht="12" customHeight="1">
      <c r="A13" s="360" t="s">
        <v>109</v>
      </c>
      <c r="B13" s="6" t="s">
        <v>236</v>
      </c>
      <c r="C13" s="241"/>
    </row>
    <row r="14" spans="1:3" s="300" customFormat="1" ht="12" customHeight="1">
      <c r="A14" s="360" t="s">
        <v>76</v>
      </c>
      <c r="B14" s="6" t="s">
        <v>358</v>
      </c>
      <c r="C14" s="241"/>
    </row>
    <row r="15" spans="1:3" s="300" customFormat="1" ht="12" customHeight="1">
      <c r="A15" s="360" t="s">
        <v>77</v>
      </c>
      <c r="B15" s="5" t="s">
        <v>359</v>
      </c>
      <c r="C15" s="241"/>
    </row>
    <row r="16" spans="1:3" s="300" customFormat="1" ht="12" customHeight="1">
      <c r="A16" s="360" t="s">
        <v>84</v>
      </c>
      <c r="B16" s="6" t="s">
        <v>239</v>
      </c>
      <c r="C16" s="290"/>
    </row>
    <row r="17" spans="1:3" s="368" customFormat="1" ht="12" customHeight="1">
      <c r="A17" s="360" t="s">
        <v>85</v>
      </c>
      <c r="B17" s="6" t="s">
        <v>240</v>
      </c>
      <c r="C17" s="241"/>
    </row>
    <row r="18" spans="1:3" s="368" customFormat="1" ht="12" customHeight="1">
      <c r="A18" s="360" t="s">
        <v>86</v>
      </c>
      <c r="B18" s="6" t="s">
        <v>394</v>
      </c>
      <c r="C18" s="242"/>
    </row>
    <row r="19" spans="1:3" s="368" customFormat="1" ht="12" customHeight="1" thickBot="1">
      <c r="A19" s="360" t="s">
        <v>87</v>
      </c>
      <c r="B19" s="5" t="s">
        <v>241</v>
      </c>
      <c r="C19" s="242"/>
    </row>
    <row r="20" spans="1:3" s="300" customFormat="1" ht="12" customHeight="1" thickBot="1">
      <c r="A20" s="152" t="s">
        <v>10</v>
      </c>
      <c r="B20" s="184" t="s">
        <v>360</v>
      </c>
      <c r="C20" s="243">
        <f>SUM(C21:C23)</f>
        <v>0</v>
      </c>
    </row>
    <row r="21" spans="1:3" s="368" customFormat="1" ht="12" customHeight="1">
      <c r="A21" s="360" t="s">
        <v>78</v>
      </c>
      <c r="B21" s="7" t="s">
        <v>209</v>
      </c>
      <c r="C21" s="241"/>
    </row>
    <row r="22" spans="1:3" s="368" customFormat="1" ht="12" customHeight="1">
      <c r="A22" s="360" t="s">
        <v>79</v>
      </c>
      <c r="B22" s="6" t="s">
        <v>361</v>
      </c>
      <c r="C22" s="241"/>
    </row>
    <row r="23" spans="1:3" s="368" customFormat="1" ht="12" customHeight="1">
      <c r="A23" s="360" t="s">
        <v>80</v>
      </c>
      <c r="B23" s="6" t="s">
        <v>362</v>
      </c>
      <c r="C23" s="241"/>
    </row>
    <row r="24" spans="1:3" s="368" customFormat="1" ht="12" customHeight="1" thickBot="1">
      <c r="A24" s="360" t="s">
        <v>81</v>
      </c>
      <c r="B24" s="6" t="s">
        <v>485</v>
      </c>
      <c r="C24" s="241"/>
    </row>
    <row r="25" spans="1:3" s="368" customFormat="1" ht="12" customHeight="1" thickBot="1">
      <c r="A25" s="157" t="s">
        <v>11</v>
      </c>
      <c r="B25" s="79" t="s">
        <v>126</v>
      </c>
      <c r="C25" s="270"/>
    </row>
    <row r="26" spans="1:3" s="368" customFormat="1" ht="12" customHeight="1" thickBot="1">
      <c r="A26" s="157" t="s">
        <v>12</v>
      </c>
      <c r="B26" s="79" t="s">
        <v>363</v>
      </c>
      <c r="C26" s="243">
        <f>+C27+C28</f>
        <v>0</v>
      </c>
    </row>
    <row r="27" spans="1:3" s="368" customFormat="1" ht="12" customHeight="1">
      <c r="A27" s="361" t="s">
        <v>219</v>
      </c>
      <c r="B27" s="362" t="s">
        <v>361</v>
      </c>
      <c r="C27" s="59"/>
    </row>
    <row r="28" spans="1:3" s="368" customFormat="1" ht="12" customHeight="1">
      <c r="A28" s="361" t="s">
        <v>222</v>
      </c>
      <c r="B28" s="363" t="s">
        <v>364</v>
      </c>
      <c r="C28" s="244"/>
    </row>
    <row r="29" spans="1:3" s="368" customFormat="1" ht="12" customHeight="1" thickBot="1">
      <c r="A29" s="360" t="s">
        <v>223</v>
      </c>
      <c r="B29" s="91" t="s">
        <v>486</v>
      </c>
      <c r="C29" s="62"/>
    </row>
    <row r="30" spans="1:3" s="368" customFormat="1" ht="12" customHeight="1" thickBot="1">
      <c r="A30" s="157" t="s">
        <v>13</v>
      </c>
      <c r="B30" s="79" t="s">
        <v>365</v>
      </c>
      <c r="C30" s="243">
        <f>+C31+C32+C33</f>
        <v>0</v>
      </c>
    </row>
    <row r="31" spans="1:3" s="368" customFormat="1" ht="12" customHeight="1">
      <c r="A31" s="361" t="s">
        <v>65</v>
      </c>
      <c r="B31" s="362" t="s">
        <v>246</v>
      </c>
      <c r="C31" s="59"/>
    </row>
    <row r="32" spans="1:3" s="368" customFormat="1" ht="12" customHeight="1">
      <c r="A32" s="361" t="s">
        <v>66</v>
      </c>
      <c r="B32" s="363" t="s">
        <v>247</v>
      </c>
      <c r="C32" s="244"/>
    </row>
    <row r="33" spans="1:3" s="368" customFormat="1" ht="12" customHeight="1" thickBot="1">
      <c r="A33" s="360" t="s">
        <v>67</v>
      </c>
      <c r="B33" s="91" t="s">
        <v>248</v>
      </c>
      <c r="C33" s="62"/>
    </row>
    <row r="34" spans="1:3" s="300" customFormat="1" ht="12" customHeight="1" thickBot="1">
      <c r="A34" s="157" t="s">
        <v>14</v>
      </c>
      <c r="B34" s="79" t="s">
        <v>334</v>
      </c>
      <c r="C34" s="270"/>
    </row>
    <row r="35" spans="1:3" s="300" customFormat="1" ht="12" customHeight="1" thickBot="1">
      <c r="A35" s="157" t="s">
        <v>15</v>
      </c>
      <c r="B35" s="79" t="s">
        <v>366</v>
      </c>
      <c r="C35" s="291"/>
    </row>
    <row r="36" spans="1:3" s="300" customFormat="1" ht="12" customHeight="1" thickBot="1">
      <c r="A36" s="152" t="s">
        <v>16</v>
      </c>
      <c r="B36" s="79" t="s">
        <v>487</v>
      </c>
      <c r="C36" s="292">
        <f>+C8+C20+C25+C26+C30+C34+C35</f>
        <v>0</v>
      </c>
    </row>
    <row r="37" spans="1:3" s="300" customFormat="1" ht="12" customHeight="1" thickBot="1">
      <c r="A37" s="185" t="s">
        <v>17</v>
      </c>
      <c r="B37" s="79" t="s">
        <v>368</v>
      </c>
      <c r="C37" s="292">
        <f>+C38+C39+C40</f>
        <v>6456</v>
      </c>
    </row>
    <row r="38" spans="1:3" s="300" customFormat="1" ht="12" customHeight="1">
      <c r="A38" s="361" t="s">
        <v>369</v>
      </c>
      <c r="B38" s="362" t="s">
        <v>187</v>
      </c>
      <c r="C38" s="59"/>
    </row>
    <row r="39" spans="1:3" s="300" customFormat="1" ht="12" customHeight="1">
      <c r="A39" s="361" t="s">
        <v>370</v>
      </c>
      <c r="B39" s="363" t="s">
        <v>2</v>
      </c>
      <c r="C39" s="244"/>
    </row>
    <row r="40" spans="1:3" s="368" customFormat="1" ht="12" customHeight="1" thickBot="1">
      <c r="A40" s="360" t="s">
        <v>371</v>
      </c>
      <c r="B40" s="91" t="s">
        <v>372</v>
      </c>
      <c r="C40" s="62">
        <v>6456</v>
      </c>
    </row>
    <row r="41" spans="1:3" s="368" customFormat="1" ht="15" customHeight="1" thickBot="1">
      <c r="A41" s="185" t="s">
        <v>18</v>
      </c>
      <c r="B41" s="186" t="s">
        <v>373</v>
      </c>
      <c r="C41" s="295">
        <f>+C36+C37</f>
        <v>6456</v>
      </c>
    </row>
    <row r="42" spans="1:3" s="368" customFormat="1" ht="15" customHeight="1">
      <c r="A42" s="187"/>
      <c r="B42" s="188"/>
      <c r="C42" s="293"/>
    </row>
    <row r="43" spans="1:3" ht="13.5" thickBot="1">
      <c r="A43" s="189"/>
      <c r="B43" s="190"/>
      <c r="C43" s="294"/>
    </row>
    <row r="44" spans="1:3" s="367" customFormat="1" ht="16.5" customHeight="1" thickBot="1">
      <c r="A44" s="191"/>
      <c r="B44" s="192" t="s">
        <v>48</v>
      </c>
      <c r="C44" s="295"/>
    </row>
    <row r="45" spans="1:3" s="369" customFormat="1" ht="12" customHeight="1" thickBot="1">
      <c r="A45" s="157" t="s">
        <v>9</v>
      </c>
      <c r="B45" s="79" t="s">
        <v>374</v>
      </c>
      <c r="C45" s="243">
        <f>SUM(C46:C50)</f>
        <v>6202</v>
      </c>
    </row>
    <row r="46" spans="1:3" ht="12" customHeight="1">
      <c r="A46" s="360" t="s">
        <v>72</v>
      </c>
      <c r="B46" s="7" t="s">
        <v>39</v>
      </c>
      <c r="C46" s="59">
        <v>2765</v>
      </c>
    </row>
    <row r="47" spans="1:3" ht="12" customHeight="1">
      <c r="A47" s="360" t="s">
        <v>73</v>
      </c>
      <c r="B47" s="6" t="s">
        <v>135</v>
      </c>
      <c r="C47" s="61">
        <v>791</v>
      </c>
    </row>
    <row r="48" spans="1:3" ht="12" customHeight="1">
      <c r="A48" s="360" t="s">
        <v>74</v>
      </c>
      <c r="B48" s="6" t="s">
        <v>101</v>
      </c>
      <c r="C48" s="61">
        <v>2646</v>
      </c>
    </row>
    <row r="49" spans="1:3" ht="12" customHeight="1">
      <c r="A49" s="360" t="s">
        <v>75</v>
      </c>
      <c r="B49" s="6" t="s">
        <v>136</v>
      </c>
      <c r="C49" s="61"/>
    </row>
    <row r="50" spans="1:3" ht="12" customHeight="1" thickBot="1">
      <c r="A50" s="360" t="s">
        <v>109</v>
      </c>
      <c r="B50" s="6" t="s">
        <v>137</v>
      </c>
      <c r="C50" s="61"/>
    </row>
    <row r="51" spans="1:3" ht="12" customHeight="1" thickBot="1">
      <c r="A51" s="157" t="s">
        <v>10</v>
      </c>
      <c r="B51" s="79" t="s">
        <v>375</v>
      </c>
      <c r="C51" s="243">
        <f>SUM(C52:C54)</f>
        <v>254</v>
      </c>
    </row>
    <row r="52" spans="1:3" s="369" customFormat="1" ht="12" customHeight="1">
      <c r="A52" s="360" t="s">
        <v>78</v>
      </c>
      <c r="B52" s="7" t="s">
        <v>177</v>
      </c>
      <c r="C52" s="59">
        <v>254</v>
      </c>
    </row>
    <row r="53" spans="1:3" ht="12" customHeight="1">
      <c r="A53" s="360" t="s">
        <v>79</v>
      </c>
      <c r="B53" s="6" t="s">
        <v>139</v>
      </c>
      <c r="C53" s="61"/>
    </row>
    <row r="54" spans="1:3" ht="12" customHeight="1">
      <c r="A54" s="360" t="s">
        <v>80</v>
      </c>
      <c r="B54" s="6" t="s">
        <v>49</v>
      </c>
      <c r="C54" s="61"/>
    </row>
    <row r="55" spans="1:3" ht="12" customHeight="1" thickBot="1">
      <c r="A55" s="360" t="s">
        <v>81</v>
      </c>
      <c r="B55" s="6" t="s">
        <v>484</v>
      </c>
      <c r="C55" s="61"/>
    </row>
    <row r="56" spans="1:3" ht="15" customHeight="1" thickBot="1">
      <c r="A56" s="157" t="s">
        <v>11</v>
      </c>
      <c r="B56" s="79" t="s">
        <v>5</v>
      </c>
      <c r="C56" s="270"/>
    </row>
    <row r="57" spans="1:3" ht="13.5" thickBot="1">
      <c r="A57" s="157" t="s">
        <v>12</v>
      </c>
      <c r="B57" s="193" t="s">
        <v>489</v>
      </c>
      <c r="C57" s="296">
        <f>+C45+C51+C56</f>
        <v>6456</v>
      </c>
    </row>
    <row r="58" ht="15" customHeight="1" thickBot="1">
      <c r="C58" s="297"/>
    </row>
    <row r="59" spans="1:3" ht="14.25" customHeight="1" thickBot="1">
      <c r="A59" s="196" t="s">
        <v>479</v>
      </c>
      <c r="B59" s="197"/>
      <c r="C59" s="77">
        <v>1</v>
      </c>
    </row>
    <row r="60" spans="1:3" ht="13.5" thickBot="1">
      <c r="A60" s="196" t="s">
        <v>157</v>
      </c>
      <c r="B60" s="197"/>
      <c r="C60" s="7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zoomScalePageLayoutView="0" workbookViewId="0" topLeftCell="A70">
      <selection activeCell="C40" sqref="C40"/>
    </sheetView>
  </sheetViews>
  <sheetFormatPr defaultColWidth="9.00390625" defaultRowHeight="12.75"/>
  <cols>
    <col min="1" max="1" width="13.875" style="194" customWidth="1"/>
    <col min="2" max="2" width="79.125" style="195" customWidth="1"/>
    <col min="3" max="3" width="25.00390625" style="195" customWidth="1"/>
    <col min="4" max="16384" width="9.375" style="195" customWidth="1"/>
  </cols>
  <sheetData>
    <row r="1" spans="1:3" s="174" customFormat="1" ht="21" customHeight="1" thickBot="1">
      <c r="A1" s="173"/>
      <c r="B1" s="175"/>
      <c r="C1" s="364" t="str">
        <f>+CONCATENATE("9.4.2. melléklet a ……/",LEFT(ÖSSZEFÜGGÉSEK!A5,4),". (….) önkormányzati rendelethez")</f>
        <v>9.4.2. melléklet a ……/2015. (….) önkormányzati rendelethez</v>
      </c>
    </row>
    <row r="2" spans="1:3" s="365" customFormat="1" ht="25.5" customHeight="1">
      <c r="A2" s="317" t="s">
        <v>155</v>
      </c>
      <c r="B2" s="284" t="s">
        <v>503</v>
      </c>
      <c r="C2" s="298" t="s">
        <v>51</v>
      </c>
    </row>
    <row r="3" spans="1:3" s="365" customFormat="1" ht="24.75" thickBot="1">
      <c r="A3" s="358" t="s">
        <v>154</v>
      </c>
      <c r="B3" s="285" t="s">
        <v>377</v>
      </c>
      <c r="C3" s="299" t="s">
        <v>51</v>
      </c>
    </row>
    <row r="4" spans="1:3" s="366" customFormat="1" ht="15.75" customHeight="1" thickBot="1">
      <c r="A4" s="177"/>
      <c r="B4" s="177"/>
      <c r="C4" s="178" t="s">
        <v>44</v>
      </c>
    </row>
    <row r="5" spans="1:3" ht="13.5" thickBot="1">
      <c r="A5" s="318" t="s">
        <v>156</v>
      </c>
      <c r="B5" s="179" t="s">
        <v>45</v>
      </c>
      <c r="C5" s="180" t="s">
        <v>46</v>
      </c>
    </row>
    <row r="6" spans="1:3" s="367" customFormat="1" ht="12.75" customHeight="1" thickBot="1">
      <c r="A6" s="152" t="s">
        <v>454</v>
      </c>
      <c r="B6" s="153" t="s">
        <v>455</v>
      </c>
      <c r="C6" s="154" t="s">
        <v>456</v>
      </c>
    </row>
    <row r="7" spans="1:3" s="367" customFormat="1" ht="15.75" customHeight="1" thickBot="1">
      <c r="A7" s="181"/>
      <c r="B7" s="182" t="s">
        <v>47</v>
      </c>
      <c r="C7" s="183"/>
    </row>
    <row r="8" spans="1:3" s="300" customFormat="1" ht="12" customHeight="1" thickBot="1">
      <c r="A8" s="152" t="s">
        <v>9</v>
      </c>
      <c r="B8" s="184" t="s">
        <v>480</v>
      </c>
      <c r="C8" s="243">
        <f>SUM(C9:C19)</f>
        <v>0</v>
      </c>
    </row>
    <row r="9" spans="1:3" s="300" customFormat="1" ht="12" customHeight="1">
      <c r="A9" s="359" t="s">
        <v>72</v>
      </c>
      <c r="B9" s="8" t="s">
        <v>232</v>
      </c>
      <c r="C9" s="289"/>
    </row>
    <row r="10" spans="1:3" s="300" customFormat="1" ht="12" customHeight="1">
      <c r="A10" s="360" t="s">
        <v>73</v>
      </c>
      <c r="B10" s="6" t="s">
        <v>233</v>
      </c>
      <c r="C10" s="241"/>
    </row>
    <row r="11" spans="1:3" s="300" customFormat="1" ht="12" customHeight="1">
      <c r="A11" s="360" t="s">
        <v>74</v>
      </c>
      <c r="B11" s="6" t="s">
        <v>234</v>
      </c>
      <c r="C11" s="241"/>
    </row>
    <row r="12" spans="1:3" s="300" customFormat="1" ht="12" customHeight="1">
      <c r="A12" s="360" t="s">
        <v>75</v>
      </c>
      <c r="B12" s="6" t="s">
        <v>235</v>
      </c>
      <c r="C12" s="241"/>
    </row>
    <row r="13" spans="1:3" s="300" customFormat="1" ht="12" customHeight="1">
      <c r="A13" s="360" t="s">
        <v>109</v>
      </c>
      <c r="B13" s="6" t="s">
        <v>236</v>
      </c>
      <c r="C13" s="241"/>
    </row>
    <row r="14" spans="1:3" s="300" customFormat="1" ht="12" customHeight="1">
      <c r="A14" s="360" t="s">
        <v>76</v>
      </c>
      <c r="B14" s="6" t="s">
        <v>358</v>
      </c>
      <c r="C14" s="241"/>
    </row>
    <row r="15" spans="1:3" s="300" customFormat="1" ht="12" customHeight="1">
      <c r="A15" s="360" t="s">
        <v>77</v>
      </c>
      <c r="B15" s="5" t="s">
        <v>359</v>
      </c>
      <c r="C15" s="241"/>
    </row>
    <row r="16" spans="1:3" s="300" customFormat="1" ht="12" customHeight="1">
      <c r="A16" s="360" t="s">
        <v>84</v>
      </c>
      <c r="B16" s="6" t="s">
        <v>239</v>
      </c>
      <c r="C16" s="290"/>
    </row>
    <row r="17" spans="1:3" s="368" customFormat="1" ht="12" customHeight="1">
      <c r="A17" s="360" t="s">
        <v>85</v>
      </c>
      <c r="B17" s="6" t="s">
        <v>240</v>
      </c>
      <c r="C17" s="241"/>
    </row>
    <row r="18" spans="1:3" s="368" customFormat="1" ht="12" customHeight="1">
      <c r="A18" s="360" t="s">
        <v>86</v>
      </c>
      <c r="B18" s="6" t="s">
        <v>394</v>
      </c>
      <c r="C18" s="242"/>
    </row>
    <row r="19" spans="1:3" s="368" customFormat="1" ht="12" customHeight="1" thickBot="1">
      <c r="A19" s="360" t="s">
        <v>87</v>
      </c>
      <c r="B19" s="5" t="s">
        <v>241</v>
      </c>
      <c r="C19" s="242"/>
    </row>
    <row r="20" spans="1:3" s="300" customFormat="1" ht="12" customHeight="1" thickBot="1">
      <c r="A20" s="152" t="s">
        <v>10</v>
      </c>
      <c r="B20" s="184" t="s">
        <v>360</v>
      </c>
      <c r="C20" s="243">
        <f>SUM(C21:C23)</f>
        <v>0</v>
      </c>
    </row>
    <row r="21" spans="1:3" s="368" customFormat="1" ht="12" customHeight="1">
      <c r="A21" s="360" t="s">
        <v>78</v>
      </c>
      <c r="B21" s="7" t="s">
        <v>209</v>
      </c>
      <c r="C21" s="241"/>
    </row>
    <row r="22" spans="1:3" s="368" customFormat="1" ht="12" customHeight="1">
      <c r="A22" s="360" t="s">
        <v>79</v>
      </c>
      <c r="B22" s="6" t="s">
        <v>361</v>
      </c>
      <c r="C22" s="241"/>
    </row>
    <row r="23" spans="1:3" s="368" customFormat="1" ht="12" customHeight="1">
      <c r="A23" s="360" t="s">
        <v>80</v>
      </c>
      <c r="B23" s="6" t="s">
        <v>362</v>
      </c>
      <c r="C23" s="241"/>
    </row>
    <row r="24" spans="1:3" s="368" customFormat="1" ht="12" customHeight="1" thickBot="1">
      <c r="A24" s="360" t="s">
        <v>81</v>
      </c>
      <c r="B24" s="6" t="s">
        <v>485</v>
      </c>
      <c r="C24" s="241"/>
    </row>
    <row r="25" spans="1:3" s="368" customFormat="1" ht="12" customHeight="1" thickBot="1">
      <c r="A25" s="157" t="s">
        <v>11</v>
      </c>
      <c r="B25" s="79" t="s">
        <v>126</v>
      </c>
      <c r="C25" s="270"/>
    </row>
    <row r="26" spans="1:3" s="368" customFormat="1" ht="12" customHeight="1" thickBot="1">
      <c r="A26" s="157" t="s">
        <v>12</v>
      </c>
      <c r="B26" s="79" t="s">
        <v>363</v>
      </c>
      <c r="C26" s="243">
        <f>+C27+C28</f>
        <v>0</v>
      </c>
    </row>
    <row r="27" spans="1:3" s="368" customFormat="1" ht="12" customHeight="1">
      <c r="A27" s="361" t="s">
        <v>219</v>
      </c>
      <c r="B27" s="362" t="s">
        <v>361</v>
      </c>
      <c r="C27" s="59"/>
    </row>
    <row r="28" spans="1:3" s="368" customFormat="1" ht="12" customHeight="1">
      <c r="A28" s="361" t="s">
        <v>222</v>
      </c>
      <c r="B28" s="363" t="s">
        <v>364</v>
      </c>
      <c r="C28" s="244"/>
    </row>
    <row r="29" spans="1:3" s="368" customFormat="1" ht="12" customHeight="1" thickBot="1">
      <c r="A29" s="360" t="s">
        <v>223</v>
      </c>
      <c r="B29" s="91" t="s">
        <v>486</v>
      </c>
      <c r="C29" s="62"/>
    </row>
    <row r="30" spans="1:3" s="368" customFormat="1" ht="12" customHeight="1" thickBot="1">
      <c r="A30" s="157" t="s">
        <v>13</v>
      </c>
      <c r="B30" s="79" t="s">
        <v>365</v>
      </c>
      <c r="C30" s="243">
        <f>+C31+C32+C33</f>
        <v>0</v>
      </c>
    </row>
    <row r="31" spans="1:3" s="368" customFormat="1" ht="12" customHeight="1">
      <c r="A31" s="361" t="s">
        <v>65</v>
      </c>
      <c r="B31" s="362" t="s">
        <v>246</v>
      </c>
      <c r="C31" s="59"/>
    </row>
    <row r="32" spans="1:3" s="368" customFormat="1" ht="12" customHeight="1">
      <c r="A32" s="361" t="s">
        <v>66</v>
      </c>
      <c r="B32" s="363" t="s">
        <v>247</v>
      </c>
      <c r="C32" s="244"/>
    </row>
    <row r="33" spans="1:3" s="368" customFormat="1" ht="12" customHeight="1" thickBot="1">
      <c r="A33" s="360" t="s">
        <v>67</v>
      </c>
      <c r="B33" s="91" t="s">
        <v>248</v>
      </c>
      <c r="C33" s="62"/>
    </row>
    <row r="34" spans="1:3" s="300" customFormat="1" ht="12" customHeight="1" thickBot="1">
      <c r="A34" s="157" t="s">
        <v>14</v>
      </c>
      <c r="B34" s="79" t="s">
        <v>334</v>
      </c>
      <c r="C34" s="270"/>
    </row>
    <row r="35" spans="1:3" s="300" customFormat="1" ht="12" customHeight="1" thickBot="1">
      <c r="A35" s="157" t="s">
        <v>15</v>
      </c>
      <c r="B35" s="79" t="s">
        <v>366</v>
      </c>
      <c r="C35" s="291"/>
    </row>
    <row r="36" spans="1:3" s="300" customFormat="1" ht="12" customHeight="1" thickBot="1">
      <c r="A36" s="152" t="s">
        <v>16</v>
      </c>
      <c r="B36" s="79" t="s">
        <v>487</v>
      </c>
      <c r="C36" s="292">
        <f>+C8+C20+C25+C26+C30+C34+C35</f>
        <v>0</v>
      </c>
    </row>
    <row r="37" spans="1:3" s="300" customFormat="1" ht="12" customHeight="1" thickBot="1">
      <c r="A37" s="185" t="s">
        <v>17</v>
      </c>
      <c r="B37" s="79" t="s">
        <v>368</v>
      </c>
      <c r="C37" s="292">
        <f>+C38+C39+C40</f>
        <v>0</v>
      </c>
    </row>
    <row r="38" spans="1:3" s="300" customFormat="1" ht="12" customHeight="1">
      <c r="A38" s="361" t="s">
        <v>369</v>
      </c>
      <c r="B38" s="362" t="s">
        <v>187</v>
      </c>
      <c r="C38" s="59"/>
    </row>
    <row r="39" spans="1:3" s="300" customFormat="1" ht="12" customHeight="1">
      <c r="A39" s="361" t="s">
        <v>370</v>
      </c>
      <c r="B39" s="363" t="s">
        <v>2</v>
      </c>
      <c r="C39" s="244"/>
    </row>
    <row r="40" spans="1:3" s="368" customFormat="1" ht="12" customHeight="1" thickBot="1">
      <c r="A40" s="360" t="s">
        <v>371</v>
      </c>
      <c r="B40" s="91" t="s">
        <v>372</v>
      </c>
      <c r="C40" s="62"/>
    </row>
    <row r="41" spans="1:3" s="368" customFormat="1" ht="15" customHeight="1" thickBot="1">
      <c r="A41" s="185" t="s">
        <v>18</v>
      </c>
      <c r="B41" s="186" t="s">
        <v>373</v>
      </c>
      <c r="C41" s="295">
        <f>+C36+C37</f>
        <v>0</v>
      </c>
    </row>
    <row r="42" spans="1:3" s="368" customFormat="1" ht="15" customHeight="1">
      <c r="A42" s="187"/>
      <c r="B42" s="188"/>
      <c r="C42" s="293"/>
    </row>
    <row r="43" spans="1:3" ht="13.5" thickBot="1">
      <c r="A43" s="189"/>
      <c r="B43" s="190"/>
      <c r="C43" s="294"/>
    </row>
    <row r="44" spans="1:3" s="367" customFormat="1" ht="16.5" customHeight="1" thickBot="1">
      <c r="A44" s="191"/>
      <c r="B44" s="192" t="s">
        <v>48</v>
      </c>
      <c r="C44" s="295"/>
    </row>
    <row r="45" spans="1:3" s="369" customFormat="1" ht="12" customHeight="1" thickBot="1">
      <c r="A45" s="157" t="s">
        <v>9</v>
      </c>
      <c r="B45" s="79" t="s">
        <v>374</v>
      </c>
      <c r="C45" s="243">
        <f>SUM(C46:C50)</f>
        <v>0</v>
      </c>
    </row>
    <row r="46" spans="1:3" ht="12" customHeight="1">
      <c r="A46" s="360" t="s">
        <v>72</v>
      </c>
      <c r="B46" s="7" t="s">
        <v>39</v>
      </c>
      <c r="C46" s="59"/>
    </row>
    <row r="47" spans="1:3" ht="12" customHeight="1">
      <c r="A47" s="360" t="s">
        <v>73</v>
      </c>
      <c r="B47" s="6" t="s">
        <v>135</v>
      </c>
      <c r="C47" s="61"/>
    </row>
    <row r="48" spans="1:3" ht="12" customHeight="1">
      <c r="A48" s="360" t="s">
        <v>74</v>
      </c>
      <c r="B48" s="6" t="s">
        <v>101</v>
      </c>
      <c r="C48" s="61"/>
    </row>
    <row r="49" spans="1:3" ht="12" customHeight="1">
      <c r="A49" s="360" t="s">
        <v>75</v>
      </c>
      <c r="B49" s="6" t="s">
        <v>136</v>
      </c>
      <c r="C49" s="61"/>
    </row>
    <row r="50" spans="1:3" ht="12" customHeight="1" thickBot="1">
      <c r="A50" s="360" t="s">
        <v>109</v>
      </c>
      <c r="B50" s="6" t="s">
        <v>137</v>
      </c>
      <c r="C50" s="61"/>
    </row>
    <row r="51" spans="1:3" ht="12" customHeight="1" thickBot="1">
      <c r="A51" s="157" t="s">
        <v>10</v>
      </c>
      <c r="B51" s="79" t="s">
        <v>375</v>
      </c>
      <c r="C51" s="243">
        <f>SUM(C52:C54)</f>
        <v>0</v>
      </c>
    </row>
    <row r="52" spans="1:3" s="369" customFormat="1" ht="12" customHeight="1">
      <c r="A52" s="360" t="s">
        <v>78</v>
      </c>
      <c r="B52" s="7" t="s">
        <v>177</v>
      </c>
      <c r="C52" s="59"/>
    </row>
    <row r="53" spans="1:3" ht="12" customHeight="1">
      <c r="A53" s="360" t="s">
        <v>79</v>
      </c>
      <c r="B53" s="6" t="s">
        <v>139</v>
      </c>
      <c r="C53" s="61"/>
    </row>
    <row r="54" spans="1:3" ht="12" customHeight="1">
      <c r="A54" s="360" t="s">
        <v>80</v>
      </c>
      <c r="B54" s="6" t="s">
        <v>49</v>
      </c>
      <c r="C54" s="61"/>
    </row>
    <row r="55" spans="1:3" ht="12" customHeight="1" thickBot="1">
      <c r="A55" s="360" t="s">
        <v>81</v>
      </c>
      <c r="B55" s="6" t="s">
        <v>484</v>
      </c>
      <c r="C55" s="61"/>
    </row>
    <row r="56" spans="1:3" ht="15" customHeight="1" thickBot="1">
      <c r="A56" s="157" t="s">
        <v>11</v>
      </c>
      <c r="B56" s="79" t="s">
        <v>5</v>
      </c>
      <c r="C56" s="270"/>
    </row>
    <row r="57" spans="1:3" ht="13.5" thickBot="1">
      <c r="A57" s="157" t="s">
        <v>12</v>
      </c>
      <c r="B57" s="193" t="s">
        <v>489</v>
      </c>
      <c r="C57" s="296">
        <f>+C45+C51+C56</f>
        <v>0</v>
      </c>
    </row>
    <row r="58" ht="15" customHeight="1" thickBot="1">
      <c r="C58" s="297"/>
    </row>
    <row r="59" spans="1:3" ht="14.25" customHeight="1" thickBot="1">
      <c r="A59" s="196" t="s">
        <v>479</v>
      </c>
      <c r="B59" s="197"/>
      <c r="C59" s="77"/>
    </row>
    <row r="60" spans="1:3" ht="13.5" thickBot="1">
      <c r="A60" s="196" t="s">
        <v>157</v>
      </c>
      <c r="B60" s="197"/>
      <c r="C60" s="7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zoomScalePageLayoutView="0" workbookViewId="0" topLeftCell="A89">
      <selection activeCell="C96" sqref="C96"/>
    </sheetView>
  </sheetViews>
  <sheetFormatPr defaultColWidth="9.00390625" defaultRowHeight="12.75"/>
  <cols>
    <col min="1" max="1" width="9.50390625" style="302" customWidth="1"/>
    <col min="2" max="2" width="91.625" style="302" customWidth="1"/>
    <col min="3" max="3" width="21.625" style="303" customWidth="1"/>
    <col min="4" max="4" width="9.00390625" style="324" customWidth="1"/>
    <col min="5" max="16384" width="9.375" style="324" customWidth="1"/>
  </cols>
  <sheetData>
    <row r="1" spans="1:3" ht="15.75" customHeight="1">
      <c r="A1" s="397" t="s">
        <v>6</v>
      </c>
      <c r="B1" s="397"/>
      <c r="C1" s="397"/>
    </row>
    <row r="2" spans="1:3" ht="15.75" customHeight="1" thickBot="1">
      <c r="A2" s="398" t="s">
        <v>113</v>
      </c>
      <c r="B2" s="398"/>
      <c r="C2" s="233" t="s">
        <v>178</v>
      </c>
    </row>
    <row r="3" spans="1:3" ht="37.5" customHeight="1" thickBot="1">
      <c r="A3" s="21" t="s">
        <v>60</v>
      </c>
      <c r="B3" s="22" t="s">
        <v>8</v>
      </c>
      <c r="C3" s="30" t="str">
        <f>+CONCATENATE(LEFT(ÖSSZEFÜGGÉSEK!A5,4),". évi előirányzat")</f>
        <v>2015. évi előirányzat</v>
      </c>
    </row>
    <row r="4" spans="1:3" s="325" customFormat="1" ht="12" customHeight="1" thickBot="1">
      <c r="A4" s="319" t="s">
        <v>454</v>
      </c>
      <c r="B4" s="320" t="s">
        <v>455</v>
      </c>
      <c r="C4" s="321" t="s">
        <v>456</v>
      </c>
    </row>
    <row r="5" spans="1:3" s="326" customFormat="1" ht="12" customHeight="1" thickBot="1">
      <c r="A5" s="18" t="s">
        <v>9</v>
      </c>
      <c r="B5" s="19" t="s">
        <v>203</v>
      </c>
      <c r="C5" s="223">
        <f>+C6+C7+C8+C9+C10+C11</f>
        <v>174417</v>
      </c>
    </row>
    <row r="6" spans="1:3" s="326" customFormat="1" ht="12" customHeight="1">
      <c r="A6" s="13" t="s">
        <v>72</v>
      </c>
      <c r="B6" s="327" t="s">
        <v>204</v>
      </c>
      <c r="C6" s="226">
        <v>68662</v>
      </c>
    </row>
    <row r="7" spans="1:3" s="326" customFormat="1" ht="12" customHeight="1">
      <c r="A7" s="12" t="s">
        <v>73</v>
      </c>
      <c r="B7" s="328" t="s">
        <v>205</v>
      </c>
      <c r="C7" s="225">
        <v>25611</v>
      </c>
    </row>
    <row r="8" spans="1:3" s="326" customFormat="1" ht="12" customHeight="1">
      <c r="A8" s="12" t="s">
        <v>74</v>
      </c>
      <c r="B8" s="328" t="s">
        <v>206</v>
      </c>
      <c r="C8" s="225">
        <v>34184</v>
      </c>
    </row>
    <row r="9" spans="1:3" s="326" customFormat="1" ht="12" customHeight="1">
      <c r="A9" s="12" t="s">
        <v>75</v>
      </c>
      <c r="B9" s="328" t="s">
        <v>207</v>
      </c>
      <c r="C9" s="225">
        <v>1793</v>
      </c>
    </row>
    <row r="10" spans="1:3" s="326" customFormat="1" ht="12" customHeight="1">
      <c r="A10" s="12" t="s">
        <v>109</v>
      </c>
      <c r="B10" s="219" t="s">
        <v>390</v>
      </c>
      <c r="C10" s="225">
        <v>44167</v>
      </c>
    </row>
    <row r="11" spans="1:3" s="326" customFormat="1" ht="12" customHeight="1" thickBot="1">
      <c r="A11" s="14" t="s">
        <v>76</v>
      </c>
      <c r="B11" s="220" t="s">
        <v>391</v>
      </c>
      <c r="C11" s="225"/>
    </row>
    <row r="12" spans="1:3" s="326" customFormat="1" ht="12" customHeight="1" thickBot="1">
      <c r="A12" s="18" t="s">
        <v>10</v>
      </c>
      <c r="B12" s="218" t="s">
        <v>208</v>
      </c>
      <c r="C12" s="223">
        <f>+C13+C14+C15+C16+C17</f>
        <v>55607</v>
      </c>
    </row>
    <row r="13" spans="1:3" s="326" customFormat="1" ht="12" customHeight="1">
      <c r="A13" s="13" t="s">
        <v>78</v>
      </c>
      <c r="B13" s="327" t="s">
        <v>209</v>
      </c>
      <c r="C13" s="226"/>
    </row>
    <row r="14" spans="1:3" s="326" customFormat="1" ht="12" customHeight="1">
      <c r="A14" s="12" t="s">
        <v>79</v>
      </c>
      <c r="B14" s="328" t="s">
        <v>210</v>
      </c>
      <c r="C14" s="225"/>
    </row>
    <row r="15" spans="1:3" s="326" customFormat="1" ht="12" customHeight="1">
      <c r="A15" s="12" t="s">
        <v>80</v>
      </c>
      <c r="B15" s="328" t="s">
        <v>379</v>
      </c>
      <c r="C15" s="225"/>
    </row>
    <row r="16" spans="1:3" s="326" customFormat="1" ht="12" customHeight="1">
      <c r="A16" s="12" t="s">
        <v>81</v>
      </c>
      <c r="B16" s="328" t="s">
        <v>380</v>
      </c>
      <c r="C16" s="225"/>
    </row>
    <row r="17" spans="1:3" s="326" customFormat="1" ht="12" customHeight="1">
      <c r="A17" s="12" t="s">
        <v>82</v>
      </c>
      <c r="B17" s="328" t="s">
        <v>211</v>
      </c>
      <c r="C17" s="225">
        <v>55607</v>
      </c>
    </row>
    <row r="18" spans="1:3" s="326" customFormat="1" ht="12" customHeight="1" thickBot="1">
      <c r="A18" s="14" t="s">
        <v>88</v>
      </c>
      <c r="B18" s="220" t="s">
        <v>212</v>
      </c>
      <c r="C18" s="227"/>
    </row>
    <row r="19" spans="1:3" s="326" customFormat="1" ht="12" customHeight="1" thickBot="1">
      <c r="A19" s="18" t="s">
        <v>11</v>
      </c>
      <c r="B19" s="19" t="s">
        <v>213</v>
      </c>
      <c r="C19" s="223">
        <f>+C20+C21+C22+C23+C24</f>
        <v>20593</v>
      </c>
    </row>
    <row r="20" spans="1:3" s="326" customFormat="1" ht="12" customHeight="1">
      <c r="A20" s="13" t="s">
        <v>61</v>
      </c>
      <c r="B20" s="327" t="s">
        <v>214</v>
      </c>
      <c r="C20" s="226">
        <v>20593</v>
      </c>
    </row>
    <row r="21" spans="1:3" s="326" customFormat="1" ht="12" customHeight="1">
      <c r="A21" s="12" t="s">
        <v>62</v>
      </c>
      <c r="B21" s="328" t="s">
        <v>215</v>
      </c>
      <c r="C21" s="225"/>
    </row>
    <row r="22" spans="1:3" s="326" customFormat="1" ht="12" customHeight="1">
      <c r="A22" s="12" t="s">
        <v>63</v>
      </c>
      <c r="B22" s="328" t="s">
        <v>381</v>
      </c>
      <c r="C22" s="225"/>
    </row>
    <row r="23" spans="1:3" s="326" customFormat="1" ht="12" customHeight="1">
      <c r="A23" s="12" t="s">
        <v>64</v>
      </c>
      <c r="B23" s="328" t="s">
        <v>382</v>
      </c>
      <c r="C23" s="225"/>
    </row>
    <row r="24" spans="1:3" s="326" customFormat="1" ht="12" customHeight="1">
      <c r="A24" s="12" t="s">
        <v>123</v>
      </c>
      <c r="B24" s="328" t="s">
        <v>216</v>
      </c>
      <c r="C24" s="225"/>
    </row>
    <row r="25" spans="1:3" s="326" customFormat="1" ht="12" customHeight="1" thickBot="1">
      <c r="A25" s="14" t="s">
        <v>124</v>
      </c>
      <c r="B25" s="329" t="s">
        <v>217</v>
      </c>
      <c r="C25" s="227"/>
    </row>
    <row r="26" spans="1:3" s="326" customFormat="1" ht="12" customHeight="1" thickBot="1">
      <c r="A26" s="18" t="s">
        <v>125</v>
      </c>
      <c r="B26" s="19" t="s">
        <v>218</v>
      </c>
      <c r="C26" s="229">
        <f>+C27+C31+C32+C33</f>
        <v>19380</v>
      </c>
    </row>
    <row r="27" spans="1:3" s="326" customFormat="1" ht="12" customHeight="1">
      <c r="A27" s="13" t="s">
        <v>219</v>
      </c>
      <c r="B27" s="327" t="s">
        <v>397</v>
      </c>
      <c r="C27" s="322">
        <f>+C28+C29+C30</f>
        <v>16380</v>
      </c>
    </row>
    <row r="28" spans="1:3" s="326" customFormat="1" ht="12" customHeight="1">
      <c r="A28" s="12" t="s">
        <v>220</v>
      </c>
      <c r="B28" s="328" t="s">
        <v>225</v>
      </c>
      <c r="C28" s="225">
        <v>480</v>
      </c>
    </row>
    <row r="29" spans="1:3" s="326" customFormat="1" ht="12" customHeight="1">
      <c r="A29" s="12" t="s">
        <v>221</v>
      </c>
      <c r="B29" s="328" t="s">
        <v>226</v>
      </c>
      <c r="C29" s="225">
        <v>15900</v>
      </c>
    </row>
    <row r="30" spans="1:3" s="326" customFormat="1" ht="12" customHeight="1">
      <c r="A30" s="12" t="s">
        <v>395</v>
      </c>
      <c r="B30" s="385" t="s">
        <v>396</v>
      </c>
      <c r="C30" s="225"/>
    </row>
    <row r="31" spans="1:3" s="326" customFormat="1" ht="12" customHeight="1">
      <c r="A31" s="12" t="s">
        <v>222</v>
      </c>
      <c r="B31" s="328" t="s">
        <v>227</v>
      </c>
      <c r="C31" s="225">
        <v>2500</v>
      </c>
    </row>
    <row r="32" spans="1:3" s="326" customFormat="1" ht="12" customHeight="1">
      <c r="A32" s="12" t="s">
        <v>223</v>
      </c>
      <c r="B32" s="328" t="s">
        <v>228</v>
      </c>
      <c r="C32" s="225"/>
    </row>
    <row r="33" spans="1:3" s="326" customFormat="1" ht="12" customHeight="1" thickBot="1">
      <c r="A33" s="14" t="s">
        <v>224</v>
      </c>
      <c r="B33" s="329" t="s">
        <v>229</v>
      </c>
      <c r="C33" s="227">
        <v>500</v>
      </c>
    </row>
    <row r="34" spans="1:3" s="326" customFormat="1" ht="12" customHeight="1" thickBot="1">
      <c r="A34" s="18" t="s">
        <v>13</v>
      </c>
      <c r="B34" s="19" t="s">
        <v>392</v>
      </c>
      <c r="C34" s="223">
        <f>SUM(C35:C45)</f>
        <v>21128</v>
      </c>
    </row>
    <row r="35" spans="1:3" s="326" customFormat="1" ht="12" customHeight="1">
      <c r="A35" s="13" t="s">
        <v>65</v>
      </c>
      <c r="B35" s="327" t="s">
        <v>232</v>
      </c>
      <c r="C35" s="226">
        <v>4000</v>
      </c>
    </row>
    <row r="36" spans="1:3" s="326" customFormat="1" ht="12" customHeight="1">
      <c r="A36" s="12" t="s">
        <v>66</v>
      </c>
      <c r="B36" s="328" t="s">
        <v>233</v>
      </c>
      <c r="C36" s="225">
        <v>4551</v>
      </c>
    </row>
    <row r="37" spans="1:3" s="326" customFormat="1" ht="12" customHeight="1">
      <c r="A37" s="12" t="s">
        <v>67</v>
      </c>
      <c r="B37" s="328" t="s">
        <v>234</v>
      </c>
      <c r="C37" s="225">
        <v>186</v>
      </c>
    </row>
    <row r="38" spans="1:3" s="326" customFormat="1" ht="12" customHeight="1">
      <c r="A38" s="12" t="s">
        <v>127</v>
      </c>
      <c r="B38" s="328" t="s">
        <v>235</v>
      </c>
      <c r="C38" s="225"/>
    </row>
    <row r="39" spans="1:3" s="326" customFormat="1" ht="12" customHeight="1">
      <c r="A39" s="12" t="s">
        <v>128</v>
      </c>
      <c r="B39" s="328" t="s">
        <v>236</v>
      </c>
      <c r="C39" s="225">
        <v>1336</v>
      </c>
    </row>
    <row r="40" spans="1:3" s="326" customFormat="1" ht="12" customHeight="1">
      <c r="A40" s="12" t="s">
        <v>129</v>
      </c>
      <c r="B40" s="328" t="s">
        <v>237</v>
      </c>
      <c r="C40" s="225">
        <v>2215</v>
      </c>
    </row>
    <row r="41" spans="1:3" s="326" customFormat="1" ht="12" customHeight="1">
      <c r="A41" s="12" t="s">
        <v>130</v>
      </c>
      <c r="B41" s="328" t="s">
        <v>238</v>
      </c>
      <c r="C41" s="225">
        <v>140</v>
      </c>
    </row>
    <row r="42" spans="1:3" s="326" customFormat="1" ht="12" customHeight="1">
      <c r="A42" s="12" t="s">
        <v>131</v>
      </c>
      <c r="B42" s="328" t="s">
        <v>239</v>
      </c>
      <c r="C42" s="225">
        <v>8700</v>
      </c>
    </row>
    <row r="43" spans="1:3" s="326" customFormat="1" ht="12" customHeight="1">
      <c r="A43" s="12" t="s">
        <v>230</v>
      </c>
      <c r="B43" s="328" t="s">
        <v>240</v>
      </c>
      <c r="C43" s="228"/>
    </row>
    <row r="44" spans="1:3" s="326" customFormat="1" ht="12" customHeight="1">
      <c r="A44" s="14" t="s">
        <v>231</v>
      </c>
      <c r="B44" s="329" t="s">
        <v>394</v>
      </c>
      <c r="C44" s="316"/>
    </row>
    <row r="45" spans="1:3" s="326" customFormat="1" ht="12" customHeight="1" thickBot="1">
      <c r="A45" s="14" t="s">
        <v>393</v>
      </c>
      <c r="B45" s="220" t="s">
        <v>241</v>
      </c>
      <c r="C45" s="316"/>
    </row>
    <row r="46" spans="1:3" s="326" customFormat="1" ht="12" customHeight="1" thickBot="1">
      <c r="A46" s="18" t="s">
        <v>14</v>
      </c>
      <c r="B46" s="19" t="s">
        <v>242</v>
      </c>
      <c r="C46" s="223">
        <f>SUM(C47:C51)</f>
        <v>0</v>
      </c>
    </row>
    <row r="47" spans="1:3" s="326" customFormat="1" ht="12" customHeight="1">
      <c r="A47" s="13" t="s">
        <v>68</v>
      </c>
      <c r="B47" s="327" t="s">
        <v>246</v>
      </c>
      <c r="C47" s="370"/>
    </row>
    <row r="48" spans="1:3" s="326" customFormat="1" ht="12" customHeight="1">
      <c r="A48" s="12" t="s">
        <v>69</v>
      </c>
      <c r="B48" s="328" t="s">
        <v>247</v>
      </c>
      <c r="C48" s="228"/>
    </row>
    <row r="49" spans="1:3" s="326" customFormat="1" ht="12" customHeight="1">
      <c r="A49" s="12" t="s">
        <v>243</v>
      </c>
      <c r="B49" s="328" t="s">
        <v>248</v>
      </c>
      <c r="C49" s="228"/>
    </row>
    <row r="50" spans="1:3" s="326" customFormat="1" ht="12" customHeight="1">
      <c r="A50" s="12" t="s">
        <v>244</v>
      </c>
      <c r="B50" s="328" t="s">
        <v>249</v>
      </c>
      <c r="C50" s="228"/>
    </row>
    <row r="51" spans="1:3" s="326" customFormat="1" ht="12" customHeight="1" thickBot="1">
      <c r="A51" s="14" t="s">
        <v>245</v>
      </c>
      <c r="B51" s="220" t="s">
        <v>250</v>
      </c>
      <c r="C51" s="316"/>
    </row>
    <row r="52" spans="1:3" s="326" customFormat="1" ht="12" customHeight="1" thickBot="1">
      <c r="A52" s="18" t="s">
        <v>132</v>
      </c>
      <c r="B52" s="19" t="s">
        <v>251</v>
      </c>
      <c r="C52" s="223">
        <f>SUM(C53:C55)</f>
        <v>0</v>
      </c>
    </row>
    <row r="53" spans="1:3" s="326" customFormat="1" ht="12" customHeight="1">
      <c r="A53" s="13" t="s">
        <v>70</v>
      </c>
      <c r="B53" s="327" t="s">
        <v>252</v>
      </c>
      <c r="C53" s="226"/>
    </row>
    <row r="54" spans="1:3" s="326" customFormat="1" ht="12" customHeight="1">
      <c r="A54" s="12" t="s">
        <v>71</v>
      </c>
      <c r="B54" s="328" t="s">
        <v>383</v>
      </c>
      <c r="C54" s="225"/>
    </row>
    <row r="55" spans="1:3" s="326" customFormat="1" ht="12" customHeight="1">
      <c r="A55" s="12" t="s">
        <v>255</v>
      </c>
      <c r="B55" s="328" t="s">
        <v>253</v>
      </c>
      <c r="C55" s="225"/>
    </row>
    <row r="56" spans="1:3" s="326" customFormat="1" ht="12" customHeight="1" thickBot="1">
      <c r="A56" s="14" t="s">
        <v>256</v>
      </c>
      <c r="B56" s="220" t="s">
        <v>254</v>
      </c>
      <c r="C56" s="227"/>
    </row>
    <row r="57" spans="1:3" s="326" customFormat="1" ht="12" customHeight="1" thickBot="1">
      <c r="A57" s="18" t="s">
        <v>16</v>
      </c>
      <c r="B57" s="218" t="s">
        <v>257</v>
      </c>
      <c r="C57" s="223">
        <f>SUM(C58:C60)</f>
        <v>90</v>
      </c>
    </row>
    <row r="58" spans="1:3" s="326" customFormat="1" ht="12" customHeight="1">
      <c r="A58" s="13" t="s">
        <v>133</v>
      </c>
      <c r="B58" s="327" t="s">
        <v>259</v>
      </c>
      <c r="C58" s="228"/>
    </row>
    <row r="59" spans="1:3" s="326" customFormat="1" ht="12" customHeight="1">
      <c r="A59" s="12" t="s">
        <v>134</v>
      </c>
      <c r="B59" s="328" t="s">
        <v>384</v>
      </c>
      <c r="C59" s="228"/>
    </row>
    <row r="60" spans="1:3" s="326" customFormat="1" ht="12" customHeight="1">
      <c r="A60" s="12" t="s">
        <v>179</v>
      </c>
      <c r="B60" s="328" t="s">
        <v>260</v>
      </c>
      <c r="C60" s="228">
        <v>90</v>
      </c>
    </row>
    <row r="61" spans="1:3" s="326" customFormat="1" ht="12" customHeight="1" thickBot="1">
      <c r="A61" s="14" t="s">
        <v>258</v>
      </c>
      <c r="B61" s="220" t="s">
        <v>261</v>
      </c>
      <c r="C61" s="228"/>
    </row>
    <row r="62" spans="1:3" s="326" customFormat="1" ht="12" customHeight="1" thickBot="1">
      <c r="A62" s="392" t="s">
        <v>437</v>
      </c>
      <c r="B62" s="19" t="s">
        <v>262</v>
      </c>
      <c r="C62" s="229">
        <f>+C5+C12+C19+C26+C34+C46+C52+C57</f>
        <v>291215</v>
      </c>
    </row>
    <row r="63" spans="1:3" s="326" customFormat="1" ht="12" customHeight="1" thickBot="1">
      <c r="A63" s="372" t="s">
        <v>263</v>
      </c>
      <c r="B63" s="218" t="s">
        <v>264</v>
      </c>
      <c r="C63" s="223">
        <f>SUM(C64:C66)</f>
        <v>0</v>
      </c>
    </row>
    <row r="64" spans="1:3" s="326" customFormat="1" ht="12" customHeight="1">
      <c r="A64" s="13" t="s">
        <v>295</v>
      </c>
      <c r="B64" s="327" t="s">
        <v>265</v>
      </c>
      <c r="C64" s="228"/>
    </row>
    <row r="65" spans="1:3" s="326" customFormat="1" ht="12" customHeight="1">
      <c r="A65" s="12" t="s">
        <v>304</v>
      </c>
      <c r="B65" s="328" t="s">
        <v>266</v>
      </c>
      <c r="C65" s="228"/>
    </row>
    <row r="66" spans="1:3" s="326" customFormat="1" ht="12" customHeight="1" thickBot="1">
      <c r="A66" s="14" t="s">
        <v>305</v>
      </c>
      <c r="B66" s="386" t="s">
        <v>422</v>
      </c>
      <c r="C66" s="228"/>
    </row>
    <row r="67" spans="1:3" s="326" customFormat="1" ht="12" customHeight="1" thickBot="1">
      <c r="A67" s="372" t="s">
        <v>268</v>
      </c>
      <c r="B67" s="218" t="s">
        <v>269</v>
      </c>
      <c r="C67" s="223">
        <f>SUM(C68:C71)</f>
        <v>0</v>
      </c>
    </row>
    <row r="68" spans="1:3" s="326" customFormat="1" ht="12" customHeight="1">
      <c r="A68" s="13" t="s">
        <v>110</v>
      </c>
      <c r="B68" s="327" t="s">
        <v>270</v>
      </c>
      <c r="C68" s="228"/>
    </row>
    <row r="69" spans="1:3" s="326" customFormat="1" ht="12" customHeight="1">
      <c r="A69" s="12" t="s">
        <v>111</v>
      </c>
      <c r="B69" s="328" t="s">
        <v>271</v>
      </c>
      <c r="C69" s="228"/>
    </row>
    <row r="70" spans="1:3" s="326" customFormat="1" ht="12" customHeight="1">
      <c r="A70" s="12" t="s">
        <v>296</v>
      </c>
      <c r="B70" s="328" t="s">
        <v>272</v>
      </c>
      <c r="C70" s="228"/>
    </row>
    <row r="71" spans="1:3" s="326" customFormat="1" ht="12" customHeight="1" thickBot="1">
      <c r="A71" s="14" t="s">
        <v>297</v>
      </c>
      <c r="B71" s="220" t="s">
        <v>273</v>
      </c>
      <c r="C71" s="228"/>
    </row>
    <row r="72" spans="1:3" s="326" customFormat="1" ht="12" customHeight="1" thickBot="1">
      <c r="A72" s="372" t="s">
        <v>274</v>
      </c>
      <c r="B72" s="218" t="s">
        <v>275</v>
      </c>
      <c r="C72" s="223">
        <f>SUM(C73:C74)</f>
        <v>0</v>
      </c>
    </row>
    <row r="73" spans="1:3" s="326" customFormat="1" ht="12" customHeight="1">
      <c r="A73" s="13" t="s">
        <v>298</v>
      </c>
      <c r="B73" s="327" t="s">
        <v>276</v>
      </c>
      <c r="C73" s="228"/>
    </row>
    <row r="74" spans="1:3" s="326" customFormat="1" ht="12" customHeight="1" thickBot="1">
      <c r="A74" s="14" t="s">
        <v>299</v>
      </c>
      <c r="B74" s="220" t="s">
        <v>277</v>
      </c>
      <c r="C74" s="228"/>
    </row>
    <row r="75" spans="1:3" s="326" customFormat="1" ht="12" customHeight="1" thickBot="1">
      <c r="A75" s="372" t="s">
        <v>278</v>
      </c>
      <c r="B75" s="218" t="s">
        <v>279</v>
      </c>
      <c r="C75" s="223">
        <f>SUM(C76:C78)</f>
        <v>0</v>
      </c>
    </row>
    <row r="76" spans="1:3" s="326" customFormat="1" ht="12" customHeight="1">
      <c r="A76" s="13" t="s">
        <v>300</v>
      </c>
      <c r="B76" s="327" t="s">
        <v>280</v>
      </c>
      <c r="C76" s="228"/>
    </row>
    <row r="77" spans="1:3" s="326" customFormat="1" ht="12" customHeight="1">
      <c r="A77" s="12" t="s">
        <v>301</v>
      </c>
      <c r="B77" s="328" t="s">
        <v>281</v>
      </c>
      <c r="C77" s="228"/>
    </row>
    <row r="78" spans="1:3" s="326" customFormat="1" ht="12" customHeight="1" thickBot="1">
      <c r="A78" s="14" t="s">
        <v>302</v>
      </c>
      <c r="B78" s="220" t="s">
        <v>282</v>
      </c>
      <c r="C78" s="228"/>
    </row>
    <row r="79" spans="1:3" s="326" customFormat="1" ht="12" customHeight="1" thickBot="1">
      <c r="A79" s="372" t="s">
        <v>283</v>
      </c>
      <c r="B79" s="218" t="s">
        <v>303</v>
      </c>
      <c r="C79" s="223">
        <f>SUM(C80:C83)</f>
        <v>0</v>
      </c>
    </row>
    <row r="80" spans="1:3" s="326" customFormat="1" ht="12" customHeight="1">
      <c r="A80" s="331" t="s">
        <v>284</v>
      </c>
      <c r="B80" s="327" t="s">
        <v>285</v>
      </c>
      <c r="C80" s="228"/>
    </row>
    <row r="81" spans="1:3" s="326" customFormat="1" ht="12" customHeight="1">
      <c r="A81" s="332" t="s">
        <v>286</v>
      </c>
      <c r="B81" s="328" t="s">
        <v>287</v>
      </c>
      <c r="C81" s="228"/>
    </row>
    <row r="82" spans="1:3" s="326" customFormat="1" ht="12" customHeight="1">
      <c r="A82" s="332" t="s">
        <v>288</v>
      </c>
      <c r="B82" s="328" t="s">
        <v>289</v>
      </c>
      <c r="C82" s="228"/>
    </row>
    <row r="83" spans="1:3" s="326" customFormat="1" ht="12" customHeight="1" thickBot="1">
      <c r="A83" s="333" t="s">
        <v>290</v>
      </c>
      <c r="B83" s="220" t="s">
        <v>291</v>
      </c>
      <c r="C83" s="228"/>
    </row>
    <row r="84" spans="1:3" s="326" customFormat="1" ht="12" customHeight="1" thickBot="1">
      <c r="A84" s="372" t="s">
        <v>292</v>
      </c>
      <c r="B84" s="218" t="s">
        <v>436</v>
      </c>
      <c r="C84" s="371"/>
    </row>
    <row r="85" spans="1:3" s="326" customFormat="1" ht="13.5" customHeight="1" thickBot="1">
      <c r="A85" s="372" t="s">
        <v>294</v>
      </c>
      <c r="B85" s="218" t="s">
        <v>293</v>
      </c>
      <c r="C85" s="371"/>
    </row>
    <row r="86" spans="1:3" s="326" customFormat="1" ht="15.75" customHeight="1" thickBot="1">
      <c r="A86" s="372" t="s">
        <v>306</v>
      </c>
      <c r="B86" s="334" t="s">
        <v>439</v>
      </c>
      <c r="C86" s="229">
        <f>+C63+C67+C72+C75+C79+C85+C84</f>
        <v>0</v>
      </c>
    </row>
    <row r="87" spans="1:3" s="326" customFormat="1" ht="16.5" customHeight="1" thickBot="1">
      <c r="A87" s="373" t="s">
        <v>438</v>
      </c>
      <c r="B87" s="335" t="s">
        <v>440</v>
      </c>
      <c r="C87" s="229">
        <f>+C62+C86</f>
        <v>291215</v>
      </c>
    </row>
    <row r="88" spans="1:3" s="326" customFormat="1" ht="83.25" customHeight="1">
      <c r="A88" s="3"/>
      <c r="B88" s="4"/>
      <c r="C88" s="230"/>
    </row>
    <row r="89" spans="1:3" ht="16.5" customHeight="1">
      <c r="A89" s="397" t="s">
        <v>37</v>
      </c>
      <c r="B89" s="397"/>
      <c r="C89" s="397"/>
    </row>
    <row r="90" spans="1:3" s="336" customFormat="1" ht="16.5" customHeight="1" thickBot="1">
      <c r="A90" s="399" t="s">
        <v>114</v>
      </c>
      <c r="B90" s="399"/>
      <c r="C90" s="90" t="s">
        <v>178</v>
      </c>
    </row>
    <row r="91" spans="1:3" ht="37.5" customHeight="1" thickBot="1">
      <c r="A91" s="21" t="s">
        <v>60</v>
      </c>
      <c r="B91" s="22" t="s">
        <v>38</v>
      </c>
      <c r="C91" s="30" t="str">
        <f>+C3</f>
        <v>2015. évi előirányzat</v>
      </c>
    </row>
    <row r="92" spans="1:3" s="325" customFormat="1" ht="12" customHeight="1" thickBot="1">
      <c r="A92" s="27" t="s">
        <v>454</v>
      </c>
      <c r="B92" s="28" t="s">
        <v>455</v>
      </c>
      <c r="C92" s="29" t="s">
        <v>456</v>
      </c>
    </row>
    <row r="93" spans="1:3" ht="12" customHeight="1" thickBot="1">
      <c r="A93" s="20" t="s">
        <v>9</v>
      </c>
      <c r="B93" s="26" t="s">
        <v>398</v>
      </c>
      <c r="C93" s="222">
        <f>C94+C95+C96+C97+C98+C111</f>
        <v>203176</v>
      </c>
    </row>
    <row r="94" spans="1:3" ht="12" customHeight="1">
      <c r="A94" s="15" t="s">
        <v>72</v>
      </c>
      <c r="B94" s="8" t="s">
        <v>39</v>
      </c>
      <c r="C94" s="224">
        <v>95637</v>
      </c>
    </row>
    <row r="95" spans="1:3" ht="12" customHeight="1">
      <c r="A95" s="12" t="s">
        <v>73</v>
      </c>
      <c r="B95" s="6" t="s">
        <v>135</v>
      </c>
      <c r="C95" s="225">
        <v>19837</v>
      </c>
    </row>
    <row r="96" spans="1:3" ht="12" customHeight="1">
      <c r="A96" s="12" t="s">
        <v>74</v>
      </c>
      <c r="B96" s="6" t="s">
        <v>101</v>
      </c>
      <c r="C96" s="225">
        <f>'1.1.sz.mell.'!C96-'1.3.sz.mell.'!C96-'1.4.sz.mell.'!C96</f>
        <v>68430</v>
      </c>
    </row>
    <row r="97" spans="1:3" ht="12" customHeight="1">
      <c r="A97" s="12" t="s">
        <v>75</v>
      </c>
      <c r="B97" s="9" t="s">
        <v>136</v>
      </c>
      <c r="C97" s="225">
        <v>15947</v>
      </c>
    </row>
    <row r="98" spans="1:3" ht="12" customHeight="1">
      <c r="A98" s="12" t="s">
        <v>83</v>
      </c>
      <c r="B98" s="17" t="s">
        <v>137</v>
      </c>
      <c r="C98" s="225">
        <f>'1.1.sz.mell.'!C98-'1.3.sz.mell.'!C98-'1.4.sz.mell.'!C98</f>
        <v>2925</v>
      </c>
    </row>
    <row r="99" spans="1:3" ht="12" customHeight="1">
      <c r="A99" s="12" t="s">
        <v>76</v>
      </c>
      <c r="B99" s="6" t="s">
        <v>403</v>
      </c>
      <c r="C99" s="225">
        <f>'1.1.sz.mell.'!C99-'1.3.sz.mell.'!C99-'1.4.sz.mell.'!C99</f>
        <v>0</v>
      </c>
    </row>
    <row r="100" spans="1:3" ht="12" customHeight="1">
      <c r="A100" s="12" t="s">
        <v>77</v>
      </c>
      <c r="B100" s="94" t="s">
        <v>402</v>
      </c>
      <c r="C100" s="225">
        <f>'1.1.sz.mell.'!C100-'1.3.sz.mell.'!C100-'1.4.sz.mell.'!C100</f>
        <v>0</v>
      </c>
    </row>
    <row r="101" spans="1:3" ht="12" customHeight="1">
      <c r="A101" s="12" t="s">
        <v>84</v>
      </c>
      <c r="B101" s="94" t="s">
        <v>401</v>
      </c>
      <c r="C101" s="225">
        <f>'1.1.sz.mell.'!C101-'1.3.sz.mell.'!C101-'1.4.sz.mell.'!C101</f>
        <v>0</v>
      </c>
    </row>
    <row r="102" spans="1:3" ht="12" customHeight="1">
      <c r="A102" s="12" t="s">
        <v>85</v>
      </c>
      <c r="B102" s="92" t="s">
        <v>309</v>
      </c>
      <c r="C102" s="225">
        <f>'1.1.sz.mell.'!C102-'1.3.sz.mell.'!C102-'1.4.sz.mell.'!C102</f>
        <v>0</v>
      </c>
    </row>
    <row r="103" spans="1:3" ht="12" customHeight="1">
      <c r="A103" s="12" t="s">
        <v>86</v>
      </c>
      <c r="B103" s="93" t="s">
        <v>310</v>
      </c>
      <c r="C103" s="225">
        <f>'1.1.sz.mell.'!C103-'1.3.sz.mell.'!C103-'1.4.sz.mell.'!C103</f>
        <v>0</v>
      </c>
    </row>
    <row r="104" spans="1:3" ht="12" customHeight="1">
      <c r="A104" s="12" t="s">
        <v>87</v>
      </c>
      <c r="B104" s="93" t="s">
        <v>311</v>
      </c>
      <c r="C104" s="225">
        <f>'1.1.sz.mell.'!C104-'1.3.sz.mell.'!C104-'1.4.sz.mell.'!C104</f>
        <v>0</v>
      </c>
    </row>
    <row r="105" spans="1:3" ht="12" customHeight="1">
      <c r="A105" s="12" t="s">
        <v>89</v>
      </c>
      <c r="B105" s="92" t="s">
        <v>312</v>
      </c>
      <c r="C105" s="225">
        <f>'1.1.sz.mell.'!C105-'1.3.sz.mell.'!C105-'1.4.sz.mell.'!C105</f>
        <v>200</v>
      </c>
    </row>
    <row r="106" spans="1:3" ht="12" customHeight="1">
      <c r="A106" s="12" t="s">
        <v>138</v>
      </c>
      <c r="B106" s="92" t="s">
        <v>313</v>
      </c>
      <c r="C106" s="225">
        <f>'1.1.sz.mell.'!C106-'1.3.sz.mell.'!C106-'1.4.sz.mell.'!C106</f>
        <v>0</v>
      </c>
    </row>
    <row r="107" spans="1:3" ht="12" customHeight="1">
      <c r="A107" s="12" t="s">
        <v>307</v>
      </c>
      <c r="B107" s="93" t="s">
        <v>314</v>
      </c>
      <c r="C107" s="225">
        <f>'1.1.sz.mell.'!C107-'1.3.sz.mell.'!C107-'1.4.sz.mell.'!C107</f>
        <v>0</v>
      </c>
    </row>
    <row r="108" spans="1:3" ht="12" customHeight="1">
      <c r="A108" s="11" t="s">
        <v>308</v>
      </c>
      <c r="B108" s="94" t="s">
        <v>315</v>
      </c>
      <c r="C108" s="225">
        <f>'1.1.sz.mell.'!C108-'1.3.sz.mell.'!C108-'1.4.sz.mell.'!C108</f>
        <v>0</v>
      </c>
    </row>
    <row r="109" spans="1:3" ht="12" customHeight="1">
      <c r="A109" s="12" t="s">
        <v>399</v>
      </c>
      <c r="B109" s="94" t="s">
        <v>316</v>
      </c>
      <c r="C109" s="225">
        <f>'1.1.sz.mell.'!C109-'1.3.sz.mell.'!C109-'1.4.sz.mell.'!C109</f>
        <v>0</v>
      </c>
    </row>
    <row r="110" spans="1:3" ht="12" customHeight="1">
      <c r="A110" s="14" t="s">
        <v>400</v>
      </c>
      <c r="B110" s="94" t="s">
        <v>317</v>
      </c>
      <c r="C110" s="225">
        <f>'1.1.sz.mell.'!C110-'1.3.sz.mell.'!C110-'1.4.sz.mell.'!C110</f>
        <v>2725</v>
      </c>
    </row>
    <row r="111" spans="1:3" ht="12" customHeight="1">
      <c r="A111" s="12" t="s">
        <v>404</v>
      </c>
      <c r="B111" s="9" t="s">
        <v>40</v>
      </c>
      <c r="C111" s="225">
        <f>'1.1.sz.mell.'!C111-'1.3.sz.mell.'!C111-'1.4.sz.mell.'!C111</f>
        <v>400</v>
      </c>
    </row>
    <row r="112" spans="1:3" ht="12" customHeight="1">
      <c r="A112" s="12" t="s">
        <v>405</v>
      </c>
      <c r="B112" s="6" t="s">
        <v>407</v>
      </c>
      <c r="C112" s="225">
        <f>'1.1.sz.mell.'!C112-'1.3.sz.mell.'!C112-'1.4.sz.mell.'!C112</f>
        <v>400</v>
      </c>
    </row>
    <row r="113" spans="1:3" ht="12" customHeight="1" thickBot="1">
      <c r="A113" s="16" t="s">
        <v>406</v>
      </c>
      <c r="B113" s="390" t="s">
        <v>408</v>
      </c>
      <c r="C113" s="231">
        <f>'1.1.sz.mell.'!C113-'1.3.sz.mell.'!C113-'1.4.sz.mell.'!C113</f>
        <v>0</v>
      </c>
    </row>
    <row r="114" spans="1:3" ht="12" customHeight="1" thickBot="1">
      <c r="A114" s="387" t="s">
        <v>10</v>
      </c>
      <c r="B114" s="388" t="s">
        <v>318</v>
      </c>
      <c r="C114" s="389">
        <f>+C115+C117+C119</f>
        <v>23731</v>
      </c>
    </row>
    <row r="115" spans="1:3" ht="12" customHeight="1">
      <c r="A115" s="13" t="s">
        <v>78</v>
      </c>
      <c r="B115" s="6" t="s">
        <v>177</v>
      </c>
      <c r="C115" s="226">
        <v>23731</v>
      </c>
    </row>
    <row r="116" spans="1:3" ht="12" customHeight="1">
      <c r="A116" s="13" t="s">
        <v>79</v>
      </c>
      <c r="B116" s="10" t="s">
        <v>322</v>
      </c>
      <c r="C116" s="226">
        <v>20593</v>
      </c>
    </row>
    <row r="117" spans="1:3" ht="12" customHeight="1">
      <c r="A117" s="13" t="s">
        <v>80</v>
      </c>
      <c r="B117" s="10" t="s">
        <v>139</v>
      </c>
      <c r="C117" s="225"/>
    </row>
    <row r="118" spans="1:3" ht="12" customHeight="1">
      <c r="A118" s="13" t="s">
        <v>81</v>
      </c>
      <c r="B118" s="10" t="s">
        <v>323</v>
      </c>
      <c r="C118" s="216"/>
    </row>
    <row r="119" spans="1:3" ht="12" customHeight="1">
      <c r="A119" s="13" t="s">
        <v>82</v>
      </c>
      <c r="B119" s="220" t="s">
        <v>180</v>
      </c>
      <c r="C119" s="216"/>
    </row>
    <row r="120" spans="1:3" ht="12" customHeight="1">
      <c r="A120" s="13" t="s">
        <v>88</v>
      </c>
      <c r="B120" s="219" t="s">
        <v>385</v>
      </c>
      <c r="C120" s="216"/>
    </row>
    <row r="121" spans="1:3" ht="12" customHeight="1">
      <c r="A121" s="13" t="s">
        <v>90</v>
      </c>
      <c r="B121" s="323" t="s">
        <v>328</v>
      </c>
      <c r="C121" s="216"/>
    </row>
    <row r="122" spans="1:3" ht="15.75">
      <c r="A122" s="13" t="s">
        <v>140</v>
      </c>
      <c r="B122" s="93" t="s">
        <v>311</v>
      </c>
      <c r="C122" s="216"/>
    </row>
    <row r="123" spans="1:3" ht="12" customHeight="1">
      <c r="A123" s="13" t="s">
        <v>141</v>
      </c>
      <c r="B123" s="93" t="s">
        <v>327</v>
      </c>
      <c r="C123" s="216"/>
    </row>
    <row r="124" spans="1:3" ht="12" customHeight="1">
      <c r="A124" s="13" t="s">
        <v>142</v>
      </c>
      <c r="B124" s="93" t="s">
        <v>326</v>
      </c>
      <c r="C124" s="216"/>
    </row>
    <row r="125" spans="1:3" ht="12" customHeight="1">
      <c r="A125" s="13" t="s">
        <v>319</v>
      </c>
      <c r="B125" s="93" t="s">
        <v>314</v>
      </c>
      <c r="C125" s="216"/>
    </row>
    <row r="126" spans="1:3" ht="12" customHeight="1">
      <c r="A126" s="13" t="s">
        <v>320</v>
      </c>
      <c r="B126" s="93" t="s">
        <v>325</v>
      </c>
      <c r="C126" s="216"/>
    </row>
    <row r="127" spans="1:3" ht="16.5" thickBot="1">
      <c r="A127" s="11" t="s">
        <v>321</v>
      </c>
      <c r="B127" s="93" t="s">
        <v>324</v>
      </c>
      <c r="C127" s="217"/>
    </row>
    <row r="128" spans="1:3" ht="12" customHeight="1" thickBot="1">
      <c r="A128" s="18" t="s">
        <v>11</v>
      </c>
      <c r="B128" s="79" t="s">
        <v>409</v>
      </c>
      <c r="C128" s="223">
        <f>+C93+C114</f>
        <v>226907</v>
      </c>
    </row>
    <row r="129" spans="1:3" ht="12" customHeight="1" thickBot="1">
      <c r="A129" s="18" t="s">
        <v>12</v>
      </c>
      <c r="B129" s="79" t="s">
        <v>410</v>
      </c>
      <c r="C129" s="223">
        <f>+C130+C131+C132</f>
        <v>0</v>
      </c>
    </row>
    <row r="130" spans="1:3" ht="12" customHeight="1">
      <c r="A130" s="13" t="s">
        <v>219</v>
      </c>
      <c r="B130" s="10" t="s">
        <v>417</v>
      </c>
      <c r="C130" s="216"/>
    </row>
    <row r="131" spans="1:3" ht="12" customHeight="1">
      <c r="A131" s="13" t="s">
        <v>222</v>
      </c>
      <c r="B131" s="10" t="s">
        <v>418</v>
      </c>
      <c r="C131" s="216"/>
    </row>
    <row r="132" spans="1:3" ht="12" customHeight="1" thickBot="1">
      <c r="A132" s="11" t="s">
        <v>223</v>
      </c>
      <c r="B132" s="10" t="s">
        <v>419</v>
      </c>
      <c r="C132" s="216"/>
    </row>
    <row r="133" spans="1:3" ht="12" customHeight="1" thickBot="1">
      <c r="A133" s="18" t="s">
        <v>13</v>
      </c>
      <c r="B133" s="79" t="s">
        <v>411</v>
      </c>
      <c r="C133" s="223">
        <f>SUM(C134:C139)</f>
        <v>0</v>
      </c>
    </row>
    <row r="134" spans="1:3" ht="12" customHeight="1">
      <c r="A134" s="13" t="s">
        <v>65</v>
      </c>
      <c r="B134" s="7" t="s">
        <v>420</v>
      </c>
      <c r="C134" s="216"/>
    </row>
    <row r="135" spans="1:3" ht="12" customHeight="1">
      <c r="A135" s="13" t="s">
        <v>66</v>
      </c>
      <c r="B135" s="7" t="s">
        <v>412</v>
      </c>
      <c r="C135" s="216"/>
    </row>
    <row r="136" spans="1:3" ht="12" customHeight="1">
      <c r="A136" s="13" t="s">
        <v>67</v>
      </c>
      <c r="B136" s="7" t="s">
        <v>413</v>
      </c>
      <c r="C136" s="216"/>
    </row>
    <row r="137" spans="1:3" ht="12" customHeight="1">
      <c r="A137" s="13" t="s">
        <v>127</v>
      </c>
      <c r="B137" s="7" t="s">
        <v>414</v>
      </c>
      <c r="C137" s="216"/>
    </row>
    <row r="138" spans="1:3" ht="12" customHeight="1">
      <c r="A138" s="13" t="s">
        <v>128</v>
      </c>
      <c r="B138" s="7" t="s">
        <v>415</v>
      </c>
      <c r="C138" s="216"/>
    </row>
    <row r="139" spans="1:3" ht="12" customHeight="1" thickBot="1">
      <c r="A139" s="11" t="s">
        <v>129</v>
      </c>
      <c r="B139" s="7" t="s">
        <v>416</v>
      </c>
      <c r="C139" s="216"/>
    </row>
    <row r="140" spans="1:3" ht="12" customHeight="1" thickBot="1">
      <c r="A140" s="18" t="s">
        <v>14</v>
      </c>
      <c r="B140" s="79" t="s">
        <v>424</v>
      </c>
      <c r="C140" s="229">
        <f>+C141+C142+C143+C144</f>
        <v>0</v>
      </c>
    </row>
    <row r="141" spans="1:3" ht="12" customHeight="1">
      <c r="A141" s="13" t="s">
        <v>68</v>
      </c>
      <c r="B141" s="7" t="s">
        <v>329</v>
      </c>
      <c r="C141" s="216"/>
    </row>
    <row r="142" spans="1:3" ht="12" customHeight="1">
      <c r="A142" s="13" t="s">
        <v>69</v>
      </c>
      <c r="B142" s="7" t="s">
        <v>330</v>
      </c>
      <c r="C142" s="216"/>
    </row>
    <row r="143" spans="1:3" ht="12" customHeight="1">
      <c r="A143" s="13" t="s">
        <v>243</v>
      </c>
      <c r="B143" s="7" t="s">
        <v>425</v>
      </c>
      <c r="C143" s="216"/>
    </row>
    <row r="144" spans="1:3" ht="12" customHeight="1" thickBot="1">
      <c r="A144" s="11" t="s">
        <v>244</v>
      </c>
      <c r="B144" s="5" t="s">
        <v>349</v>
      </c>
      <c r="C144" s="216"/>
    </row>
    <row r="145" spans="1:3" ht="12" customHeight="1" thickBot="1">
      <c r="A145" s="18" t="s">
        <v>15</v>
      </c>
      <c r="B145" s="79" t="s">
        <v>426</v>
      </c>
      <c r="C145" s="232">
        <f>SUM(C146:C150)</f>
        <v>0</v>
      </c>
    </row>
    <row r="146" spans="1:3" ht="12" customHeight="1">
      <c r="A146" s="13" t="s">
        <v>70</v>
      </c>
      <c r="B146" s="7" t="s">
        <v>421</v>
      </c>
      <c r="C146" s="216"/>
    </row>
    <row r="147" spans="1:3" ht="12" customHeight="1">
      <c r="A147" s="13" t="s">
        <v>71</v>
      </c>
      <c r="B147" s="7" t="s">
        <v>428</v>
      </c>
      <c r="C147" s="216"/>
    </row>
    <row r="148" spans="1:3" ht="12" customHeight="1">
      <c r="A148" s="13" t="s">
        <v>255</v>
      </c>
      <c r="B148" s="7" t="s">
        <v>423</v>
      </c>
      <c r="C148" s="216"/>
    </row>
    <row r="149" spans="1:3" ht="12" customHeight="1">
      <c r="A149" s="13" t="s">
        <v>256</v>
      </c>
      <c r="B149" s="7" t="s">
        <v>429</v>
      </c>
      <c r="C149" s="216"/>
    </row>
    <row r="150" spans="1:3" ht="12" customHeight="1" thickBot="1">
      <c r="A150" s="13" t="s">
        <v>427</v>
      </c>
      <c r="B150" s="7" t="s">
        <v>430</v>
      </c>
      <c r="C150" s="216"/>
    </row>
    <row r="151" spans="1:3" ht="12" customHeight="1" thickBot="1">
      <c r="A151" s="18" t="s">
        <v>16</v>
      </c>
      <c r="B151" s="79" t="s">
        <v>431</v>
      </c>
      <c r="C151" s="391"/>
    </row>
    <row r="152" spans="1:3" ht="12" customHeight="1" thickBot="1">
      <c r="A152" s="18" t="s">
        <v>17</v>
      </c>
      <c r="B152" s="79" t="s">
        <v>432</v>
      </c>
      <c r="C152" s="391"/>
    </row>
    <row r="153" spans="1:9" ht="15" customHeight="1" thickBot="1">
      <c r="A153" s="18" t="s">
        <v>18</v>
      </c>
      <c r="B153" s="79" t="s">
        <v>434</v>
      </c>
      <c r="C153" s="337">
        <f>+C129+C133+C140+C145+C151+C152</f>
        <v>0</v>
      </c>
      <c r="F153" s="338"/>
      <c r="G153" s="339"/>
      <c r="H153" s="339"/>
      <c r="I153" s="339"/>
    </row>
    <row r="154" spans="1:3" s="326" customFormat="1" ht="12.75" customHeight="1" thickBot="1">
      <c r="A154" s="221" t="s">
        <v>19</v>
      </c>
      <c r="B154" s="301" t="s">
        <v>433</v>
      </c>
      <c r="C154" s="337">
        <f>+C128+C153</f>
        <v>226907</v>
      </c>
    </row>
    <row r="155" ht="7.5" customHeight="1"/>
    <row r="156" spans="1:3" ht="15.75">
      <c r="A156" s="400" t="s">
        <v>331</v>
      </c>
      <c r="B156" s="400"/>
      <c r="C156" s="400"/>
    </row>
    <row r="157" spans="1:3" ht="15" customHeight="1" thickBot="1">
      <c r="A157" s="398" t="s">
        <v>115</v>
      </c>
      <c r="B157" s="398"/>
      <c r="C157" s="233" t="s">
        <v>178</v>
      </c>
    </row>
    <row r="158" spans="1:4" ht="13.5" customHeight="1" thickBot="1">
      <c r="A158" s="18">
        <v>1</v>
      </c>
      <c r="B158" s="25" t="s">
        <v>435</v>
      </c>
      <c r="C158" s="223">
        <f>+C62-C128</f>
        <v>64308</v>
      </c>
      <c r="D158" s="340"/>
    </row>
    <row r="159" spans="1:3" ht="27.75" customHeight="1" thickBot="1">
      <c r="A159" s="18" t="s">
        <v>10</v>
      </c>
      <c r="B159" s="25" t="s">
        <v>441</v>
      </c>
      <c r="C159" s="223">
        <f>+C86-C153</f>
        <v>0</v>
      </c>
    </row>
  </sheetData>
  <sheetProtection/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Tiszaszőlős Községi Önkormányzat
2015. ÉVI KÖLTSÉGVETÉS
KÖTELEZŐ FELADATAINAK MÉRLEGE &amp;R&amp;"Times New Roman CE,Félkövér dőlt"&amp;11 1.2. melléklet a ........./2015. (.......) önkormányzati rendelethez</oddHeader>
  </headerFooter>
  <rowBreaks count="1" manualBreakCount="1">
    <brk id="88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zoomScalePageLayoutView="0" workbookViewId="0" topLeftCell="A1">
      <selection activeCell="B19" sqref="B19"/>
    </sheetView>
  </sheetViews>
  <sheetFormatPr defaultColWidth="9.00390625" defaultRowHeight="12.75"/>
  <cols>
    <col min="1" max="1" width="13.875" style="194" customWidth="1"/>
    <col min="2" max="2" width="79.125" style="195" customWidth="1"/>
    <col min="3" max="3" width="25.00390625" style="195" customWidth="1"/>
    <col min="4" max="16384" width="9.375" style="195" customWidth="1"/>
  </cols>
  <sheetData>
    <row r="1" spans="1:3" s="174" customFormat="1" ht="21" customHeight="1" thickBot="1">
      <c r="A1" s="173"/>
      <c r="B1" s="175"/>
      <c r="C1" s="364" t="str">
        <f>+CONCATENATE("9.4.3. melléklet a ……/",LEFT(ÖSSZEFÜGGÉSEK!A5,4),". (….) önkormányzati rendelethez")</f>
        <v>9.4.3. melléklet a ……/2015. (….) önkormányzati rendelethez</v>
      </c>
    </row>
    <row r="2" spans="1:3" s="365" customFormat="1" ht="25.5" customHeight="1">
      <c r="A2" s="317" t="s">
        <v>155</v>
      </c>
      <c r="B2" s="284" t="s">
        <v>503</v>
      </c>
      <c r="C2" s="298" t="s">
        <v>51</v>
      </c>
    </row>
    <row r="3" spans="1:3" s="365" customFormat="1" ht="24.75" thickBot="1">
      <c r="A3" s="358" t="s">
        <v>154</v>
      </c>
      <c r="B3" s="285" t="s">
        <v>490</v>
      </c>
      <c r="C3" s="299" t="s">
        <v>388</v>
      </c>
    </row>
    <row r="4" spans="1:3" s="366" customFormat="1" ht="15.75" customHeight="1" thickBot="1">
      <c r="A4" s="177"/>
      <c r="B4" s="177"/>
      <c r="C4" s="178" t="s">
        <v>44</v>
      </c>
    </row>
    <row r="5" spans="1:3" ht="13.5" thickBot="1">
      <c r="A5" s="318" t="s">
        <v>156</v>
      </c>
      <c r="B5" s="179" t="s">
        <v>45</v>
      </c>
      <c r="C5" s="180" t="s">
        <v>46</v>
      </c>
    </row>
    <row r="6" spans="1:3" s="367" customFormat="1" ht="12.75" customHeight="1" thickBot="1">
      <c r="A6" s="152" t="s">
        <v>454</v>
      </c>
      <c r="B6" s="153" t="s">
        <v>455</v>
      </c>
      <c r="C6" s="154" t="s">
        <v>456</v>
      </c>
    </row>
    <row r="7" spans="1:3" s="367" customFormat="1" ht="15.75" customHeight="1" thickBot="1">
      <c r="A7" s="181"/>
      <c r="B7" s="182" t="s">
        <v>47</v>
      </c>
      <c r="C7" s="183"/>
    </row>
    <row r="8" spans="1:3" s="300" customFormat="1" ht="12" customHeight="1" thickBot="1">
      <c r="A8" s="152" t="s">
        <v>9</v>
      </c>
      <c r="B8" s="184" t="s">
        <v>480</v>
      </c>
      <c r="C8" s="243">
        <f>SUM(C9:C19)</f>
        <v>0</v>
      </c>
    </row>
    <row r="9" spans="1:3" s="300" customFormat="1" ht="12" customHeight="1">
      <c r="A9" s="359" t="s">
        <v>72</v>
      </c>
      <c r="B9" s="8" t="s">
        <v>232</v>
      </c>
      <c r="C9" s="289"/>
    </row>
    <row r="10" spans="1:3" s="300" customFormat="1" ht="12" customHeight="1">
      <c r="A10" s="360" t="s">
        <v>73</v>
      </c>
      <c r="B10" s="6" t="s">
        <v>233</v>
      </c>
      <c r="C10" s="241"/>
    </row>
    <row r="11" spans="1:3" s="300" customFormat="1" ht="12" customHeight="1">
      <c r="A11" s="360" t="s">
        <v>74</v>
      </c>
      <c r="B11" s="6" t="s">
        <v>234</v>
      </c>
      <c r="C11" s="241"/>
    </row>
    <row r="12" spans="1:3" s="300" customFormat="1" ht="12" customHeight="1">
      <c r="A12" s="360" t="s">
        <v>75</v>
      </c>
      <c r="B12" s="6" t="s">
        <v>235</v>
      </c>
      <c r="C12" s="241"/>
    </row>
    <row r="13" spans="1:3" s="300" customFormat="1" ht="12" customHeight="1">
      <c r="A13" s="360" t="s">
        <v>109</v>
      </c>
      <c r="B13" s="6" t="s">
        <v>236</v>
      </c>
      <c r="C13" s="241"/>
    </row>
    <row r="14" spans="1:3" s="300" customFormat="1" ht="12" customHeight="1">
      <c r="A14" s="360" t="s">
        <v>76</v>
      </c>
      <c r="B14" s="6" t="s">
        <v>358</v>
      </c>
      <c r="C14" s="241"/>
    </row>
    <row r="15" spans="1:3" s="300" customFormat="1" ht="12" customHeight="1">
      <c r="A15" s="360" t="s">
        <v>77</v>
      </c>
      <c r="B15" s="5" t="s">
        <v>359</v>
      </c>
      <c r="C15" s="241"/>
    </row>
    <row r="16" spans="1:3" s="300" customFormat="1" ht="12" customHeight="1">
      <c r="A16" s="360" t="s">
        <v>84</v>
      </c>
      <c r="B16" s="6" t="s">
        <v>239</v>
      </c>
      <c r="C16" s="290"/>
    </row>
    <row r="17" spans="1:3" s="368" customFormat="1" ht="12" customHeight="1">
      <c r="A17" s="360" t="s">
        <v>85</v>
      </c>
      <c r="B17" s="6" t="s">
        <v>240</v>
      </c>
      <c r="C17" s="241"/>
    </row>
    <row r="18" spans="1:3" s="368" customFormat="1" ht="12" customHeight="1">
      <c r="A18" s="360" t="s">
        <v>86</v>
      </c>
      <c r="B18" s="6" t="s">
        <v>394</v>
      </c>
      <c r="C18" s="242"/>
    </row>
    <row r="19" spans="1:3" s="368" customFormat="1" ht="12" customHeight="1" thickBot="1">
      <c r="A19" s="360" t="s">
        <v>87</v>
      </c>
      <c r="B19" s="5" t="s">
        <v>241</v>
      </c>
      <c r="C19" s="242"/>
    </row>
    <row r="20" spans="1:3" s="300" customFormat="1" ht="12" customHeight="1" thickBot="1">
      <c r="A20" s="152" t="s">
        <v>10</v>
      </c>
      <c r="B20" s="184" t="s">
        <v>360</v>
      </c>
      <c r="C20" s="243">
        <f>SUM(C21:C23)</f>
        <v>0</v>
      </c>
    </row>
    <row r="21" spans="1:3" s="368" customFormat="1" ht="12" customHeight="1">
      <c r="A21" s="360" t="s">
        <v>78</v>
      </c>
      <c r="B21" s="7" t="s">
        <v>209</v>
      </c>
      <c r="C21" s="241"/>
    </row>
    <row r="22" spans="1:3" s="368" customFormat="1" ht="12" customHeight="1">
      <c r="A22" s="360" t="s">
        <v>79</v>
      </c>
      <c r="B22" s="6" t="s">
        <v>361</v>
      </c>
      <c r="C22" s="241"/>
    </row>
    <row r="23" spans="1:3" s="368" customFormat="1" ht="12" customHeight="1">
      <c r="A23" s="360" t="s">
        <v>80</v>
      </c>
      <c r="B23" s="6" t="s">
        <v>362</v>
      </c>
      <c r="C23" s="241"/>
    </row>
    <row r="24" spans="1:3" s="368" customFormat="1" ht="12" customHeight="1" thickBot="1">
      <c r="A24" s="360" t="s">
        <v>81</v>
      </c>
      <c r="B24" s="6" t="s">
        <v>485</v>
      </c>
      <c r="C24" s="241"/>
    </row>
    <row r="25" spans="1:3" s="368" customFormat="1" ht="12" customHeight="1" thickBot="1">
      <c r="A25" s="157" t="s">
        <v>11</v>
      </c>
      <c r="B25" s="79" t="s">
        <v>126</v>
      </c>
      <c r="C25" s="270"/>
    </row>
    <row r="26" spans="1:3" s="368" customFormat="1" ht="12" customHeight="1" thickBot="1">
      <c r="A26" s="157" t="s">
        <v>12</v>
      </c>
      <c r="B26" s="79" t="s">
        <v>363</v>
      </c>
      <c r="C26" s="243">
        <f>+C27+C28</f>
        <v>0</v>
      </c>
    </row>
    <row r="27" spans="1:3" s="368" customFormat="1" ht="12" customHeight="1">
      <c r="A27" s="361" t="s">
        <v>219</v>
      </c>
      <c r="B27" s="362" t="s">
        <v>361</v>
      </c>
      <c r="C27" s="59"/>
    </row>
    <row r="28" spans="1:3" s="368" customFormat="1" ht="12" customHeight="1">
      <c r="A28" s="361" t="s">
        <v>222</v>
      </c>
      <c r="B28" s="363" t="s">
        <v>364</v>
      </c>
      <c r="C28" s="244"/>
    </row>
    <row r="29" spans="1:3" s="368" customFormat="1" ht="12" customHeight="1" thickBot="1">
      <c r="A29" s="360" t="s">
        <v>223</v>
      </c>
      <c r="B29" s="91" t="s">
        <v>486</v>
      </c>
      <c r="C29" s="62"/>
    </row>
    <row r="30" spans="1:3" s="368" customFormat="1" ht="12" customHeight="1" thickBot="1">
      <c r="A30" s="157" t="s">
        <v>13</v>
      </c>
      <c r="B30" s="79" t="s">
        <v>365</v>
      </c>
      <c r="C30" s="243">
        <f>+C31+C32+C33</f>
        <v>0</v>
      </c>
    </row>
    <row r="31" spans="1:3" s="368" customFormat="1" ht="12" customHeight="1">
      <c r="A31" s="361" t="s">
        <v>65</v>
      </c>
      <c r="B31" s="362" t="s">
        <v>246</v>
      </c>
      <c r="C31" s="59"/>
    </row>
    <row r="32" spans="1:3" s="368" customFormat="1" ht="12" customHeight="1">
      <c r="A32" s="361" t="s">
        <v>66</v>
      </c>
      <c r="B32" s="363" t="s">
        <v>247</v>
      </c>
      <c r="C32" s="244"/>
    </row>
    <row r="33" spans="1:3" s="368" customFormat="1" ht="12" customHeight="1" thickBot="1">
      <c r="A33" s="360" t="s">
        <v>67</v>
      </c>
      <c r="B33" s="91" t="s">
        <v>248</v>
      </c>
      <c r="C33" s="62"/>
    </row>
    <row r="34" spans="1:3" s="300" customFormat="1" ht="12" customHeight="1" thickBot="1">
      <c r="A34" s="157" t="s">
        <v>14</v>
      </c>
      <c r="B34" s="79" t="s">
        <v>334</v>
      </c>
      <c r="C34" s="270"/>
    </row>
    <row r="35" spans="1:3" s="300" customFormat="1" ht="12" customHeight="1" thickBot="1">
      <c r="A35" s="157" t="s">
        <v>15</v>
      </c>
      <c r="B35" s="79" t="s">
        <v>366</v>
      </c>
      <c r="C35" s="291"/>
    </row>
    <row r="36" spans="1:3" s="300" customFormat="1" ht="12" customHeight="1" thickBot="1">
      <c r="A36" s="152" t="s">
        <v>16</v>
      </c>
      <c r="B36" s="79" t="s">
        <v>487</v>
      </c>
      <c r="C36" s="292">
        <f>+C8+C20+C25+C26+C30+C34+C35</f>
        <v>0</v>
      </c>
    </row>
    <row r="37" spans="1:3" s="300" customFormat="1" ht="12" customHeight="1" thickBot="1">
      <c r="A37" s="185" t="s">
        <v>17</v>
      </c>
      <c r="B37" s="79" t="s">
        <v>368</v>
      </c>
      <c r="C37" s="292">
        <f>+C38+C39+C40</f>
        <v>0</v>
      </c>
    </row>
    <row r="38" spans="1:3" s="300" customFormat="1" ht="12" customHeight="1">
      <c r="A38" s="361" t="s">
        <v>369</v>
      </c>
      <c r="B38" s="362" t="s">
        <v>187</v>
      </c>
      <c r="C38" s="59"/>
    </row>
    <row r="39" spans="1:3" s="300" customFormat="1" ht="12" customHeight="1">
      <c r="A39" s="361" t="s">
        <v>370</v>
      </c>
      <c r="B39" s="363" t="s">
        <v>2</v>
      </c>
      <c r="C39" s="244"/>
    </row>
    <row r="40" spans="1:3" s="368" customFormat="1" ht="12" customHeight="1" thickBot="1">
      <c r="A40" s="360" t="s">
        <v>371</v>
      </c>
      <c r="B40" s="91" t="s">
        <v>372</v>
      </c>
      <c r="C40" s="62"/>
    </row>
    <row r="41" spans="1:3" s="368" customFormat="1" ht="15" customHeight="1" thickBot="1">
      <c r="A41" s="185" t="s">
        <v>18</v>
      </c>
      <c r="B41" s="186" t="s">
        <v>373</v>
      </c>
      <c r="C41" s="295">
        <f>+C36+C37</f>
        <v>0</v>
      </c>
    </row>
    <row r="42" spans="1:3" s="368" customFormat="1" ht="15" customHeight="1">
      <c r="A42" s="187"/>
      <c r="B42" s="188"/>
      <c r="C42" s="293"/>
    </row>
    <row r="43" spans="1:3" ht="13.5" thickBot="1">
      <c r="A43" s="189"/>
      <c r="B43" s="190"/>
      <c r="C43" s="294"/>
    </row>
    <row r="44" spans="1:3" s="367" customFormat="1" ht="16.5" customHeight="1" thickBot="1">
      <c r="A44" s="191"/>
      <c r="B44" s="192" t="s">
        <v>48</v>
      </c>
      <c r="C44" s="295"/>
    </row>
    <row r="45" spans="1:3" s="369" customFormat="1" ht="12" customHeight="1" thickBot="1">
      <c r="A45" s="157" t="s">
        <v>9</v>
      </c>
      <c r="B45" s="79" t="s">
        <v>374</v>
      </c>
      <c r="C45" s="243">
        <f>SUM(C46:C50)</f>
        <v>0</v>
      </c>
    </row>
    <row r="46" spans="1:3" ht="12" customHeight="1">
      <c r="A46" s="360" t="s">
        <v>72</v>
      </c>
      <c r="B46" s="7" t="s">
        <v>39</v>
      </c>
      <c r="C46" s="59"/>
    </row>
    <row r="47" spans="1:3" ht="12" customHeight="1">
      <c r="A47" s="360" t="s">
        <v>73</v>
      </c>
      <c r="B47" s="6" t="s">
        <v>135</v>
      </c>
      <c r="C47" s="61"/>
    </row>
    <row r="48" spans="1:3" ht="12" customHeight="1">
      <c r="A48" s="360" t="s">
        <v>74</v>
      </c>
      <c r="B48" s="6" t="s">
        <v>101</v>
      </c>
      <c r="C48" s="61"/>
    </row>
    <row r="49" spans="1:3" ht="12" customHeight="1">
      <c r="A49" s="360" t="s">
        <v>75</v>
      </c>
      <c r="B49" s="6" t="s">
        <v>136</v>
      </c>
      <c r="C49" s="61"/>
    </row>
    <row r="50" spans="1:3" ht="12" customHeight="1" thickBot="1">
      <c r="A50" s="360" t="s">
        <v>109</v>
      </c>
      <c r="B50" s="6" t="s">
        <v>137</v>
      </c>
      <c r="C50" s="61"/>
    </row>
    <row r="51" spans="1:3" ht="12" customHeight="1" thickBot="1">
      <c r="A51" s="157" t="s">
        <v>10</v>
      </c>
      <c r="B51" s="79" t="s">
        <v>375</v>
      </c>
      <c r="C51" s="243">
        <f>SUM(C52:C54)</f>
        <v>0</v>
      </c>
    </row>
    <row r="52" spans="1:3" s="369" customFormat="1" ht="12" customHeight="1">
      <c r="A52" s="360" t="s">
        <v>78</v>
      </c>
      <c r="B52" s="7" t="s">
        <v>177</v>
      </c>
      <c r="C52" s="59"/>
    </row>
    <row r="53" spans="1:3" ht="12" customHeight="1">
      <c r="A53" s="360" t="s">
        <v>79</v>
      </c>
      <c r="B53" s="6" t="s">
        <v>139</v>
      </c>
      <c r="C53" s="61"/>
    </row>
    <row r="54" spans="1:3" ht="12" customHeight="1">
      <c r="A54" s="360" t="s">
        <v>80</v>
      </c>
      <c r="B54" s="6" t="s">
        <v>49</v>
      </c>
      <c r="C54" s="61"/>
    </row>
    <row r="55" spans="1:3" ht="12" customHeight="1" thickBot="1">
      <c r="A55" s="360" t="s">
        <v>81</v>
      </c>
      <c r="B55" s="6" t="s">
        <v>484</v>
      </c>
      <c r="C55" s="61"/>
    </row>
    <row r="56" spans="1:3" ht="15" customHeight="1" thickBot="1">
      <c r="A56" s="157" t="s">
        <v>11</v>
      </c>
      <c r="B56" s="79" t="s">
        <v>5</v>
      </c>
      <c r="C56" s="270"/>
    </row>
    <row r="57" spans="1:3" ht="13.5" thickBot="1">
      <c r="A57" s="157" t="s">
        <v>12</v>
      </c>
      <c r="B57" s="193" t="s">
        <v>489</v>
      </c>
      <c r="C57" s="296">
        <f>+C45+C51+C56</f>
        <v>0</v>
      </c>
    </row>
    <row r="58" ht="15" customHeight="1" thickBot="1">
      <c r="C58" s="297"/>
    </row>
    <row r="59" spans="1:3" ht="14.25" customHeight="1" thickBot="1">
      <c r="A59" s="196" t="s">
        <v>479</v>
      </c>
      <c r="B59" s="197"/>
      <c r="C59" s="77"/>
    </row>
    <row r="60" spans="1:3" ht="13.5" thickBot="1">
      <c r="A60" s="196" t="s">
        <v>157</v>
      </c>
      <c r="B60" s="197"/>
      <c r="C60" s="7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zoomScalePageLayoutView="0" workbookViewId="0" topLeftCell="A1">
      <selection activeCell="K17" sqref="K17"/>
    </sheetView>
  </sheetViews>
  <sheetFormatPr defaultColWidth="9.00390625" defaultRowHeight="12.75"/>
  <cols>
    <col min="1" max="1" width="5.50390625" style="35" customWidth="1"/>
    <col min="2" max="2" width="33.125" style="35" customWidth="1"/>
    <col min="3" max="3" width="12.375" style="35" customWidth="1"/>
    <col min="4" max="4" width="11.50390625" style="35" customWidth="1"/>
    <col min="5" max="5" width="11.375" style="35" customWidth="1"/>
    <col min="6" max="6" width="11.00390625" style="35" customWidth="1"/>
    <col min="7" max="7" width="14.375" style="35" customWidth="1"/>
    <col min="8" max="16384" width="9.375" style="35" customWidth="1"/>
  </cols>
  <sheetData>
    <row r="1" spans="1:7" ht="43.5" customHeight="1">
      <c r="A1" s="445" t="s">
        <v>3</v>
      </c>
      <c r="B1" s="445"/>
      <c r="C1" s="445"/>
      <c r="D1" s="445"/>
      <c r="E1" s="445"/>
      <c r="F1" s="445"/>
      <c r="G1" s="445"/>
    </row>
    <row r="3" spans="1:7" s="113" customFormat="1" ht="27" customHeight="1">
      <c r="A3" s="111" t="s">
        <v>158</v>
      </c>
      <c r="B3" s="112"/>
      <c r="C3" s="444" t="s">
        <v>504</v>
      </c>
      <c r="D3" s="444"/>
      <c r="E3" s="444"/>
      <c r="F3" s="444"/>
      <c r="G3" s="444"/>
    </row>
    <row r="4" spans="1:7" s="113" customFormat="1" ht="15.75">
      <c r="A4" s="112"/>
      <c r="B4" s="112"/>
      <c r="C4" s="112"/>
      <c r="D4" s="112"/>
      <c r="E4" s="112"/>
      <c r="F4" s="112"/>
      <c r="G4" s="112"/>
    </row>
    <row r="5" spans="1:7" s="113" customFormat="1" ht="24.75" customHeight="1">
      <c r="A5" s="111" t="s">
        <v>159</v>
      </c>
      <c r="B5" s="112"/>
      <c r="C5" s="444" t="s">
        <v>505</v>
      </c>
      <c r="D5" s="444"/>
      <c r="E5" s="444"/>
      <c r="F5" s="444"/>
      <c r="G5" s="112"/>
    </row>
    <row r="6" spans="1:7" s="114" customFormat="1" ht="12.75">
      <c r="A6" s="158"/>
      <c r="B6" s="158"/>
      <c r="C6" s="158"/>
      <c r="D6" s="158"/>
      <c r="E6" s="158"/>
      <c r="F6" s="158"/>
      <c r="G6" s="158"/>
    </row>
    <row r="7" spans="1:7" s="115" customFormat="1" ht="15" customHeight="1">
      <c r="A7" s="215" t="s">
        <v>526</v>
      </c>
      <c r="B7" s="214"/>
      <c r="C7" s="214"/>
      <c r="D7" s="200"/>
      <c r="E7" s="200"/>
      <c r="F7" s="200"/>
      <c r="G7" s="200"/>
    </row>
    <row r="8" spans="1:7" s="115" customFormat="1" ht="15" customHeight="1" thickBot="1">
      <c r="A8" s="215" t="s">
        <v>160</v>
      </c>
      <c r="B8" s="200"/>
      <c r="C8" s="200"/>
      <c r="D8" s="200"/>
      <c r="E8" s="200"/>
      <c r="F8" s="200"/>
      <c r="G8" s="200"/>
    </row>
    <row r="9" spans="1:7" s="58" customFormat="1" ht="42" customHeight="1" thickBot="1">
      <c r="A9" s="149" t="s">
        <v>7</v>
      </c>
      <c r="B9" s="150" t="s">
        <v>161</v>
      </c>
      <c r="C9" s="150" t="s">
        <v>162</v>
      </c>
      <c r="D9" s="150" t="s">
        <v>163</v>
      </c>
      <c r="E9" s="150" t="s">
        <v>164</v>
      </c>
      <c r="F9" s="150" t="s">
        <v>165</v>
      </c>
      <c r="G9" s="151" t="s">
        <v>42</v>
      </c>
    </row>
    <row r="10" spans="1:7" ht="24" customHeight="1">
      <c r="A10" s="201" t="s">
        <v>9</v>
      </c>
      <c r="B10" s="155" t="s">
        <v>166</v>
      </c>
      <c r="C10" s="116"/>
      <c r="D10" s="116"/>
      <c r="E10" s="116"/>
      <c r="F10" s="116"/>
      <c r="G10" s="202">
        <f>SUM(C10:F10)</f>
        <v>0</v>
      </c>
    </row>
    <row r="11" spans="1:7" ht="24" customHeight="1">
      <c r="A11" s="203" t="s">
        <v>10</v>
      </c>
      <c r="B11" s="156" t="s">
        <v>167</v>
      </c>
      <c r="C11" s="117"/>
      <c r="D11" s="117"/>
      <c r="E11" s="117"/>
      <c r="F11" s="117"/>
      <c r="G11" s="204">
        <f aca="true" t="shared" si="0" ref="G11:G16">SUM(C11:F11)</f>
        <v>0</v>
      </c>
    </row>
    <row r="12" spans="1:7" ht="24" customHeight="1">
      <c r="A12" s="203" t="s">
        <v>11</v>
      </c>
      <c r="B12" s="156" t="s">
        <v>168</v>
      </c>
      <c r="C12" s="117"/>
      <c r="D12" s="117"/>
      <c r="E12" s="117"/>
      <c r="F12" s="117"/>
      <c r="G12" s="204">
        <f t="shared" si="0"/>
        <v>0</v>
      </c>
    </row>
    <row r="13" spans="1:7" ht="24" customHeight="1">
      <c r="A13" s="203" t="s">
        <v>12</v>
      </c>
      <c r="B13" s="156" t="s">
        <v>169</v>
      </c>
      <c r="C13" s="117"/>
      <c r="D13" s="117"/>
      <c r="E13" s="117"/>
      <c r="F13" s="117"/>
      <c r="G13" s="204">
        <f t="shared" si="0"/>
        <v>0</v>
      </c>
    </row>
    <row r="14" spans="1:7" ht="24" customHeight="1">
      <c r="A14" s="203" t="s">
        <v>13</v>
      </c>
      <c r="B14" s="156" t="s">
        <v>170</v>
      </c>
      <c r="C14" s="117"/>
      <c r="D14" s="117"/>
      <c r="E14" s="117"/>
      <c r="F14" s="117"/>
      <c r="G14" s="204">
        <f t="shared" si="0"/>
        <v>0</v>
      </c>
    </row>
    <row r="15" spans="1:7" ht="24" customHeight="1" thickBot="1">
      <c r="A15" s="205" t="s">
        <v>14</v>
      </c>
      <c r="B15" s="206" t="s">
        <v>171</v>
      </c>
      <c r="C15" s="118"/>
      <c r="D15" s="118"/>
      <c r="E15" s="118"/>
      <c r="F15" s="118"/>
      <c r="G15" s="207">
        <f t="shared" si="0"/>
        <v>0</v>
      </c>
    </row>
    <row r="16" spans="1:7" s="119" customFormat="1" ht="24" customHeight="1" thickBot="1">
      <c r="A16" s="208" t="s">
        <v>15</v>
      </c>
      <c r="B16" s="209" t="s">
        <v>42</v>
      </c>
      <c r="C16" s="210">
        <f>SUM(C10:C15)</f>
        <v>0</v>
      </c>
      <c r="D16" s="210">
        <f>SUM(D10:D15)</f>
        <v>0</v>
      </c>
      <c r="E16" s="210">
        <f>SUM(E10:E15)</f>
        <v>0</v>
      </c>
      <c r="F16" s="210">
        <f>SUM(F10:F15)</f>
        <v>0</v>
      </c>
      <c r="G16" s="211">
        <f t="shared" si="0"/>
        <v>0</v>
      </c>
    </row>
    <row r="17" spans="1:7" s="114" customFormat="1" ht="12.75">
      <c r="A17" s="158"/>
      <c r="B17" s="158"/>
      <c r="C17" s="158"/>
      <c r="D17" s="158"/>
      <c r="E17" s="158"/>
      <c r="F17" s="158"/>
      <c r="G17" s="158"/>
    </row>
    <row r="18" spans="1:7" s="114" customFormat="1" ht="12.75">
      <c r="A18" s="158"/>
      <c r="B18" s="158"/>
      <c r="C18" s="158"/>
      <c r="D18" s="158"/>
      <c r="E18" s="158"/>
      <c r="F18" s="158"/>
      <c r="G18" s="158"/>
    </row>
    <row r="19" spans="1:7" s="114" customFormat="1" ht="12.75">
      <c r="A19" s="158"/>
      <c r="B19" s="158"/>
      <c r="C19" s="158"/>
      <c r="D19" s="158"/>
      <c r="E19" s="158"/>
      <c r="F19" s="158"/>
      <c r="G19" s="158"/>
    </row>
    <row r="20" spans="1:7" s="114" customFormat="1" ht="15.75">
      <c r="A20" s="113" t="s">
        <v>517</v>
      </c>
      <c r="B20" s="158"/>
      <c r="C20" s="158"/>
      <c r="D20" s="158"/>
      <c r="E20" s="158"/>
      <c r="F20" s="158"/>
      <c r="G20" s="158"/>
    </row>
    <row r="21" spans="1:7" s="114" customFormat="1" ht="12.75">
      <c r="A21" s="158"/>
      <c r="B21" s="158"/>
      <c r="C21" s="158"/>
      <c r="D21" s="158"/>
      <c r="E21" s="158"/>
      <c r="F21" s="158"/>
      <c r="G21" s="158"/>
    </row>
    <row r="22" spans="1:7" ht="12.75">
      <c r="A22" s="158"/>
      <c r="B22" s="158"/>
      <c r="C22" s="158"/>
      <c r="D22" s="158"/>
      <c r="E22" s="158"/>
      <c r="F22" s="158"/>
      <c r="G22" s="158"/>
    </row>
    <row r="23" spans="1:7" ht="12.75">
      <c r="A23" s="158"/>
      <c r="B23" s="158"/>
      <c r="C23" s="114"/>
      <c r="D23" s="114"/>
      <c r="E23" s="114"/>
      <c r="F23" s="114"/>
      <c r="G23" s="158"/>
    </row>
    <row r="24" spans="1:7" ht="13.5">
      <c r="A24" s="158"/>
      <c r="B24" s="158"/>
      <c r="C24" s="212"/>
      <c r="D24" s="213" t="s">
        <v>172</v>
      </c>
      <c r="E24" s="213"/>
      <c r="F24" s="212"/>
      <c r="G24" s="158"/>
    </row>
    <row r="25" spans="3:6" ht="13.5">
      <c r="C25" s="120"/>
      <c r="D25" s="121"/>
      <c r="E25" s="121"/>
      <c r="F25" s="120"/>
    </row>
    <row r="26" spans="3:6" ht="13.5">
      <c r="C26" s="120"/>
      <c r="D26" s="121"/>
      <c r="E26" s="121"/>
      <c r="F26" s="120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melléklet a ……/2015. (….)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zoomScalePageLayoutView="0" workbookViewId="0" topLeftCell="A91">
      <selection activeCell="C97" sqref="C97"/>
    </sheetView>
  </sheetViews>
  <sheetFormatPr defaultColWidth="9.00390625" defaultRowHeight="12.75"/>
  <cols>
    <col min="1" max="1" width="9.50390625" style="302" customWidth="1"/>
    <col min="2" max="2" width="91.625" style="302" customWidth="1"/>
    <col min="3" max="3" width="21.625" style="303" customWidth="1"/>
    <col min="4" max="4" width="9.00390625" style="324" customWidth="1"/>
    <col min="5" max="16384" width="9.375" style="324" customWidth="1"/>
  </cols>
  <sheetData>
    <row r="1" spans="1:3" ht="15.75" customHeight="1">
      <c r="A1" s="397" t="s">
        <v>6</v>
      </c>
      <c r="B1" s="397"/>
      <c r="C1" s="397"/>
    </row>
    <row r="2" spans="1:3" ht="15.75" customHeight="1" thickBot="1">
      <c r="A2" s="398" t="s">
        <v>113</v>
      </c>
      <c r="B2" s="398"/>
      <c r="C2" s="233" t="s">
        <v>178</v>
      </c>
    </row>
    <row r="3" spans="1:3" ht="37.5" customHeight="1" thickBot="1">
      <c r="A3" s="21" t="s">
        <v>60</v>
      </c>
      <c r="B3" s="22" t="s">
        <v>8</v>
      </c>
      <c r="C3" s="30" t="str">
        <f>+CONCATENATE(LEFT(ÖSSZEFÜGGÉSEK!A5,4),". évi előirányzat")</f>
        <v>2015. évi előirányzat</v>
      </c>
    </row>
    <row r="4" spans="1:3" s="325" customFormat="1" ht="12" customHeight="1" thickBot="1">
      <c r="A4" s="319" t="s">
        <v>454</v>
      </c>
      <c r="B4" s="320" t="s">
        <v>455</v>
      </c>
      <c r="C4" s="321" t="s">
        <v>456</v>
      </c>
    </row>
    <row r="5" spans="1:3" s="326" customFormat="1" ht="12" customHeight="1" thickBot="1">
      <c r="A5" s="18" t="s">
        <v>9</v>
      </c>
      <c r="B5" s="19" t="s">
        <v>203</v>
      </c>
      <c r="C5" s="223">
        <f>+C6+C7+C8+C9+C10+C11</f>
        <v>0</v>
      </c>
    </row>
    <row r="6" spans="1:3" s="326" customFormat="1" ht="12" customHeight="1">
      <c r="A6" s="13" t="s">
        <v>72</v>
      </c>
      <c r="B6" s="327" t="s">
        <v>204</v>
      </c>
      <c r="C6" s="226"/>
    </row>
    <row r="7" spans="1:3" s="326" customFormat="1" ht="12" customHeight="1">
      <c r="A7" s="12" t="s">
        <v>73</v>
      </c>
      <c r="B7" s="328" t="s">
        <v>205</v>
      </c>
      <c r="C7" s="225"/>
    </row>
    <row r="8" spans="1:3" s="326" customFormat="1" ht="12" customHeight="1">
      <c r="A8" s="12" t="s">
        <v>74</v>
      </c>
      <c r="B8" s="328" t="s">
        <v>206</v>
      </c>
      <c r="C8" s="225"/>
    </row>
    <row r="9" spans="1:3" s="326" customFormat="1" ht="12" customHeight="1">
      <c r="A9" s="12" t="s">
        <v>75</v>
      </c>
      <c r="B9" s="328" t="s">
        <v>207</v>
      </c>
      <c r="C9" s="225"/>
    </row>
    <row r="10" spans="1:3" s="326" customFormat="1" ht="12" customHeight="1">
      <c r="A10" s="12" t="s">
        <v>109</v>
      </c>
      <c r="B10" s="219" t="s">
        <v>390</v>
      </c>
      <c r="C10" s="225"/>
    </row>
    <row r="11" spans="1:3" s="326" customFormat="1" ht="12" customHeight="1" thickBot="1">
      <c r="A11" s="14" t="s">
        <v>76</v>
      </c>
      <c r="B11" s="220" t="s">
        <v>391</v>
      </c>
      <c r="C11" s="225"/>
    </row>
    <row r="12" spans="1:3" s="326" customFormat="1" ht="12" customHeight="1" thickBot="1">
      <c r="A12" s="18" t="s">
        <v>10</v>
      </c>
      <c r="B12" s="218" t="s">
        <v>208</v>
      </c>
      <c r="C12" s="223">
        <f>+C13+C14+C15+C16+C17</f>
        <v>0</v>
      </c>
    </row>
    <row r="13" spans="1:3" s="326" customFormat="1" ht="12" customHeight="1">
      <c r="A13" s="13" t="s">
        <v>78</v>
      </c>
      <c r="B13" s="327" t="s">
        <v>209</v>
      </c>
      <c r="C13" s="226"/>
    </row>
    <row r="14" spans="1:3" s="326" customFormat="1" ht="12" customHeight="1">
      <c r="A14" s="12" t="s">
        <v>79</v>
      </c>
      <c r="B14" s="328" t="s">
        <v>210</v>
      </c>
      <c r="C14" s="225"/>
    </row>
    <row r="15" spans="1:3" s="326" customFormat="1" ht="12" customHeight="1">
      <c r="A15" s="12" t="s">
        <v>80</v>
      </c>
      <c r="B15" s="328" t="s">
        <v>379</v>
      </c>
      <c r="C15" s="225"/>
    </row>
    <row r="16" spans="1:3" s="326" customFormat="1" ht="12" customHeight="1">
      <c r="A16" s="12" t="s">
        <v>81</v>
      </c>
      <c r="B16" s="328" t="s">
        <v>380</v>
      </c>
      <c r="C16" s="225"/>
    </row>
    <row r="17" spans="1:3" s="326" customFormat="1" ht="12" customHeight="1">
      <c r="A17" s="12" t="s">
        <v>82</v>
      </c>
      <c r="B17" s="328" t="s">
        <v>211</v>
      </c>
      <c r="C17" s="225"/>
    </row>
    <row r="18" spans="1:3" s="326" customFormat="1" ht="12" customHeight="1" thickBot="1">
      <c r="A18" s="14" t="s">
        <v>88</v>
      </c>
      <c r="B18" s="220" t="s">
        <v>212</v>
      </c>
      <c r="C18" s="227"/>
    </row>
    <row r="19" spans="1:3" s="326" customFormat="1" ht="12" customHeight="1" thickBot="1">
      <c r="A19" s="18" t="s">
        <v>11</v>
      </c>
      <c r="B19" s="19" t="s">
        <v>213</v>
      </c>
      <c r="C19" s="223">
        <f>+C20+C21+C22+C23+C24</f>
        <v>0</v>
      </c>
    </row>
    <row r="20" spans="1:3" s="326" customFormat="1" ht="12" customHeight="1">
      <c r="A20" s="13" t="s">
        <v>61</v>
      </c>
      <c r="B20" s="327" t="s">
        <v>214</v>
      </c>
      <c r="C20" s="226"/>
    </row>
    <row r="21" spans="1:3" s="326" customFormat="1" ht="12" customHeight="1">
      <c r="A21" s="12" t="s">
        <v>62</v>
      </c>
      <c r="B21" s="328" t="s">
        <v>215</v>
      </c>
      <c r="C21" s="225"/>
    </row>
    <row r="22" spans="1:3" s="326" customFormat="1" ht="12" customHeight="1">
      <c r="A22" s="12" t="s">
        <v>63</v>
      </c>
      <c r="B22" s="328" t="s">
        <v>381</v>
      </c>
      <c r="C22" s="225"/>
    </row>
    <row r="23" spans="1:3" s="326" customFormat="1" ht="12" customHeight="1">
      <c r="A23" s="12" t="s">
        <v>64</v>
      </c>
      <c r="B23" s="328" t="s">
        <v>382</v>
      </c>
      <c r="C23" s="225"/>
    </row>
    <row r="24" spans="1:3" s="326" customFormat="1" ht="12" customHeight="1">
      <c r="A24" s="12" t="s">
        <v>123</v>
      </c>
      <c r="B24" s="328" t="s">
        <v>216</v>
      </c>
      <c r="C24" s="225"/>
    </row>
    <row r="25" spans="1:3" s="326" customFormat="1" ht="12" customHeight="1" thickBot="1">
      <c r="A25" s="14" t="s">
        <v>124</v>
      </c>
      <c r="B25" s="329" t="s">
        <v>217</v>
      </c>
      <c r="C25" s="227"/>
    </row>
    <row r="26" spans="1:3" s="326" customFormat="1" ht="12" customHeight="1" thickBot="1">
      <c r="A26" s="18" t="s">
        <v>125</v>
      </c>
      <c r="B26" s="19" t="s">
        <v>218</v>
      </c>
      <c r="C26" s="229">
        <f>+C27+C31+C32+C33</f>
        <v>0</v>
      </c>
    </row>
    <row r="27" spans="1:3" s="326" customFormat="1" ht="12" customHeight="1">
      <c r="A27" s="13" t="s">
        <v>219</v>
      </c>
      <c r="B27" s="327" t="s">
        <v>397</v>
      </c>
      <c r="C27" s="322">
        <f>+C28+C29+C30</f>
        <v>0</v>
      </c>
    </row>
    <row r="28" spans="1:3" s="326" customFormat="1" ht="12" customHeight="1">
      <c r="A28" s="12" t="s">
        <v>220</v>
      </c>
      <c r="B28" s="328" t="s">
        <v>225</v>
      </c>
      <c r="C28" s="225"/>
    </row>
    <row r="29" spans="1:3" s="326" customFormat="1" ht="12" customHeight="1">
      <c r="A29" s="12" t="s">
        <v>221</v>
      </c>
      <c r="B29" s="328" t="s">
        <v>226</v>
      </c>
      <c r="C29" s="225"/>
    </row>
    <row r="30" spans="1:3" s="326" customFormat="1" ht="12" customHeight="1">
      <c r="A30" s="12" t="s">
        <v>395</v>
      </c>
      <c r="B30" s="385" t="s">
        <v>396</v>
      </c>
      <c r="C30" s="225"/>
    </row>
    <row r="31" spans="1:3" s="326" customFormat="1" ht="12" customHeight="1">
      <c r="A31" s="12" t="s">
        <v>222</v>
      </c>
      <c r="B31" s="328" t="s">
        <v>227</v>
      </c>
      <c r="C31" s="225"/>
    </row>
    <row r="32" spans="1:3" s="326" customFormat="1" ht="12" customHeight="1">
      <c r="A32" s="12" t="s">
        <v>223</v>
      </c>
      <c r="B32" s="328" t="s">
        <v>228</v>
      </c>
      <c r="C32" s="225"/>
    </row>
    <row r="33" spans="1:3" s="326" customFormat="1" ht="12" customHeight="1" thickBot="1">
      <c r="A33" s="14" t="s">
        <v>224</v>
      </c>
      <c r="B33" s="329" t="s">
        <v>229</v>
      </c>
      <c r="C33" s="227"/>
    </row>
    <row r="34" spans="1:3" s="326" customFormat="1" ht="12" customHeight="1" thickBot="1">
      <c r="A34" s="18" t="s">
        <v>13</v>
      </c>
      <c r="B34" s="19" t="s">
        <v>392</v>
      </c>
      <c r="C34" s="223">
        <f>SUM(C35:C45)</f>
        <v>6350</v>
      </c>
    </row>
    <row r="35" spans="1:3" s="326" customFormat="1" ht="12" customHeight="1">
      <c r="A35" s="13" t="s">
        <v>65</v>
      </c>
      <c r="B35" s="327" t="s">
        <v>232</v>
      </c>
      <c r="C35" s="226"/>
    </row>
    <row r="36" spans="1:3" s="326" customFormat="1" ht="12" customHeight="1">
      <c r="A36" s="12" t="s">
        <v>66</v>
      </c>
      <c r="B36" s="328" t="s">
        <v>233</v>
      </c>
      <c r="C36" s="225"/>
    </row>
    <row r="37" spans="1:3" s="326" customFormat="1" ht="12" customHeight="1">
      <c r="A37" s="12" t="s">
        <v>67</v>
      </c>
      <c r="B37" s="328" t="s">
        <v>234</v>
      </c>
      <c r="C37" s="225">
        <v>6350</v>
      </c>
    </row>
    <row r="38" spans="1:3" s="326" customFormat="1" ht="12" customHeight="1">
      <c r="A38" s="12" t="s">
        <v>127</v>
      </c>
      <c r="B38" s="328" t="s">
        <v>235</v>
      </c>
      <c r="C38" s="225"/>
    </row>
    <row r="39" spans="1:3" s="326" customFormat="1" ht="12" customHeight="1">
      <c r="A39" s="12" t="s">
        <v>128</v>
      </c>
      <c r="B39" s="328" t="s">
        <v>236</v>
      </c>
      <c r="C39" s="225"/>
    </row>
    <row r="40" spans="1:3" s="326" customFormat="1" ht="12" customHeight="1">
      <c r="A40" s="12" t="s">
        <v>129</v>
      </c>
      <c r="B40" s="328" t="s">
        <v>237</v>
      </c>
      <c r="C40" s="225"/>
    </row>
    <row r="41" spans="1:3" s="326" customFormat="1" ht="12" customHeight="1">
      <c r="A41" s="12" t="s">
        <v>130</v>
      </c>
      <c r="B41" s="328" t="s">
        <v>238</v>
      </c>
      <c r="C41" s="225"/>
    </row>
    <row r="42" spans="1:3" s="326" customFormat="1" ht="12" customHeight="1">
      <c r="A42" s="12" t="s">
        <v>131</v>
      </c>
      <c r="B42" s="328" t="s">
        <v>239</v>
      </c>
      <c r="C42" s="225"/>
    </row>
    <row r="43" spans="1:3" s="326" customFormat="1" ht="12" customHeight="1">
      <c r="A43" s="12" t="s">
        <v>230</v>
      </c>
      <c r="B43" s="328" t="s">
        <v>240</v>
      </c>
      <c r="C43" s="228"/>
    </row>
    <row r="44" spans="1:3" s="326" customFormat="1" ht="12" customHeight="1">
      <c r="A44" s="14" t="s">
        <v>231</v>
      </c>
      <c r="B44" s="329" t="s">
        <v>394</v>
      </c>
      <c r="C44" s="316"/>
    </row>
    <row r="45" spans="1:3" s="326" customFormat="1" ht="12" customHeight="1" thickBot="1">
      <c r="A45" s="14" t="s">
        <v>393</v>
      </c>
      <c r="B45" s="220" t="s">
        <v>241</v>
      </c>
      <c r="C45" s="316"/>
    </row>
    <row r="46" spans="1:3" s="326" customFormat="1" ht="12" customHeight="1" thickBot="1">
      <c r="A46" s="18" t="s">
        <v>14</v>
      </c>
      <c r="B46" s="19" t="s">
        <v>242</v>
      </c>
      <c r="C46" s="223">
        <f>SUM(C47:C51)</f>
        <v>0</v>
      </c>
    </row>
    <row r="47" spans="1:3" s="326" customFormat="1" ht="12" customHeight="1">
      <c r="A47" s="13" t="s">
        <v>68</v>
      </c>
      <c r="B47" s="327" t="s">
        <v>246</v>
      </c>
      <c r="C47" s="370"/>
    </row>
    <row r="48" spans="1:3" s="326" customFormat="1" ht="12" customHeight="1">
      <c r="A48" s="12" t="s">
        <v>69</v>
      </c>
      <c r="B48" s="328" t="s">
        <v>247</v>
      </c>
      <c r="C48" s="228"/>
    </row>
    <row r="49" spans="1:3" s="326" customFormat="1" ht="12" customHeight="1">
      <c r="A49" s="12" t="s">
        <v>243</v>
      </c>
      <c r="B49" s="328" t="s">
        <v>248</v>
      </c>
      <c r="C49" s="228"/>
    </row>
    <row r="50" spans="1:3" s="326" customFormat="1" ht="12" customHeight="1">
      <c r="A50" s="12" t="s">
        <v>244</v>
      </c>
      <c r="B50" s="328" t="s">
        <v>249</v>
      </c>
      <c r="C50" s="228"/>
    </row>
    <row r="51" spans="1:3" s="326" customFormat="1" ht="12" customHeight="1" thickBot="1">
      <c r="A51" s="14" t="s">
        <v>245</v>
      </c>
      <c r="B51" s="220" t="s">
        <v>250</v>
      </c>
      <c r="C51" s="316"/>
    </row>
    <row r="52" spans="1:3" s="326" customFormat="1" ht="12" customHeight="1" thickBot="1">
      <c r="A52" s="18" t="s">
        <v>132</v>
      </c>
      <c r="B52" s="19" t="s">
        <v>251</v>
      </c>
      <c r="C52" s="223">
        <f>SUM(C53:C55)</f>
        <v>240</v>
      </c>
    </row>
    <row r="53" spans="1:3" s="326" customFormat="1" ht="12" customHeight="1">
      <c r="A53" s="13" t="s">
        <v>70</v>
      </c>
      <c r="B53" s="327" t="s">
        <v>252</v>
      </c>
      <c r="C53" s="226"/>
    </row>
    <row r="54" spans="1:3" s="326" customFormat="1" ht="12" customHeight="1">
      <c r="A54" s="12" t="s">
        <v>71</v>
      </c>
      <c r="B54" s="328" t="s">
        <v>383</v>
      </c>
      <c r="C54" s="225"/>
    </row>
    <row r="55" spans="1:3" s="326" customFormat="1" ht="12" customHeight="1">
      <c r="A55" s="12" t="s">
        <v>255</v>
      </c>
      <c r="B55" s="328" t="s">
        <v>253</v>
      </c>
      <c r="C55" s="225">
        <v>240</v>
      </c>
    </row>
    <row r="56" spans="1:3" s="326" customFormat="1" ht="12" customHeight="1" thickBot="1">
      <c r="A56" s="14" t="s">
        <v>256</v>
      </c>
      <c r="B56" s="220" t="s">
        <v>254</v>
      </c>
      <c r="C56" s="227"/>
    </row>
    <row r="57" spans="1:3" s="326" customFormat="1" ht="12" customHeight="1" thickBot="1">
      <c r="A57" s="18" t="s">
        <v>16</v>
      </c>
      <c r="B57" s="218" t="s">
        <v>257</v>
      </c>
      <c r="C57" s="223">
        <f>SUM(C58:C60)</f>
        <v>0</v>
      </c>
    </row>
    <row r="58" spans="1:3" s="326" customFormat="1" ht="12" customHeight="1">
      <c r="A58" s="13" t="s">
        <v>133</v>
      </c>
      <c r="B58" s="327" t="s">
        <v>259</v>
      </c>
      <c r="C58" s="228"/>
    </row>
    <row r="59" spans="1:3" s="326" customFormat="1" ht="12" customHeight="1">
      <c r="A59" s="12" t="s">
        <v>134</v>
      </c>
      <c r="B59" s="328" t="s">
        <v>384</v>
      </c>
      <c r="C59" s="228"/>
    </row>
    <row r="60" spans="1:3" s="326" customFormat="1" ht="12" customHeight="1">
      <c r="A60" s="12" t="s">
        <v>179</v>
      </c>
      <c r="B60" s="328" t="s">
        <v>260</v>
      </c>
      <c r="C60" s="228"/>
    </row>
    <row r="61" spans="1:3" s="326" customFormat="1" ht="12" customHeight="1" thickBot="1">
      <c r="A61" s="14" t="s">
        <v>258</v>
      </c>
      <c r="B61" s="220" t="s">
        <v>261</v>
      </c>
      <c r="C61" s="228"/>
    </row>
    <row r="62" spans="1:3" s="326" customFormat="1" ht="12" customHeight="1" thickBot="1">
      <c r="A62" s="392" t="s">
        <v>437</v>
      </c>
      <c r="B62" s="19" t="s">
        <v>262</v>
      </c>
      <c r="C62" s="229">
        <f>+C5+C12+C19+C26+C34+C46+C52+C57</f>
        <v>6590</v>
      </c>
    </row>
    <row r="63" spans="1:3" s="326" customFormat="1" ht="12" customHeight="1" thickBot="1">
      <c r="A63" s="372" t="s">
        <v>263</v>
      </c>
      <c r="B63" s="218" t="s">
        <v>264</v>
      </c>
      <c r="C63" s="223">
        <f>SUM(C64:C66)</f>
        <v>0</v>
      </c>
    </row>
    <row r="64" spans="1:3" s="326" customFormat="1" ht="12" customHeight="1">
      <c r="A64" s="13" t="s">
        <v>295</v>
      </c>
      <c r="B64" s="327" t="s">
        <v>265</v>
      </c>
      <c r="C64" s="228"/>
    </row>
    <row r="65" spans="1:3" s="326" customFormat="1" ht="12" customHeight="1">
      <c r="A65" s="12" t="s">
        <v>304</v>
      </c>
      <c r="B65" s="328" t="s">
        <v>266</v>
      </c>
      <c r="C65" s="228"/>
    </row>
    <row r="66" spans="1:3" s="326" customFormat="1" ht="12" customHeight="1" thickBot="1">
      <c r="A66" s="14" t="s">
        <v>305</v>
      </c>
      <c r="B66" s="386" t="s">
        <v>422</v>
      </c>
      <c r="C66" s="228"/>
    </row>
    <row r="67" spans="1:3" s="326" customFormat="1" ht="12" customHeight="1" thickBot="1">
      <c r="A67" s="372" t="s">
        <v>268</v>
      </c>
      <c r="B67" s="218" t="s">
        <v>269</v>
      </c>
      <c r="C67" s="223">
        <f>SUM(C68:C71)</f>
        <v>0</v>
      </c>
    </row>
    <row r="68" spans="1:3" s="326" customFormat="1" ht="12" customHeight="1">
      <c r="A68" s="13" t="s">
        <v>110</v>
      </c>
      <c r="B68" s="327" t="s">
        <v>270</v>
      </c>
      <c r="C68" s="228"/>
    </row>
    <row r="69" spans="1:3" s="326" customFormat="1" ht="12" customHeight="1">
      <c r="A69" s="12" t="s">
        <v>111</v>
      </c>
      <c r="B69" s="328" t="s">
        <v>271</v>
      </c>
      <c r="C69" s="228"/>
    </row>
    <row r="70" spans="1:3" s="326" customFormat="1" ht="12" customHeight="1">
      <c r="A70" s="12" t="s">
        <v>296</v>
      </c>
      <c r="B70" s="328" t="s">
        <v>272</v>
      </c>
      <c r="C70" s="228"/>
    </row>
    <row r="71" spans="1:3" s="326" customFormat="1" ht="12" customHeight="1" thickBot="1">
      <c r="A71" s="14" t="s">
        <v>297</v>
      </c>
      <c r="B71" s="220" t="s">
        <v>273</v>
      </c>
      <c r="C71" s="228"/>
    </row>
    <row r="72" spans="1:3" s="326" customFormat="1" ht="12" customHeight="1" thickBot="1">
      <c r="A72" s="372" t="s">
        <v>274</v>
      </c>
      <c r="B72" s="218" t="s">
        <v>275</v>
      </c>
      <c r="C72" s="223">
        <f>SUM(C73:C74)</f>
        <v>0</v>
      </c>
    </row>
    <row r="73" spans="1:3" s="326" customFormat="1" ht="12" customHeight="1">
      <c r="A73" s="13" t="s">
        <v>298</v>
      </c>
      <c r="B73" s="327" t="s">
        <v>276</v>
      </c>
      <c r="C73" s="228"/>
    </row>
    <row r="74" spans="1:3" s="326" customFormat="1" ht="12" customHeight="1" thickBot="1">
      <c r="A74" s="14" t="s">
        <v>299</v>
      </c>
      <c r="B74" s="220" t="s">
        <v>277</v>
      </c>
      <c r="C74" s="228"/>
    </row>
    <row r="75" spans="1:3" s="326" customFormat="1" ht="12" customHeight="1" thickBot="1">
      <c r="A75" s="372" t="s">
        <v>278</v>
      </c>
      <c r="B75" s="218" t="s">
        <v>279</v>
      </c>
      <c r="C75" s="223">
        <f>SUM(C76:C78)</f>
        <v>70363</v>
      </c>
    </row>
    <row r="76" spans="1:3" s="326" customFormat="1" ht="12" customHeight="1">
      <c r="A76" s="13" t="s">
        <v>300</v>
      </c>
      <c r="B76" s="327" t="s">
        <v>280</v>
      </c>
      <c r="C76" s="228"/>
    </row>
    <row r="77" spans="1:3" s="326" customFormat="1" ht="12" customHeight="1">
      <c r="A77" s="12" t="s">
        <v>301</v>
      </c>
      <c r="B77" s="328" t="s">
        <v>281</v>
      </c>
      <c r="C77" s="228"/>
    </row>
    <row r="78" spans="1:3" s="326" customFormat="1" ht="12" customHeight="1" thickBot="1">
      <c r="A78" s="14" t="s">
        <v>302</v>
      </c>
      <c r="B78" s="220" t="s">
        <v>282</v>
      </c>
      <c r="C78" s="228">
        <v>70363</v>
      </c>
    </row>
    <row r="79" spans="1:3" s="326" customFormat="1" ht="12" customHeight="1" thickBot="1">
      <c r="A79" s="372" t="s">
        <v>283</v>
      </c>
      <c r="B79" s="218" t="s">
        <v>303</v>
      </c>
      <c r="C79" s="223">
        <f>SUM(C80:C83)</f>
        <v>0</v>
      </c>
    </row>
    <row r="80" spans="1:3" s="326" customFormat="1" ht="12" customHeight="1">
      <c r="A80" s="331" t="s">
        <v>284</v>
      </c>
      <c r="B80" s="327" t="s">
        <v>285</v>
      </c>
      <c r="C80" s="228"/>
    </row>
    <row r="81" spans="1:3" s="326" customFormat="1" ht="12" customHeight="1">
      <c r="A81" s="332" t="s">
        <v>286</v>
      </c>
      <c r="B81" s="328" t="s">
        <v>287</v>
      </c>
      <c r="C81" s="228"/>
    </row>
    <row r="82" spans="1:3" s="326" customFormat="1" ht="12" customHeight="1">
      <c r="A82" s="332" t="s">
        <v>288</v>
      </c>
      <c r="B82" s="328" t="s">
        <v>289</v>
      </c>
      <c r="C82" s="228"/>
    </row>
    <row r="83" spans="1:3" s="326" customFormat="1" ht="12" customHeight="1" thickBot="1">
      <c r="A83" s="333" t="s">
        <v>290</v>
      </c>
      <c r="B83" s="220" t="s">
        <v>291</v>
      </c>
      <c r="C83" s="228"/>
    </row>
    <row r="84" spans="1:3" s="326" customFormat="1" ht="12" customHeight="1" thickBot="1">
      <c r="A84" s="372" t="s">
        <v>292</v>
      </c>
      <c r="B84" s="218" t="s">
        <v>436</v>
      </c>
      <c r="C84" s="371"/>
    </row>
    <row r="85" spans="1:3" s="326" customFormat="1" ht="13.5" customHeight="1" thickBot="1">
      <c r="A85" s="372" t="s">
        <v>294</v>
      </c>
      <c r="B85" s="218" t="s">
        <v>293</v>
      </c>
      <c r="C85" s="371"/>
    </row>
    <row r="86" spans="1:3" s="326" customFormat="1" ht="15.75" customHeight="1" thickBot="1">
      <c r="A86" s="372" t="s">
        <v>306</v>
      </c>
      <c r="B86" s="334" t="s">
        <v>439</v>
      </c>
      <c r="C86" s="229">
        <f>+C63+C67+C72+C75+C79+C85+C84</f>
        <v>70363</v>
      </c>
    </row>
    <row r="87" spans="1:3" s="326" customFormat="1" ht="16.5" customHeight="1" thickBot="1">
      <c r="A87" s="373" t="s">
        <v>438</v>
      </c>
      <c r="B87" s="335" t="s">
        <v>440</v>
      </c>
      <c r="C87" s="229">
        <f>+C62+C86</f>
        <v>76953</v>
      </c>
    </row>
    <row r="88" spans="1:3" s="326" customFormat="1" ht="83.25" customHeight="1">
      <c r="A88" s="3"/>
      <c r="B88" s="4"/>
      <c r="C88" s="230"/>
    </row>
    <row r="89" spans="1:3" ht="16.5" customHeight="1">
      <c r="A89" s="397" t="s">
        <v>37</v>
      </c>
      <c r="B89" s="397"/>
      <c r="C89" s="397"/>
    </row>
    <row r="90" spans="1:3" s="336" customFormat="1" ht="16.5" customHeight="1" thickBot="1">
      <c r="A90" s="399" t="s">
        <v>114</v>
      </c>
      <c r="B90" s="399"/>
      <c r="C90" s="90" t="s">
        <v>178</v>
      </c>
    </row>
    <row r="91" spans="1:3" ht="37.5" customHeight="1" thickBot="1">
      <c r="A91" s="21" t="s">
        <v>60</v>
      </c>
      <c r="B91" s="22" t="s">
        <v>38</v>
      </c>
      <c r="C91" s="30" t="str">
        <f>+C3</f>
        <v>2015. évi előirányzat</v>
      </c>
    </row>
    <row r="92" spans="1:3" s="325" customFormat="1" ht="12" customHeight="1" thickBot="1">
      <c r="A92" s="27" t="s">
        <v>454</v>
      </c>
      <c r="B92" s="28" t="s">
        <v>455</v>
      </c>
      <c r="C92" s="29" t="s">
        <v>456</v>
      </c>
    </row>
    <row r="93" spans="1:3" ht="12" customHeight="1" thickBot="1">
      <c r="A93" s="20" t="s">
        <v>9</v>
      </c>
      <c r="B93" s="26" t="s">
        <v>398</v>
      </c>
      <c r="C93" s="222">
        <f>C94+C95+C96+C97+C98+C111</f>
        <v>15893</v>
      </c>
    </row>
    <row r="94" spans="1:3" ht="12" customHeight="1">
      <c r="A94" s="15" t="s">
        <v>72</v>
      </c>
      <c r="B94" s="8" t="s">
        <v>39</v>
      </c>
      <c r="C94" s="224">
        <v>3125</v>
      </c>
    </row>
    <row r="95" spans="1:3" ht="12" customHeight="1">
      <c r="A95" s="12" t="s">
        <v>73</v>
      </c>
      <c r="B95" s="6" t="s">
        <v>135</v>
      </c>
      <c r="C95" s="225">
        <v>990</v>
      </c>
    </row>
    <row r="96" spans="1:3" ht="12" customHeight="1">
      <c r="A96" s="12" t="s">
        <v>74</v>
      </c>
      <c r="B96" s="6" t="s">
        <v>101</v>
      </c>
      <c r="C96" s="227">
        <v>10243</v>
      </c>
    </row>
    <row r="97" spans="1:3" ht="12" customHeight="1">
      <c r="A97" s="12" t="s">
        <v>75</v>
      </c>
      <c r="B97" s="9" t="s">
        <v>136</v>
      </c>
      <c r="C97" s="227">
        <v>350</v>
      </c>
    </row>
    <row r="98" spans="1:3" ht="12" customHeight="1">
      <c r="A98" s="12" t="s">
        <v>83</v>
      </c>
      <c r="B98" s="17" t="s">
        <v>137</v>
      </c>
      <c r="C98" s="227">
        <v>1185</v>
      </c>
    </row>
    <row r="99" spans="1:3" ht="12" customHeight="1">
      <c r="A99" s="12" t="s">
        <v>76</v>
      </c>
      <c r="B99" s="6" t="s">
        <v>403</v>
      </c>
      <c r="C99" s="227"/>
    </row>
    <row r="100" spans="1:3" ht="12" customHeight="1">
      <c r="A100" s="12" t="s">
        <v>77</v>
      </c>
      <c r="B100" s="94" t="s">
        <v>402</v>
      </c>
      <c r="C100" s="227"/>
    </row>
    <row r="101" spans="1:3" ht="12" customHeight="1">
      <c r="A101" s="12" t="s">
        <v>84</v>
      </c>
      <c r="B101" s="94" t="s">
        <v>401</v>
      </c>
      <c r="C101" s="227"/>
    </row>
    <row r="102" spans="1:3" ht="12" customHeight="1">
      <c r="A102" s="12" t="s">
        <v>85</v>
      </c>
      <c r="B102" s="92" t="s">
        <v>309</v>
      </c>
      <c r="C102" s="227"/>
    </row>
    <row r="103" spans="1:3" ht="12" customHeight="1">
      <c r="A103" s="12" t="s">
        <v>86</v>
      </c>
      <c r="B103" s="93" t="s">
        <v>310</v>
      </c>
      <c r="C103" s="227"/>
    </row>
    <row r="104" spans="1:3" ht="12" customHeight="1">
      <c r="A104" s="12" t="s">
        <v>87</v>
      </c>
      <c r="B104" s="93" t="s">
        <v>311</v>
      </c>
      <c r="C104" s="227"/>
    </row>
    <row r="105" spans="1:3" ht="12" customHeight="1">
      <c r="A105" s="12" t="s">
        <v>89</v>
      </c>
      <c r="B105" s="92" t="s">
        <v>312</v>
      </c>
      <c r="C105" s="227">
        <v>300</v>
      </c>
    </row>
    <row r="106" spans="1:3" ht="12" customHeight="1">
      <c r="A106" s="12" t="s">
        <v>138</v>
      </c>
      <c r="B106" s="92" t="s">
        <v>313</v>
      </c>
      <c r="C106" s="227"/>
    </row>
    <row r="107" spans="1:3" ht="12" customHeight="1">
      <c r="A107" s="12" t="s">
        <v>307</v>
      </c>
      <c r="B107" s="93" t="s">
        <v>314</v>
      </c>
      <c r="C107" s="227"/>
    </row>
    <row r="108" spans="1:3" ht="12" customHeight="1">
      <c r="A108" s="11" t="s">
        <v>308</v>
      </c>
      <c r="B108" s="94" t="s">
        <v>315</v>
      </c>
      <c r="C108" s="227"/>
    </row>
    <row r="109" spans="1:3" ht="12" customHeight="1">
      <c r="A109" s="12" t="s">
        <v>399</v>
      </c>
      <c r="B109" s="94" t="s">
        <v>316</v>
      </c>
      <c r="C109" s="227"/>
    </row>
    <row r="110" spans="1:3" ht="12" customHeight="1">
      <c r="A110" s="14" t="s">
        <v>400</v>
      </c>
      <c r="B110" s="94" t="s">
        <v>317</v>
      </c>
      <c r="C110" s="227">
        <v>885</v>
      </c>
    </row>
    <row r="111" spans="1:3" ht="12" customHeight="1">
      <c r="A111" s="12" t="s">
        <v>404</v>
      </c>
      <c r="B111" s="9" t="s">
        <v>40</v>
      </c>
      <c r="C111" s="225"/>
    </row>
    <row r="112" spans="1:3" ht="12" customHeight="1">
      <c r="A112" s="12" t="s">
        <v>405</v>
      </c>
      <c r="B112" s="6" t="s">
        <v>407</v>
      </c>
      <c r="C112" s="225"/>
    </row>
    <row r="113" spans="1:3" ht="12" customHeight="1" thickBot="1">
      <c r="A113" s="16" t="s">
        <v>406</v>
      </c>
      <c r="B113" s="390" t="s">
        <v>408</v>
      </c>
      <c r="C113" s="231"/>
    </row>
    <row r="114" spans="1:3" ht="12" customHeight="1" thickBot="1">
      <c r="A114" s="387" t="s">
        <v>10</v>
      </c>
      <c r="B114" s="388" t="s">
        <v>318</v>
      </c>
      <c r="C114" s="389">
        <f>+C115+C117+C119</f>
        <v>74808</v>
      </c>
    </row>
    <row r="115" spans="1:3" ht="12" customHeight="1">
      <c r="A115" s="13" t="s">
        <v>78</v>
      </c>
      <c r="B115" s="6" t="s">
        <v>177</v>
      </c>
      <c r="C115" s="226">
        <v>63590</v>
      </c>
    </row>
    <row r="116" spans="1:3" ht="12" customHeight="1">
      <c r="A116" s="13" t="s">
        <v>79</v>
      </c>
      <c r="B116" s="10" t="s">
        <v>322</v>
      </c>
      <c r="C116" s="226"/>
    </row>
    <row r="117" spans="1:3" ht="12" customHeight="1">
      <c r="A117" s="13" t="s">
        <v>80</v>
      </c>
      <c r="B117" s="10" t="s">
        <v>139</v>
      </c>
      <c r="C117" s="225">
        <v>11218</v>
      </c>
    </row>
    <row r="118" spans="1:3" ht="12" customHeight="1">
      <c r="A118" s="13" t="s">
        <v>81</v>
      </c>
      <c r="B118" s="10" t="s">
        <v>323</v>
      </c>
      <c r="C118" s="216"/>
    </row>
    <row r="119" spans="1:3" ht="12" customHeight="1">
      <c r="A119" s="13" t="s">
        <v>82</v>
      </c>
      <c r="B119" s="220" t="s">
        <v>180</v>
      </c>
      <c r="C119" s="216"/>
    </row>
    <row r="120" spans="1:3" ht="12" customHeight="1">
      <c r="A120" s="13" t="s">
        <v>88</v>
      </c>
      <c r="B120" s="219" t="s">
        <v>385</v>
      </c>
      <c r="C120" s="216"/>
    </row>
    <row r="121" spans="1:3" ht="12" customHeight="1">
      <c r="A121" s="13" t="s">
        <v>90</v>
      </c>
      <c r="B121" s="323" t="s">
        <v>328</v>
      </c>
      <c r="C121" s="216"/>
    </row>
    <row r="122" spans="1:3" ht="15.75">
      <c r="A122" s="13" t="s">
        <v>140</v>
      </c>
      <c r="B122" s="93" t="s">
        <v>311</v>
      </c>
      <c r="C122" s="216"/>
    </row>
    <row r="123" spans="1:3" ht="12" customHeight="1">
      <c r="A123" s="13" t="s">
        <v>141</v>
      </c>
      <c r="B123" s="93" t="s">
        <v>327</v>
      </c>
      <c r="C123" s="216"/>
    </row>
    <row r="124" spans="1:3" ht="12" customHeight="1">
      <c r="A124" s="13" t="s">
        <v>142</v>
      </c>
      <c r="B124" s="93" t="s">
        <v>326</v>
      </c>
      <c r="C124" s="216"/>
    </row>
    <row r="125" spans="1:3" ht="12" customHeight="1">
      <c r="A125" s="13" t="s">
        <v>319</v>
      </c>
      <c r="B125" s="93" t="s">
        <v>314</v>
      </c>
      <c r="C125" s="216"/>
    </row>
    <row r="126" spans="1:3" ht="12" customHeight="1">
      <c r="A126" s="13" t="s">
        <v>320</v>
      </c>
      <c r="B126" s="93" t="s">
        <v>325</v>
      </c>
      <c r="C126" s="216"/>
    </row>
    <row r="127" spans="1:3" ht="16.5" thickBot="1">
      <c r="A127" s="11" t="s">
        <v>321</v>
      </c>
      <c r="B127" s="93" t="s">
        <v>324</v>
      </c>
      <c r="C127" s="217"/>
    </row>
    <row r="128" spans="1:3" ht="12" customHeight="1" thickBot="1">
      <c r="A128" s="18" t="s">
        <v>11</v>
      </c>
      <c r="B128" s="79" t="s">
        <v>409</v>
      </c>
      <c r="C128" s="223">
        <f>+C93+C114</f>
        <v>90701</v>
      </c>
    </row>
    <row r="129" spans="1:3" ht="12" customHeight="1" thickBot="1">
      <c r="A129" s="18" t="s">
        <v>12</v>
      </c>
      <c r="B129" s="79" t="s">
        <v>410</v>
      </c>
      <c r="C129" s="223">
        <f>+C130+C131+C132</f>
        <v>0</v>
      </c>
    </row>
    <row r="130" spans="1:3" ht="12" customHeight="1">
      <c r="A130" s="13" t="s">
        <v>219</v>
      </c>
      <c r="B130" s="10" t="s">
        <v>417</v>
      </c>
      <c r="C130" s="216"/>
    </row>
    <row r="131" spans="1:3" ht="12" customHeight="1">
      <c r="A131" s="13" t="s">
        <v>222</v>
      </c>
      <c r="B131" s="10" t="s">
        <v>418</v>
      </c>
      <c r="C131" s="216"/>
    </row>
    <row r="132" spans="1:3" ht="12" customHeight="1" thickBot="1">
      <c r="A132" s="11" t="s">
        <v>223</v>
      </c>
      <c r="B132" s="10" t="s">
        <v>419</v>
      </c>
      <c r="C132" s="216"/>
    </row>
    <row r="133" spans="1:3" ht="12" customHeight="1" thickBot="1">
      <c r="A133" s="18" t="s">
        <v>13</v>
      </c>
      <c r="B133" s="79" t="s">
        <v>411</v>
      </c>
      <c r="C133" s="223">
        <f>SUM(C134:C139)</f>
        <v>0</v>
      </c>
    </row>
    <row r="134" spans="1:3" ht="12" customHeight="1">
      <c r="A134" s="13" t="s">
        <v>65</v>
      </c>
      <c r="B134" s="7" t="s">
        <v>420</v>
      </c>
      <c r="C134" s="216"/>
    </row>
    <row r="135" spans="1:3" ht="12" customHeight="1">
      <c r="A135" s="13" t="s">
        <v>66</v>
      </c>
      <c r="B135" s="7" t="s">
        <v>412</v>
      </c>
      <c r="C135" s="216"/>
    </row>
    <row r="136" spans="1:3" ht="12" customHeight="1">
      <c r="A136" s="13" t="s">
        <v>67</v>
      </c>
      <c r="B136" s="7" t="s">
        <v>413</v>
      </c>
      <c r="C136" s="216"/>
    </row>
    <row r="137" spans="1:3" ht="12" customHeight="1">
      <c r="A137" s="13" t="s">
        <v>127</v>
      </c>
      <c r="B137" s="7" t="s">
        <v>414</v>
      </c>
      <c r="C137" s="216"/>
    </row>
    <row r="138" spans="1:3" ht="12" customHeight="1">
      <c r="A138" s="13" t="s">
        <v>128</v>
      </c>
      <c r="B138" s="7" t="s">
        <v>415</v>
      </c>
      <c r="C138" s="216"/>
    </row>
    <row r="139" spans="1:3" ht="12" customHeight="1" thickBot="1">
      <c r="A139" s="11" t="s">
        <v>129</v>
      </c>
      <c r="B139" s="7" t="s">
        <v>416</v>
      </c>
      <c r="C139" s="216"/>
    </row>
    <row r="140" spans="1:3" ht="12" customHeight="1" thickBot="1">
      <c r="A140" s="18" t="s">
        <v>14</v>
      </c>
      <c r="B140" s="79" t="s">
        <v>424</v>
      </c>
      <c r="C140" s="229">
        <f>+C141+C142+C143+C144</f>
        <v>0</v>
      </c>
    </row>
    <row r="141" spans="1:3" ht="12" customHeight="1">
      <c r="A141" s="13" t="s">
        <v>68</v>
      </c>
      <c r="B141" s="7" t="s">
        <v>329</v>
      </c>
      <c r="C141" s="216"/>
    </row>
    <row r="142" spans="1:3" ht="12" customHeight="1">
      <c r="A142" s="13" t="s">
        <v>69</v>
      </c>
      <c r="B142" s="7" t="s">
        <v>330</v>
      </c>
      <c r="C142" s="216"/>
    </row>
    <row r="143" spans="1:3" ht="12" customHeight="1">
      <c r="A143" s="13" t="s">
        <v>243</v>
      </c>
      <c r="B143" s="7" t="s">
        <v>425</v>
      </c>
      <c r="C143" s="216"/>
    </row>
    <row r="144" spans="1:3" ht="12" customHeight="1" thickBot="1">
      <c r="A144" s="11" t="s">
        <v>244</v>
      </c>
      <c r="B144" s="5" t="s">
        <v>349</v>
      </c>
      <c r="C144" s="216"/>
    </row>
    <row r="145" spans="1:3" ht="12" customHeight="1" thickBot="1">
      <c r="A145" s="18" t="s">
        <v>15</v>
      </c>
      <c r="B145" s="79" t="s">
        <v>426</v>
      </c>
      <c r="C145" s="232">
        <f>SUM(C146:C150)</f>
        <v>0</v>
      </c>
    </row>
    <row r="146" spans="1:3" ht="12" customHeight="1">
      <c r="A146" s="13" t="s">
        <v>70</v>
      </c>
      <c r="B146" s="7" t="s">
        <v>421</v>
      </c>
      <c r="C146" s="216"/>
    </row>
    <row r="147" spans="1:3" ht="12" customHeight="1">
      <c r="A147" s="13" t="s">
        <v>71</v>
      </c>
      <c r="B147" s="7" t="s">
        <v>428</v>
      </c>
      <c r="C147" s="216"/>
    </row>
    <row r="148" spans="1:3" ht="12" customHeight="1">
      <c r="A148" s="13" t="s">
        <v>255</v>
      </c>
      <c r="B148" s="7" t="s">
        <v>423</v>
      </c>
      <c r="C148" s="216"/>
    </row>
    <row r="149" spans="1:3" ht="12" customHeight="1">
      <c r="A149" s="13" t="s">
        <v>256</v>
      </c>
      <c r="B149" s="7" t="s">
        <v>429</v>
      </c>
      <c r="C149" s="216"/>
    </row>
    <row r="150" spans="1:3" ht="12" customHeight="1" thickBot="1">
      <c r="A150" s="13" t="s">
        <v>427</v>
      </c>
      <c r="B150" s="7" t="s">
        <v>430</v>
      </c>
      <c r="C150" s="216"/>
    </row>
    <row r="151" spans="1:3" ht="12" customHeight="1" thickBot="1">
      <c r="A151" s="18" t="s">
        <v>16</v>
      </c>
      <c r="B151" s="79" t="s">
        <v>431</v>
      </c>
      <c r="C151" s="391"/>
    </row>
    <row r="152" spans="1:3" ht="12" customHeight="1" thickBot="1">
      <c r="A152" s="18" t="s">
        <v>17</v>
      </c>
      <c r="B152" s="79" t="s">
        <v>432</v>
      </c>
      <c r="C152" s="391"/>
    </row>
    <row r="153" spans="1:9" ht="15" customHeight="1" thickBot="1">
      <c r="A153" s="18" t="s">
        <v>18</v>
      </c>
      <c r="B153" s="79" t="s">
        <v>434</v>
      </c>
      <c r="C153" s="337">
        <f>+C129+C133+C140+C145+C151+C152</f>
        <v>0</v>
      </c>
      <c r="F153" s="338"/>
      <c r="G153" s="339"/>
      <c r="H153" s="339"/>
      <c r="I153" s="339"/>
    </row>
    <row r="154" spans="1:3" s="326" customFormat="1" ht="12.75" customHeight="1" thickBot="1">
      <c r="A154" s="221" t="s">
        <v>19</v>
      </c>
      <c r="B154" s="301" t="s">
        <v>433</v>
      </c>
      <c r="C154" s="337">
        <f>+C128+C153</f>
        <v>90701</v>
      </c>
    </row>
    <row r="155" ht="7.5" customHeight="1"/>
    <row r="156" spans="1:3" ht="15.75">
      <c r="A156" s="400" t="s">
        <v>331</v>
      </c>
      <c r="B156" s="400"/>
      <c r="C156" s="400"/>
    </row>
    <row r="157" spans="1:3" ht="15" customHeight="1" thickBot="1">
      <c r="A157" s="398" t="s">
        <v>115</v>
      </c>
      <c r="B157" s="398"/>
      <c r="C157" s="233" t="s">
        <v>178</v>
      </c>
    </row>
    <row r="158" spans="1:4" ht="13.5" customHeight="1" thickBot="1">
      <c r="A158" s="18">
        <v>1</v>
      </c>
      <c r="B158" s="25" t="s">
        <v>435</v>
      </c>
      <c r="C158" s="223">
        <f>+C62-C128</f>
        <v>-84111</v>
      </c>
      <c r="D158" s="340"/>
    </row>
    <row r="159" spans="1:3" ht="27.75" customHeight="1" thickBot="1">
      <c r="A159" s="18" t="s">
        <v>10</v>
      </c>
      <c r="B159" s="25" t="s">
        <v>441</v>
      </c>
      <c r="C159" s="223">
        <f>+C86-C153</f>
        <v>70363</v>
      </c>
    </row>
  </sheetData>
  <sheetProtection/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Tiszaszőlős Községi Önkormányzat
2015. ÉVI KÖLTSÉGVETÉS
ÖNKÉNT VÁLLALT FELADATAINAK MÉRLEGE
&amp;R&amp;"Times New Roman CE,Félkövér dőlt"&amp;11 1.3. melléklet a ........./2015. (.......) önkormányzati rendelethez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zoomScalePageLayoutView="0" workbookViewId="0" topLeftCell="A88">
      <selection activeCell="C95" sqref="C95"/>
    </sheetView>
  </sheetViews>
  <sheetFormatPr defaultColWidth="9.00390625" defaultRowHeight="12.75"/>
  <cols>
    <col min="1" max="1" width="9.50390625" style="302" customWidth="1"/>
    <col min="2" max="2" width="91.625" style="302" customWidth="1"/>
    <col min="3" max="3" width="21.625" style="303" customWidth="1"/>
    <col min="4" max="4" width="9.00390625" style="324" customWidth="1"/>
    <col min="5" max="16384" width="9.375" style="324" customWidth="1"/>
  </cols>
  <sheetData>
    <row r="1" spans="1:3" ht="15.75" customHeight="1">
      <c r="A1" s="397" t="s">
        <v>6</v>
      </c>
      <c r="B1" s="397"/>
      <c r="C1" s="397"/>
    </row>
    <row r="2" spans="1:3" ht="15.75" customHeight="1" thickBot="1">
      <c r="A2" s="398" t="s">
        <v>113</v>
      </c>
      <c r="B2" s="398"/>
      <c r="C2" s="233" t="s">
        <v>178</v>
      </c>
    </row>
    <row r="3" spans="1:3" ht="37.5" customHeight="1" thickBot="1">
      <c r="A3" s="21" t="s">
        <v>60</v>
      </c>
      <c r="B3" s="22" t="s">
        <v>8</v>
      </c>
      <c r="C3" s="30" t="str">
        <f>+CONCATENATE(LEFT(ÖSSZEFÜGGÉSEK!A5,4),". évi előirányzat")</f>
        <v>2015. évi előirányzat</v>
      </c>
    </row>
    <row r="4" spans="1:3" s="325" customFormat="1" ht="12" customHeight="1" thickBot="1">
      <c r="A4" s="319" t="s">
        <v>454</v>
      </c>
      <c r="B4" s="320" t="s">
        <v>455</v>
      </c>
      <c r="C4" s="321" t="s">
        <v>456</v>
      </c>
    </row>
    <row r="5" spans="1:3" s="326" customFormat="1" ht="12" customHeight="1" thickBot="1">
      <c r="A5" s="18" t="s">
        <v>9</v>
      </c>
      <c r="B5" s="19" t="s">
        <v>203</v>
      </c>
      <c r="C5" s="223">
        <f>+C6+C7+C8+C9+C10+C11</f>
        <v>0</v>
      </c>
    </row>
    <row r="6" spans="1:3" s="326" customFormat="1" ht="12" customHeight="1">
      <c r="A6" s="13" t="s">
        <v>72</v>
      </c>
      <c r="B6" s="327" t="s">
        <v>204</v>
      </c>
      <c r="C6" s="226"/>
    </row>
    <row r="7" spans="1:3" s="326" customFormat="1" ht="12" customHeight="1">
      <c r="A7" s="12" t="s">
        <v>73</v>
      </c>
      <c r="B7" s="328" t="s">
        <v>205</v>
      </c>
      <c r="C7" s="225"/>
    </row>
    <row r="8" spans="1:3" s="326" customFormat="1" ht="12" customHeight="1">
      <c r="A8" s="12" t="s">
        <v>74</v>
      </c>
      <c r="B8" s="328" t="s">
        <v>206</v>
      </c>
      <c r="C8" s="225"/>
    </row>
    <row r="9" spans="1:3" s="326" customFormat="1" ht="12" customHeight="1">
      <c r="A9" s="12" t="s">
        <v>75</v>
      </c>
      <c r="B9" s="328" t="s">
        <v>207</v>
      </c>
      <c r="C9" s="225"/>
    </row>
    <row r="10" spans="1:3" s="326" customFormat="1" ht="12" customHeight="1">
      <c r="A10" s="12" t="s">
        <v>109</v>
      </c>
      <c r="B10" s="219" t="s">
        <v>390</v>
      </c>
      <c r="C10" s="225"/>
    </row>
    <row r="11" spans="1:3" s="326" customFormat="1" ht="12" customHeight="1" thickBot="1">
      <c r="A11" s="14" t="s">
        <v>76</v>
      </c>
      <c r="B11" s="220" t="s">
        <v>391</v>
      </c>
      <c r="C11" s="225"/>
    </row>
    <row r="12" spans="1:3" s="326" customFormat="1" ht="12" customHeight="1" thickBot="1">
      <c r="A12" s="18" t="s">
        <v>10</v>
      </c>
      <c r="B12" s="218" t="s">
        <v>208</v>
      </c>
      <c r="C12" s="223">
        <f>+C13+C14+C15+C16+C17</f>
        <v>9058</v>
      </c>
    </row>
    <row r="13" spans="1:3" s="326" customFormat="1" ht="12" customHeight="1">
      <c r="A13" s="13" t="s">
        <v>78</v>
      </c>
      <c r="B13" s="327" t="s">
        <v>209</v>
      </c>
      <c r="C13" s="226"/>
    </row>
    <row r="14" spans="1:3" s="326" customFormat="1" ht="12" customHeight="1">
      <c r="A14" s="12" t="s">
        <v>79</v>
      </c>
      <c r="B14" s="328" t="s">
        <v>210</v>
      </c>
      <c r="C14" s="225"/>
    </row>
    <row r="15" spans="1:3" s="326" customFormat="1" ht="12" customHeight="1">
      <c r="A15" s="12" t="s">
        <v>80</v>
      </c>
      <c r="B15" s="328" t="s">
        <v>379</v>
      </c>
      <c r="C15" s="225"/>
    </row>
    <row r="16" spans="1:3" s="326" customFormat="1" ht="12" customHeight="1">
      <c r="A16" s="12" t="s">
        <v>81</v>
      </c>
      <c r="B16" s="328" t="s">
        <v>380</v>
      </c>
      <c r="C16" s="225"/>
    </row>
    <row r="17" spans="1:3" s="326" customFormat="1" ht="12" customHeight="1">
      <c r="A17" s="12" t="s">
        <v>82</v>
      </c>
      <c r="B17" s="328" t="s">
        <v>211</v>
      </c>
      <c r="C17" s="225">
        <v>9058</v>
      </c>
    </row>
    <row r="18" spans="1:3" s="326" customFormat="1" ht="12" customHeight="1" thickBot="1">
      <c r="A18" s="14" t="s">
        <v>88</v>
      </c>
      <c r="B18" s="220" t="s">
        <v>212</v>
      </c>
      <c r="C18" s="227"/>
    </row>
    <row r="19" spans="1:3" s="326" customFormat="1" ht="12" customHeight="1" thickBot="1">
      <c r="A19" s="18" t="s">
        <v>11</v>
      </c>
      <c r="B19" s="19" t="s">
        <v>213</v>
      </c>
      <c r="C19" s="223">
        <f>+C20+C21+C22+C23+C24</f>
        <v>0</v>
      </c>
    </row>
    <row r="20" spans="1:3" s="326" customFormat="1" ht="12" customHeight="1">
      <c r="A20" s="13" t="s">
        <v>61</v>
      </c>
      <c r="B20" s="327" t="s">
        <v>214</v>
      </c>
      <c r="C20" s="226"/>
    </row>
    <row r="21" spans="1:3" s="326" customFormat="1" ht="12" customHeight="1">
      <c r="A21" s="12" t="s">
        <v>62</v>
      </c>
      <c r="B21" s="328" t="s">
        <v>215</v>
      </c>
      <c r="C21" s="225"/>
    </row>
    <row r="22" spans="1:3" s="326" customFormat="1" ht="12" customHeight="1">
      <c r="A22" s="12" t="s">
        <v>63</v>
      </c>
      <c r="B22" s="328" t="s">
        <v>381</v>
      </c>
      <c r="C22" s="225"/>
    </row>
    <row r="23" spans="1:3" s="326" customFormat="1" ht="12" customHeight="1">
      <c r="A23" s="12" t="s">
        <v>64</v>
      </c>
      <c r="B23" s="328" t="s">
        <v>382</v>
      </c>
      <c r="C23" s="225"/>
    </row>
    <row r="24" spans="1:3" s="326" customFormat="1" ht="12" customHeight="1">
      <c r="A24" s="12" t="s">
        <v>123</v>
      </c>
      <c r="B24" s="328" t="s">
        <v>216</v>
      </c>
      <c r="C24" s="225"/>
    </row>
    <row r="25" spans="1:3" s="326" customFormat="1" ht="12" customHeight="1" thickBot="1">
      <c r="A25" s="14" t="s">
        <v>124</v>
      </c>
      <c r="B25" s="329" t="s">
        <v>217</v>
      </c>
      <c r="C25" s="227"/>
    </row>
    <row r="26" spans="1:3" s="326" customFormat="1" ht="12" customHeight="1" thickBot="1">
      <c r="A26" s="18" t="s">
        <v>125</v>
      </c>
      <c r="B26" s="19" t="s">
        <v>218</v>
      </c>
      <c r="C26" s="229">
        <f>+C27+C31+C32+C33</f>
        <v>0</v>
      </c>
    </row>
    <row r="27" spans="1:3" s="326" customFormat="1" ht="12" customHeight="1">
      <c r="A27" s="13" t="s">
        <v>219</v>
      </c>
      <c r="B27" s="327" t="s">
        <v>397</v>
      </c>
      <c r="C27" s="322">
        <f>+C28+C29+C30</f>
        <v>0</v>
      </c>
    </row>
    <row r="28" spans="1:3" s="326" customFormat="1" ht="12" customHeight="1">
      <c r="A28" s="12" t="s">
        <v>220</v>
      </c>
      <c r="B28" s="328" t="s">
        <v>225</v>
      </c>
      <c r="C28" s="225"/>
    </row>
    <row r="29" spans="1:3" s="326" customFormat="1" ht="12" customHeight="1">
      <c r="A29" s="12" t="s">
        <v>221</v>
      </c>
      <c r="B29" s="328" t="s">
        <v>226</v>
      </c>
      <c r="C29" s="225"/>
    </row>
    <row r="30" spans="1:3" s="326" customFormat="1" ht="12" customHeight="1">
      <c r="A30" s="12" t="s">
        <v>395</v>
      </c>
      <c r="B30" s="385" t="s">
        <v>396</v>
      </c>
      <c r="C30" s="225"/>
    </row>
    <row r="31" spans="1:3" s="326" customFormat="1" ht="12" customHeight="1">
      <c r="A31" s="12" t="s">
        <v>222</v>
      </c>
      <c r="B31" s="328" t="s">
        <v>227</v>
      </c>
      <c r="C31" s="225"/>
    </row>
    <row r="32" spans="1:3" s="326" customFormat="1" ht="12" customHeight="1">
      <c r="A32" s="12" t="s">
        <v>223</v>
      </c>
      <c r="B32" s="328" t="s">
        <v>228</v>
      </c>
      <c r="C32" s="225"/>
    </row>
    <row r="33" spans="1:3" s="326" customFormat="1" ht="12" customHeight="1" thickBot="1">
      <c r="A33" s="14" t="s">
        <v>224</v>
      </c>
      <c r="B33" s="329" t="s">
        <v>229</v>
      </c>
      <c r="C33" s="227"/>
    </row>
    <row r="34" spans="1:3" s="326" customFormat="1" ht="12" customHeight="1" thickBot="1">
      <c r="A34" s="18" t="s">
        <v>13</v>
      </c>
      <c r="B34" s="19" t="s">
        <v>392</v>
      </c>
      <c r="C34" s="223">
        <f>SUM(C35:C45)</f>
        <v>0</v>
      </c>
    </row>
    <row r="35" spans="1:3" s="326" customFormat="1" ht="12" customHeight="1">
      <c r="A35" s="13" t="s">
        <v>65</v>
      </c>
      <c r="B35" s="327" t="s">
        <v>232</v>
      </c>
      <c r="C35" s="226"/>
    </row>
    <row r="36" spans="1:3" s="326" customFormat="1" ht="12" customHeight="1">
      <c r="A36" s="12" t="s">
        <v>66</v>
      </c>
      <c r="B36" s="328" t="s">
        <v>233</v>
      </c>
      <c r="C36" s="225"/>
    </row>
    <row r="37" spans="1:3" s="326" customFormat="1" ht="12" customHeight="1">
      <c r="A37" s="12" t="s">
        <v>67</v>
      </c>
      <c r="B37" s="328" t="s">
        <v>234</v>
      </c>
      <c r="C37" s="225"/>
    </row>
    <row r="38" spans="1:3" s="326" customFormat="1" ht="12" customHeight="1">
      <c r="A38" s="12" t="s">
        <v>127</v>
      </c>
      <c r="B38" s="328" t="s">
        <v>235</v>
      </c>
      <c r="C38" s="225"/>
    </row>
    <row r="39" spans="1:3" s="326" customFormat="1" ht="12" customHeight="1">
      <c r="A39" s="12" t="s">
        <v>128</v>
      </c>
      <c r="B39" s="328" t="s">
        <v>236</v>
      </c>
      <c r="C39" s="225"/>
    </row>
    <row r="40" spans="1:3" s="326" customFormat="1" ht="12" customHeight="1">
      <c r="A40" s="12" t="s">
        <v>129</v>
      </c>
      <c r="B40" s="328" t="s">
        <v>237</v>
      </c>
      <c r="C40" s="225"/>
    </row>
    <row r="41" spans="1:3" s="326" customFormat="1" ht="12" customHeight="1">
      <c r="A41" s="12" t="s">
        <v>130</v>
      </c>
      <c r="B41" s="328" t="s">
        <v>238</v>
      </c>
      <c r="C41" s="225"/>
    </row>
    <row r="42" spans="1:3" s="326" customFormat="1" ht="12" customHeight="1">
      <c r="A42" s="12" t="s">
        <v>131</v>
      </c>
      <c r="B42" s="328" t="s">
        <v>239</v>
      </c>
      <c r="C42" s="225"/>
    </row>
    <row r="43" spans="1:3" s="326" customFormat="1" ht="12" customHeight="1">
      <c r="A43" s="12" t="s">
        <v>230</v>
      </c>
      <c r="B43" s="328" t="s">
        <v>240</v>
      </c>
      <c r="C43" s="228"/>
    </row>
    <row r="44" spans="1:3" s="326" customFormat="1" ht="12" customHeight="1">
      <c r="A44" s="14" t="s">
        <v>231</v>
      </c>
      <c r="B44" s="329" t="s">
        <v>394</v>
      </c>
      <c r="C44" s="316"/>
    </row>
    <row r="45" spans="1:3" s="326" customFormat="1" ht="12" customHeight="1" thickBot="1">
      <c r="A45" s="14" t="s">
        <v>393</v>
      </c>
      <c r="B45" s="220" t="s">
        <v>241</v>
      </c>
      <c r="C45" s="316"/>
    </row>
    <row r="46" spans="1:3" s="326" customFormat="1" ht="12" customHeight="1" thickBot="1">
      <c r="A46" s="18" t="s">
        <v>14</v>
      </c>
      <c r="B46" s="19" t="s">
        <v>242</v>
      </c>
      <c r="C46" s="223">
        <f>SUM(C47:C51)</f>
        <v>0</v>
      </c>
    </row>
    <row r="47" spans="1:3" s="326" customFormat="1" ht="12" customHeight="1">
      <c r="A47" s="13" t="s">
        <v>68</v>
      </c>
      <c r="B47" s="327" t="s">
        <v>246</v>
      </c>
      <c r="C47" s="370"/>
    </row>
    <row r="48" spans="1:3" s="326" customFormat="1" ht="12" customHeight="1">
      <c r="A48" s="12" t="s">
        <v>69</v>
      </c>
      <c r="B48" s="328" t="s">
        <v>247</v>
      </c>
      <c r="C48" s="228"/>
    </row>
    <row r="49" spans="1:3" s="326" customFormat="1" ht="12" customHeight="1">
      <c r="A49" s="12" t="s">
        <v>243</v>
      </c>
      <c r="B49" s="328" t="s">
        <v>248</v>
      </c>
      <c r="C49" s="228"/>
    </row>
    <row r="50" spans="1:3" s="326" customFormat="1" ht="12" customHeight="1">
      <c r="A50" s="12" t="s">
        <v>244</v>
      </c>
      <c r="B50" s="328" t="s">
        <v>249</v>
      </c>
      <c r="C50" s="228"/>
    </row>
    <row r="51" spans="1:3" s="326" customFormat="1" ht="12" customHeight="1" thickBot="1">
      <c r="A51" s="14" t="s">
        <v>245</v>
      </c>
      <c r="B51" s="220" t="s">
        <v>250</v>
      </c>
      <c r="C51" s="316"/>
    </row>
    <row r="52" spans="1:3" s="326" customFormat="1" ht="12" customHeight="1" thickBot="1">
      <c r="A52" s="18" t="s">
        <v>132</v>
      </c>
      <c r="B52" s="19" t="s">
        <v>251</v>
      </c>
      <c r="C52" s="223">
        <f>SUM(C53:C55)</f>
        <v>0</v>
      </c>
    </row>
    <row r="53" spans="1:3" s="326" customFormat="1" ht="12" customHeight="1">
      <c r="A53" s="13" t="s">
        <v>70</v>
      </c>
      <c r="B53" s="327" t="s">
        <v>252</v>
      </c>
      <c r="C53" s="226"/>
    </row>
    <row r="54" spans="1:3" s="326" customFormat="1" ht="12" customHeight="1">
      <c r="A54" s="12" t="s">
        <v>71</v>
      </c>
      <c r="B54" s="328" t="s">
        <v>383</v>
      </c>
      <c r="C54" s="225"/>
    </row>
    <row r="55" spans="1:3" s="326" customFormat="1" ht="12" customHeight="1">
      <c r="A55" s="12" t="s">
        <v>255</v>
      </c>
      <c r="B55" s="328" t="s">
        <v>253</v>
      </c>
      <c r="C55" s="225"/>
    </row>
    <row r="56" spans="1:3" s="326" customFormat="1" ht="12" customHeight="1" thickBot="1">
      <c r="A56" s="14" t="s">
        <v>256</v>
      </c>
      <c r="B56" s="220" t="s">
        <v>254</v>
      </c>
      <c r="C56" s="227"/>
    </row>
    <row r="57" spans="1:3" s="326" customFormat="1" ht="12" customHeight="1" thickBot="1">
      <c r="A57" s="18" t="s">
        <v>16</v>
      </c>
      <c r="B57" s="218" t="s">
        <v>257</v>
      </c>
      <c r="C57" s="223">
        <f>SUM(C58:C60)</f>
        <v>0</v>
      </c>
    </row>
    <row r="58" spans="1:3" s="326" customFormat="1" ht="12" customHeight="1">
      <c r="A58" s="13" t="s">
        <v>133</v>
      </c>
      <c r="B58" s="327" t="s">
        <v>259</v>
      </c>
      <c r="C58" s="228"/>
    </row>
    <row r="59" spans="1:3" s="326" customFormat="1" ht="12" customHeight="1">
      <c r="A59" s="12" t="s">
        <v>134</v>
      </c>
      <c r="B59" s="328" t="s">
        <v>384</v>
      </c>
      <c r="C59" s="228"/>
    </row>
    <row r="60" spans="1:3" s="326" customFormat="1" ht="12" customHeight="1">
      <c r="A60" s="12" t="s">
        <v>179</v>
      </c>
      <c r="B60" s="328" t="s">
        <v>260</v>
      </c>
      <c r="C60" s="228"/>
    </row>
    <row r="61" spans="1:3" s="326" customFormat="1" ht="12" customHeight="1" thickBot="1">
      <c r="A61" s="14" t="s">
        <v>258</v>
      </c>
      <c r="B61" s="220" t="s">
        <v>261</v>
      </c>
      <c r="C61" s="228"/>
    </row>
    <row r="62" spans="1:3" s="326" customFormat="1" ht="12" customHeight="1" thickBot="1">
      <c r="A62" s="392" t="s">
        <v>437</v>
      </c>
      <c r="B62" s="19" t="s">
        <v>262</v>
      </c>
      <c r="C62" s="229">
        <f>+C5+C12+C19+C26+C34+C46+C52+C57</f>
        <v>9058</v>
      </c>
    </row>
    <row r="63" spans="1:3" s="326" customFormat="1" ht="12" customHeight="1" thickBot="1">
      <c r="A63" s="372" t="s">
        <v>263</v>
      </c>
      <c r="B63" s="218" t="s">
        <v>264</v>
      </c>
      <c r="C63" s="223">
        <f>SUM(C64:C66)</f>
        <v>0</v>
      </c>
    </row>
    <row r="64" spans="1:3" s="326" customFormat="1" ht="12" customHeight="1">
      <c r="A64" s="13" t="s">
        <v>295</v>
      </c>
      <c r="B64" s="327" t="s">
        <v>265</v>
      </c>
      <c r="C64" s="228"/>
    </row>
    <row r="65" spans="1:3" s="326" customFormat="1" ht="12" customHeight="1">
      <c r="A65" s="12" t="s">
        <v>304</v>
      </c>
      <c r="B65" s="328" t="s">
        <v>266</v>
      </c>
      <c r="C65" s="228"/>
    </row>
    <row r="66" spans="1:3" s="326" customFormat="1" ht="12" customHeight="1" thickBot="1">
      <c r="A66" s="14" t="s">
        <v>305</v>
      </c>
      <c r="B66" s="386" t="s">
        <v>422</v>
      </c>
      <c r="C66" s="228"/>
    </row>
    <row r="67" spans="1:3" s="326" customFormat="1" ht="12" customHeight="1" thickBot="1">
      <c r="A67" s="372" t="s">
        <v>268</v>
      </c>
      <c r="B67" s="218" t="s">
        <v>269</v>
      </c>
      <c r="C67" s="223">
        <f>SUM(C68:C71)</f>
        <v>0</v>
      </c>
    </row>
    <row r="68" spans="1:3" s="326" customFormat="1" ht="12" customHeight="1">
      <c r="A68" s="13" t="s">
        <v>110</v>
      </c>
      <c r="B68" s="327" t="s">
        <v>270</v>
      </c>
      <c r="C68" s="228"/>
    </row>
    <row r="69" spans="1:3" s="326" customFormat="1" ht="12" customHeight="1">
      <c r="A69" s="12" t="s">
        <v>111</v>
      </c>
      <c r="B69" s="328" t="s">
        <v>271</v>
      </c>
      <c r="C69" s="228"/>
    </row>
    <row r="70" spans="1:3" s="326" customFormat="1" ht="12" customHeight="1">
      <c r="A70" s="12" t="s">
        <v>296</v>
      </c>
      <c r="B70" s="328" t="s">
        <v>272</v>
      </c>
      <c r="C70" s="228"/>
    </row>
    <row r="71" spans="1:3" s="326" customFormat="1" ht="12" customHeight="1" thickBot="1">
      <c r="A71" s="14" t="s">
        <v>297</v>
      </c>
      <c r="B71" s="220" t="s">
        <v>273</v>
      </c>
      <c r="C71" s="228"/>
    </row>
    <row r="72" spans="1:3" s="326" customFormat="1" ht="12" customHeight="1" thickBot="1">
      <c r="A72" s="372" t="s">
        <v>274</v>
      </c>
      <c r="B72" s="218" t="s">
        <v>275</v>
      </c>
      <c r="C72" s="223">
        <f>SUM(C73:C74)</f>
        <v>0</v>
      </c>
    </row>
    <row r="73" spans="1:3" s="326" customFormat="1" ht="12" customHeight="1">
      <c r="A73" s="13" t="s">
        <v>298</v>
      </c>
      <c r="B73" s="327" t="s">
        <v>276</v>
      </c>
      <c r="C73" s="228"/>
    </row>
    <row r="74" spans="1:3" s="326" customFormat="1" ht="12" customHeight="1" thickBot="1">
      <c r="A74" s="14" t="s">
        <v>299</v>
      </c>
      <c r="B74" s="220" t="s">
        <v>277</v>
      </c>
      <c r="C74" s="228"/>
    </row>
    <row r="75" spans="1:3" s="326" customFormat="1" ht="12" customHeight="1" thickBot="1">
      <c r="A75" s="372" t="s">
        <v>278</v>
      </c>
      <c r="B75" s="218" t="s">
        <v>279</v>
      </c>
      <c r="C75" s="223">
        <f>SUM(C76:C78)</f>
        <v>0</v>
      </c>
    </row>
    <row r="76" spans="1:3" s="326" customFormat="1" ht="12" customHeight="1">
      <c r="A76" s="13" t="s">
        <v>300</v>
      </c>
      <c r="B76" s="327" t="s">
        <v>280</v>
      </c>
      <c r="C76" s="228"/>
    </row>
    <row r="77" spans="1:3" s="326" customFormat="1" ht="12" customHeight="1">
      <c r="A77" s="12" t="s">
        <v>301</v>
      </c>
      <c r="B77" s="328" t="s">
        <v>281</v>
      </c>
      <c r="C77" s="228"/>
    </row>
    <row r="78" spans="1:3" s="326" customFormat="1" ht="12" customHeight="1" thickBot="1">
      <c r="A78" s="14" t="s">
        <v>302</v>
      </c>
      <c r="B78" s="220" t="s">
        <v>282</v>
      </c>
      <c r="C78" s="228"/>
    </row>
    <row r="79" spans="1:3" s="326" customFormat="1" ht="12" customHeight="1" thickBot="1">
      <c r="A79" s="372" t="s">
        <v>283</v>
      </c>
      <c r="B79" s="218" t="s">
        <v>303</v>
      </c>
      <c r="C79" s="223">
        <f>SUM(C80:C83)</f>
        <v>0</v>
      </c>
    </row>
    <row r="80" spans="1:3" s="326" customFormat="1" ht="12" customHeight="1">
      <c r="A80" s="331" t="s">
        <v>284</v>
      </c>
      <c r="B80" s="327" t="s">
        <v>285</v>
      </c>
      <c r="C80" s="228"/>
    </row>
    <row r="81" spans="1:3" s="326" customFormat="1" ht="12" customHeight="1">
      <c r="A81" s="332" t="s">
        <v>286</v>
      </c>
      <c r="B81" s="328" t="s">
        <v>287</v>
      </c>
      <c r="C81" s="228"/>
    </row>
    <row r="82" spans="1:3" s="326" customFormat="1" ht="12" customHeight="1">
      <c r="A82" s="332" t="s">
        <v>288</v>
      </c>
      <c r="B82" s="328" t="s">
        <v>289</v>
      </c>
      <c r="C82" s="228"/>
    </row>
    <row r="83" spans="1:3" s="326" customFormat="1" ht="12" customHeight="1" thickBot="1">
      <c r="A83" s="333" t="s">
        <v>290</v>
      </c>
      <c r="B83" s="220" t="s">
        <v>291</v>
      </c>
      <c r="C83" s="228"/>
    </row>
    <row r="84" spans="1:3" s="326" customFormat="1" ht="12" customHeight="1" thickBot="1">
      <c r="A84" s="372" t="s">
        <v>292</v>
      </c>
      <c r="B84" s="218" t="s">
        <v>436</v>
      </c>
      <c r="C84" s="371"/>
    </row>
    <row r="85" spans="1:3" s="326" customFormat="1" ht="13.5" customHeight="1" thickBot="1">
      <c r="A85" s="372" t="s">
        <v>294</v>
      </c>
      <c r="B85" s="218" t="s">
        <v>293</v>
      </c>
      <c r="C85" s="371"/>
    </row>
    <row r="86" spans="1:3" s="326" customFormat="1" ht="15.75" customHeight="1" thickBot="1">
      <c r="A86" s="372" t="s">
        <v>306</v>
      </c>
      <c r="B86" s="334" t="s">
        <v>439</v>
      </c>
      <c r="C86" s="229">
        <f>+C63+C67+C72+C75+C79+C85+C84</f>
        <v>0</v>
      </c>
    </row>
    <row r="87" spans="1:3" s="326" customFormat="1" ht="16.5" customHeight="1" thickBot="1">
      <c r="A87" s="373" t="s">
        <v>438</v>
      </c>
      <c r="B87" s="335" t="s">
        <v>440</v>
      </c>
      <c r="C87" s="229">
        <f>+C62+C86</f>
        <v>9058</v>
      </c>
    </row>
    <row r="88" spans="1:3" s="326" customFormat="1" ht="83.25" customHeight="1">
      <c r="A88" s="3"/>
      <c r="B88" s="4"/>
      <c r="C88" s="230"/>
    </row>
    <row r="89" spans="1:3" ht="16.5" customHeight="1">
      <c r="A89" s="397" t="s">
        <v>37</v>
      </c>
      <c r="B89" s="397"/>
      <c r="C89" s="397"/>
    </row>
    <row r="90" spans="1:3" s="336" customFormat="1" ht="16.5" customHeight="1" thickBot="1">
      <c r="A90" s="399" t="s">
        <v>114</v>
      </c>
      <c r="B90" s="399"/>
      <c r="C90" s="90" t="s">
        <v>178</v>
      </c>
    </row>
    <row r="91" spans="1:3" ht="37.5" customHeight="1" thickBot="1">
      <c r="A91" s="21" t="s">
        <v>60</v>
      </c>
      <c r="B91" s="22" t="s">
        <v>38</v>
      </c>
      <c r="C91" s="30" t="str">
        <f>+C3</f>
        <v>2015. évi előirányzat</v>
      </c>
    </row>
    <row r="92" spans="1:3" s="325" customFormat="1" ht="12" customHeight="1" thickBot="1">
      <c r="A92" s="27" t="s">
        <v>454</v>
      </c>
      <c r="B92" s="28" t="s">
        <v>455</v>
      </c>
      <c r="C92" s="29" t="s">
        <v>456</v>
      </c>
    </row>
    <row r="93" spans="1:3" ht="12" customHeight="1" thickBot="1">
      <c r="A93" s="20" t="s">
        <v>9</v>
      </c>
      <c r="B93" s="26" t="s">
        <v>398</v>
      </c>
      <c r="C93" s="222">
        <f>C94+C95+C96+C97+C98+C111</f>
        <v>58411</v>
      </c>
    </row>
    <row r="94" spans="1:3" ht="12" customHeight="1">
      <c r="A94" s="15" t="s">
        <v>72</v>
      </c>
      <c r="B94" s="8" t="s">
        <v>39</v>
      </c>
      <c r="C94" s="224">
        <v>37389</v>
      </c>
    </row>
    <row r="95" spans="1:3" ht="12" customHeight="1">
      <c r="A95" s="12" t="s">
        <v>73</v>
      </c>
      <c r="B95" s="6" t="s">
        <v>135</v>
      </c>
      <c r="C95" s="225">
        <v>10367</v>
      </c>
    </row>
    <row r="96" spans="1:3" ht="12" customHeight="1">
      <c r="A96" s="12" t="s">
        <v>74</v>
      </c>
      <c r="B96" s="6" t="s">
        <v>101</v>
      </c>
      <c r="C96" s="227">
        <v>10655</v>
      </c>
    </row>
    <row r="97" spans="1:3" ht="12" customHeight="1">
      <c r="A97" s="12" t="s">
        <v>75</v>
      </c>
      <c r="B97" s="9" t="s">
        <v>136</v>
      </c>
      <c r="C97" s="227"/>
    </row>
    <row r="98" spans="1:3" ht="12" customHeight="1">
      <c r="A98" s="12" t="s">
        <v>83</v>
      </c>
      <c r="B98" s="17" t="s">
        <v>137</v>
      </c>
      <c r="C98" s="227"/>
    </row>
    <row r="99" spans="1:3" ht="12" customHeight="1">
      <c r="A99" s="12" t="s">
        <v>76</v>
      </c>
      <c r="B99" s="6" t="s">
        <v>403</v>
      </c>
      <c r="C99" s="227"/>
    </row>
    <row r="100" spans="1:3" ht="12" customHeight="1">
      <c r="A100" s="12" t="s">
        <v>77</v>
      </c>
      <c r="B100" s="94" t="s">
        <v>402</v>
      </c>
      <c r="C100" s="227"/>
    </row>
    <row r="101" spans="1:3" ht="12" customHeight="1">
      <c r="A101" s="12" t="s">
        <v>84</v>
      </c>
      <c r="B101" s="94" t="s">
        <v>401</v>
      </c>
      <c r="C101" s="227"/>
    </row>
    <row r="102" spans="1:3" ht="12" customHeight="1">
      <c r="A102" s="12" t="s">
        <v>85</v>
      </c>
      <c r="B102" s="92" t="s">
        <v>309</v>
      </c>
      <c r="C102" s="227"/>
    </row>
    <row r="103" spans="1:3" ht="12" customHeight="1">
      <c r="A103" s="12" t="s">
        <v>86</v>
      </c>
      <c r="B103" s="93" t="s">
        <v>310</v>
      </c>
      <c r="C103" s="227"/>
    </row>
    <row r="104" spans="1:3" ht="12" customHeight="1">
      <c r="A104" s="12" t="s">
        <v>87</v>
      </c>
      <c r="B104" s="93" t="s">
        <v>311</v>
      </c>
      <c r="C104" s="227"/>
    </row>
    <row r="105" spans="1:3" ht="12" customHeight="1">
      <c r="A105" s="12" t="s">
        <v>89</v>
      </c>
      <c r="B105" s="92" t="s">
        <v>312</v>
      </c>
      <c r="C105" s="227"/>
    </row>
    <row r="106" spans="1:3" ht="12" customHeight="1">
      <c r="A106" s="12" t="s">
        <v>138</v>
      </c>
      <c r="B106" s="92" t="s">
        <v>313</v>
      </c>
      <c r="C106" s="227"/>
    </row>
    <row r="107" spans="1:3" ht="12" customHeight="1">
      <c r="A107" s="12" t="s">
        <v>307</v>
      </c>
      <c r="B107" s="93" t="s">
        <v>314</v>
      </c>
      <c r="C107" s="227"/>
    </row>
    <row r="108" spans="1:3" ht="12" customHeight="1">
      <c r="A108" s="11" t="s">
        <v>308</v>
      </c>
      <c r="B108" s="94" t="s">
        <v>315</v>
      </c>
      <c r="C108" s="227"/>
    </row>
    <row r="109" spans="1:3" ht="12" customHeight="1">
      <c r="A109" s="12" t="s">
        <v>399</v>
      </c>
      <c r="B109" s="94" t="s">
        <v>316</v>
      </c>
      <c r="C109" s="227"/>
    </row>
    <row r="110" spans="1:3" ht="12" customHeight="1">
      <c r="A110" s="14" t="s">
        <v>400</v>
      </c>
      <c r="B110" s="94" t="s">
        <v>317</v>
      </c>
      <c r="C110" s="227"/>
    </row>
    <row r="111" spans="1:3" ht="12" customHeight="1">
      <c r="A111" s="12" t="s">
        <v>404</v>
      </c>
      <c r="B111" s="9" t="s">
        <v>40</v>
      </c>
      <c r="C111" s="225"/>
    </row>
    <row r="112" spans="1:3" ht="12" customHeight="1">
      <c r="A112" s="12" t="s">
        <v>405</v>
      </c>
      <c r="B112" s="6" t="s">
        <v>407</v>
      </c>
      <c r="C112" s="225"/>
    </row>
    <row r="113" spans="1:3" ht="12" customHeight="1" thickBot="1">
      <c r="A113" s="16" t="s">
        <v>406</v>
      </c>
      <c r="B113" s="390" t="s">
        <v>408</v>
      </c>
      <c r="C113" s="231"/>
    </row>
    <row r="114" spans="1:3" ht="12" customHeight="1" thickBot="1">
      <c r="A114" s="387" t="s">
        <v>10</v>
      </c>
      <c r="B114" s="388" t="s">
        <v>318</v>
      </c>
      <c r="C114" s="389">
        <f>+C115+C117+C119</f>
        <v>1207</v>
      </c>
    </row>
    <row r="115" spans="1:3" ht="12" customHeight="1">
      <c r="A115" s="13" t="s">
        <v>78</v>
      </c>
      <c r="B115" s="6" t="s">
        <v>177</v>
      </c>
      <c r="C115" s="226">
        <v>1207</v>
      </c>
    </row>
    <row r="116" spans="1:3" ht="12" customHeight="1">
      <c r="A116" s="13" t="s">
        <v>79</v>
      </c>
      <c r="B116" s="10" t="s">
        <v>322</v>
      </c>
      <c r="C116" s="226"/>
    </row>
    <row r="117" spans="1:3" ht="12" customHeight="1">
      <c r="A117" s="13" t="s">
        <v>80</v>
      </c>
      <c r="B117" s="10" t="s">
        <v>139</v>
      </c>
      <c r="C117" s="225"/>
    </row>
    <row r="118" spans="1:3" ht="12" customHeight="1">
      <c r="A118" s="13" t="s">
        <v>81</v>
      </c>
      <c r="B118" s="10" t="s">
        <v>323</v>
      </c>
      <c r="C118" s="216"/>
    </row>
    <row r="119" spans="1:3" ht="12" customHeight="1">
      <c r="A119" s="13" t="s">
        <v>82</v>
      </c>
      <c r="B119" s="220" t="s">
        <v>180</v>
      </c>
      <c r="C119" s="216"/>
    </row>
    <row r="120" spans="1:3" ht="12" customHeight="1">
      <c r="A120" s="13" t="s">
        <v>88</v>
      </c>
      <c r="B120" s="219" t="s">
        <v>385</v>
      </c>
      <c r="C120" s="216"/>
    </row>
    <row r="121" spans="1:3" ht="12" customHeight="1">
      <c r="A121" s="13" t="s">
        <v>90</v>
      </c>
      <c r="B121" s="323" t="s">
        <v>328</v>
      </c>
      <c r="C121" s="216"/>
    </row>
    <row r="122" spans="1:3" ht="15.75">
      <c r="A122" s="13" t="s">
        <v>140</v>
      </c>
      <c r="B122" s="93" t="s">
        <v>311</v>
      </c>
      <c r="C122" s="216"/>
    </row>
    <row r="123" spans="1:3" ht="12" customHeight="1">
      <c r="A123" s="13" t="s">
        <v>141</v>
      </c>
      <c r="B123" s="93" t="s">
        <v>327</v>
      </c>
      <c r="C123" s="216"/>
    </row>
    <row r="124" spans="1:3" ht="12" customHeight="1">
      <c r="A124" s="13" t="s">
        <v>142</v>
      </c>
      <c r="B124" s="93" t="s">
        <v>326</v>
      </c>
      <c r="C124" s="216"/>
    </row>
    <row r="125" spans="1:3" ht="12" customHeight="1">
      <c r="A125" s="13" t="s">
        <v>319</v>
      </c>
      <c r="B125" s="93" t="s">
        <v>314</v>
      </c>
      <c r="C125" s="216"/>
    </row>
    <row r="126" spans="1:3" ht="12" customHeight="1">
      <c r="A126" s="13" t="s">
        <v>320</v>
      </c>
      <c r="B126" s="93" t="s">
        <v>325</v>
      </c>
      <c r="C126" s="216"/>
    </row>
    <row r="127" spans="1:3" ht="16.5" thickBot="1">
      <c r="A127" s="11" t="s">
        <v>321</v>
      </c>
      <c r="B127" s="93" t="s">
        <v>324</v>
      </c>
      <c r="C127" s="217"/>
    </row>
    <row r="128" spans="1:3" ht="12" customHeight="1" thickBot="1">
      <c r="A128" s="18" t="s">
        <v>11</v>
      </c>
      <c r="B128" s="79" t="s">
        <v>409</v>
      </c>
      <c r="C128" s="223">
        <f>+C93+C114</f>
        <v>59618</v>
      </c>
    </row>
    <row r="129" spans="1:3" ht="12" customHeight="1" thickBot="1">
      <c r="A129" s="18" t="s">
        <v>12</v>
      </c>
      <c r="B129" s="79" t="s">
        <v>410</v>
      </c>
      <c r="C129" s="223">
        <f>+C130+C131+C132</f>
        <v>0</v>
      </c>
    </row>
    <row r="130" spans="1:3" ht="12" customHeight="1">
      <c r="A130" s="13" t="s">
        <v>219</v>
      </c>
      <c r="B130" s="10" t="s">
        <v>417</v>
      </c>
      <c r="C130" s="216"/>
    </row>
    <row r="131" spans="1:3" ht="12" customHeight="1">
      <c r="A131" s="13" t="s">
        <v>222</v>
      </c>
      <c r="B131" s="10" t="s">
        <v>418</v>
      </c>
      <c r="C131" s="216"/>
    </row>
    <row r="132" spans="1:3" ht="12" customHeight="1" thickBot="1">
      <c r="A132" s="11" t="s">
        <v>223</v>
      </c>
      <c r="B132" s="10" t="s">
        <v>419</v>
      </c>
      <c r="C132" s="216"/>
    </row>
    <row r="133" spans="1:3" ht="12" customHeight="1" thickBot="1">
      <c r="A133" s="18" t="s">
        <v>13</v>
      </c>
      <c r="B133" s="79" t="s">
        <v>411</v>
      </c>
      <c r="C133" s="223">
        <f>SUM(C134:C139)</f>
        <v>0</v>
      </c>
    </row>
    <row r="134" spans="1:3" ht="12" customHeight="1">
      <c r="A134" s="13" t="s">
        <v>65</v>
      </c>
      <c r="B134" s="7" t="s">
        <v>420</v>
      </c>
      <c r="C134" s="216"/>
    </row>
    <row r="135" spans="1:3" ht="12" customHeight="1">
      <c r="A135" s="13" t="s">
        <v>66</v>
      </c>
      <c r="B135" s="7" t="s">
        <v>412</v>
      </c>
      <c r="C135" s="216"/>
    </row>
    <row r="136" spans="1:3" ht="12" customHeight="1">
      <c r="A136" s="13" t="s">
        <v>67</v>
      </c>
      <c r="B136" s="7" t="s">
        <v>413</v>
      </c>
      <c r="C136" s="216"/>
    </row>
    <row r="137" spans="1:3" ht="12" customHeight="1">
      <c r="A137" s="13" t="s">
        <v>127</v>
      </c>
      <c r="B137" s="7" t="s">
        <v>414</v>
      </c>
      <c r="C137" s="216"/>
    </row>
    <row r="138" spans="1:3" ht="12" customHeight="1">
      <c r="A138" s="13" t="s">
        <v>128</v>
      </c>
      <c r="B138" s="7" t="s">
        <v>415</v>
      </c>
      <c r="C138" s="216"/>
    </row>
    <row r="139" spans="1:3" ht="12" customHeight="1" thickBot="1">
      <c r="A139" s="11" t="s">
        <v>129</v>
      </c>
      <c r="B139" s="7" t="s">
        <v>416</v>
      </c>
      <c r="C139" s="216"/>
    </row>
    <row r="140" spans="1:3" ht="12" customHeight="1" thickBot="1">
      <c r="A140" s="18" t="s">
        <v>14</v>
      </c>
      <c r="B140" s="79" t="s">
        <v>424</v>
      </c>
      <c r="C140" s="229">
        <f>+C141+C142+C143+C144</f>
        <v>0</v>
      </c>
    </row>
    <row r="141" spans="1:3" ht="12" customHeight="1">
      <c r="A141" s="13" t="s">
        <v>68</v>
      </c>
      <c r="B141" s="7" t="s">
        <v>329</v>
      </c>
      <c r="C141" s="216"/>
    </row>
    <row r="142" spans="1:3" ht="12" customHeight="1">
      <c r="A142" s="13" t="s">
        <v>69</v>
      </c>
      <c r="B142" s="7" t="s">
        <v>330</v>
      </c>
      <c r="C142" s="216"/>
    </row>
    <row r="143" spans="1:3" ht="12" customHeight="1">
      <c r="A143" s="13" t="s">
        <v>243</v>
      </c>
      <c r="B143" s="7" t="s">
        <v>425</v>
      </c>
      <c r="C143" s="216"/>
    </row>
    <row r="144" spans="1:3" ht="12" customHeight="1" thickBot="1">
      <c r="A144" s="11" t="s">
        <v>244</v>
      </c>
      <c r="B144" s="5" t="s">
        <v>349</v>
      </c>
      <c r="C144" s="216"/>
    </row>
    <row r="145" spans="1:3" ht="12" customHeight="1" thickBot="1">
      <c r="A145" s="18" t="s">
        <v>15</v>
      </c>
      <c r="B145" s="79" t="s">
        <v>426</v>
      </c>
      <c r="C145" s="232">
        <f>SUM(C146:C150)</f>
        <v>0</v>
      </c>
    </row>
    <row r="146" spans="1:3" ht="12" customHeight="1">
      <c r="A146" s="13" t="s">
        <v>70</v>
      </c>
      <c r="B146" s="7" t="s">
        <v>421</v>
      </c>
      <c r="C146" s="216"/>
    </row>
    <row r="147" spans="1:3" ht="12" customHeight="1">
      <c r="A147" s="13" t="s">
        <v>71</v>
      </c>
      <c r="B147" s="7" t="s">
        <v>428</v>
      </c>
      <c r="C147" s="216"/>
    </row>
    <row r="148" spans="1:3" ht="12" customHeight="1">
      <c r="A148" s="13" t="s">
        <v>255</v>
      </c>
      <c r="B148" s="7" t="s">
        <v>423</v>
      </c>
      <c r="C148" s="216"/>
    </row>
    <row r="149" spans="1:3" ht="12" customHeight="1">
      <c r="A149" s="13" t="s">
        <v>256</v>
      </c>
      <c r="B149" s="7" t="s">
        <v>429</v>
      </c>
      <c r="C149" s="216"/>
    </row>
    <row r="150" spans="1:3" ht="12" customHeight="1" thickBot="1">
      <c r="A150" s="13" t="s">
        <v>427</v>
      </c>
      <c r="B150" s="7" t="s">
        <v>430</v>
      </c>
      <c r="C150" s="216"/>
    </row>
    <row r="151" spans="1:3" ht="12" customHeight="1" thickBot="1">
      <c r="A151" s="18" t="s">
        <v>16</v>
      </c>
      <c r="B151" s="79" t="s">
        <v>431</v>
      </c>
      <c r="C151" s="391"/>
    </row>
    <row r="152" spans="1:3" ht="12" customHeight="1" thickBot="1">
      <c r="A152" s="18" t="s">
        <v>17</v>
      </c>
      <c r="B152" s="79" t="s">
        <v>432</v>
      </c>
      <c r="C152" s="391"/>
    </row>
    <row r="153" spans="1:9" ht="15" customHeight="1" thickBot="1">
      <c r="A153" s="18" t="s">
        <v>18</v>
      </c>
      <c r="B153" s="79" t="s">
        <v>434</v>
      </c>
      <c r="C153" s="337">
        <f>+C129+C133+C140+C145+C151+C152</f>
        <v>0</v>
      </c>
      <c r="F153" s="338"/>
      <c r="G153" s="339"/>
      <c r="H153" s="339"/>
      <c r="I153" s="339"/>
    </row>
    <row r="154" spans="1:3" s="326" customFormat="1" ht="12.75" customHeight="1" thickBot="1">
      <c r="A154" s="221" t="s">
        <v>19</v>
      </c>
      <c r="B154" s="301" t="s">
        <v>433</v>
      </c>
      <c r="C154" s="337">
        <f>+C128+C153</f>
        <v>59618</v>
      </c>
    </row>
    <row r="155" ht="7.5" customHeight="1"/>
    <row r="156" spans="1:3" ht="15.75">
      <c r="A156" s="400" t="s">
        <v>331</v>
      </c>
      <c r="B156" s="400"/>
      <c r="C156" s="400"/>
    </row>
    <row r="157" spans="1:3" ht="15" customHeight="1" thickBot="1">
      <c r="A157" s="398" t="s">
        <v>115</v>
      </c>
      <c r="B157" s="398"/>
      <c r="C157" s="233" t="s">
        <v>178</v>
      </c>
    </row>
    <row r="158" spans="1:4" ht="13.5" customHeight="1" thickBot="1">
      <c r="A158" s="18">
        <v>1</v>
      </c>
      <c r="B158" s="25" t="s">
        <v>435</v>
      </c>
      <c r="C158" s="223">
        <f>+C62-C128</f>
        <v>-50560</v>
      </c>
      <c r="D158" s="340"/>
    </row>
    <row r="159" spans="1:3" ht="27.75" customHeight="1" thickBot="1">
      <c r="A159" s="18" t="s">
        <v>10</v>
      </c>
      <c r="B159" s="25" t="s">
        <v>441</v>
      </c>
      <c r="C159" s="223">
        <f>+C86-C153</f>
        <v>0</v>
      </c>
    </row>
  </sheetData>
  <sheetProtection sheet="1" objects="1" scenarios="1"/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Tiszaszőlős Községi Önkormányzat
2015. ÉVI KÖLTSÉGVETÉS
ÁLLAMI (ÁLLAMIGAZGATÁSI) FELADATOK MÉRLEGE
&amp;R&amp;"Times New Roman CE,Félkövér dőlt"&amp;11 1.4. melléklet a ........./2015. (.......) önkormányzati rendelethez</oddHeader>
  </headerFooter>
  <rowBreaks count="1" manualBreakCount="1">
    <brk id="88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15" zoomScaleNormal="115" zoomScaleSheetLayoutView="100" zoomScalePageLayoutView="0" workbookViewId="0" topLeftCell="A10">
      <selection activeCell="E13" sqref="E13"/>
    </sheetView>
  </sheetViews>
  <sheetFormatPr defaultColWidth="9.00390625" defaultRowHeight="12.75"/>
  <cols>
    <col min="1" max="1" width="6.875" style="43" customWidth="1"/>
    <col min="2" max="2" width="55.125" style="144" customWidth="1"/>
    <col min="3" max="3" width="16.375" style="43" customWidth="1"/>
    <col min="4" max="4" width="55.125" style="43" customWidth="1"/>
    <col min="5" max="5" width="16.375" style="43" customWidth="1"/>
    <col min="6" max="6" width="4.875" style="43" customWidth="1"/>
    <col min="7" max="16384" width="9.375" style="43" customWidth="1"/>
  </cols>
  <sheetData>
    <row r="1" spans="2:6" ht="39.75" customHeight="1">
      <c r="B1" s="245" t="s">
        <v>119</v>
      </c>
      <c r="C1" s="246"/>
      <c r="D1" s="246"/>
      <c r="E1" s="246"/>
      <c r="F1" s="403" t="str">
        <f>+CONCATENATE("2.1. melléklet a ………../",LEFT(ÖSSZEFÜGGÉSEK!A5,4),". (……….) önkormányzati rendelethez")</f>
        <v>2.1. melléklet a ………../2015. (……….) önkormányzati rendelethez</v>
      </c>
    </row>
    <row r="2" spans="5:6" ht="14.25" thickBot="1">
      <c r="E2" s="247" t="s">
        <v>52</v>
      </c>
      <c r="F2" s="403"/>
    </row>
    <row r="3" spans="1:6" ht="18" customHeight="1" thickBot="1">
      <c r="A3" s="401" t="s">
        <v>60</v>
      </c>
      <c r="B3" s="248" t="s">
        <v>47</v>
      </c>
      <c r="C3" s="249"/>
      <c r="D3" s="248" t="s">
        <v>48</v>
      </c>
      <c r="E3" s="250"/>
      <c r="F3" s="403"/>
    </row>
    <row r="4" spans="1:6" s="251" customFormat="1" ht="35.25" customHeight="1" thickBot="1">
      <c r="A4" s="402"/>
      <c r="B4" s="145" t="s">
        <v>53</v>
      </c>
      <c r="C4" s="146" t="str">
        <f>+'1.1.sz.mell.'!C3</f>
        <v>2015. évi előirányzat</v>
      </c>
      <c r="D4" s="145" t="s">
        <v>53</v>
      </c>
      <c r="E4" s="39" t="str">
        <f>+C4</f>
        <v>2015. évi előirányzat</v>
      </c>
      <c r="F4" s="403"/>
    </row>
    <row r="5" spans="1:6" s="256" customFormat="1" ht="12" customHeight="1" thickBot="1">
      <c r="A5" s="252" t="s">
        <v>454</v>
      </c>
      <c r="B5" s="253" t="s">
        <v>455</v>
      </c>
      <c r="C5" s="254" t="s">
        <v>456</v>
      </c>
      <c r="D5" s="253" t="s">
        <v>458</v>
      </c>
      <c r="E5" s="255" t="s">
        <v>457</v>
      </c>
      <c r="F5" s="403"/>
    </row>
    <row r="6" spans="1:6" ht="12.75" customHeight="1">
      <c r="A6" s="257" t="s">
        <v>9</v>
      </c>
      <c r="B6" s="258" t="s">
        <v>332</v>
      </c>
      <c r="C6" s="234">
        <v>174417</v>
      </c>
      <c r="D6" s="258" t="s">
        <v>54</v>
      </c>
      <c r="E6" s="240">
        <v>136151</v>
      </c>
      <c r="F6" s="403"/>
    </row>
    <row r="7" spans="1:6" ht="12.75" customHeight="1">
      <c r="A7" s="259" t="s">
        <v>10</v>
      </c>
      <c r="B7" s="260" t="s">
        <v>333</v>
      </c>
      <c r="C7" s="235">
        <v>64665</v>
      </c>
      <c r="D7" s="260" t="s">
        <v>135</v>
      </c>
      <c r="E7" s="241">
        <v>31194</v>
      </c>
      <c r="F7" s="403"/>
    </row>
    <row r="8" spans="1:6" ht="12.75" customHeight="1">
      <c r="A8" s="259" t="s">
        <v>11</v>
      </c>
      <c r="B8" s="260" t="s">
        <v>354</v>
      </c>
      <c r="C8" s="235"/>
      <c r="D8" s="260" t="s">
        <v>183</v>
      </c>
      <c r="E8" s="241">
        <v>89328</v>
      </c>
      <c r="F8" s="403"/>
    </row>
    <row r="9" spans="1:6" ht="12.75" customHeight="1">
      <c r="A9" s="259" t="s">
        <v>12</v>
      </c>
      <c r="B9" s="260" t="s">
        <v>126</v>
      </c>
      <c r="C9" s="235">
        <v>19380</v>
      </c>
      <c r="D9" s="260" t="s">
        <v>136</v>
      </c>
      <c r="E9" s="241">
        <v>16297</v>
      </c>
      <c r="F9" s="403"/>
    </row>
    <row r="10" spans="1:6" ht="12.75" customHeight="1">
      <c r="A10" s="259" t="s">
        <v>13</v>
      </c>
      <c r="B10" s="261" t="s">
        <v>378</v>
      </c>
      <c r="C10" s="235">
        <v>27478</v>
      </c>
      <c r="D10" s="260" t="s">
        <v>137</v>
      </c>
      <c r="E10" s="241">
        <v>4110</v>
      </c>
      <c r="F10" s="403"/>
    </row>
    <row r="11" spans="1:6" ht="12.75" customHeight="1">
      <c r="A11" s="259" t="s">
        <v>14</v>
      </c>
      <c r="B11" s="260" t="s">
        <v>334</v>
      </c>
      <c r="C11" s="236">
        <v>240</v>
      </c>
      <c r="D11" s="260" t="s">
        <v>40</v>
      </c>
      <c r="E11" s="241">
        <v>400</v>
      </c>
      <c r="F11" s="403"/>
    </row>
    <row r="12" spans="1:6" ht="12.75" customHeight="1">
      <c r="A12" s="259" t="s">
        <v>15</v>
      </c>
      <c r="B12" s="260" t="s">
        <v>442</v>
      </c>
      <c r="C12" s="235"/>
      <c r="D12" s="34"/>
      <c r="E12" s="241"/>
      <c r="F12" s="403"/>
    </row>
    <row r="13" spans="1:6" ht="12.75" customHeight="1">
      <c r="A13" s="259" t="s">
        <v>16</v>
      </c>
      <c r="B13" s="34"/>
      <c r="C13" s="235"/>
      <c r="D13" s="34"/>
      <c r="E13" s="241"/>
      <c r="F13" s="403"/>
    </row>
    <row r="14" spans="1:6" ht="12.75" customHeight="1">
      <c r="A14" s="259" t="s">
        <v>17</v>
      </c>
      <c r="B14" s="341"/>
      <c r="C14" s="236"/>
      <c r="D14" s="34"/>
      <c r="E14" s="241"/>
      <c r="F14" s="403"/>
    </row>
    <row r="15" spans="1:6" ht="12.75" customHeight="1">
      <c r="A15" s="259" t="s">
        <v>18</v>
      </c>
      <c r="B15" s="34"/>
      <c r="C15" s="235"/>
      <c r="D15" s="34"/>
      <c r="E15" s="241"/>
      <c r="F15" s="403"/>
    </row>
    <row r="16" spans="1:6" ht="12.75" customHeight="1">
      <c r="A16" s="259" t="s">
        <v>19</v>
      </c>
      <c r="B16" s="34"/>
      <c r="C16" s="235"/>
      <c r="D16" s="34"/>
      <c r="E16" s="241"/>
      <c r="F16" s="403"/>
    </row>
    <row r="17" spans="1:6" ht="12.75" customHeight="1" thickBot="1">
      <c r="A17" s="259" t="s">
        <v>20</v>
      </c>
      <c r="B17" s="45"/>
      <c r="C17" s="237"/>
      <c r="D17" s="34"/>
      <c r="E17" s="242"/>
      <c r="F17" s="403"/>
    </row>
    <row r="18" spans="1:6" ht="15.75" customHeight="1" thickBot="1">
      <c r="A18" s="262" t="s">
        <v>21</v>
      </c>
      <c r="B18" s="80" t="s">
        <v>443</v>
      </c>
      <c r="C18" s="238">
        <f>SUM(C6:C17)</f>
        <v>286180</v>
      </c>
      <c r="D18" s="80" t="s">
        <v>340</v>
      </c>
      <c r="E18" s="243">
        <f>SUM(E6:E17)</f>
        <v>277480</v>
      </c>
      <c r="F18" s="403"/>
    </row>
    <row r="19" spans="1:6" ht="12.75" customHeight="1">
      <c r="A19" s="263" t="s">
        <v>22</v>
      </c>
      <c r="B19" s="264" t="s">
        <v>337</v>
      </c>
      <c r="C19" s="393">
        <f>+C20+C21+C22+C23</f>
        <v>0</v>
      </c>
      <c r="D19" s="265" t="s">
        <v>143</v>
      </c>
      <c r="E19" s="244"/>
      <c r="F19" s="403"/>
    </row>
    <row r="20" spans="1:6" ht="12.75" customHeight="1">
      <c r="A20" s="266" t="s">
        <v>23</v>
      </c>
      <c r="B20" s="265" t="s">
        <v>175</v>
      </c>
      <c r="C20" s="60"/>
      <c r="D20" s="265" t="s">
        <v>339</v>
      </c>
      <c r="E20" s="61"/>
      <c r="F20" s="403"/>
    </row>
    <row r="21" spans="1:6" ht="12.75" customHeight="1">
      <c r="A21" s="266" t="s">
        <v>24</v>
      </c>
      <c r="B21" s="265" t="s">
        <v>176</v>
      </c>
      <c r="C21" s="60"/>
      <c r="D21" s="265" t="s">
        <v>117</v>
      </c>
      <c r="E21" s="61"/>
      <c r="F21" s="403"/>
    </row>
    <row r="22" spans="1:6" ht="12.75" customHeight="1">
      <c r="A22" s="266" t="s">
        <v>25</v>
      </c>
      <c r="B22" s="265" t="s">
        <v>181</v>
      </c>
      <c r="C22" s="60"/>
      <c r="D22" s="265" t="s">
        <v>118</v>
      </c>
      <c r="E22" s="61"/>
      <c r="F22" s="403"/>
    </row>
    <row r="23" spans="1:6" ht="12.75" customHeight="1">
      <c r="A23" s="266" t="s">
        <v>26</v>
      </c>
      <c r="B23" s="265" t="s">
        <v>182</v>
      </c>
      <c r="C23" s="60"/>
      <c r="D23" s="264" t="s">
        <v>184</v>
      </c>
      <c r="E23" s="61"/>
      <c r="F23" s="403"/>
    </row>
    <row r="24" spans="1:6" ht="12.75" customHeight="1">
      <c r="A24" s="266" t="s">
        <v>27</v>
      </c>
      <c r="B24" s="265" t="s">
        <v>338</v>
      </c>
      <c r="C24" s="267">
        <f>+C25+C26</f>
        <v>0</v>
      </c>
      <c r="D24" s="265" t="s">
        <v>144</v>
      </c>
      <c r="E24" s="61"/>
      <c r="F24" s="403"/>
    </row>
    <row r="25" spans="1:6" ht="12.75" customHeight="1">
      <c r="A25" s="263" t="s">
        <v>28</v>
      </c>
      <c r="B25" s="264" t="s">
        <v>335</v>
      </c>
      <c r="C25" s="239"/>
      <c r="D25" s="258" t="s">
        <v>425</v>
      </c>
      <c r="E25" s="244"/>
      <c r="F25" s="403"/>
    </row>
    <row r="26" spans="1:6" ht="12.75" customHeight="1">
      <c r="A26" s="266" t="s">
        <v>29</v>
      </c>
      <c r="B26" s="265" t="s">
        <v>336</v>
      </c>
      <c r="C26" s="60"/>
      <c r="D26" s="260" t="s">
        <v>431</v>
      </c>
      <c r="E26" s="61"/>
      <c r="F26" s="403"/>
    </row>
    <row r="27" spans="1:6" ht="12.75" customHeight="1">
      <c r="A27" s="259" t="s">
        <v>30</v>
      </c>
      <c r="B27" s="265" t="s">
        <v>436</v>
      </c>
      <c r="C27" s="60"/>
      <c r="D27" s="260" t="s">
        <v>432</v>
      </c>
      <c r="E27" s="61"/>
      <c r="F27" s="403"/>
    </row>
    <row r="28" spans="1:6" ht="12.75" customHeight="1" thickBot="1">
      <c r="A28" s="313" t="s">
        <v>31</v>
      </c>
      <c r="B28" s="264" t="s">
        <v>293</v>
      </c>
      <c r="C28" s="239"/>
      <c r="D28" s="343"/>
      <c r="E28" s="244"/>
      <c r="F28" s="403"/>
    </row>
    <row r="29" spans="1:6" ht="15.75" customHeight="1" thickBot="1">
      <c r="A29" s="262" t="s">
        <v>32</v>
      </c>
      <c r="B29" s="80" t="s">
        <v>444</v>
      </c>
      <c r="C29" s="238">
        <f>+C19+C24+C27+C28</f>
        <v>0</v>
      </c>
      <c r="D29" s="80" t="s">
        <v>446</v>
      </c>
      <c r="E29" s="243">
        <f>SUM(E19:E28)</f>
        <v>0</v>
      </c>
      <c r="F29" s="403"/>
    </row>
    <row r="30" spans="1:6" ht="13.5" thickBot="1">
      <c r="A30" s="262" t="s">
        <v>33</v>
      </c>
      <c r="B30" s="268" t="s">
        <v>445</v>
      </c>
      <c r="C30" s="269">
        <f>+C18+C29</f>
        <v>286180</v>
      </c>
      <c r="D30" s="268" t="s">
        <v>447</v>
      </c>
      <c r="E30" s="269">
        <f>+E18+E29</f>
        <v>277480</v>
      </c>
      <c r="F30" s="403"/>
    </row>
    <row r="31" spans="1:6" ht="13.5" thickBot="1">
      <c r="A31" s="262" t="s">
        <v>34</v>
      </c>
      <c r="B31" s="268" t="s">
        <v>121</v>
      </c>
      <c r="C31" s="269" t="str">
        <f>IF(C18-E18&lt;0,E18-C18,"-")</f>
        <v>-</v>
      </c>
      <c r="D31" s="268" t="s">
        <v>122</v>
      </c>
      <c r="E31" s="269">
        <f>IF(C18-E18&gt;0,C18-E18,"-")</f>
        <v>8700</v>
      </c>
      <c r="F31" s="403"/>
    </row>
    <row r="32" spans="1:6" ht="13.5" thickBot="1">
      <c r="A32" s="262" t="s">
        <v>35</v>
      </c>
      <c r="B32" s="268" t="s">
        <v>185</v>
      </c>
      <c r="C32" s="269" t="str">
        <f>IF(C18+C29-E30&lt;0,E30-(C18+C29),"-")</f>
        <v>-</v>
      </c>
      <c r="D32" s="268" t="s">
        <v>186</v>
      </c>
      <c r="E32" s="269">
        <f>IF(C18+C29-E30&gt;0,C18+C29-E30,"-")</f>
        <v>8700</v>
      </c>
      <c r="F32" s="403"/>
    </row>
    <row r="33" spans="2:4" ht="18.75">
      <c r="B33" s="404"/>
      <c r="C33" s="404"/>
      <c r="D33" s="404"/>
    </row>
  </sheetData>
  <sheetProtection sheet="1"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zoomScalePageLayoutView="0" workbookViewId="0" topLeftCell="A10">
      <selection activeCell="C31" sqref="C31"/>
    </sheetView>
  </sheetViews>
  <sheetFormatPr defaultColWidth="9.00390625" defaultRowHeight="12.75"/>
  <cols>
    <col min="1" max="1" width="6.875" style="43" customWidth="1"/>
    <col min="2" max="2" width="55.125" style="144" customWidth="1"/>
    <col min="3" max="3" width="16.375" style="43" customWidth="1"/>
    <col min="4" max="4" width="55.125" style="43" customWidth="1"/>
    <col min="5" max="5" width="16.375" style="43" customWidth="1"/>
    <col min="6" max="6" width="4.875" style="43" customWidth="1"/>
    <col min="7" max="16384" width="9.375" style="43" customWidth="1"/>
  </cols>
  <sheetData>
    <row r="1" spans="2:6" ht="31.5">
      <c r="B1" s="245" t="s">
        <v>120</v>
      </c>
      <c r="C1" s="246"/>
      <c r="D1" s="246"/>
      <c r="E1" s="246"/>
      <c r="F1" s="403" t="str">
        <f>+CONCATENATE("2.2. melléklet a ………../",LEFT(ÖSSZEFÜGGÉSEK!A5,4),". (……….) önkormányzati rendelethez")</f>
        <v>2.2. melléklet a ………../2015. (……….) önkormányzati rendelethez</v>
      </c>
    </row>
    <row r="2" spans="5:6" ht="14.25" thickBot="1">
      <c r="E2" s="247" t="s">
        <v>52</v>
      </c>
      <c r="F2" s="403"/>
    </row>
    <row r="3" spans="1:6" ht="13.5" thickBot="1">
      <c r="A3" s="405" t="s">
        <v>60</v>
      </c>
      <c r="B3" s="248" t="s">
        <v>47</v>
      </c>
      <c r="C3" s="249"/>
      <c r="D3" s="248" t="s">
        <v>48</v>
      </c>
      <c r="E3" s="250"/>
      <c r="F3" s="403"/>
    </row>
    <row r="4" spans="1:6" s="251" customFormat="1" ht="24.75" thickBot="1">
      <c r="A4" s="406"/>
      <c r="B4" s="145" t="s">
        <v>53</v>
      </c>
      <c r="C4" s="146" t="str">
        <f>+'2.1.sz.mell  '!C4</f>
        <v>2015. évi előirányzat</v>
      </c>
      <c r="D4" s="145" t="s">
        <v>53</v>
      </c>
      <c r="E4" s="146" t="str">
        <f>+'2.1.sz.mell  '!C4</f>
        <v>2015. évi előirányzat</v>
      </c>
      <c r="F4" s="403"/>
    </row>
    <row r="5" spans="1:6" s="251" customFormat="1" ht="13.5" thickBot="1">
      <c r="A5" s="252" t="s">
        <v>454</v>
      </c>
      <c r="B5" s="253" t="s">
        <v>455</v>
      </c>
      <c r="C5" s="254" t="s">
        <v>456</v>
      </c>
      <c r="D5" s="253" t="s">
        <v>458</v>
      </c>
      <c r="E5" s="255" t="s">
        <v>457</v>
      </c>
      <c r="F5" s="403"/>
    </row>
    <row r="6" spans="1:6" ht="12.75" customHeight="1">
      <c r="A6" s="257" t="s">
        <v>9</v>
      </c>
      <c r="B6" s="258" t="s">
        <v>341</v>
      </c>
      <c r="C6" s="234">
        <v>20593</v>
      </c>
      <c r="D6" s="258" t="s">
        <v>177</v>
      </c>
      <c r="E6" s="240">
        <v>88528</v>
      </c>
      <c r="F6" s="403"/>
    </row>
    <row r="7" spans="1:6" ht="12.75">
      <c r="A7" s="259" t="s">
        <v>10</v>
      </c>
      <c r="B7" s="260" t="s">
        <v>342</v>
      </c>
      <c r="C7" s="235"/>
      <c r="D7" s="260" t="s">
        <v>347</v>
      </c>
      <c r="E7" s="241">
        <v>20593</v>
      </c>
      <c r="F7" s="403"/>
    </row>
    <row r="8" spans="1:6" ht="12.75" customHeight="1">
      <c r="A8" s="259" t="s">
        <v>11</v>
      </c>
      <c r="B8" s="260" t="s">
        <v>4</v>
      </c>
      <c r="C8" s="235"/>
      <c r="D8" s="260" t="s">
        <v>139</v>
      </c>
      <c r="E8" s="241">
        <v>11218</v>
      </c>
      <c r="F8" s="403"/>
    </row>
    <row r="9" spans="1:6" ht="12.75" customHeight="1">
      <c r="A9" s="259" t="s">
        <v>12</v>
      </c>
      <c r="B9" s="260" t="s">
        <v>343</v>
      </c>
      <c r="C9" s="235">
        <v>90</v>
      </c>
      <c r="D9" s="260" t="s">
        <v>348</v>
      </c>
      <c r="E9" s="241"/>
      <c r="F9" s="403"/>
    </row>
    <row r="10" spans="1:6" ht="12.75" customHeight="1">
      <c r="A10" s="259" t="s">
        <v>13</v>
      </c>
      <c r="B10" s="260" t="s">
        <v>344</v>
      </c>
      <c r="C10" s="235"/>
      <c r="D10" s="260" t="s">
        <v>180</v>
      </c>
      <c r="E10" s="241"/>
      <c r="F10" s="403"/>
    </row>
    <row r="11" spans="1:6" ht="12.75" customHeight="1">
      <c r="A11" s="259" t="s">
        <v>14</v>
      </c>
      <c r="B11" s="260" t="s">
        <v>345</v>
      </c>
      <c r="C11" s="236"/>
      <c r="D11" s="344"/>
      <c r="E11" s="241"/>
      <c r="F11" s="403"/>
    </row>
    <row r="12" spans="1:6" ht="12.75" customHeight="1">
      <c r="A12" s="259" t="s">
        <v>15</v>
      </c>
      <c r="B12" s="34"/>
      <c r="C12" s="235"/>
      <c r="D12" s="344"/>
      <c r="E12" s="241"/>
      <c r="F12" s="403"/>
    </row>
    <row r="13" spans="1:6" ht="12.75" customHeight="1">
      <c r="A13" s="259" t="s">
        <v>16</v>
      </c>
      <c r="B13" s="34"/>
      <c r="C13" s="235"/>
      <c r="D13" s="345"/>
      <c r="E13" s="241"/>
      <c r="F13" s="403"/>
    </row>
    <row r="14" spans="1:6" ht="12.75" customHeight="1">
      <c r="A14" s="259" t="s">
        <v>17</v>
      </c>
      <c r="B14" s="342"/>
      <c r="C14" s="236"/>
      <c r="D14" s="344"/>
      <c r="E14" s="241"/>
      <c r="F14" s="403"/>
    </row>
    <row r="15" spans="1:6" ht="12.75">
      <c r="A15" s="259" t="s">
        <v>18</v>
      </c>
      <c r="B15" s="34"/>
      <c r="C15" s="236"/>
      <c r="D15" s="344"/>
      <c r="E15" s="241"/>
      <c r="F15" s="403"/>
    </row>
    <row r="16" spans="1:6" ht="12.75" customHeight="1" thickBot="1">
      <c r="A16" s="313" t="s">
        <v>19</v>
      </c>
      <c r="B16" s="343"/>
      <c r="C16" s="315"/>
      <c r="D16" s="314" t="s">
        <v>40</v>
      </c>
      <c r="E16" s="290"/>
      <c r="F16" s="403"/>
    </row>
    <row r="17" spans="1:6" ht="15.75" customHeight="1" thickBot="1">
      <c r="A17" s="262" t="s">
        <v>20</v>
      </c>
      <c r="B17" s="80" t="s">
        <v>355</v>
      </c>
      <c r="C17" s="238">
        <f>+C6+C8+C9+C11+C12+C13+C14+C15+C16</f>
        <v>20683</v>
      </c>
      <c r="D17" s="80" t="s">
        <v>356</v>
      </c>
      <c r="E17" s="243">
        <f>+E6+E8+E10+E11+E12+E13+E14+E15+E16</f>
        <v>99746</v>
      </c>
      <c r="F17" s="403"/>
    </row>
    <row r="18" spans="1:6" ht="12.75" customHeight="1">
      <c r="A18" s="257" t="s">
        <v>21</v>
      </c>
      <c r="B18" s="272" t="s">
        <v>198</v>
      </c>
      <c r="C18" s="279">
        <f>+C19+C20+C21+C22+C23</f>
        <v>70363</v>
      </c>
      <c r="D18" s="265" t="s">
        <v>143</v>
      </c>
      <c r="E18" s="59"/>
      <c r="F18" s="403"/>
    </row>
    <row r="19" spans="1:6" ht="12.75" customHeight="1">
      <c r="A19" s="259" t="s">
        <v>22</v>
      </c>
      <c r="B19" s="273" t="s">
        <v>187</v>
      </c>
      <c r="C19" s="60"/>
      <c r="D19" s="265" t="s">
        <v>146</v>
      </c>
      <c r="E19" s="61"/>
      <c r="F19" s="403"/>
    </row>
    <row r="20" spans="1:6" ht="12.75" customHeight="1">
      <c r="A20" s="257" t="s">
        <v>23</v>
      </c>
      <c r="B20" s="273" t="s">
        <v>188</v>
      </c>
      <c r="C20" s="60"/>
      <c r="D20" s="265" t="s">
        <v>117</v>
      </c>
      <c r="E20" s="61"/>
      <c r="F20" s="403"/>
    </row>
    <row r="21" spans="1:6" ht="12.75" customHeight="1">
      <c r="A21" s="259" t="s">
        <v>24</v>
      </c>
      <c r="B21" s="273" t="s">
        <v>189</v>
      </c>
      <c r="C21" s="60">
        <v>70363</v>
      </c>
      <c r="D21" s="265" t="s">
        <v>118</v>
      </c>
      <c r="E21" s="61"/>
      <c r="F21" s="403"/>
    </row>
    <row r="22" spans="1:6" ht="12.75" customHeight="1">
      <c r="A22" s="257" t="s">
        <v>25</v>
      </c>
      <c r="B22" s="273" t="s">
        <v>190</v>
      </c>
      <c r="C22" s="60"/>
      <c r="D22" s="264" t="s">
        <v>184</v>
      </c>
      <c r="E22" s="61"/>
      <c r="F22" s="403"/>
    </row>
    <row r="23" spans="1:6" ht="12.75" customHeight="1">
      <c r="A23" s="259" t="s">
        <v>26</v>
      </c>
      <c r="B23" s="274" t="s">
        <v>191</v>
      </c>
      <c r="C23" s="60"/>
      <c r="D23" s="265" t="s">
        <v>147</v>
      </c>
      <c r="E23" s="61"/>
      <c r="F23" s="403"/>
    </row>
    <row r="24" spans="1:6" ht="12.75" customHeight="1">
      <c r="A24" s="257" t="s">
        <v>27</v>
      </c>
      <c r="B24" s="275" t="s">
        <v>192</v>
      </c>
      <c r="C24" s="267">
        <f>+C25+C26+C27+C28+C29</f>
        <v>0</v>
      </c>
      <c r="D24" s="276" t="s">
        <v>145</v>
      </c>
      <c r="E24" s="61"/>
      <c r="F24" s="403"/>
    </row>
    <row r="25" spans="1:6" ht="12.75" customHeight="1">
      <c r="A25" s="259" t="s">
        <v>28</v>
      </c>
      <c r="B25" s="274" t="s">
        <v>193</v>
      </c>
      <c r="C25" s="60"/>
      <c r="D25" s="276" t="s">
        <v>349</v>
      </c>
      <c r="E25" s="61"/>
      <c r="F25" s="403"/>
    </row>
    <row r="26" spans="1:6" ht="12.75" customHeight="1">
      <c r="A26" s="257" t="s">
        <v>29</v>
      </c>
      <c r="B26" s="274" t="s">
        <v>194</v>
      </c>
      <c r="C26" s="60"/>
      <c r="D26" s="271"/>
      <c r="E26" s="61"/>
      <c r="F26" s="403"/>
    </row>
    <row r="27" spans="1:6" ht="12.75" customHeight="1">
      <c r="A27" s="259" t="s">
        <v>30</v>
      </c>
      <c r="B27" s="273" t="s">
        <v>195</v>
      </c>
      <c r="C27" s="60"/>
      <c r="D27" s="78"/>
      <c r="E27" s="61"/>
      <c r="F27" s="403"/>
    </row>
    <row r="28" spans="1:6" ht="12.75" customHeight="1">
      <c r="A28" s="257" t="s">
        <v>31</v>
      </c>
      <c r="B28" s="277" t="s">
        <v>196</v>
      </c>
      <c r="C28" s="60"/>
      <c r="D28" s="34"/>
      <c r="E28" s="61"/>
      <c r="F28" s="403"/>
    </row>
    <row r="29" spans="1:6" ht="12.75" customHeight="1" thickBot="1">
      <c r="A29" s="259" t="s">
        <v>32</v>
      </c>
      <c r="B29" s="278" t="s">
        <v>197</v>
      </c>
      <c r="C29" s="60"/>
      <c r="D29" s="78"/>
      <c r="E29" s="61"/>
      <c r="F29" s="403"/>
    </row>
    <row r="30" spans="1:6" ht="21.75" customHeight="1" thickBot="1">
      <c r="A30" s="262" t="s">
        <v>33</v>
      </c>
      <c r="B30" s="80" t="s">
        <v>346</v>
      </c>
      <c r="C30" s="238">
        <f>+C18+C24</f>
        <v>70363</v>
      </c>
      <c r="D30" s="80" t="s">
        <v>350</v>
      </c>
      <c r="E30" s="243">
        <f>SUM(E18:E29)</f>
        <v>0</v>
      </c>
      <c r="F30" s="403"/>
    </row>
    <row r="31" spans="1:6" ht="13.5" thickBot="1">
      <c r="A31" s="262" t="s">
        <v>34</v>
      </c>
      <c r="B31" s="268" t="s">
        <v>351</v>
      </c>
      <c r="C31" s="269">
        <f>+C17+C30</f>
        <v>91046</v>
      </c>
      <c r="D31" s="268" t="s">
        <v>352</v>
      </c>
      <c r="E31" s="269">
        <f>+E17+E30</f>
        <v>99746</v>
      </c>
      <c r="F31" s="403"/>
    </row>
    <row r="32" spans="1:6" ht="13.5" thickBot="1">
      <c r="A32" s="262" t="s">
        <v>35</v>
      </c>
      <c r="B32" s="268" t="s">
        <v>121</v>
      </c>
      <c r="C32" s="269">
        <f>IF(C17-E17&lt;0,E17-C17,"-")</f>
        <v>79063</v>
      </c>
      <c r="D32" s="268" t="s">
        <v>122</v>
      </c>
      <c r="E32" s="269" t="str">
        <f>IF(C17-E17&gt;0,C17-E17,"-")</f>
        <v>-</v>
      </c>
      <c r="F32" s="403"/>
    </row>
    <row r="33" spans="1:6" ht="13.5" thickBot="1">
      <c r="A33" s="262" t="s">
        <v>36</v>
      </c>
      <c r="B33" s="268" t="s">
        <v>185</v>
      </c>
      <c r="C33" s="269">
        <f>IF(C17+C30-E31&lt;0,E31-(C17+C30),"-")</f>
        <v>8700</v>
      </c>
      <c r="D33" s="268" t="s">
        <v>186</v>
      </c>
      <c r="E33" s="269" t="str">
        <f>IF(C17+C30-E31&gt;0,C17+C30-E31,"-")</f>
        <v>-</v>
      </c>
      <c r="F33" s="403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C30" sqref="C30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81" t="s">
        <v>112</v>
      </c>
      <c r="E1" s="84" t="s">
        <v>116</v>
      </c>
    </row>
    <row r="3" spans="1:5" ht="12.75">
      <c r="A3" s="86"/>
      <c r="B3" s="87"/>
      <c r="C3" s="86"/>
      <c r="D3" s="89"/>
      <c r="E3" s="87"/>
    </row>
    <row r="4" spans="1:5" ht="15.75">
      <c r="A4" s="63" t="str">
        <f>+ÖSSZEFÜGGÉSEK!A5</f>
        <v>2015. évi előirányzat BEVÉTELEK</v>
      </c>
      <c r="B4" s="88"/>
      <c r="C4" s="96"/>
      <c r="D4" s="89"/>
      <c r="E4" s="87"/>
    </row>
    <row r="5" spans="1:5" ht="12.75">
      <c r="A5" s="86"/>
      <c r="B5" s="87"/>
      <c r="C5" s="86"/>
      <c r="D5" s="89"/>
      <c r="E5" s="87"/>
    </row>
    <row r="6" spans="1:5" ht="12.75">
      <c r="A6" s="86" t="s">
        <v>493</v>
      </c>
      <c r="B6" s="87">
        <f>+'1.1.sz.mell.'!C62</f>
        <v>306863</v>
      </c>
      <c r="C6" s="86" t="s">
        <v>448</v>
      </c>
      <c r="D6" s="89">
        <f>+'2.1.sz.mell  '!C18+'2.2.sz.mell  '!C17</f>
        <v>306863</v>
      </c>
      <c r="E6" s="87">
        <f aca="true" t="shared" si="0" ref="E6:E15">+B6-D6</f>
        <v>0</v>
      </c>
    </row>
    <row r="7" spans="1:5" ht="12.75">
      <c r="A7" s="86" t="s">
        <v>494</v>
      </c>
      <c r="B7" s="87">
        <f>+'1.1.sz.mell.'!C86</f>
        <v>70363</v>
      </c>
      <c r="C7" s="86" t="s">
        <v>449</v>
      </c>
      <c r="D7" s="89">
        <f>+'2.1.sz.mell  '!C29+'2.2.sz.mell  '!C30</f>
        <v>70363</v>
      </c>
      <c r="E7" s="87">
        <f t="shared" si="0"/>
        <v>0</v>
      </c>
    </row>
    <row r="8" spans="1:5" ht="12.75">
      <c r="A8" s="86" t="s">
        <v>495</v>
      </c>
      <c r="B8" s="87">
        <f>+'1.1.sz.mell.'!C87</f>
        <v>377226</v>
      </c>
      <c r="C8" s="86" t="s">
        <v>450</v>
      </c>
      <c r="D8" s="89">
        <f>+'2.1.sz.mell  '!C30+'2.2.sz.mell  '!C31</f>
        <v>377226</v>
      </c>
      <c r="E8" s="87">
        <f t="shared" si="0"/>
        <v>0</v>
      </c>
    </row>
    <row r="9" spans="1:5" ht="12.75">
      <c r="A9" s="86"/>
      <c r="B9" s="87"/>
      <c r="C9" s="86"/>
      <c r="D9" s="89"/>
      <c r="E9" s="87"/>
    </row>
    <row r="10" spans="1:5" ht="12.75">
      <c r="A10" s="86"/>
      <c r="B10" s="87"/>
      <c r="C10" s="86"/>
      <c r="D10" s="89"/>
      <c r="E10" s="87"/>
    </row>
    <row r="11" spans="1:5" ht="15.75">
      <c r="A11" s="63" t="str">
        <f>+ÖSSZEFÜGGÉSEK!A12</f>
        <v>2015. évi előirányzat KIADÁSOK</v>
      </c>
      <c r="B11" s="88"/>
      <c r="C11" s="96"/>
      <c r="D11" s="89"/>
      <c r="E11" s="87"/>
    </row>
    <row r="12" spans="1:5" ht="12.75">
      <c r="A12" s="86"/>
      <c r="B12" s="87"/>
      <c r="C12" s="86"/>
      <c r="D12" s="89"/>
      <c r="E12" s="87"/>
    </row>
    <row r="13" spans="1:5" ht="12.75">
      <c r="A13" s="86" t="s">
        <v>496</v>
      </c>
      <c r="B13" s="87">
        <f>+'1.1.sz.mell.'!C128</f>
        <v>377226</v>
      </c>
      <c r="C13" s="86" t="s">
        <v>451</v>
      </c>
      <c r="D13" s="89">
        <f>+'2.1.sz.mell  '!E18+'2.2.sz.mell  '!E17</f>
        <v>377226</v>
      </c>
      <c r="E13" s="87">
        <f t="shared" si="0"/>
        <v>0</v>
      </c>
    </row>
    <row r="14" spans="1:5" ht="12.75">
      <c r="A14" s="86" t="s">
        <v>497</v>
      </c>
      <c r="B14" s="87">
        <f>+'1.1.sz.mell.'!C153</f>
        <v>0</v>
      </c>
      <c r="C14" s="86" t="s">
        <v>452</v>
      </c>
      <c r="D14" s="89">
        <f>+'2.1.sz.mell  '!E29+'2.2.sz.mell  '!E30</f>
        <v>0</v>
      </c>
      <c r="E14" s="87">
        <f t="shared" si="0"/>
        <v>0</v>
      </c>
    </row>
    <row r="15" spans="1:5" ht="12.75">
      <c r="A15" s="86" t="s">
        <v>498</v>
      </c>
      <c r="B15" s="87">
        <f>+'1.1.sz.mell.'!C154</f>
        <v>377226</v>
      </c>
      <c r="C15" s="86" t="s">
        <v>453</v>
      </c>
      <c r="D15" s="89">
        <f>+'2.1.sz.mell  '!E30+'2.2.sz.mell  '!E31</f>
        <v>377226</v>
      </c>
      <c r="E15" s="87">
        <f t="shared" si="0"/>
        <v>0</v>
      </c>
    </row>
    <row r="16" spans="1:5" ht="12.75">
      <c r="A16" s="82"/>
      <c r="B16" s="82"/>
      <c r="C16" s="86"/>
      <c r="D16" s="89"/>
      <c r="E16" s="83"/>
    </row>
    <row r="17" spans="1:5" ht="12.75">
      <c r="A17" s="82"/>
      <c r="B17" s="82"/>
      <c r="C17" s="82"/>
      <c r="D17" s="82"/>
      <c r="E17" s="82"/>
    </row>
    <row r="18" spans="1:5" ht="12.75">
      <c r="A18" s="82"/>
      <c r="B18" s="82"/>
      <c r="C18" s="82"/>
      <c r="D18" s="82"/>
      <c r="E18" s="82"/>
    </row>
    <row r="19" spans="1:5" ht="12.75">
      <c r="A19" s="82"/>
      <c r="B19" s="82"/>
      <c r="C19" s="82"/>
      <c r="D19" s="82"/>
      <c r="E19" s="82"/>
    </row>
  </sheetData>
  <sheetProtection sheet="1"/>
  <conditionalFormatting sqref="E3:E15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zoomScale="120" zoomScaleNormal="120" zoomScalePageLayoutView="0" workbookViewId="0" topLeftCell="A1">
      <selection activeCell="B15" sqref="B15"/>
    </sheetView>
  </sheetViews>
  <sheetFormatPr defaultColWidth="9.00390625" defaultRowHeight="12.75"/>
  <cols>
    <col min="1" max="1" width="5.625" style="98" customWidth="1"/>
    <col min="2" max="2" width="35.625" style="98" customWidth="1"/>
    <col min="3" max="6" width="14.00390625" style="98" customWidth="1"/>
    <col min="7" max="16384" width="9.375" style="98" customWidth="1"/>
  </cols>
  <sheetData>
    <row r="1" spans="1:6" ht="33" customHeight="1">
      <c r="A1" s="407" t="s">
        <v>506</v>
      </c>
      <c r="B1" s="407"/>
      <c r="C1" s="407"/>
      <c r="D1" s="407"/>
      <c r="E1" s="407"/>
      <c r="F1" s="407"/>
    </row>
    <row r="2" spans="1:7" ht="15.75" customHeight="1" thickBot="1">
      <c r="A2" s="99"/>
      <c r="B2" s="99"/>
      <c r="C2" s="408"/>
      <c r="D2" s="408"/>
      <c r="E2" s="415" t="s">
        <v>44</v>
      </c>
      <c r="F2" s="415"/>
      <c r="G2" s="105"/>
    </row>
    <row r="3" spans="1:6" ht="63" customHeight="1">
      <c r="A3" s="411" t="s">
        <v>7</v>
      </c>
      <c r="B3" s="413" t="s">
        <v>149</v>
      </c>
      <c r="C3" s="413" t="s">
        <v>202</v>
      </c>
      <c r="D3" s="413"/>
      <c r="E3" s="413"/>
      <c r="F3" s="409" t="s">
        <v>461</v>
      </c>
    </row>
    <row r="4" spans="1:6" ht="15.75" thickBot="1">
      <c r="A4" s="412"/>
      <c r="B4" s="414"/>
      <c r="C4" s="384">
        <f>+LEFT(ÖSSZEFÜGGÉSEK!A5,4)+1</f>
        <v>2016</v>
      </c>
      <c r="D4" s="384">
        <f>+C4+1</f>
        <v>2017</v>
      </c>
      <c r="E4" s="384">
        <f>+D4+1</f>
        <v>2018</v>
      </c>
      <c r="F4" s="410"/>
    </row>
    <row r="5" spans="1:6" ht="15.75" thickBot="1">
      <c r="A5" s="102" t="s">
        <v>454</v>
      </c>
      <c r="B5" s="103" t="s">
        <v>455</v>
      </c>
      <c r="C5" s="103" t="s">
        <v>456</v>
      </c>
      <c r="D5" s="103" t="s">
        <v>458</v>
      </c>
      <c r="E5" s="103" t="s">
        <v>457</v>
      </c>
      <c r="F5" s="104" t="s">
        <v>459</v>
      </c>
    </row>
    <row r="6" spans="1:6" ht="15">
      <c r="A6" s="101" t="s">
        <v>9</v>
      </c>
      <c r="B6" s="122"/>
      <c r="C6" s="123"/>
      <c r="D6" s="123"/>
      <c r="E6" s="123"/>
      <c r="F6" s="108">
        <f>SUM(C6:E6)</f>
        <v>0</v>
      </c>
    </row>
    <row r="7" spans="1:6" ht="15">
      <c r="A7" s="100" t="s">
        <v>10</v>
      </c>
      <c r="B7" s="124"/>
      <c r="C7" s="125"/>
      <c r="D7" s="125"/>
      <c r="E7" s="125"/>
      <c r="F7" s="109">
        <f>SUM(C7:E7)</f>
        <v>0</v>
      </c>
    </row>
    <row r="8" spans="1:6" ht="15">
      <c r="A8" s="100" t="s">
        <v>11</v>
      </c>
      <c r="B8" s="124"/>
      <c r="C8" s="125"/>
      <c r="D8" s="125"/>
      <c r="E8" s="125"/>
      <c r="F8" s="109">
        <f>SUM(C8:E8)</f>
        <v>0</v>
      </c>
    </row>
    <row r="9" spans="1:6" ht="15">
      <c r="A9" s="100" t="s">
        <v>12</v>
      </c>
      <c r="B9" s="124"/>
      <c r="C9" s="125"/>
      <c r="D9" s="125"/>
      <c r="E9" s="125"/>
      <c r="F9" s="109">
        <f>SUM(C9:E9)</f>
        <v>0</v>
      </c>
    </row>
    <row r="10" spans="1:6" ht="15.75" thickBot="1">
      <c r="A10" s="106" t="s">
        <v>13</v>
      </c>
      <c r="B10" s="126"/>
      <c r="C10" s="127"/>
      <c r="D10" s="127"/>
      <c r="E10" s="127"/>
      <c r="F10" s="109">
        <f>SUM(C10:E10)</f>
        <v>0</v>
      </c>
    </row>
    <row r="11" spans="1:6" s="377" customFormat="1" ht="15" thickBot="1">
      <c r="A11" s="374" t="s">
        <v>14</v>
      </c>
      <c r="B11" s="107" t="s">
        <v>150</v>
      </c>
      <c r="C11" s="375">
        <f>SUM(C6:C10)</f>
        <v>0</v>
      </c>
      <c r="D11" s="375">
        <f>SUM(D6:D10)</f>
        <v>0</v>
      </c>
      <c r="E11" s="375">
        <f>SUM(E6:E10)</f>
        <v>0</v>
      </c>
      <c r="F11" s="376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...../2015. (....)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Pénzügy - Marcsi</cp:lastModifiedBy>
  <cp:lastPrinted>2015-03-12T10:36:11Z</cp:lastPrinted>
  <dcterms:created xsi:type="dcterms:W3CDTF">1999-10-30T10:30:45Z</dcterms:created>
  <dcterms:modified xsi:type="dcterms:W3CDTF">2015-03-12T13:04:07Z</dcterms:modified>
  <cp:category/>
  <cp:version/>
  <cp:contentType/>
  <cp:contentStatus/>
</cp:coreProperties>
</file>