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2018\császár\Testületi ülés\2018 június\"/>
    </mc:Choice>
  </mc:AlternateContent>
  <bookViews>
    <workbookView xWindow="0" yWindow="0" windowWidth="28800" windowHeight="12435" firstSheet="6" activeTab="10"/>
  </bookViews>
  <sheets>
    <sheet name="1.mell.bev." sheetId="1" r:id="rId1"/>
    <sheet name="1.mell.kiad." sheetId="2" r:id="rId2"/>
    <sheet name="2.mell.kiem.kiad." sheetId="3" r:id="rId3"/>
    <sheet name="3.mell.műk-felh.mérleg" sheetId="4" r:id="rId4"/>
    <sheet name="4.mell.int.bev-kiad" sheetId="5" r:id="rId5"/>
    <sheet name="5.mell-felh.bev-kiad" sheetId="6" r:id="rId6"/>
    <sheet name="6.mell.pénze.vált." sheetId="7" r:id="rId7"/>
    <sheet name="7.mell.kvetett tám." sheetId="8" r:id="rId8"/>
    <sheet name="8.mell.maradvány" sheetId="9" r:id="rId9"/>
    <sheet name="9.mell.stab." sheetId="10" r:id="rId10"/>
    <sheet name="10.mell.vagyon" sheetId="11" r:id="rId11"/>
  </sheets>
  <calcPr calcId="162913"/>
</workbook>
</file>

<file path=xl/calcChain.xml><?xml version="1.0" encoding="utf-8"?>
<calcChain xmlns="http://schemas.openxmlformats.org/spreadsheetml/2006/main">
  <c r="C74" i="3" l="1"/>
  <c r="D74" i="3"/>
  <c r="B74" i="3"/>
  <c r="B18" i="7"/>
  <c r="B13" i="7"/>
  <c r="C73" i="6"/>
  <c r="D73" i="6"/>
  <c r="B73" i="6"/>
  <c r="B64" i="6"/>
  <c r="C77" i="6"/>
  <c r="D77" i="6"/>
  <c r="B77" i="6"/>
  <c r="D52" i="4"/>
  <c r="D56" i="4" s="1"/>
  <c r="D21" i="6"/>
  <c r="C20" i="6"/>
  <c r="D20" i="6"/>
  <c r="B20" i="6"/>
  <c r="B21" i="6" s="1"/>
  <c r="C17" i="6"/>
  <c r="D17" i="6"/>
  <c r="B17" i="6"/>
  <c r="C13" i="6"/>
  <c r="C21" i="6" s="1"/>
  <c r="D13" i="6"/>
  <c r="B13" i="6"/>
  <c r="I49" i="4"/>
  <c r="H49" i="4"/>
  <c r="G49" i="4"/>
  <c r="I48" i="4"/>
  <c r="H48" i="4"/>
  <c r="G48" i="4"/>
  <c r="I47" i="4"/>
  <c r="H47" i="4"/>
  <c r="G47" i="4"/>
  <c r="H55" i="4"/>
  <c r="I55" i="4"/>
  <c r="G55" i="4"/>
  <c r="H18" i="4"/>
  <c r="I18" i="4"/>
  <c r="I19" i="4" s="1"/>
  <c r="G18" i="4"/>
  <c r="C55" i="4"/>
  <c r="D55" i="4"/>
  <c r="E55" i="4"/>
  <c r="B55" i="4"/>
  <c r="E18" i="4"/>
  <c r="C18" i="4"/>
  <c r="D18" i="4"/>
  <c r="B18" i="4"/>
  <c r="C48" i="4"/>
  <c r="I17" i="4"/>
  <c r="H17" i="4"/>
  <c r="G17" i="4"/>
  <c r="G19" i="4" s="1"/>
  <c r="G20" i="4" s="1"/>
  <c r="D19" i="4"/>
  <c r="B19" i="4"/>
  <c r="E17" i="4"/>
  <c r="C17" i="4"/>
  <c r="B17" i="4"/>
  <c r="E16" i="4"/>
  <c r="E19" i="4" s="1"/>
  <c r="C16" i="4"/>
  <c r="C19" i="4" s="1"/>
  <c r="B16" i="4"/>
  <c r="I13" i="4"/>
  <c r="H13" i="4"/>
  <c r="G13" i="4"/>
  <c r="I14" i="4"/>
  <c r="H14" i="4"/>
  <c r="G14" i="4"/>
  <c r="I12" i="4"/>
  <c r="H12" i="4"/>
  <c r="G12" i="4"/>
  <c r="I11" i="4"/>
  <c r="H11" i="4"/>
  <c r="G11" i="4"/>
  <c r="I10" i="4"/>
  <c r="H10" i="4"/>
  <c r="G10" i="4"/>
  <c r="D15" i="4"/>
  <c r="E13" i="4"/>
  <c r="C13" i="4"/>
  <c r="B13" i="4"/>
  <c r="E49" i="1"/>
  <c r="E50" i="1"/>
  <c r="E20" i="1"/>
  <c r="E21" i="1"/>
  <c r="E22" i="1"/>
  <c r="E23" i="1"/>
  <c r="E19" i="1"/>
  <c r="E15" i="1"/>
  <c r="E14" i="1"/>
  <c r="E12" i="1"/>
  <c r="E11" i="1"/>
  <c r="E13" i="2"/>
  <c r="C46" i="1"/>
  <c r="C49" i="4" s="1"/>
  <c r="D46" i="1"/>
  <c r="E49" i="4" s="1"/>
  <c r="B46" i="1"/>
  <c r="B49" i="4" s="1"/>
  <c r="C42" i="1"/>
  <c r="D42" i="1"/>
  <c r="E48" i="4" s="1"/>
  <c r="B42" i="1"/>
  <c r="B48" i="4" s="1"/>
  <c r="E40" i="1"/>
  <c r="C38" i="1"/>
  <c r="C12" i="4" s="1"/>
  <c r="D38" i="1"/>
  <c r="B38" i="1"/>
  <c r="B12" i="4" s="1"/>
  <c r="E36" i="1"/>
  <c r="G52" i="4" l="1"/>
  <c r="G56" i="4" s="1"/>
  <c r="D20" i="4"/>
  <c r="H19" i="4"/>
  <c r="H20" i="4" s="1"/>
  <c r="I52" i="4"/>
  <c r="I56" i="4" s="1"/>
  <c r="H52" i="4"/>
  <c r="H56" i="4" s="1"/>
  <c r="E12" i="4"/>
  <c r="B78" i="6"/>
  <c r="B27" i="1"/>
  <c r="B11" i="4" s="1"/>
  <c r="C25" i="1"/>
  <c r="C27" i="1" s="1"/>
  <c r="C11" i="4" s="1"/>
  <c r="D25" i="1"/>
  <c r="D27" i="1" s="1"/>
  <c r="E11" i="4" s="1"/>
  <c r="B25" i="1"/>
  <c r="C16" i="1"/>
  <c r="C47" i="4" s="1"/>
  <c r="C52" i="4" s="1"/>
  <c r="C56" i="4" s="1"/>
  <c r="D16" i="1"/>
  <c r="B16" i="1"/>
  <c r="B47" i="4" s="1"/>
  <c r="B52" i="4" s="1"/>
  <c r="B56" i="4" s="1"/>
  <c r="E20" i="2"/>
  <c r="E19" i="2"/>
  <c r="C22" i="2"/>
  <c r="D22" i="2"/>
  <c r="E22" i="2" s="1"/>
  <c r="C21" i="2"/>
  <c r="D21" i="2"/>
  <c r="E21" i="2" s="1"/>
  <c r="B21" i="2"/>
  <c r="B22" i="2" s="1"/>
  <c r="C17" i="2"/>
  <c r="D17" i="2"/>
  <c r="D23" i="2" s="1"/>
  <c r="B17" i="2"/>
  <c r="B23" i="2" s="1"/>
  <c r="E9" i="2"/>
  <c r="E10" i="2"/>
  <c r="E11" i="2"/>
  <c r="E12" i="2"/>
  <c r="E14" i="2"/>
  <c r="E15" i="2"/>
  <c r="E8" i="2"/>
  <c r="C16" i="9"/>
  <c r="D16" i="9"/>
  <c r="B16" i="9"/>
  <c r="C13" i="9"/>
  <c r="D13" i="9"/>
  <c r="D17" i="9" s="1"/>
  <c r="D19" i="9" s="1"/>
  <c r="D21" i="9" s="1"/>
  <c r="B13" i="9"/>
  <c r="I19" i="5"/>
  <c r="I18" i="5"/>
  <c r="G20" i="5"/>
  <c r="H20" i="5"/>
  <c r="I20" i="5" s="1"/>
  <c r="F20" i="5"/>
  <c r="I16" i="5"/>
  <c r="I14" i="5"/>
  <c r="G17" i="5"/>
  <c r="G21" i="5" s="1"/>
  <c r="H17" i="5"/>
  <c r="H21" i="5" s="1"/>
  <c r="I21" i="5" s="1"/>
  <c r="F17" i="5"/>
  <c r="F21" i="5" s="1"/>
  <c r="I33" i="5"/>
  <c r="I28" i="5"/>
  <c r="I25" i="5"/>
  <c r="I26" i="5"/>
  <c r="I24" i="5"/>
  <c r="G33" i="5"/>
  <c r="H33" i="5"/>
  <c r="F33" i="5"/>
  <c r="G31" i="5"/>
  <c r="H31" i="5"/>
  <c r="I31" i="5" s="1"/>
  <c r="F31" i="5"/>
  <c r="E19" i="5"/>
  <c r="E18" i="5"/>
  <c r="C20" i="5"/>
  <c r="D20" i="5"/>
  <c r="E20" i="5" s="1"/>
  <c r="B20" i="5"/>
  <c r="C17" i="5"/>
  <c r="C21" i="5" s="1"/>
  <c r="D17" i="5"/>
  <c r="E17" i="5" s="1"/>
  <c r="B17" i="5"/>
  <c r="E14" i="5"/>
  <c r="E15" i="5"/>
  <c r="E13" i="5"/>
  <c r="E31" i="5"/>
  <c r="E25" i="5"/>
  <c r="E26" i="5"/>
  <c r="E28" i="5"/>
  <c r="E24" i="5"/>
  <c r="C31" i="5"/>
  <c r="C33" i="5" s="1"/>
  <c r="D31" i="5"/>
  <c r="D33" i="5" s="1"/>
  <c r="E33" i="5" s="1"/>
  <c r="B31" i="5"/>
  <c r="B33" i="5" s="1"/>
  <c r="B21" i="5" l="1"/>
  <c r="E47" i="4"/>
  <c r="E52" i="4" s="1"/>
  <c r="E56" i="4" s="1"/>
  <c r="E16" i="1"/>
  <c r="D21" i="5"/>
  <c r="E21" i="5" s="1"/>
  <c r="I17" i="5"/>
  <c r="C23" i="2"/>
  <c r="E23" i="2" s="1"/>
  <c r="E17" i="2"/>
  <c r="B17" i="9"/>
  <c r="B19" i="9" s="1"/>
  <c r="B21" i="9" s="1"/>
  <c r="C17" i="9"/>
  <c r="C19" i="9" s="1"/>
  <c r="C21" i="9" s="1"/>
  <c r="E21" i="9" s="1"/>
  <c r="C141" i="11"/>
  <c r="C84" i="11"/>
  <c r="B18" i="10"/>
  <c r="C18" i="10"/>
  <c r="D18" i="10"/>
  <c r="E18" i="10"/>
  <c r="E18" i="9"/>
  <c r="E19" i="9"/>
  <c r="E20" i="9"/>
  <c r="E15" i="9"/>
  <c r="E16" i="9"/>
  <c r="E13" i="9"/>
  <c r="E14" i="9"/>
  <c r="E11" i="9"/>
  <c r="E12" i="9"/>
  <c r="B34" i="7"/>
  <c r="D64" i="6"/>
  <c r="D78" i="6" s="1"/>
  <c r="C64" i="6"/>
  <c r="C78" i="6" s="1"/>
  <c r="I15" i="4"/>
  <c r="I20" i="4" s="1"/>
  <c r="D70" i="3"/>
  <c r="D64" i="3"/>
  <c r="D59" i="3"/>
  <c r="D53" i="3"/>
  <c r="D30" i="3"/>
  <c r="D19" i="3"/>
  <c r="B70" i="3"/>
  <c r="C70" i="3"/>
  <c r="B64" i="3"/>
  <c r="C64" i="3"/>
  <c r="B59" i="3"/>
  <c r="C59" i="3"/>
  <c r="B53" i="3"/>
  <c r="C53" i="3"/>
  <c r="B30" i="3"/>
  <c r="C30" i="3"/>
  <c r="B19" i="3"/>
  <c r="C19" i="3"/>
  <c r="D51" i="1"/>
  <c r="C51" i="1"/>
  <c r="C52" i="1" s="1"/>
  <c r="B51" i="1"/>
  <c r="B52" i="1" s="1"/>
  <c r="C13" i="1"/>
  <c r="D13" i="1"/>
  <c r="B13" i="1"/>
  <c r="B10" i="4" l="1"/>
  <c r="B15" i="4" s="1"/>
  <c r="B20" i="4" s="1"/>
  <c r="B47" i="1"/>
  <c r="B53" i="1" s="1"/>
  <c r="E13" i="1"/>
  <c r="E10" i="4"/>
  <c r="E15" i="4" s="1"/>
  <c r="E20" i="4" s="1"/>
  <c r="D47" i="1"/>
  <c r="D52" i="1"/>
  <c r="E51" i="1"/>
  <c r="C47" i="1"/>
  <c r="C53" i="1" s="1"/>
  <c r="C10" i="4"/>
  <c r="C15" i="4" s="1"/>
  <c r="C20" i="4" s="1"/>
  <c r="E17" i="9"/>
  <c r="C71" i="3"/>
  <c r="C75" i="3" s="1"/>
  <c r="D71" i="3"/>
  <c r="D75" i="3" s="1"/>
  <c r="B71" i="3"/>
  <c r="B75" i="3" s="1"/>
  <c r="E25" i="1"/>
  <c r="E26" i="1"/>
  <c r="E27" i="1"/>
  <c r="E28" i="1"/>
  <c r="E29" i="1"/>
  <c r="E30" i="1"/>
  <c r="E31" i="1"/>
  <c r="E32" i="1"/>
  <c r="E33" i="1"/>
  <c r="E35" i="1"/>
  <c r="E37" i="1"/>
  <c r="E38" i="1"/>
  <c r="E39" i="1"/>
  <c r="E42" i="1"/>
  <c r="E43" i="1"/>
  <c r="E44" i="1"/>
  <c r="E45" i="1"/>
  <c r="E47" i="1"/>
  <c r="E48" i="1"/>
  <c r="E52" i="1"/>
  <c r="E46" i="1"/>
  <c r="D53" i="1" l="1"/>
  <c r="E53" i="1" s="1"/>
</calcChain>
</file>

<file path=xl/sharedStrings.xml><?xml version="1.0" encoding="utf-8"?>
<sst xmlns="http://schemas.openxmlformats.org/spreadsheetml/2006/main" count="633" uniqueCount="436">
  <si>
    <t>Bevételek mindösszesen</t>
  </si>
  <si>
    <t>Finanszírozási bevételek</t>
  </si>
  <si>
    <t>Belföldi finanszírozás bevételei</t>
  </si>
  <si>
    <t>Központi, irányítószervi támogatás</t>
  </si>
  <si>
    <t>Előző évi költségvetési maradvány igénybevétele</t>
  </si>
  <si>
    <t>Költségvetési bevételek</t>
  </si>
  <si>
    <t>Felhalmozási célú átvett pénzeszközök</t>
  </si>
  <si>
    <t>Működési célú átvett pénzeszközök</t>
  </si>
  <si>
    <t>Felhalmozási bevételek</t>
  </si>
  <si>
    <t>Működési bevételek</t>
  </si>
  <si>
    <t>Közhatalmi bevételek összesen</t>
  </si>
  <si>
    <t>Egyéb közhatalmi bevételek</t>
  </si>
  <si>
    <t>Termékek és szolgáltatások adói</t>
  </si>
  <si>
    <t>Gépjárműadók</t>
  </si>
  <si>
    <t>ebből: iparűzési adó</t>
  </si>
  <si>
    <t>Értékesítési és forgalmi adók</t>
  </si>
  <si>
    <t>ebből: magánszemélyek kommunális adója</t>
  </si>
  <si>
    <t>Vagyoni tipusú adók</t>
  </si>
  <si>
    <t>ebből:magánszemélyek jövedelemadói</t>
  </si>
  <si>
    <t>Jövedelemadók</t>
  </si>
  <si>
    <t>Felhalmozási célú támogatások összesen</t>
  </si>
  <si>
    <t>Felhalmozási célú önkormányzati támogatások</t>
  </si>
  <si>
    <t>Működési célú támogatások összesen</t>
  </si>
  <si>
    <t>Egyéb működési célú tám. Áh-on belülről</t>
  </si>
  <si>
    <t>Önkormányzatok működési támogatása</t>
  </si>
  <si>
    <t>Megnevezés</t>
  </si>
  <si>
    <t>Bevételek</t>
  </si>
  <si>
    <t>KIADÁSOK  MINDÖSSZESEN</t>
  </si>
  <si>
    <t>Belföldi finanszírozás kiadásai</t>
  </si>
  <si>
    <t>Központi, irányítószervi támogatások folyósításai</t>
  </si>
  <si>
    <t>Hitel, kölcsön törlesztés</t>
  </si>
  <si>
    <t>Költségvetési kiadások</t>
  </si>
  <si>
    <t>Egyéb felhalmozási célú kiadások</t>
  </si>
  <si>
    <t>Felújítások</t>
  </si>
  <si>
    <t>Beruházások</t>
  </si>
  <si>
    <t>Egyéb működési célú kiadások</t>
  </si>
  <si>
    <t>Ellátottak pénzbeli juttatásai</t>
  </si>
  <si>
    <t>Dologi kiadások</t>
  </si>
  <si>
    <t>Járulékok</t>
  </si>
  <si>
    <t>Személyi juttatások</t>
  </si>
  <si>
    <t>KIADÁSOK</t>
  </si>
  <si>
    <t>Teljesítés</t>
  </si>
  <si>
    <t>Teljesítés %-a</t>
  </si>
  <si>
    <t>Talajterhelési díj</t>
  </si>
  <si>
    <t>Készletértékesítés ellenértéke</t>
  </si>
  <si>
    <t>Közvetített szolgáltatások ellenértéke</t>
  </si>
  <si>
    <t>Tulajdonosi bevétel</t>
  </si>
  <si>
    <t>Ellátási díjak</t>
  </si>
  <si>
    <t>Kiszámlázott általános forg.adó</t>
  </si>
  <si>
    <t>Egyéb működési bevételek</t>
  </si>
  <si>
    <t>Ingatlanok értékesítése</t>
  </si>
  <si>
    <t>Felhalm.célú visszatérítendő tám.visszatérülése</t>
  </si>
  <si>
    <t>Egyéb felhalm.célú átvet pénzeszköz</t>
  </si>
  <si>
    <t>Módosított ei. 12.31.</t>
  </si>
  <si>
    <t>ebből tartalék:</t>
  </si>
  <si>
    <t>KIADÁSOK MINDÖSSZESEN</t>
  </si>
  <si>
    <t>Finanszírozási kiadások összesen</t>
  </si>
  <si>
    <t>Irányítószervi támogatás</t>
  </si>
  <si>
    <t>Felhalmozási kiadások összesen</t>
  </si>
  <si>
    <t>- felhalm.célú pénze.átadás- háztartásoknak</t>
  </si>
  <si>
    <t>- egyéb felhalm.célú kiadás áh-on belülre</t>
  </si>
  <si>
    <t>- felújítások</t>
  </si>
  <si>
    <t>- beruházások</t>
  </si>
  <si>
    <t>- egyéb nem intézményi ellátások</t>
  </si>
  <si>
    <t>- intézményi ellátottak pénzbeli juttatásai</t>
  </si>
  <si>
    <t>- családi támogatások</t>
  </si>
  <si>
    <t>Társadalom és szocpol.juttatások</t>
  </si>
  <si>
    <t>Dologi kiadások összesen</t>
  </si>
  <si>
    <t>- óvodai nevelés</t>
  </si>
  <si>
    <t>- háziorvosi alapellátás</t>
  </si>
  <si>
    <t>- köztemető fenntartás</t>
  </si>
  <si>
    <t>- közfoglalkoztatás</t>
  </si>
  <si>
    <t>- szociális étkeztetés</t>
  </si>
  <si>
    <t>- közvilágítás</t>
  </si>
  <si>
    <t>- önkormányzati vagyonnal való gazdálkodás</t>
  </si>
  <si>
    <t>- út-híd karbantartás</t>
  </si>
  <si>
    <t>Járulékok összesen</t>
  </si>
  <si>
    <t>Személyi juttatások összesen</t>
  </si>
  <si>
    <t>létszám (fő)</t>
  </si>
  <si>
    <t>Államháztartáson belüli megelőlegezések</t>
  </si>
  <si>
    <t>Költségvetési kiadások összesen</t>
  </si>
  <si>
    <t>Költségvetési bevételek összesen</t>
  </si>
  <si>
    <t>Finanszírozási bevételek összesen</t>
  </si>
  <si>
    <t>Intézményfinanszírozás</t>
  </si>
  <si>
    <t>Pénzforgalmi kiadások összesen</t>
  </si>
  <si>
    <t>Pénzforgalmi bevételek összesen</t>
  </si>
  <si>
    <t>Felhalmozási  bevételek</t>
  </si>
  <si>
    <t>Felhalmozási célú tám. ÁH.on belülről</t>
  </si>
  <si>
    <t>Eredeti ei.</t>
  </si>
  <si>
    <t>Kiadások</t>
  </si>
  <si>
    <t>Egyéb működési kiadások</t>
  </si>
  <si>
    <t>Munkáltatót terhelő járulékok</t>
  </si>
  <si>
    <t>Közhatalmi bevételek</t>
  </si>
  <si>
    <t>Működési célú tám. ÁH.on belülről</t>
  </si>
  <si>
    <t>Szolgáltatások ellenértéke</t>
  </si>
  <si>
    <t>Államháztartáson belüli megőlegezések</t>
  </si>
  <si>
    <t>Császári Nyitnikék Óvoda</t>
  </si>
  <si>
    <t>Bevétel megnevezése</t>
  </si>
  <si>
    <t>Működési támogatások államháztartáson belülről</t>
  </si>
  <si>
    <t>Maradvány igénybevétele</t>
  </si>
  <si>
    <t>Központi, Irányítószervi támogatás</t>
  </si>
  <si>
    <t>Kiadás megnevezése</t>
  </si>
  <si>
    <t>Finanszírozás kiadások</t>
  </si>
  <si>
    <t>Kiadások mindösszesen</t>
  </si>
  <si>
    <t>Császári Közös Önkormányzati Hivatal</t>
  </si>
  <si>
    <t xml:space="preserve">Felújítások </t>
  </si>
  <si>
    <t>Felújítások összesen</t>
  </si>
  <si>
    <t>Felhalm.célú pénzeszköz átadás háztartásoknak</t>
  </si>
  <si>
    <t>Ingatlanok értékesítés</t>
  </si>
  <si>
    <t>Felhalmozási célú bevételek összesen</t>
  </si>
  <si>
    <t>Felhalmozási célú kiadások összesen</t>
  </si>
  <si>
    <t>Tárgyévi kiadások</t>
  </si>
  <si>
    <t>Bevételek és kiadások különbözete</t>
  </si>
  <si>
    <t>Nyitó pénzkészlet 01.01-jén</t>
  </si>
  <si>
    <t>Záró pénzkészlet 12.31-én</t>
  </si>
  <si>
    <t>Záró pénzkészlet összesen</t>
  </si>
  <si>
    <t>+ letéti számla</t>
  </si>
  <si>
    <t>Összeg</t>
  </si>
  <si>
    <t>Költségvetési elszámolási számlák</t>
  </si>
  <si>
    <t>Állami hozzájárulás számla</t>
  </si>
  <si>
    <t>Közfoglalkoztatási támogatás számla</t>
  </si>
  <si>
    <t>Rövid lejáratú betétek</t>
  </si>
  <si>
    <t>Vizi-közmű lebony. Számla</t>
  </si>
  <si>
    <t>Pénztárak</t>
  </si>
  <si>
    <t>Letéti számla</t>
  </si>
  <si>
    <t>Összesen</t>
  </si>
  <si>
    <t>Az önkormányzat által nyújtott közvetett támogatások</t>
  </si>
  <si>
    <t>Ellátottak térítési díjának, illetve kártérítésének méltányossági alapon történő elengedés</t>
  </si>
  <si>
    <t>Lakosság részére lakásépítéshez, felújításhoz nyújtott kölcsön elengedése</t>
  </si>
  <si>
    <t>Helyi adónál, gépjárműadónál biztosított kedvezmény, mentesség</t>
  </si>
  <si>
    <t>Helyiségek, eszközök haszn. Származó bevételből nyújtott kedvezmény, mentesség</t>
  </si>
  <si>
    <t>Egyéb nyújtott kedvezmény vagy kölcsön</t>
  </si>
  <si>
    <t>- szemétszállítási díj kedvezménye</t>
  </si>
  <si>
    <t>- iskolás, óvodás gyermekek étkezési díj kedvezménye</t>
  </si>
  <si>
    <t>Ft</t>
  </si>
  <si>
    <t>Alaptevékenység költségetési bevételei</t>
  </si>
  <si>
    <t>Alaptevékenység költségetési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</si>
  <si>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</si>
  <si>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</si>
  <si>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</si>
  <si>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</si>
  <si>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</si>
  <si>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Vállalkozási tevékenység maradványa</t>
  </si>
  <si>
    <t>Összes maradvány</t>
  </si>
  <si>
    <t>Alaptevékenység szabad maradványa</t>
  </si>
  <si>
    <t>Alaptevékenység kötelezettséggel terhelt maradványa</t>
  </si>
  <si>
    <t>Költségvetési maradvány-kimutatás</t>
  </si>
  <si>
    <t>Császár Község Önkormányzata adósságot keletkeztető ügyleteinek</t>
  </si>
  <si>
    <t>és a stabilitási törvény szerinti saját bevételeinek alakulása</t>
  </si>
  <si>
    <t>Saját bevételek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</si>
  <si>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</si>
  <si>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</si>
  <si>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</si>
  <si>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</si>
  <si>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</si>
  <si>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</si>
  <si>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ÁH-on belüli megelőlegezések visszafizetése</t>
  </si>
  <si>
    <t>- gyermekétkeztetés</t>
  </si>
  <si>
    <t>- város és községgazdálkodási feladatok</t>
  </si>
  <si>
    <t>- igazgatási tevékenység</t>
  </si>
  <si>
    <t>- család és nővédelmi eü.gondozás</t>
  </si>
  <si>
    <t>- közműv.intézmény működtetése</t>
  </si>
  <si>
    <t>- fogorvosi alapellátás</t>
  </si>
  <si>
    <t>Egyéb működési célú tám. ÁH-on belülre</t>
  </si>
  <si>
    <t>Egyéb működési célú tám. ÁH-on kívülre</t>
  </si>
  <si>
    <t>Tartalék</t>
  </si>
  <si>
    <t>Felhalmozási kiadások</t>
  </si>
  <si>
    <t>Államháztartáson belüli megelőlegezés visszafiz</t>
  </si>
  <si>
    <t>Központi, irányítószervi támogatás folyósítása</t>
  </si>
  <si>
    <t>Egyéb felhalm.célú átvett pénzeszköz</t>
  </si>
  <si>
    <t>Egyéb felhalm.célú kiadás áh-on belülre</t>
  </si>
  <si>
    <t>Beruházások összesen</t>
  </si>
  <si>
    <t>Felhalmozási célú pénzeszköz átadások</t>
  </si>
  <si>
    <t>ÁH-on belüli megelőlegezések visszafiz.</t>
  </si>
  <si>
    <t>Felhalmozási célú pénzeszköz átadások összesen</t>
  </si>
  <si>
    <t>Kimutatás Császár Község Önkormányzat vagyonáról</t>
  </si>
  <si>
    <t>Forgalomképtelen vagyon</t>
  </si>
  <si>
    <t>Helyrajzi szám</t>
  </si>
  <si>
    <t>13/2</t>
  </si>
  <si>
    <t>138</t>
  </si>
  <si>
    <t>190</t>
  </si>
  <si>
    <t>229/1</t>
  </si>
  <si>
    <t>310</t>
  </si>
  <si>
    <t>313</t>
  </si>
  <si>
    <t>336</t>
  </si>
  <si>
    <t>372</t>
  </si>
  <si>
    <t>373</t>
  </si>
  <si>
    <t>382</t>
  </si>
  <si>
    <t>387</t>
  </si>
  <si>
    <t>389</t>
  </si>
  <si>
    <t>438</t>
  </si>
  <si>
    <t>440</t>
  </si>
  <si>
    <t>533</t>
  </si>
  <si>
    <t>553/1</t>
  </si>
  <si>
    <t>553/3</t>
  </si>
  <si>
    <t>553/4</t>
  </si>
  <si>
    <t>554</t>
  </si>
  <si>
    <t>568</t>
  </si>
  <si>
    <t>588</t>
  </si>
  <si>
    <t>593</t>
  </si>
  <si>
    <t>597</t>
  </si>
  <si>
    <t>616</t>
  </si>
  <si>
    <t>636</t>
  </si>
  <si>
    <t>663</t>
  </si>
  <si>
    <t>664</t>
  </si>
  <si>
    <t>739</t>
  </si>
  <si>
    <t>746/1</t>
  </si>
  <si>
    <t>795</t>
  </si>
  <si>
    <t>819</t>
  </si>
  <si>
    <t>881</t>
  </si>
  <si>
    <t>885</t>
  </si>
  <si>
    <t>963</t>
  </si>
  <si>
    <t>980</t>
  </si>
  <si>
    <t>2070</t>
  </si>
  <si>
    <t>2071</t>
  </si>
  <si>
    <t>2153</t>
  </si>
  <si>
    <t>2466</t>
  </si>
  <si>
    <t>2542</t>
  </si>
  <si>
    <t>054/2</t>
  </si>
  <si>
    <t>0113/3</t>
  </si>
  <si>
    <t>0113/7</t>
  </si>
  <si>
    <t>0116/3</t>
  </si>
  <si>
    <t>0137/2</t>
  </si>
  <si>
    <t>0141/6</t>
  </si>
  <si>
    <t>0387/4</t>
  </si>
  <si>
    <t>0520/1</t>
  </si>
  <si>
    <t>027</t>
  </si>
  <si>
    <t>030</t>
  </si>
  <si>
    <t>032</t>
  </si>
  <si>
    <t>0115</t>
  </si>
  <si>
    <t>0145</t>
  </si>
  <si>
    <t>0152</t>
  </si>
  <si>
    <t>0185</t>
  </si>
  <si>
    <t>0527</t>
  </si>
  <si>
    <t>közút Jókai utca</t>
  </si>
  <si>
    <t>árok</t>
  </si>
  <si>
    <t xml:space="preserve">közút </t>
  </si>
  <si>
    <t>közterület</t>
  </si>
  <si>
    <t>belterületi út</t>
  </si>
  <si>
    <t>Ravatalozó / idegen terület</t>
  </si>
  <si>
    <t>közút</t>
  </si>
  <si>
    <t>Emlékmű</t>
  </si>
  <si>
    <t>csatorna</t>
  </si>
  <si>
    <t>földút</t>
  </si>
  <si>
    <t>üzemi út</t>
  </si>
  <si>
    <t>makki temető</t>
  </si>
  <si>
    <t>közút /Karpatus/</t>
  </si>
  <si>
    <t>Bruttó érték Eft</t>
  </si>
  <si>
    <t>Korlátozottan forgalomképes</t>
  </si>
  <si>
    <t>153</t>
  </si>
  <si>
    <t>154</t>
  </si>
  <si>
    <t>155</t>
  </si>
  <si>
    <t>484</t>
  </si>
  <si>
    <t>494</t>
  </si>
  <si>
    <t>769</t>
  </si>
  <si>
    <t>032/100</t>
  </si>
  <si>
    <t>0321/2</t>
  </si>
  <si>
    <t>0324/8</t>
  </si>
  <si>
    <t>0385/3</t>
  </si>
  <si>
    <t>Csecsemővédő és Filmszínház</t>
  </si>
  <si>
    <t>orvosi rendelő</t>
  </si>
  <si>
    <t>Községháza, fogászat</t>
  </si>
  <si>
    <t>Óvoda és konyha</t>
  </si>
  <si>
    <t>Általános Iskola</t>
  </si>
  <si>
    <t>Kultúrház</t>
  </si>
  <si>
    <t>szennyvíztisztító és csatornahálózat</t>
  </si>
  <si>
    <t>sporttelep</t>
  </si>
  <si>
    <t>tűzoltószertár</t>
  </si>
  <si>
    <t>gyepterület</t>
  </si>
  <si>
    <t>Forgalomképes</t>
  </si>
  <si>
    <t>10</t>
  </si>
  <si>
    <t>229/15</t>
  </si>
  <si>
    <t>301</t>
  </si>
  <si>
    <t>302</t>
  </si>
  <si>
    <t>311</t>
  </si>
  <si>
    <t>399</t>
  </si>
  <si>
    <t>401</t>
  </si>
  <si>
    <t>402</t>
  </si>
  <si>
    <t>410</t>
  </si>
  <si>
    <t>490</t>
  </si>
  <si>
    <t>492</t>
  </si>
  <si>
    <t>525</t>
  </si>
  <si>
    <t>526</t>
  </si>
  <si>
    <t>586</t>
  </si>
  <si>
    <t>591</t>
  </si>
  <si>
    <t>662</t>
  </si>
  <si>
    <t>726</t>
  </si>
  <si>
    <t>817</t>
  </si>
  <si>
    <t>817/2</t>
  </si>
  <si>
    <t>818</t>
  </si>
  <si>
    <t>820/4</t>
  </si>
  <si>
    <t>961/2</t>
  </si>
  <si>
    <t>979/1</t>
  </si>
  <si>
    <t>2136</t>
  </si>
  <si>
    <t>2532</t>
  </si>
  <si>
    <t>2550</t>
  </si>
  <si>
    <t>2558</t>
  </si>
  <si>
    <t>2619</t>
  </si>
  <si>
    <t>026/2</t>
  </si>
  <si>
    <t>029/10</t>
  </si>
  <si>
    <t>029/13</t>
  </si>
  <si>
    <t>029/17</t>
  </si>
  <si>
    <t>029/31</t>
  </si>
  <si>
    <t>029/32</t>
  </si>
  <si>
    <t>029/38</t>
  </si>
  <si>
    <t>0324/7</t>
  </si>
  <si>
    <t>0324/9</t>
  </si>
  <si>
    <t>0341/41</t>
  </si>
  <si>
    <t>0421/12</t>
  </si>
  <si>
    <t>0425/1</t>
  </si>
  <si>
    <t>0425/3</t>
  </si>
  <si>
    <t>0425/5</t>
  </si>
  <si>
    <t>0425/6</t>
  </si>
  <si>
    <t>0428</t>
  </si>
  <si>
    <t>0430</t>
  </si>
  <si>
    <t>0439/5</t>
  </si>
  <si>
    <t>0490/5</t>
  </si>
  <si>
    <t>0524/3</t>
  </si>
  <si>
    <t>0526</t>
  </si>
  <si>
    <t>0528/1</t>
  </si>
  <si>
    <t>0533/2</t>
  </si>
  <si>
    <t>Jókai u. park</t>
  </si>
  <si>
    <t>beépített terület</t>
  </si>
  <si>
    <t>Kossuth liget</t>
  </si>
  <si>
    <t>lakóház</t>
  </si>
  <si>
    <t>beépítetlen terület</t>
  </si>
  <si>
    <t>lakás</t>
  </si>
  <si>
    <t>garázs</t>
  </si>
  <si>
    <t>polgárvédelmi raktár</t>
  </si>
  <si>
    <t>szőlő, gazdasági épület(Újszőlő)</t>
  </si>
  <si>
    <t>szőlő</t>
  </si>
  <si>
    <t>szántó, kert</t>
  </si>
  <si>
    <t>kert</t>
  </si>
  <si>
    <t>gyep, legelő</t>
  </si>
  <si>
    <t>dögtér</t>
  </si>
  <si>
    <t>szántó</t>
  </si>
  <si>
    <t>gyep</t>
  </si>
  <si>
    <t>Egresi rét (gyep)</t>
  </si>
  <si>
    <t>legelő, erdő (Egresi rét)</t>
  </si>
  <si>
    <t>gyep (Egresi rét vége)</t>
  </si>
  <si>
    <t>anyagbánya (Karpatus)</t>
  </si>
  <si>
    <t>szőlő (Kopaszhegy)</t>
  </si>
  <si>
    <t>Vásártér</t>
  </si>
  <si>
    <t>víztározó, kivett agyaggödör</t>
  </si>
  <si>
    <t>összesen</t>
  </si>
  <si>
    <t>Önkormányzati vagyon mindösszesen</t>
  </si>
  <si>
    <t>Általános forgalmi adó visszatérítése</t>
  </si>
  <si>
    <t>Részesedések értékesítése</t>
  </si>
  <si>
    <t>Finanszírozási kiadások</t>
  </si>
  <si>
    <t>Elvonások és befizetések</t>
  </si>
  <si>
    <t>Előző évi pénzmaradvány igénybe vétele</t>
  </si>
  <si>
    <t>Felhalm.célú önkormányzati támogatások</t>
  </si>
  <si>
    <t>Felhalm. Célú visszatérítendő tám.visszatérülése</t>
  </si>
  <si>
    <t>Kossuth u. járda felújítás</t>
  </si>
  <si>
    <t>Császár Község Önkormányzata</t>
  </si>
  <si>
    <t>2019. évi terv</t>
  </si>
  <si>
    <t>2018. évi terv</t>
  </si>
  <si>
    <t>Tűzoltó szertár előtti terület</t>
  </si>
  <si>
    <t>Belterületi út</t>
  </si>
  <si>
    <t>lakóház Széchenyi u.1/c</t>
  </si>
  <si>
    <t>567/2</t>
  </si>
  <si>
    <t>0387/43</t>
  </si>
  <si>
    <t>nádas. Külterület</t>
  </si>
  <si>
    <t>Az önkormányzat által irányított szervek 2017. évi költségvetési mérlege</t>
  </si>
  <si>
    <t>2017. év tény</t>
  </si>
  <si>
    <t>2020. évi terv</t>
  </si>
  <si>
    <t>2017. évi eredeti előirányzat</t>
  </si>
  <si>
    <t>Császár Község Önkormányzat 2017. évi költségvetési mérlege</t>
  </si>
  <si>
    <t>2017 évi eredeti előirányzat</t>
  </si>
  <si>
    <t>Felhalm.célú egyéb tám. Áh-on belülről</t>
  </si>
  <si>
    <t>Kamatbevételek</t>
  </si>
  <si>
    <t>Biztosító által fizetett kártérítés</t>
  </si>
  <si>
    <t>Egyéb tárgyi eszköz értékesítés</t>
  </si>
  <si>
    <t>Császár Község Önkormányzat 2017. évi működési mérlege</t>
  </si>
  <si>
    <t>Császár Község Önkormányzat 2017. évi felhalmozási mérlege</t>
  </si>
  <si>
    <t>Császár Község Önkormányzat 2017. évi felhalmozási célú bevételei</t>
  </si>
  <si>
    <t>Császár Község Önkormányzat 2017. évi felhalmozási célú kiadásai</t>
  </si>
  <si>
    <t xml:space="preserve">Felhalmozási célú  támogatások </t>
  </si>
  <si>
    <t>2017. évi eredeti ei.</t>
  </si>
  <si>
    <t>CD lejátszó (óvoda)</t>
  </si>
  <si>
    <t>Lenovo laptop (hivatal)</t>
  </si>
  <si>
    <t>Acer notebook (hivatal)</t>
  </si>
  <si>
    <t>számítástechnikai eszközök (kártyaolvasó, egér, billentyűzet, switch, merevlemez)</t>
  </si>
  <si>
    <t>Szarvasi kávéfőző (hivatal)</t>
  </si>
  <si>
    <t>szobor,gyertyatartó</t>
  </si>
  <si>
    <t>billiárdasztal</t>
  </si>
  <si>
    <t>zászló</t>
  </si>
  <si>
    <t>traktor (közfoglalkoztatás)</t>
  </si>
  <si>
    <t>pótkocsi (közfoglalkoztatás)</t>
  </si>
  <si>
    <t>dekopír fűrész (közfoglalkoztatás)</t>
  </si>
  <si>
    <t>előszoba fal (fogorvosi rendelő)</t>
  </si>
  <si>
    <t>mikrohullámú sütő (védőnő)</t>
  </si>
  <si>
    <t>karácsonyi díszkivilágítás</t>
  </si>
  <si>
    <t>műanyag szék</t>
  </si>
  <si>
    <t>búvár szivattyú</t>
  </si>
  <si>
    <t>mobilgarázs</t>
  </si>
  <si>
    <t>mosógép (sportkör)</t>
  </si>
  <si>
    <t>sátor, ponyva</t>
  </si>
  <si>
    <t>kamera szett</t>
  </si>
  <si>
    <t>iskola köz parkoló kialakítás</t>
  </si>
  <si>
    <t>ajtó (óvoda)</t>
  </si>
  <si>
    <t>Lenovo IdeaPad (óvoda)</t>
  </si>
  <si>
    <t>merevlemez (kamera)</t>
  </si>
  <si>
    <t>risztórendszer telepítés (óvoda)</t>
  </si>
  <si>
    <t>vízforraló (hivatal)</t>
  </si>
  <si>
    <t>településarculati kézikönyv</t>
  </si>
  <si>
    <t>udvari játékok (óvoda)</t>
  </si>
  <si>
    <t>kamera (iskola)</t>
  </si>
  <si>
    <t>óvoda építés pályázat</t>
  </si>
  <si>
    <t>GPS navigáció</t>
  </si>
  <si>
    <t>csatorna redszer felújítás</t>
  </si>
  <si>
    <t>Petőfi S. u. felújítás</t>
  </si>
  <si>
    <t>Bankszámlák, pénztárak egyenlege 2017. december 31-én</t>
  </si>
  <si>
    <t>Pénzkészlet változások 2017. évben</t>
  </si>
  <si>
    <t>Tárgyévi bevételek</t>
  </si>
  <si>
    <t>2017 évi eredeti ei.</t>
  </si>
  <si>
    <t>Császár Község Önkormányzat 2017. évi kiadásainak alakulása feladatonként</t>
  </si>
  <si>
    <t>- népszavazás</t>
  </si>
  <si>
    <t>Működési célú visszatérítendő tám., kölcsönök nyújtása ÁH-on kívülre</t>
  </si>
  <si>
    <t>- zöldterület kezelés</t>
  </si>
  <si>
    <t>- sport</t>
  </si>
  <si>
    <t>- állat egészségügy</t>
  </si>
  <si>
    <t>- informatikai fejlesztések, szolgáltatások</t>
  </si>
  <si>
    <t>- munkahelyi étkeztetés</t>
  </si>
  <si>
    <t>- intézményen kívüli gyermekétkeztetés</t>
  </si>
  <si>
    <t>- egyéb vendéglátás</t>
  </si>
  <si>
    <t>1. melléklet a 8/2018.(VI.05.) önkormányzati rendelethez</t>
  </si>
  <si>
    <t>2. melléklet a 8/2018.(VI.05.) önkormányzati rendelethez</t>
  </si>
  <si>
    <t>3. melléklet a 8/2018.(VI.05.) önkormányzati rendelethez</t>
  </si>
  <si>
    <t>4. melléklet a 8/2018.(VI.05.) önkormányzati rendelethez</t>
  </si>
  <si>
    <t>5.melléklet a 8/2018.(VI.05.)önkormányzati rendelethez</t>
  </si>
  <si>
    <t>6. melléklet a 8/2018.(VI.05.)önkormányzati rendelethez</t>
  </si>
  <si>
    <t>7. melléklet a 8/2018.(VI.05.) önkormányzati rendelethez</t>
  </si>
  <si>
    <t>8.melléklet a 8/2018.(VI.05.) önkormányzati rendelethez</t>
  </si>
  <si>
    <t>9.melléklet a 8/2018.(VI.05.)önkormányzati rendelethez</t>
  </si>
  <si>
    <t>10. melléklet a  8/2018.(VI.05.)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</si>
</sst>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name val="Arial CE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sz val="12"/>
      <name val="Arial CE"/>
      <charset val="238"/>
    </font>
    <font>
      <u/>
      <sz val="12"/>
      <name val="Arial CE"/>
      <charset val="238"/>
    </font>
    <font>
      <u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u/>
      <sz val="10"/>
      <name val="Arial CE"/>
      <family val="2"/>
      <charset val="238"/>
    </font>
    <font>
      <sz val="10"/>
      <name val="Arial"/>
      <family val="2"/>
    </font>
    <font>
      <u/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rgb="FFAB4F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1">
    <xf numFmtId="0" fontId="0" fillId="0" borderId="0"/>
  </cellStyleXfs>
  <cellXfs count="419">
    <xf numFmtId="0" fontId="0" fillId="0" borderId="0" xfId="0"/>
    <xf numFmtId="0" fontId="0" fillId="0" borderId="0" xfId="0" applyBorder="1"/>
    <xf numFmtId="49" fontId="0" fillId="0" borderId="0" xfId="0" applyNumberFormat="1"/>
    <xf numFmtId="0" fontId="15" fillId="0" borderId="0" xfId="0" applyFont="1"/>
    <xf numFmtId="0" fontId="0" fillId="0" borderId="21" xfId="0" applyBorder="1"/>
    <xf numFmtId="0" fontId="0" fillId="0" borderId="15" xfId="0" applyBorder="1"/>
    <xf numFmtId="0" fontId="19" fillId="0" borderId="1" xfId="0" applyFont="1" applyBorder="1"/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/>
    </xf>
    <xf numFmtId="0" fontId="0" fillId="0" borderId="9" xfId="0" applyBorder="1"/>
    <xf numFmtId="0" fontId="0" fillId="0" borderId="40" xfId="0" applyBorder="1"/>
    <xf numFmtId="0" fontId="0" fillId="0" borderId="0" xfId="0" applyAlignment="1">
      <alignment wrapText="1"/>
    </xf>
    <xf numFmtId="49" fontId="0" fillId="0" borderId="0" xfId="0" applyNumberFormat="1" applyAlignment="1"/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23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5" xfId="0" applyBorder="1" applyAlignment="1"/>
    <xf numFmtId="0" fontId="6" fillId="0" borderId="25" xfId="0" applyNumberFormat="1" applyFont="1" applyBorder="1" applyAlignment="1"/>
    <xf numFmtId="0" fontId="6" fillId="0" borderId="27" xfId="0" applyFont="1" applyBorder="1" applyAlignment="1"/>
    <xf numFmtId="0" fontId="0" fillId="0" borderId="18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/>
    <xf numFmtId="49" fontId="6" fillId="0" borderId="7" xfId="0" applyNumberFormat="1" applyFont="1" applyBorder="1" applyAlignment="1"/>
    <xf numFmtId="49" fontId="6" fillId="0" borderId="16" xfId="0" applyNumberFormat="1" applyFont="1" applyBorder="1" applyAlignment="1"/>
    <xf numFmtId="0" fontId="7" fillId="0" borderId="61" xfId="0" applyFont="1" applyBorder="1" applyAlignment="1">
      <alignment horizontal="center"/>
    </xf>
    <xf numFmtId="3" fontId="0" fillId="0" borderId="21" xfId="0" applyNumberFormat="1" applyBorder="1" applyAlignment="1">
      <alignment vertical="center"/>
    </xf>
    <xf numFmtId="3" fontId="27" fillId="0" borderId="48" xfId="0" applyNumberFormat="1" applyFont="1" applyBorder="1" applyAlignment="1">
      <alignment vertical="center"/>
    </xf>
    <xf numFmtId="3" fontId="0" fillId="0" borderId="41" xfId="0" applyNumberFormat="1" applyBorder="1" applyAlignment="1">
      <alignment vertical="center"/>
    </xf>
    <xf numFmtId="3" fontId="27" fillId="0" borderId="62" xfId="0" applyNumberFormat="1" applyFont="1" applyBorder="1" applyAlignment="1">
      <alignment vertical="center"/>
    </xf>
    <xf numFmtId="3" fontId="7" fillId="0" borderId="1" xfId="0" applyNumberFormat="1" applyFont="1" applyBorder="1"/>
    <xf numFmtId="49" fontId="7" fillId="0" borderId="60" xfId="0" applyNumberFormat="1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49" fontId="0" fillId="0" borderId="43" xfId="0" applyNumberFormat="1" applyBorder="1" applyAlignment="1">
      <alignment horizontal="right"/>
    </xf>
    <xf numFmtId="0" fontId="2" fillId="0" borderId="21" xfId="0" applyFont="1" applyBorder="1"/>
    <xf numFmtId="0" fontId="2" fillId="0" borderId="9" xfId="0" applyFont="1" applyBorder="1"/>
    <xf numFmtId="49" fontId="0" fillId="0" borderId="0" xfId="0" applyNumberFormat="1" applyBorder="1"/>
    <xf numFmtId="49" fontId="0" fillId="0" borderId="47" xfId="0" applyNumberFormat="1" applyBorder="1"/>
    <xf numFmtId="3" fontId="0" fillId="0" borderId="70" xfId="0" applyNumberFormat="1" applyBorder="1" applyAlignment="1">
      <alignment vertical="center"/>
    </xf>
    <xf numFmtId="3" fontId="0" fillId="0" borderId="72" xfId="0" applyNumberFormat="1" applyBorder="1" applyAlignment="1">
      <alignment vertical="center"/>
    </xf>
    <xf numFmtId="3" fontId="0" fillId="0" borderId="61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73" xfId="0" applyNumberFormat="1" applyBorder="1" applyAlignment="1">
      <alignment vertical="center"/>
    </xf>
    <xf numFmtId="3" fontId="0" fillId="0" borderId="74" xfId="0" applyNumberFormat="1" applyBorder="1" applyAlignment="1">
      <alignment vertical="center"/>
    </xf>
    <xf numFmtId="3" fontId="0" fillId="0" borderId="45" xfId="0" applyNumberFormat="1" applyFill="1" applyBorder="1" applyAlignment="1">
      <alignment vertical="center"/>
    </xf>
    <xf numFmtId="3" fontId="0" fillId="0" borderId="0" xfId="0" applyNumberFormat="1"/>
    <xf numFmtId="3" fontId="14" fillId="0" borderId="0" xfId="0" applyNumberFormat="1" applyFont="1"/>
    <xf numFmtId="3" fontId="7" fillId="0" borderId="0" xfId="0" applyNumberFormat="1" applyFont="1" applyBorder="1"/>
    <xf numFmtId="3" fontId="0" fillId="0" borderId="0" xfId="0" applyNumberFormat="1" applyBorder="1"/>
    <xf numFmtId="3" fontId="0" fillId="0" borderId="0" xfId="0" applyNumberFormat="1" applyFont="1" applyBorder="1"/>
    <xf numFmtId="3" fontId="7" fillId="0" borderId="0" xfId="0" applyNumberFormat="1" applyFont="1" applyAlignment="1">
      <alignment horizontal="right"/>
    </xf>
    <xf numFmtId="3" fontId="12" fillId="0" borderId="0" xfId="0" applyNumberFormat="1" applyFont="1" applyBorder="1"/>
    <xf numFmtId="3" fontId="10" fillId="0" borderId="18" xfId="0" applyNumberFormat="1" applyFont="1" applyBorder="1"/>
    <xf numFmtId="3" fontId="0" fillId="0" borderId="38" xfId="0" applyNumberFormat="1" applyBorder="1"/>
    <xf numFmtId="3" fontId="0" fillId="0" borderId="18" xfId="0" applyNumberFormat="1" applyBorder="1"/>
    <xf numFmtId="3" fontId="0" fillId="0" borderId="7" xfId="0" applyNumberFormat="1" applyBorder="1"/>
    <xf numFmtId="3" fontId="0" fillId="0" borderId="26" xfId="0" applyNumberFormat="1" applyBorder="1"/>
    <xf numFmtId="3" fontId="7" fillId="0" borderId="7" xfId="0" applyNumberFormat="1" applyFont="1" applyBorder="1"/>
    <xf numFmtId="3" fontId="7" fillId="0" borderId="26" xfId="0" applyNumberFormat="1" applyFont="1" applyBorder="1"/>
    <xf numFmtId="3" fontId="4" fillId="0" borderId="7" xfId="0" applyNumberFormat="1" applyFont="1" applyBorder="1"/>
    <xf numFmtId="3" fontId="9" fillId="0" borderId="7" xfId="0" applyNumberFormat="1" applyFont="1" applyBorder="1"/>
    <xf numFmtId="3" fontId="0" fillId="0" borderId="26" xfId="0" applyNumberFormat="1" applyFont="1" applyBorder="1"/>
    <xf numFmtId="3" fontId="0" fillId="0" borderId="7" xfId="0" applyNumberFormat="1" applyFont="1" applyBorder="1"/>
    <xf numFmtId="3" fontId="6" fillId="0" borderId="7" xfId="0" applyNumberFormat="1" applyFont="1" applyBorder="1"/>
    <xf numFmtId="3" fontId="6" fillId="0" borderId="26" xfId="0" applyNumberFormat="1" applyFont="1" applyBorder="1"/>
    <xf numFmtId="3" fontId="8" fillId="0" borderId="7" xfId="0" applyNumberFormat="1" applyFont="1" applyBorder="1"/>
    <xf numFmtId="3" fontId="6" fillId="0" borderId="36" xfId="0" applyNumberFormat="1" applyFont="1" applyBorder="1"/>
    <xf numFmtId="3" fontId="4" fillId="0" borderId="10" xfId="0" applyNumberFormat="1" applyFont="1" applyBorder="1"/>
    <xf numFmtId="3" fontId="7" fillId="0" borderId="10" xfId="0" applyNumberFormat="1" applyFont="1" applyBorder="1"/>
    <xf numFmtId="3" fontId="10" fillId="0" borderId="10" xfId="0" applyNumberFormat="1" applyFont="1" applyBorder="1"/>
    <xf numFmtId="3" fontId="0" fillId="0" borderId="36" xfId="0" applyNumberFormat="1" applyFont="1" applyBorder="1"/>
    <xf numFmtId="3" fontId="0" fillId="0" borderId="10" xfId="0" applyNumberFormat="1" applyFont="1" applyBorder="1"/>
    <xf numFmtId="3" fontId="0" fillId="0" borderId="38" xfId="0" applyNumberFormat="1" applyFont="1" applyBorder="1"/>
    <xf numFmtId="3" fontId="7" fillId="0" borderId="38" xfId="0" applyNumberFormat="1" applyFont="1" applyBorder="1"/>
    <xf numFmtId="3" fontId="0" fillId="0" borderId="10" xfId="0" applyNumberFormat="1" applyBorder="1"/>
    <xf numFmtId="3" fontId="11" fillId="0" borderId="7" xfId="0" applyNumberFormat="1" applyFont="1" applyBorder="1"/>
    <xf numFmtId="3" fontId="3" fillId="0" borderId="7" xfId="0" applyNumberFormat="1" applyFont="1" applyBorder="1"/>
    <xf numFmtId="3" fontId="0" fillId="0" borderId="14" xfId="0" applyNumberFormat="1" applyBorder="1"/>
    <xf numFmtId="3" fontId="7" fillId="0" borderId="5" xfId="0" applyNumberFormat="1" applyFont="1" applyBorder="1"/>
    <xf numFmtId="3" fontId="0" fillId="0" borderId="36" xfId="0" applyNumberFormat="1" applyBorder="1"/>
    <xf numFmtId="3" fontId="7" fillId="0" borderId="3" xfId="0" applyNumberFormat="1" applyFont="1" applyBorder="1"/>
    <xf numFmtId="3" fontId="7" fillId="0" borderId="17" xfId="0" applyNumberFormat="1" applyFont="1" applyBorder="1"/>
    <xf numFmtId="3" fontId="7" fillId="0" borderId="16" xfId="0" applyNumberFormat="1" applyFont="1" applyBorder="1"/>
    <xf numFmtId="3" fontId="1" fillId="0" borderId="1" xfId="0" applyNumberFormat="1" applyFont="1" applyBorder="1" applyAlignment="1">
      <alignment vertical="center"/>
    </xf>
    <xf numFmtId="3" fontId="19" fillId="0" borderId="1" xfId="0" applyNumberFormat="1" applyFont="1" applyBorder="1"/>
    <xf numFmtId="3" fontId="0" fillId="0" borderId="5" xfId="0" applyNumberFormat="1" applyBorder="1"/>
    <xf numFmtId="3" fontId="6" fillId="0" borderId="10" xfId="0" applyNumberFormat="1" applyFont="1" applyBorder="1"/>
    <xf numFmtId="3" fontId="5" fillId="0" borderId="7" xfId="0" applyNumberFormat="1" applyFont="1" applyBorder="1"/>
    <xf numFmtId="3" fontId="5" fillId="0" borderId="26" xfId="0" applyNumberFormat="1" applyFont="1" applyBorder="1"/>
    <xf numFmtId="3" fontId="8" fillId="0" borderId="3" xfId="0" applyNumberFormat="1" applyFont="1" applyBorder="1" applyAlignment="1">
      <alignment vertical="top" wrapText="1"/>
    </xf>
    <xf numFmtId="3" fontId="12" fillId="0" borderId="3" xfId="0" applyNumberFormat="1" applyFont="1" applyBorder="1"/>
    <xf numFmtId="3" fontId="6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3" fontId="7" fillId="0" borderId="14" xfId="0" applyNumberFormat="1" applyFont="1" applyBorder="1"/>
    <xf numFmtId="3" fontId="0" fillId="0" borderId="0" xfId="0" applyNumberFormat="1" applyFont="1"/>
    <xf numFmtId="3" fontId="0" fillId="0" borderId="0" xfId="0" applyNumberFormat="1" applyAlignment="1">
      <alignment vertical="center"/>
    </xf>
    <xf numFmtId="3" fontId="0" fillId="0" borderId="21" xfId="0" applyNumberFormat="1" applyBorder="1"/>
    <xf numFmtId="3" fontId="3" fillId="0" borderId="0" xfId="0" applyNumberFormat="1" applyFont="1"/>
    <xf numFmtId="3" fontId="7" fillId="0" borderId="0" xfId="0" applyNumberFormat="1" applyFont="1"/>
    <xf numFmtId="3" fontId="10" fillId="0" borderId="18" xfId="0" applyNumberFormat="1" applyFont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0" fillId="0" borderId="7" xfId="0" applyNumberForma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3" fontId="6" fillId="0" borderId="25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7" xfId="0" applyNumberFormat="1" applyFont="1" applyBorder="1" applyAlignment="1">
      <alignment vertical="center"/>
    </xf>
    <xf numFmtId="3" fontId="0" fillId="0" borderId="17" xfId="0" applyNumberFormat="1" applyFont="1" applyBorder="1" applyAlignment="1">
      <alignment vertical="center"/>
    </xf>
    <xf numFmtId="3" fontId="0" fillId="0" borderId="20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3" fontId="2" fillId="0" borderId="29" xfId="0" applyNumberFormat="1" applyFont="1" applyBorder="1" applyAlignment="1">
      <alignment vertical="center"/>
    </xf>
    <xf numFmtId="3" fontId="2" fillId="0" borderId="48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8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3" fontId="16" fillId="0" borderId="0" xfId="0" applyNumberFormat="1" applyFon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3" fontId="23" fillId="0" borderId="5" xfId="0" applyNumberFormat="1" applyFont="1" applyBorder="1"/>
    <xf numFmtId="3" fontId="3" fillId="0" borderId="1" xfId="0" applyNumberFormat="1" applyFont="1" applyBorder="1"/>
    <xf numFmtId="3" fontId="3" fillId="0" borderId="2" xfId="0" applyNumberFormat="1" applyFont="1" applyBorder="1"/>
    <xf numFmtId="3" fontId="21" fillId="0" borderId="5" xfId="0" applyNumberFormat="1" applyFont="1" applyBorder="1"/>
    <xf numFmtId="3" fontId="0" fillId="0" borderId="6" xfId="0" applyNumberFormat="1" applyBorder="1"/>
    <xf numFmtId="3" fontId="0" fillId="0" borderId="8" xfId="0" applyNumberFormat="1" applyBorder="1"/>
    <xf numFmtId="3" fontId="10" fillId="0" borderId="7" xfId="0" applyNumberFormat="1" applyFont="1" applyBorder="1"/>
    <xf numFmtId="3" fontId="0" fillId="0" borderId="11" xfId="0" applyNumberFormat="1" applyBorder="1"/>
    <xf numFmtId="3" fontId="5" fillId="0" borderId="10" xfId="0" applyNumberFormat="1" applyFont="1" applyBorder="1"/>
    <xf numFmtId="3" fontId="5" fillId="0" borderId="11" xfId="0" applyNumberFormat="1" applyFont="1" applyBorder="1"/>
    <xf numFmtId="3" fontId="22" fillId="0" borderId="7" xfId="0" applyNumberFormat="1" applyFont="1" applyBorder="1"/>
    <xf numFmtId="3" fontId="5" fillId="0" borderId="8" xfId="0" applyNumberFormat="1" applyFont="1" applyBorder="1"/>
    <xf numFmtId="3" fontId="20" fillId="0" borderId="7" xfId="0" applyNumberFormat="1" applyFont="1" applyBorder="1"/>
    <xf numFmtId="3" fontId="20" fillId="0" borderId="0" xfId="0" applyNumberFormat="1" applyFont="1"/>
    <xf numFmtId="3" fontId="4" fillId="0" borderId="1" xfId="0" applyNumberFormat="1" applyFont="1" applyBorder="1"/>
    <xf numFmtId="3" fontId="7" fillId="2" borderId="1" xfId="0" applyNumberFormat="1" applyFont="1" applyFill="1" applyBorder="1"/>
    <xf numFmtId="3" fontId="21" fillId="0" borderId="18" xfId="0" applyNumberFormat="1" applyFont="1" applyBorder="1"/>
    <xf numFmtId="3" fontId="5" fillId="0" borderId="18" xfId="0" applyNumberFormat="1" applyFont="1" applyBorder="1"/>
    <xf numFmtId="3" fontId="0" fillId="0" borderId="23" xfId="0" applyNumberFormat="1" applyBorder="1"/>
    <xf numFmtId="3" fontId="0" fillId="0" borderId="3" xfId="0" applyNumberFormat="1" applyBorder="1"/>
    <xf numFmtId="3" fontId="0" fillId="0" borderId="25" xfId="0" applyNumberFormat="1" applyBorder="1"/>
    <xf numFmtId="3" fontId="10" fillId="0" borderId="7" xfId="0" applyNumberFormat="1" applyFont="1" applyBorder="1" applyAlignment="1">
      <alignment vertical="top" wrapText="1"/>
    </xf>
    <xf numFmtId="3" fontId="5" fillId="0" borderId="3" xfId="0" applyNumberFormat="1" applyFont="1" applyBorder="1"/>
    <xf numFmtId="3" fontId="5" fillId="0" borderId="5" xfId="0" applyNumberFormat="1" applyFont="1" applyBorder="1"/>
    <xf numFmtId="3" fontId="0" fillId="0" borderId="16" xfId="0" applyNumberFormat="1" applyBorder="1"/>
    <xf numFmtId="3" fontId="0" fillId="0" borderId="16" xfId="0" applyNumberFormat="1" applyFont="1" applyBorder="1"/>
    <xf numFmtId="3" fontId="0" fillId="0" borderId="20" xfId="0" applyNumberFormat="1" applyBorder="1"/>
    <xf numFmtId="3" fontId="0" fillId="0" borderId="1" xfId="0" applyNumberFormat="1" applyBorder="1"/>
    <xf numFmtId="3" fontId="7" fillId="0" borderId="24" xfId="0" applyNumberFormat="1" applyFont="1" applyBorder="1"/>
    <xf numFmtId="3" fontId="0" fillId="0" borderId="18" xfId="0" applyNumberFormat="1" applyFont="1" applyBorder="1"/>
    <xf numFmtId="3" fontId="0" fillId="0" borderId="71" xfId="0" applyNumberFormat="1" applyBorder="1"/>
    <xf numFmtId="3" fontId="0" fillId="0" borderId="64" xfId="0" applyNumberFormat="1" applyFont="1" applyBorder="1"/>
    <xf numFmtId="3" fontId="7" fillId="0" borderId="18" xfId="0" applyNumberFormat="1" applyFont="1" applyBorder="1"/>
    <xf numFmtId="3" fontId="0" fillId="0" borderId="8" xfId="0" applyNumberFormat="1" applyFont="1" applyBorder="1" applyAlignment="1">
      <alignment horizontal="right"/>
    </xf>
    <xf numFmtId="3" fontId="0" fillId="0" borderId="21" xfId="0" applyNumberFormat="1" applyFont="1" applyBorder="1" applyAlignment="1">
      <alignment horizontal="right"/>
    </xf>
    <xf numFmtId="3" fontId="0" fillId="0" borderId="25" xfId="0" applyNumberFormat="1" applyFont="1" applyBorder="1" applyAlignment="1">
      <alignment horizontal="right"/>
    </xf>
    <xf numFmtId="3" fontId="0" fillId="0" borderId="66" xfId="0" applyNumberFormat="1" applyFont="1" applyBorder="1"/>
    <xf numFmtId="3" fontId="0" fillId="0" borderId="40" xfId="0" applyNumberFormat="1" applyFont="1" applyBorder="1"/>
    <xf numFmtId="3" fontId="0" fillId="0" borderId="27" xfId="0" applyNumberFormat="1" applyFont="1" applyBorder="1" applyAlignment="1">
      <alignment horizontal="right"/>
    </xf>
    <xf numFmtId="3" fontId="0" fillId="0" borderId="30" xfId="0" applyNumberFormat="1" applyBorder="1"/>
    <xf numFmtId="3" fontId="21" fillId="0" borderId="7" xfId="0" applyNumberFormat="1" applyFont="1" applyBorder="1"/>
    <xf numFmtId="3" fontId="21" fillId="0" borderId="6" xfId="0" applyNumberFormat="1" applyFont="1" applyBorder="1"/>
    <xf numFmtId="3" fontId="3" fillId="0" borderId="16" xfId="0" applyNumberFormat="1" applyFont="1" applyBorder="1"/>
    <xf numFmtId="3" fontId="3" fillId="0" borderId="22" xfId="0" applyNumberFormat="1" applyFont="1" applyBorder="1"/>
    <xf numFmtId="3" fontId="3" fillId="0" borderId="53" xfId="0" applyNumberFormat="1" applyFont="1" applyBorder="1"/>
    <xf numFmtId="3" fontId="19" fillId="0" borderId="29" xfId="0" applyNumberFormat="1" applyFont="1" applyBorder="1"/>
    <xf numFmtId="3" fontId="5" fillId="0" borderId="16" xfId="0" applyNumberFormat="1" applyFont="1" applyBorder="1"/>
    <xf numFmtId="3" fontId="0" fillId="0" borderId="17" xfId="0" applyNumberFormat="1" applyFont="1" applyBorder="1"/>
    <xf numFmtId="3" fontId="3" fillId="0" borderId="17" xfId="0" applyNumberFormat="1" applyFont="1" applyBorder="1"/>
    <xf numFmtId="3" fontId="3" fillId="0" borderId="1" xfId="0" applyNumberFormat="1" applyFont="1" applyBorder="1" applyAlignment="1">
      <alignment vertical="center"/>
    </xf>
    <xf numFmtId="3" fontId="25" fillId="0" borderId="1" xfId="0" applyNumberFormat="1" applyFont="1" applyBorder="1" applyAlignment="1">
      <alignment vertical="center"/>
    </xf>
    <xf numFmtId="3" fontId="25" fillId="0" borderId="17" xfId="0" applyNumberFormat="1" applyFont="1" applyBorder="1" applyAlignment="1">
      <alignment vertical="center"/>
    </xf>
    <xf numFmtId="3" fontId="3" fillId="0" borderId="0" xfId="0" applyNumberFormat="1" applyFont="1" applyAlignment="1"/>
    <xf numFmtId="3" fontId="24" fillId="0" borderId="1" xfId="0" applyNumberFormat="1" applyFont="1" applyFill="1" applyBorder="1" applyAlignment="1">
      <alignment horizontal="left"/>
    </xf>
    <xf numFmtId="3" fontId="26" fillId="0" borderId="1" xfId="0" applyNumberFormat="1" applyFont="1" applyFill="1" applyBorder="1" applyAlignment="1">
      <alignment horizontal="center" wrapText="1"/>
    </xf>
    <xf numFmtId="3" fontId="26" fillId="0" borderId="14" xfId="0" applyNumberFormat="1" applyFont="1" applyFill="1" applyBorder="1" applyAlignment="1">
      <alignment horizontal="center" wrapText="1"/>
    </xf>
    <xf numFmtId="3" fontId="24" fillId="0" borderId="1" xfId="0" applyNumberFormat="1" applyFont="1" applyFill="1" applyBorder="1" applyAlignment="1">
      <alignment horizontal="center"/>
    </xf>
    <xf numFmtId="3" fontId="26" fillId="0" borderId="2" xfId="0" applyNumberFormat="1" applyFont="1" applyFill="1" applyBorder="1" applyAlignment="1">
      <alignment horizontal="center" wrapText="1"/>
    </xf>
    <xf numFmtId="3" fontId="7" fillId="0" borderId="1" xfId="0" applyNumberFormat="1" applyFont="1" applyBorder="1" applyAlignment="1">
      <alignment horizontal="center"/>
    </xf>
    <xf numFmtId="3" fontId="0" fillId="0" borderId="34" xfId="0" applyNumberFormat="1" applyFont="1" applyBorder="1"/>
    <xf numFmtId="3" fontId="0" fillId="0" borderId="33" xfId="0" applyNumberFormat="1" applyBorder="1"/>
    <xf numFmtId="3" fontId="0" fillId="0" borderId="37" xfId="0" applyNumberFormat="1" applyBorder="1"/>
    <xf numFmtId="3" fontId="0" fillId="0" borderId="32" xfId="0" applyNumberFormat="1" applyFont="1" applyBorder="1"/>
    <xf numFmtId="3" fontId="0" fillId="0" borderId="37" xfId="0" applyNumberFormat="1" applyFont="1" applyBorder="1"/>
    <xf numFmtId="3" fontId="7" fillId="0" borderId="19" xfId="0" applyNumberFormat="1" applyFont="1" applyBorder="1"/>
    <xf numFmtId="3" fontId="7" fillId="0" borderId="2" xfId="0" applyNumberFormat="1" applyFont="1" applyBorder="1"/>
    <xf numFmtId="3" fontId="0" fillId="0" borderId="38" xfId="0" applyNumberFormat="1" applyFill="1" applyBorder="1"/>
    <xf numFmtId="3" fontId="0" fillId="0" borderId="26" xfId="0" applyNumberFormat="1" applyFill="1" applyBorder="1"/>
    <xf numFmtId="3" fontId="0" fillId="0" borderId="36" xfId="0" applyNumberFormat="1" applyFill="1" applyBorder="1"/>
    <xf numFmtId="3" fontId="6" fillId="0" borderId="2" xfId="0" applyNumberFormat="1" applyFont="1" applyBorder="1"/>
    <xf numFmtId="3" fontId="6" fillId="0" borderId="1" xfId="0" applyNumberFormat="1" applyFont="1" applyBorder="1"/>
    <xf numFmtId="3" fontId="6" fillId="0" borderId="2" xfId="0" applyNumberFormat="1" applyFont="1" applyFill="1" applyBorder="1"/>
    <xf numFmtId="3" fontId="0" fillId="0" borderId="31" xfId="0" applyNumberFormat="1" applyBorder="1"/>
    <xf numFmtId="3" fontId="0" fillId="0" borderId="3" xfId="0" applyNumberFormat="1" applyFill="1" applyBorder="1"/>
    <xf numFmtId="3" fontId="0" fillId="0" borderId="12" xfId="0" applyNumberFormat="1" applyBorder="1"/>
    <xf numFmtId="3" fontId="0" fillId="0" borderId="10" xfId="0" applyNumberFormat="1" applyFill="1" applyBorder="1"/>
    <xf numFmtId="3" fontId="3" fillId="0" borderId="1" xfId="0" applyNumberFormat="1" applyFont="1" applyFill="1" applyBorder="1"/>
    <xf numFmtId="3" fontId="7" fillId="0" borderId="46" xfId="0" applyNumberFormat="1" applyFont="1" applyBorder="1" applyAlignment="1">
      <alignment horizontal="center"/>
    </xf>
    <xf numFmtId="3" fontId="7" fillId="0" borderId="54" xfId="0" applyNumberFormat="1" applyFont="1" applyBorder="1" applyAlignment="1">
      <alignment horizontal="center"/>
    </xf>
    <xf numFmtId="3" fontId="7" fillId="0" borderId="55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3" fontId="7" fillId="0" borderId="48" xfId="0" applyNumberFormat="1" applyFont="1" applyBorder="1" applyAlignment="1">
      <alignment horizontal="center"/>
    </xf>
    <xf numFmtId="3" fontId="7" fillId="0" borderId="28" xfId="0" applyNumberFormat="1" applyFont="1" applyBorder="1" applyAlignment="1">
      <alignment horizontal="center"/>
    </xf>
    <xf numFmtId="3" fontId="2" fillId="0" borderId="5" xfId="0" applyNumberFormat="1" applyFont="1" applyBorder="1"/>
    <xf numFmtId="3" fontId="0" fillId="0" borderId="42" xfId="0" applyNumberFormat="1" applyBorder="1"/>
    <xf numFmtId="3" fontId="0" fillId="0" borderId="39" xfId="0" applyNumberFormat="1" applyBorder="1"/>
    <xf numFmtId="3" fontId="0" fillId="0" borderId="13" xfId="0" applyNumberFormat="1" applyBorder="1"/>
    <xf numFmtId="3" fontId="0" fillId="0" borderId="43" xfId="0" applyNumberFormat="1" applyBorder="1"/>
    <xf numFmtId="3" fontId="0" fillId="0" borderId="9" xfId="0" applyNumberFormat="1" applyBorder="1"/>
    <xf numFmtId="3" fontId="0" fillId="0" borderId="47" xfId="0" applyNumberFormat="1" applyBorder="1"/>
    <xf numFmtId="3" fontId="0" fillId="0" borderId="40" xfId="0" applyNumberFormat="1" applyBorder="1"/>
    <xf numFmtId="3" fontId="0" fillId="0" borderId="15" xfId="0" applyNumberFormat="1" applyBorder="1"/>
    <xf numFmtId="3" fontId="19" fillId="0" borderId="28" xfId="0" applyNumberFormat="1" applyFont="1" applyBorder="1"/>
    <xf numFmtId="3" fontId="19" fillId="0" borderId="0" xfId="0" applyNumberFormat="1" applyFont="1"/>
    <xf numFmtId="3" fontId="1" fillId="0" borderId="1" xfId="0" applyNumberFormat="1" applyFont="1" applyBorder="1"/>
    <xf numFmtId="3" fontId="1" fillId="0" borderId="29" xfId="0" applyNumberFormat="1" applyFont="1" applyBorder="1"/>
    <xf numFmtId="3" fontId="0" fillId="0" borderId="5" xfId="0" applyNumberFormat="1" applyBorder="1" applyAlignment="1"/>
    <xf numFmtId="3" fontId="2" fillId="0" borderId="7" xfId="0" applyNumberFormat="1" applyFont="1" applyBorder="1"/>
    <xf numFmtId="3" fontId="0" fillId="0" borderId="49" xfId="0" applyNumberFormat="1" applyBorder="1"/>
    <xf numFmtId="3" fontId="0" fillId="0" borderId="50" xfId="0" applyNumberFormat="1" applyBorder="1"/>
    <xf numFmtId="3" fontId="0" fillId="0" borderId="51" xfId="0" applyNumberFormat="1" applyBorder="1"/>
    <xf numFmtId="3" fontId="3" fillId="0" borderId="0" xfId="0" applyNumberFormat="1" applyFont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56" xfId="0" applyNumberFormat="1" applyFont="1" applyFill="1" applyBorder="1" applyAlignment="1">
      <alignment horizontal="center" vertical="center" wrapText="1"/>
    </xf>
    <xf numFmtId="3" fontId="3" fillId="0" borderId="58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0" fillId="0" borderId="31" xfId="0" applyNumberFormat="1" applyFill="1" applyBorder="1" applyAlignment="1">
      <alignment horizontal="left"/>
    </xf>
    <xf numFmtId="3" fontId="7" fillId="0" borderId="19" xfId="0" applyNumberFormat="1" applyFont="1" applyFill="1" applyBorder="1" applyAlignment="1">
      <alignment horizontal="left"/>
    </xf>
    <xf numFmtId="3" fontId="7" fillId="0" borderId="53" xfId="0" applyNumberFormat="1" applyFont="1" applyFill="1" applyBorder="1" applyAlignment="1"/>
    <xf numFmtId="3" fontId="0" fillId="0" borderId="18" xfId="0" applyNumberFormat="1" applyFill="1" applyBorder="1" applyAlignment="1">
      <alignment horizontal="left"/>
    </xf>
    <xf numFmtId="3" fontId="0" fillId="0" borderId="18" xfId="0" applyNumberFormat="1" applyFont="1" applyBorder="1" applyAlignment="1"/>
    <xf numFmtId="3" fontId="0" fillId="0" borderId="64" xfId="0" applyNumberFormat="1" applyFont="1" applyBorder="1" applyAlignment="1"/>
    <xf numFmtId="3" fontId="0" fillId="0" borderId="16" xfId="0" applyNumberFormat="1" applyFill="1" applyBorder="1" applyAlignment="1">
      <alignment horizontal="left"/>
    </xf>
    <xf numFmtId="3" fontId="0" fillId="0" borderId="10" xfId="0" applyNumberFormat="1" applyFont="1" applyBorder="1" applyAlignment="1"/>
    <xf numFmtId="3" fontId="0" fillId="0" borderId="16" xfId="0" applyNumberFormat="1" applyFont="1" applyBorder="1" applyAlignment="1"/>
    <xf numFmtId="3" fontId="0" fillId="0" borderId="27" xfId="0" applyNumberFormat="1" applyFont="1" applyBorder="1" applyAlignment="1"/>
    <xf numFmtId="3" fontId="7" fillId="0" borderId="17" xfId="0" applyNumberFormat="1" applyFont="1" applyFill="1" applyBorder="1" applyAlignment="1">
      <alignment horizontal="left"/>
    </xf>
    <xf numFmtId="3" fontId="7" fillId="0" borderId="1" xfId="0" applyNumberFormat="1" applyFont="1" applyBorder="1" applyAlignment="1"/>
    <xf numFmtId="3" fontId="7" fillId="0" borderId="24" xfId="0" applyNumberFormat="1" applyFont="1" applyBorder="1" applyAlignment="1"/>
    <xf numFmtId="3" fontId="0" fillId="0" borderId="3" xfId="0" applyNumberFormat="1" applyFont="1" applyFill="1" applyBorder="1" applyAlignment="1">
      <alignment horizontal="left"/>
    </xf>
    <xf numFmtId="3" fontId="0" fillId="0" borderId="35" xfId="0" applyNumberFormat="1" applyFont="1" applyBorder="1" applyAlignment="1"/>
    <xf numFmtId="3" fontId="0" fillId="0" borderId="3" xfId="0" applyNumberFormat="1" applyFont="1" applyBorder="1" applyAlignment="1"/>
    <xf numFmtId="3" fontId="0" fillId="0" borderId="67" xfId="0" applyNumberFormat="1" applyFont="1" applyBorder="1" applyAlignment="1"/>
    <xf numFmtId="3" fontId="0" fillId="0" borderId="31" xfId="0" applyNumberFormat="1" applyFont="1" applyBorder="1" applyAlignment="1"/>
    <xf numFmtId="3" fontId="7" fillId="0" borderId="1" xfId="0" applyNumberFormat="1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left"/>
    </xf>
    <xf numFmtId="3" fontId="1" fillId="0" borderId="24" xfId="0" applyNumberFormat="1" applyFont="1" applyBorder="1" applyAlignment="1"/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left" vertical="center"/>
    </xf>
    <xf numFmtId="3" fontId="5" fillId="0" borderId="35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14" fillId="0" borderId="18" xfId="0" applyNumberFormat="1" applyFont="1" applyFill="1" applyBorder="1" applyAlignment="1">
      <alignment vertical="center"/>
    </xf>
    <xf numFmtId="3" fontId="5" fillId="0" borderId="32" xfId="0" applyNumberFormat="1" applyFont="1" applyFill="1" applyBorder="1" applyAlignment="1">
      <alignment horizontal="left" vertical="center"/>
    </xf>
    <xf numFmtId="3" fontId="5" fillId="0" borderId="57" xfId="0" applyNumberFormat="1" applyFont="1" applyFill="1" applyBorder="1" applyAlignment="1">
      <alignment vertical="center"/>
    </xf>
    <xf numFmtId="3" fontId="5" fillId="0" borderId="32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57" xfId="0" applyNumberFormat="1" applyFont="1" applyBorder="1" applyAlignment="1">
      <alignment vertical="center"/>
    </xf>
    <xf numFmtId="3" fontId="5" fillId="0" borderId="3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31" xfId="0" applyNumberFormat="1" applyFont="1" applyFill="1" applyBorder="1" applyAlignment="1">
      <alignment horizontal="left" vertical="center"/>
    </xf>
    <xf numFmtId="3" fontId="5" fillId="0" borderId="67" xfId="0" applyNumberFormat="1" applyFont="1" applyBorder="1" applyAlignment="1">
      <alignment vertical="center"/>
    </xf>
    <xf numFmtId="3" fontId="5" fillId="0" borderId="31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left" vertical="center"/>
    </xf>
    <xf numFmtId="3" fontId="9" fillId="0" borderId="24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3" fontId="3" fillId="0" borderId="63" xfId="0" applyNumberFormat="1" applyFont="1" applyFill="1" applyBorder="1" applyAlignment="1">
      <alignment horizontal="left" vertical="center"/>
    </xf>
    <xf numFmtId="3" fontId="5" fillId="0" borderId="18" xfId="0" applyNumberFormat="1" applyFont="1" applyFill="1" applyBorder="1" applyAlignment="1">
      <alignment vertical="center"/>
    </xf>
    <xf numFmtId="3" fontId="5" fillId="0" borderId="59" xfId="0" applyNumberFormat="1" applyFont="1" applyFill="1" applyBorder="1" applyAlignment="1">
      <alignment horizontal="left" vertical="center"/>
    </xf>
    <xf numFmtId="3" fontId="5" fillId="0" borderId="68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horizontal="left" vertical="center"/>
    </xf>
    <xf numFmtId="3" fontId="5" fillId="0" borderId="31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3" fontId="5" fillId="0" borderId="69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3" fontId="7" fillId="0" borderId="63" xfId="0" applyNumberFormat="1" applyFont="1" applyFill="1" applyBorder="1" applyAlignment="1">
      <alignment horizontal="left" vertical="center"/>
    </xf>
    <xf numFmtId="3" fontId="9" fillId="0" borderId="5" xfId="0" applyNumberFormat="1" applyFont="1" applyFill="1" applyBorder="1" applyAlignment="1">
      <alignment vertical="center"/>
    </xf>
    <xf numFmtId="3" fontId="0" fillId="0" borderId="6" xfId="0" applyNumberFormat="1" applyFill="1" applyBorder="1" applyAlignment="1">
      <alignment horizontal="left" vertical="center"/>
    </xf>
    <xf numFmtId="3" fontId="0" fillId="0" borderId="7" xfId="0" applyNumberFormat="1" applyFont="1" applyFill="1" applyBorder="1" applyAlignment="1">
      <alignment vertical="center"/>
    </xf>
    <xf numFmtId="3" fontId="0" fillId="0" borderId="12" xfId="0" applyNumberFormat="1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19" fillId="0" borderId="0" xfId="0" applyNumberFormat="1" applyFont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3" fontId="0" fillId="0" borderId="20" xfId="0" applyNumberFormat="1" applyBorder="1" applyAlignment="1">
      <alignment vertical="center"/>
    </xf>
    <xf numFmtId="3" fontId="7" fillId="0" borderId="24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6" fillId="0" borderId="16" xfId="0" applyNumberFormat="1" applyFont="1" applyBorder="1"/>
    <xf numFmtId="3" fontId="27" fillId="0" borderId="0" xfId="0" applyNumberFormat="1" applyFont="1" applyAlignment="1">
      <alignment horizontal="right"/>
    </xf>
    <xf numFmtId="3" fontId="27" fillId="0" borderId="29" xfId="0" applyNumberFormat="1" applyFont="1" applyBorder="1" applyAlignment="1">
      <alignment horizontal="center" vertical="center"/>
    </xf>
    <xf numFmtId="3" fontId="27" fillId="0" borderId="48" xfId="0" applyNumberFormat="1" applyFont="1" applyBorder="1" applyAlignment="1">
      <alignment horizontal="center" vertical="center"/>
    </xf>
    <xf numFmtId="3" fontId="27" fillId="0" borderId="62" xfId="0" applyNumberFormat="1" applyFont="1" applyBorder="1" applyAlignment="1">
      <alignment horizontal="center" vertical="center"/>
    </xf>
    <xf numFmtId="3" fontId="27" fillId="0" borderId="1" xfId="0" applyNumberFormat="1" applyFont="1" applyFill="1" applyBorder="1" applyAlignment="1">
      <alignment horizontal="center" vertical="center"/>
    </xf>
    <xf numFmtId="3" fontId="0" fillId="0" borderId="60" xfId="0" applyNumberFormat="1" applyBorder="1" applyAlignment="1">
      <alignment vertical="center"/>
    </xf>
    <xf numFmtId="3" fontId="0" fillId="0" borderId="43" xfId="0" applyNumberFormat="1" applyBorder="1" applyAlignment="1">
      <alignment vertical="center"/>
    </xf>
    <xf numFmtId="3" fontId="0" fillId="0" borderId="44" xfId="0" applyNumberFormat="1" applyBorder="1" applyAlignment="1">
      <alignment vertical="center"/>
    </xf>
    <xf numFmtId="3" fontId="27" fillId="0" borderId="29" xfId="0" applyNumberFormat="1" applyFont="1" applyBorder="1" applyAlignment="1">
      <alignment vertical="center"/>
    </xf>
    <xf numFmtId="3" fontId="0" fillId="0" borderId="39" xfId="0" applyNumberFormat="1" applyFont="1" applyBorder="1"/>
    <xf numFmtId="4" fontId="1" fillId="0" borderId="28" xfId="0" applyNumberFormat="1" applyFont="1" applyBorder="1"/>
    <xf numFmtId="4" fontId="0" fillId="0" borderId="9" xfId="0" applyNumberFormat="1" applyBorder="1"/>
    <xf numFmtId="4" fontId="0" fillId="0" borderId="13" xfId="0" applyNumberFormat="1" applyBorder="1"/>
    <xf numFmtId="4" fontId="6" fillId="0" borderId="15" xfId="0" applyNumberFormat="1" applyFont="1" applyBorder="1"/>
    <xf numFmtId="4" fontId="19" fillId="0" borderId="28" xfId="0" applyNumberFormat="1" applyFont="1" applyBorder="1"/>
    <xf numFmtId="4" fontId="0" fillId="0" borderId="51" xfId="0" applyNumberFormat="1" applyBorder="1"/>
    <xf numFmtId="3" fontId="6" fillId="0" borderId="44" xfId="0" applyNumberFormat="1" applyFont="1" applyBorder="1"/>
    <xf numFmtId="3" fontId="6" fillId="0" borderId="73" xfId="0" applyNumberFormat="1" applyFont="1" applyBorder="1"/>
    <xf numFmtId="4" fontId="0" fillId="0" borderId="5" xfId="0" applyNumberForma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2" fillId="0" borderId="28" xfId="0" applyNumberFormat="1" applyFont="1" applyBorder="1" applyAlignment="1">
      <alignment vertical="center"/>
    </xf>
    <xf numFmtId="4" fontId="19" fillId="0" borderId="17" xfId="0" applyNumberFormat="1" applyFont="1" applyBorder="1" applyAlignment="1">
      <alignment vertical="center"/>
    </xf>
    <xf numFmtId="3" fontId="0" fillId="0" borderId="3" xfId="0" applyNumberFormat="1" applyFont="1" applyBorder="1"/>
    <xf numFmtId="3" fontId="0" fillId="0" borderId="8" xfId="0" applyNumberFormat="1" applyFont="1" applyBorder="1"/>
    <xf numFmtId="3" fontId="0" fillId="0" borderId="25" xfId="0" applyNumberFormat="1" applyFont="1" applyBorder="1"/>
    <xf numFmtId="4" fontId="0" fillId="0" borderId="18" xfId="0" applyNumberFormat="1" applyBorder="1"/>
    <xf numFmtId="4" fontId="0" fillId="0" borderId="7" xfId="0" applyNumberFormat="1" applyBorder="1"/>
    <xf numFmtId="4" fontId="7" fillId="0" borderId="7" xfId="0" applyNumberFormat="1" applyFont="1" applyBorder="1"/>
    <xf numFmtId="4" fontId="6" fillId="0" borderId="7" xfId="0" applyNumberFormat="1" applyFont="1" applyBorder="1"/>
    <xf numFmtId="4" fontId="7" fillId="0" borderId="16" xfId="0" applyNumberFormat="1" applyFont="1" applyBorder="1"/>
    <xf numFmtId="4" fontId="19" fillId="0" borderId="1" xfId="0" applyNumberFormat="1" applyFont="1" applyBorder="1"/>
    <xf numFmtId="4" fontId="0" fillId="0" borderId="16" xfId="0" applyNumberFormat="1" applyBorder="1"/>
    <xf numFmtId="4" fontId="7" fillId="0" borderId="1" xfId="0" applyNumberFormat="1" applyFont="1" applyBorder="1"/>
    <xf numFmtId="4" fontId="0" fillId="0" borderId="0" xfId="0" applyNumberFormat="1"/>
    <xf numFmtId="4" fontId="7" fillId="0" borderId="0" xfId="0" applyNumberFormat="1" applyFont="1" applyAlignment="1">
      <alignment horizontal="right"/>
    </xf>
    <xf numFmtId="3" fontId="7" fillId="0" borderId="65" xfId="0" applyNumberFormat="1" applyFont="1" applyBorder="1"/>
    <xf numFmtId="3" fontId="0" fillId="0" borderId="3" xfId="0" applyNumberFormat="1" applyFill="1" applyBorder="1" applyAlignment="1">
      <alignment horizontal="left"/>
    </xf>
    <xf numFmtId="3" fontId="0" fillId="0" borderId="18" xfId="0" applyNumberFormat="1" applyFont="1" applyFill="1" applyBorder="1" applyAlignment="1"/>
    <xf numFmtId="3" fontId="0" fillId="0" borderId="16" xfId="0" applyNumberFormat="1" applyFont="1" applyFill="1" applyBorder="1" applyAlignment="1"/>
    <xf numFmtId="49" fontId="0" fillId="0" borderId="7" xfId="0" applyNumberFormat="1" applyBorder="1"/>
    <xf numFmtId="49" fontId="22" fillId="0" borderId="7" xfId="0" applyNumberFormat="1" applyFont="1" applyBorder="1"/>
    <xf numFmtId="49" fontId="5" fillId="0" borderId="7" xfId="0" applyNumberFormat="1" applyFont="1" applyBorder="1"/>
    <xf numFmtId="49" fontId="20" fillId="0" borderId="7" xfId="0" applyNumberFormat="1" applyFont="1" applyBorder="1"/>
    <xf numFmtId="49" fontId="20" fillId="0" borderId="0" xfId="0" applyNumberFormat="1" applyFont="1"/>
    <xf numFmtId="0" fontId="5" fillId="0" borderId="8" xfId="0" applyNumberFormat="1" applyFont="1" applyBorder="1"/>
    <xf numFmtId="0" fontId="0" fillId="0" borderId="7" xfId="0" applyNumberFormat="1" applyBorder="1"/>
    <xf numFmtId="49" fontId="0" fillId="0" borderId="10" xfId="0" applyNumberFormat="1" applyBorder="1"/>
    <xf numFmtId="3" fontId="1" fillId="0" borderId="75" xfId="0" applyNumberFormat="1" applyFont="1" applyBorder="1" applyAlignment="1">
      <alignment vertical="center"/>
    </xf>
    <xf numFmtId="0" fontId="29" fillId="0" borderId="0" xfId="0" applyFont="1"/>
    <xf numFmtId="3" fontId="1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3" fontId="19" fillId="0" borderId="0" xfId="0" applyNumberFormat="1" applyFont="1" applyAlignment="1">
      <alignment horizontal="right"/>
    </xf>
    <xf numFmtId="3" fontId="7" fillId="0" borderId="19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11" fillId="0" borderId="22" xfId="0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wrapText="1"/>
    </xf>
    <xf numFmtId="3" fontId="0" fillId="0" borderId="17" xfId="0" applyNumberFormat="1" applyBorder="1" applyAlignment="1">
      <alignment horizontal="center" wrapText="1"/>
    </xf>
    <xf numFmtId="3" fontId="7" fillId="0" borderId="19" xfId="0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0" xfId="0" applyNumberFormat="1" applyFont="1" applyAlignment="1"/>
    <xf numFmtId="3" fontId="0" fillId="0" borderId="0" xfId="0" applyNumberFormat="1" applyAlignment="1">
      <alignment horizontal="right" vertical="center"/>
    </xf>
    <xf numFmtId="3" fontId="0" fillId="0" borderId="17" xfId="0" applyNumberFormat="1" applyBorder="1" applyAlignment="1">
      <alignment wrapText="1"/>
    </xf>
    <xf numFmtId="3" fontId="7" fillId="0" borderId="0" xfId="0" applyNumberFormat="1" applyFont="1" applyAlignment="1">
      <alignment horizontal="center" wrapText="1"/>
    </xf>
    <xf numFmtId="3" fontId="7" fillId="0" borderId="0" xfId="0" applyNumberFormat="1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19" fillId="0" borderId="19" xfId="0" applyNumberFormat="1" applyFont="1" applyBorder="1" applyAlignment="1"/>
    <xf numFmtId="3" fontId="0" fillId="0" borderId="17" xfId="0" applyNumberFormat="1" applyBorder="1" applyAlignment="1"/>
    <xf numFmtId="3" fontId="19" fillId="0" borderId="52" xfId="0" applyNumberFormat="1" applyFont="1" applyBorder="1" applyAlignment="1">
      <alignment horizontal="center" vertical="center"/>
    </xf>
    <xf numFmtId="3" fontId="0" fillId="0" borderId="52" xfId="0" applyNumberFormat="1" applyBorder="1" applyAlignment="1">
      <alignment horizontal="center" vertical="center"/>
    </xf>
    <xf numFmtId="3" fontId="0" fillId="0" borderId="53" xfId="0" applyNumberForma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3" fontId="19" fillId="0" borderId="14" xfId="0" applyNumberFormat="1" applyFon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49" fontId="0" fillId="0" borderId="0" xfId="0" applyNumberFormat="1" applyAlignment="1">
      <alignment horizontal="right"/>
    </xf>
    <xf numFmtId="49" fontId="19" fillId="0" borderId="29" xfId="0" applyNumberFormat="1" applyFont="1" applyBorder="1" applyAlignment="1"/>
    <xf numFmtId="0" fontId="19" fillId="0" borderId="28" xfId="0" applyFont="1" applyBorder="1" applyAlignment="1"/>
    <xf numFmtId="49" fontId="19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0" fontId="2" fillId="0" borderId="0" xfId="0" applyFont="1" applyAlignment="1"/>
    <xf numFmtId="49" fontId="2" fillId="0" borderId="8" xfId="0" applyNumberFormat="1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49" fontId="2" fillId="0" borderId="8" xfId="0" applyNumberFormat="1" applyFont="1" applyBorder="1" applyAlignment="1">
      <alignment horizontal="left" wrapText="1"/>
    </xf>
    <xf numFmtId="0" fontId="0" fillId="0" borderId="26" xfId="0" applyBorder="1" applyAlignment="1">
      <alignment horizontal="left"/>
    </xf>
    <xf numFmtId="0" fontId="0" fillId="0" borderId="25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3:X53"/>
  <sheetViews>
    <sheetView workbookViewId="0">
      <selection activeCell="C3" sqref="C3"/>
    </sheetView>
  </sheetViews>
  <sheetFormatPr defaultRowHeight="12.75" x14ac:dyDescent="0.2"/>
  <cols>
    <col min="1" max="1" width="45.7109375" style="47" customWidth="1"/>
    <col min="2" max="2" width="17.5703125" style="47" customWidth="1"/>
    <col min="3" max="3" width="17.85546875" style="47" customWidth="1"/>
    <col min="4" max="4" width="18.42578125" style="47" customWidth="1"/>
    <col min="5" max="5" width="13.42578125" style="342" customWidth="1"/>
    <col min="6" max="16384" width="9.140625" style="47"/>
  </cols>
  <sheetData>
    <row r="3" spans="1:6" x14ac:dyDescent="0.2">
      <c r="B3" s="48"/>
      <c r="C3" s="47" t="s">
        <v>426</v>
      </c>
    </row>
    <row r="5" spans="1:6" ht="18" x14ac:dyDescent="0.2">
      <c r="A5" s="358" t="s">
        <v>367</v>
      </c>
      <c r="B5" s="359"/>
      <c r="C5" s="359"/>
      <c r="D5" s="359"/>
      <c r="E5" s="359"/>
    </row>
    <row r="6" spans="1:6" ht="12" customHeight="1" x14ac:dyDescent="0.2"/>
    <row r="7" spans="1:6" x14ac:dyDescent="0.2">
      <c r="A7" s="49" t="s">
        <v>26</v>
      </c>
      <c r="B7" s="50"/>
      <c r="C7" s="51"/>
      <c r="D7" s="49"/>
      <c r="E7" s="343" t="s">
        <v>134</v>
      </c>
    </row>
    <row r="8" spans="1:6" ht="13.5" thickBot="1" x14ac:dyDescent="0.25">
      <c r="A8" s="53"/>
      <c r="B8" s="53"/>
      <c r="C8" s="53"/>
      <c r="D8" s="53"/>
    </row>
    <row r="9" spans="1:6" x14ac:dyDescent="0.2">
      <c r="A9" s="364" t="s">
        <v>25</v>
      </c>
      <c r="B9" s="360" t="s">
        <v>368</v>
      </c>
      <c r="C9" s="362" t="s">
        <v>53</v>
      </c>
      <c r="D9" s="366" t="s">
        <v>41</v>
      </c>
      <c r="E9" s="367" t="s">
        <v>42</v>
      </c>
      <c r="F9" s="50"/>
    </row>
    <row r="10" spans="1:6" ht="13.5" thickBot="1" x14ac:dyDescent="0.25">
      <c r="A10" s="365"/>
      <c r="B10" s="361"/>
      <c r="C10" s="363"/>
      <c r="D10" s="365"/>
      <c r="E10" s="368"/>
    </row>
    <row r="11" spans="1:6" ht="15" customHeight="1" x14ac:dyDescent="0.2">
      <c r="A11" s="54" t="s">
        <v>24</v>
      </c>
      <c r="B11" s="55">
        <v>139303618</v>
      </c>
      <c r="C11" s="56">
        <v>143863614</v>
      </c>
      <c r="D11" s="55">
        <v>143863614</v>
      </c>
      <c r="E11" s="334">
        <f t="shared" ref="E11:E16" si="0">D11/C11*100</f>
        <v>100</v>
      </c>
    </row>
    <row r="12" spans="1:6" ht="15" customHeight="1" x14ac:dyDescent="0.2">
      <c r="A12" s="57" t="s">
        <v>23</v>
      </c>
      <c r="B12" s="58">
        <v>44723960</v>
      </c>
      <c r="C12" s="57">
        <v>28978249</v>
      </c>
      <c r="D12" s="58">
        <v>28978249</v>
      </c>
      <c r="E12" s="335">
        <f t="shared" si="0"/>
        <v>100</v>
      </c>
    </row>
    <row r="13" spans="1:6" ht="15" customHeight="1" x14ac:dyDescent="0.2">
      <c r="A13" s="59" t="s">
        <v>22</v>
      </c>
      <c r="B13" s="60">
        <f>SUM(B11:B12)</f>
        <v>184027578</v>
      </c>
      <c r="C13" s="59">
        <f>SUM(C11:C12)</f>
        <v>172841863</v>
      </c>
      <c r="D13" s="60">
        <f>SUM(D11:D12)</f>
        <v>172841863</v>
      </c>
      <c r="E13" s="336">
        <f t="shared" si="0"/>
        <v>100</v>
      </c>
    </row>
    <row r="14" spans="1:6" ht="15" customHeight="1" x14ac:dyDescent="0.2">
      <c r="A14" s="57" t="s">
        <v>21</v>
      </c>
      <c r="B14" s="58">
        <v>0</v>
      </c>
      <c r="C14" s="57">
        <v>1600000</v>
      </c>
      <c r="D14" s="58">
        <v>1600000</v>
      </c>
      <c r="E14" s="335">
        <f t="shared" si="0"/>
        <v>100</v>
      </c>
    </row>
    <row r="15" spans="1:6" ht="15" customHeight="1" x14ac:dyDescent="0.2">
      <c r="A15" s="57" t="s">
        <v>369</v>
      </c>
      <c r="B15" s="58">
        <v>0</v>
      </c>
      <c r="C15" s="57">
        <v>99922500</v>
      </c>
      <c r="D15" s="58">
        <v>99922500</v>
      </c>
      <c r="E15" s="335">
        <f t="shared" si="0"/>
        <v>100</v>
      </c>
    </row>
    <row r="16" spans="1:6" ht="15" customHeight="1" x14ac:dyDescent="0.2">
      <c r="A16" s="61" t="s">
        <v>20</v>
      </c>
      <c r="B16" s="62">
        <f>B14+B15</f>
        <v>0</v>
      </c>
      <c r="C16" s="62">
        <f t="shared" ref="C16:D16" si="1">C14+C15</f>
        <v>101522500</v>
      </c>
      <c r="D16" s="62">
        <f t="shared" si="1"/>
        <v>101522500</v>
      </c>
      <c r="E16" s="336">
        <f t="shared" si="0"/>
        <v>100</v>
      </c>
    </row>
    <row r="17" spans="1:5" ht="15" customHeight="1" x14ac:dyDescent="0.2">
      <c r="A17" s="59" t="s">
        <v>19</v>
      </c>
      <c r="B17" s="60">
        <v>0</v>
      </c>
      <c r="C17" s="59">
        <v>0</v>
      </c>
      <c r="D17" s="60">
        <v>0</v>
      </c>
      <c r="E17" s="336">
        <v>0</v>
      </c>
    </row>
    <row r="18" spans="1:5" ht="15" customHeight="1" x14ac:dyDescent="0.2">
      <c r="A18" s="57" t="s">
        <v>18</v>
      </c>
      <c r="B18" s="63">
        <v>0</v>
      </c>
      <c r="C18" s="64">
        <v>0</v>
      </c>
      <c r="D18" s="55">
        <v>0</v>
      </c>
      <c r="E18" s="335">
        <v>0</v>
      </c>
    </row>
    <row r="19" spans="1:5" ht="15" customHeight="1" x14ac:dyDescent="0.2">
      <c r="A19" s="65" t="s">
        <v>17</v>
      </c>
      <c r="B19" s="66">
        <v>4150000</v>
      </c>
      <c r="C19" s="65">
        <v>4434517</v>
      </c>
      <c r="D19" s="66">
        <v>3980395</v>
      </c>
      <c r="E19" s="337">
        <f>D19/C19*100</f>
        <v>89.759380784874651</v>
      </c>
    </row>
    <row r="20" spans="1:5" ht="15" customHeight="1" x14ac:dyDescent="0.2">
      <c r="A20" s="57" t="s">
        <v>16</v>
      </c>
      <c r="B20" s="58">
        <v>4150000</v>
      </c>
      <c r="C20" s="57">
        <v>4434517</v>
      </c>
      <c r="D20" s="58">
        <v>3980395</v>
      </c>
      <c r="E20" s="337">
        <f t="shared" ref="E20:E23" si="2">D20/C20*100</f>
        <v>89.759380784874651</v>
      </c>
    </row>
    <row r="21" spans="1:5" ht="15" customHeight="1" x14ac:dyDescent="0.2">
      <c r="A21" s="57" t="s">
        <v>15</v>
      </c>
      <c r="B21" s="58">
        <v>22000000</v>
      </c>
      <c r="C21" s="57">
        <v>40948147</v>
      </c>
      <c r="D21" s="58">
        <v>27221627</v>
      </c>
      <c r="E21" s="337">
        <f t="shared" si="2"/>
        <v>66.478287772093807</v>
      </c>
    </row>
    <row r="22" spans="1:5" ht="15" customHeight="1" x14ac:dyDescent="0.2">
      <c r="A22" s="57" t="s">
        <v>14</v>
      </c>
      <c r="B22" s="58">
        <v>22000000</v>
      </c>
      <c r="C22" s="57">
        <v>40948147</v>
      </c>
      <c r="D22" s="58">
        <v>27221627</v>
      </c>
      <c r="E22" s="337">
        <f t="shared" si="2"/>
        <v>66.478287772093807</v>
      </c>
    </row>
    <row r="23" spans="1:5" ht="15" customHeight="1" x14ac:dyDescent="0.2">
      <c r="A23" s="57" t="s">
        <v>13</v>
      </c>
      <c r="B23" s="58">
        <v>4000000</v>
      </c>
      <c r="C23" s="57">
        <v>4945447</v>
      </c>
      <c r="D23" s="58">
        <v>4560764</v>
      </c>
      <c r="E23" s="337">
        <f t="shared" si="2"/>
        <v>92.221471587907018</v>
      </c>
    </row>
    <row r="24" spans="1:5" ht="15" customHeight="1" x14ac:dyDescent="0.2">
      <c r="A24" s="57" t="s">
        <v>43</v>
      </c>
      <c r="B24" s="58">
        <v>0</v>
      </c>
      <c r="C24" s="57">
        <v>0</v>
      </c>
      <c r="D24" s="58">
        <v>0</v>
      </c>
      <c r="E24" s="335">
        <v>0</v>
      </c>
    </row>
    <row r="25" spans="1:5" ht="15" customHeight="1" x14ac:dyDescent="0.2">
      <c r="A25" s="65" t="s">
        <v>12</v>
      </c>
      <c r="B25" s="65">
        <f>B21+B23</f>
        <v>26000000</v>
      </c>
      <c r="C25" s="65">
        <f t="shared" ref="C25:D25" si="3">C21+C23</f>
        <v>45893594</v>
      </c>
      <c r="D25" s="65">
        <f t="shared" si="3"/>
        <v>31782391</v>
      </c>
      <c r="E25" s="337">
        <f t="shared" ref="E25:E53" si="4">D25/C25*100</f>
        <v>69.252347070486564</v>
      </c>
    </row>
    <row r="26" spans="1:5" ht="15" customHeight="1" x14ac:dyDescent="0.2">
      <c r="A26" s="67" t="s">
        <v>11</v>
      </c>
      <c r="B26" s="66">
        <v>100000</v>
      </c>
      <c r="C26" s="65">
        <v>770277</v>
      </c>
      <c r="D26" s="68">
        <v>429260</v>
      </c>
      <c r="E26" s="337">
        <f t="shared" si="4"/>
        <v>55.728004341295403</v>
      </c>
    </row>
    <row r="27" spans="1:5" ht="15" customHeight="1" x14ac:dyDescent="0.2">
      <c r="A27" s="69" t="s">
        <v>10</v>
      </c>
      <c r="B27" s="59">
        <f>B19+B25+B26</f>
        <v>30250000</v>
      </c>
      <c r="C27" s="59">
        <f t="shared" ref="C27:D27" si="5">C19+C25+C26</f>
        <v>51098388</v>
      </c>
      <c r="D27" s="59">
        <f t="shared" si="5"/>
        <v>36192046</v>
      </c>
      <c r="E27" s="336">
        <f t="shared" si="4"/>
        <v>70.828156066293118</v>
      </c>
    </row>
    <row r="28" spans="1:5" ht="15" customHeight="1" x14ac:dyDescent="0.2">
      <c r="A28" s="71" t="s">
        <v>44</v>
      </c>
      <c r="B28" s="51">
        <v>0</v>
      </c>
      <c r="C28" s="331">
        <v>12000</v>
      </c>
      <c r="D28" s="74">
        <v>12000</v>
      </c>
      <c r="E28" s="335">
        <f t="shared" si="4"/>
        <v>100</v>
      </c>
    </row>
    <row r="29" spans="1:5" ht="15" customHeight="1" x14ac:dyDescent="0.2">
      <c r="A29" s="71" t="s">
        <v>94</v>
      </c>
      <c r="B29" s="72">
        <v>2522000</v>
      </c>
      <c r="C29" s="73">
        <v>6677928</v>
      </c>
      <c r="D29" s="74">
        <v>4370027</v>
      </c>
      <c r="E29" s="335">
        <f t="shared" si="4"/>
        <v>65.439863981762002</v>
      </c>
    </row>
    <row r="30" spans="1:5" ht="15" customHeight="1" x14ac:dyDescent="0.2">
      <c r="A30" s="71" t="s">
        <v>45</v>
      </c>
      <c r="B30" s="72">
        <v>0</v>
      </c>
      <c r="C30" s="73">
        <v>858553</v>
      </c>
      <c r="D30" s="74">
        <v>621357</v>
      </c>
      <c r="E30" s="335">
        <f t="shared" si="4"/>
        <v>72.372585035519066</v>
      </c>
    </row>
    <row r="31" spans="1:5" ht="15" customHeight="1" x14ac:dyDescent="0.2">
      <c r="A31" s="71" t="s">
        <v>46</v>
      </c>
      <c r="B31" s="72">
        <v>2365350</v>
      </c>
      <c r="C31" s="73">
        <v>2365350</v>
      </c>
      <c r="D31" s="74">
        <v>2365350</v>
      </c>
      <c r="E31" s="335">
        <f t="shared" si="4"/>
        <v>100</v>
      </c>
    </row>
    <row r="32" spans="1:5" ht="15" customHeight="1" x14ac:dyDescent="0.2">
      <c r="A32" s="71" t="s">
        <v>47</v>
      </c>
      <c r="B32" s="72">
        <v>5337937</v>
      </c>
      <c r="C32" s="73">
        <v>4976487</v>
      </c>
      <c r="D32" s="74">
        <v>4614293</v>
      </c>
      <c r="E32" s="335">
        <f t="shared" si="4"/>
        <v>92.721893978623882</v>
      </c>
    </row>
    <row r="33" spans="1:24" ht="15" customHeight="1" x14ac:dyDescent="0.2">
      <c r="A33" s="71" t="s">
        <v>48</v>
      </c>
      <c r="B33" s="72">
        <v>2629608</v>
      </c>
      <c r="C33" s="73">
        <v>3270392</v>
      </c>
      <c r="D33" s="74">
        <v>2683301</v>
      </c>
      <c r="E33" s="335">
        <f t="shared" si="4"/>
        <v>82.048298797208403</v>
      </c>
    </row>
    <row r="34" spans="1:24" ht="15" customHeight="1" x14ac:dyDescent="0.2">
      <c r="A34" s="71" t="s">
        <v>346</v>
      </c>
      <c r="B34" s="72">
        <v>0</v>
      </c>
      <c r="C34" s="73">
        <v>0</v>
      </c>
      <c r="D34" s="74">
        <v>0</v>
      </c>
      <c r="E34" s="335">
        <v>0</v>
      </c>
    </row>
    <row r="35" spans="1:24" ht="15" customHeight="1" x14ac:dyDescent="0.2">
      <c r="A35" s="71" t="s">
        <v>370</v>
      </c>
      <c r="B35" s="72">
        <v>250000</v>
      </c>
      <c r="C35" s="73">
        <v>102935</v>
      </c>
      <c r="D35" s="74">
        <v>102935</v>
      </c>
      <c r="E35" s="335">
        <f t="shared" si="4"/>
        <v>100</v>
      </c>
    </row>
    <row r="36" spans="1:24" ht="15" customHeight="1" x14ac:dyDescent="0.2">
      <c r="A36" s="71" t="s">
        <v>371</v>
      </c>
      <c r="B36" s="72">
        <v>0</v>
      </c>
      <c r="C36" s="73">
        <v>224000</v>
      </c>
      <c r="D36" s="74">
        <v>224000</v>
      </c>
      <c r="E36" s="335">
        <f t="shared" si="4"/>
        <v>100</v>
      </c>
    </row>
    <row r="37" spans="1:24" ht="15" customHeight="1" x14ac:dyDescent="0.2">
      <c r="A37" s="71" t="s">
        <v>49</v>
      </c>
      <c r="B37" s="72">
        <v>0</v>
      </c>
      <c r="C37" s="73">
        <v>1553229</v>
      </c>
      <c r="D37" s="74">
        <v>1518229</v>
      </c>
      <c r="E37" s="335">
        <f t="shared" si="4"/>
        <v>97.746629762900383</v>
      </c>
    </row>
    <row r="38" spans="1:24" ht="15" customHeight="1" x14ac:dyDescent="0.2">
      <c r="A38" s="70" t="s">
        <v>9</v>
      </c>
      <c r="B38" s="70">
        <f>SUM(B28:B37)</f>
        <v>13104895</v>
      </c>
      <c r="C38" s="59">
        <f t="shared" ref="C38:D38" si="6">SUM(C28:C37)</f>
        <v>20040874</v>
      </c>
      <c r="D38" s="59">
        <f t="shared" si="6"/>
        <v>16511492</v>
      </c>
      <c r="E38" s="336">
        <f t="shared" si="4"/>
        <v>82.389081434272782</v>
      </c>
    </row>
    <row r="39" spans="1:24" ht="15" customHeight="1" x14ac:dyDescent="0.2">
      <c r="A39" s="76" t="s">
        <v>50</v>
      </c>
      <c r="B39" s="332">
        <v>5500000</v>
      </c>
      <c r="C39" s="64">
        <v>1002380</v>
      </c>
      <c r="D39" s="333">
        <v>1002380</v>
      </c>
      <c r="E39" s="335">
        <f t="shared" si="4"/>
        <v>100</v>
      </c>
    </row>
    <row r="40" spans="1:24" ht="15" customHeight="1" x14ac:dyDescent="0.2">
      <c r="A40" s="76" t="s">
        <v>372</v>
      </c>
      <c r="B40" s="332">
        <v>0</v>
      </c>
      <c r="C40" s="64">
        <v>20000</v>
      </c>
      <c r="D40" s="333">
        <v>20000</v>
      </c>
      <c r="E40" s="335">
        <f t="shared" si="4"/>
        <v>100</v>
      </c>
    </row>
    <row r="41" spans="1:24" ht="15" customHeight="1" thickBot="1" x14ac:dyDescent="0.25">
      <c r="A41" s="76" t="s">
        <v>347</v>
      </c>
      <c r="B41" s="72">
        <v>0</v>
      </c>
      <c r="C41" s="73">
        <v>0</v>
      </c>
      <c r="D41" s="74">
        <v>0</v>
      </c>
      <c r="E41" s="335">
        <v>0</v>
      </c>
    </row>
    <row r="42" spans="1:24" s="79" customFormat="1" ht="15" customHeight="1" thickBot="1" x14ac:dyDescent="0.25">
      <c r="A42" s="77" t="s">
        <v>8</v>
      </c>
      <c r="B42" s="78">
        <f>SUM(B39:B41)</f>
        <v>5500000</v>
      </c>
      <c r="C42" s="78">
        <f t="shared" ref="C42:D42" si="7">SUM(C39:C41)</f>
        <v>1022380</v>
      </c>
      <c r="D42" s="78">
        <f t="shared" si="7"/>
        <v>1022380</v>
      </c>
      <c r="E42" s="336">
        <f t="shared" si="4"/>
        <v>100</v>
      </c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</row>
    <row r="43" spans="1:24" ht="15" customHeight="1" x14ac:dyDescent="0.2">
      <c r="A43" s="80" t="s">
        <v>7</v>
      </c>
      <c r="B43" s="75">
        <v>0</v>
      </c>
      <c r="C43" s="80">
        <v>794199</v>
      </c>
      <c r="D43" s="60">
        <v>794199</v>
      </c>
      <c r="E43" s="336">
        <f t="shared" si="4"/>
        <v>100</v>
      </c>
    </row>
    <row r="44" spans="1:24" ht="15" customHeight="1" x14ac:dyDescent="0.2">
      <c r="A44" s="57" t="s">
        <v>51</v>
      </c>
      <c r="B44" s="63">
        <v>0</v>
      </c>
      <c r="C44" s="64">
        <v>1013080</v>
      </c>
      <c r="D44" s="81">
        <v>501360</v>
      </c>
      <c r="E44" s="335">
        <f t="shared" si="4"/>
        <v>49.488687961464052</v>
      </c>
    </row>
    <row r="45" spans="1:24" ht="15" customHeight="1" x14ac:dyDescent="0.2">
      <c r="A45" s="57" t="s">
        <v>52</v>
      </c>
      <c r="B45" s="64">
        <v>0</v>
      </c>
      <c r="C45" s="64">
        <v>4090742</v>
      </c>
      <c r="D45" s="57">
        <v>573570</v>
      </c>
      <c r="E45" s="335">
        <f t="shared" si="4"/>
        <v>14.021172687008859</v>
      </c>
    </row>
    <row r="46" spans="1:24" ht="15" customHeight="1" thickBot="1" x14ac:dyDescent="0.25">
      <c r="A46" s="82" t="s">
        <v>6</v>
      </c>
      <c r="B46" s="84">
        <f>B44+B45</f>
        <v>0</v>
      </c>
      <c r="C46" s="84">
        <f t="shared" ref="C46:D46" si="8">C44+C45</f>
        <v>5103822</v>
      </c>
      <c r="D46" s="84">
        <f t="shared" si="8"/>
        <v>1074930</v>
      </c>
      <c r="E46" s="338">
        <f t="shared" si="4"/>
        <v>21.0612752560728</v>
      </c>
    </row>
    <row r="47" spans="1:24" ht="15" customHeight="1" thickBot="1" x14ac:dyDescent="0.3">
      <c r="A47" s="85" t="s">
        <v>5</v>
      </c>
      <c r="B47" s="85">
        <f>B13+B16+B27+B38+B42+B43+B46</f>
        <v>232882473</v>
      </c>
      <c r="C47" s="85">
        <f t="shared" ref="C47:D47" si="9">C13+C16+C27+C38+C42+C43+C46</f>
        <v>352424026</v>
      </c>
      <c r="D47" s="85">
        <f t="shared" si="9"/>
        <v>329959410</v>
      </c>
      <c r="E47" s="339">
        <f t="shared" si="4"/>
        <v>93.625685440640197</v>
      </c>
    </row>
    <row r="48" spans="1:24" ht="15" customHeight="1" x14ac:dyDescent="0.2">
      <c r="A48" s="87" t="s">
        <v>4</v>
      </c>
      <c r="B48" s="55">
        <v>0</v>
      </c>
      <c r="C48" s="87">
        <v>114372379</v>
      </c>
      <c r="D48" s="56">
        <v>114372379</v>
      </c>
      <c r="E48" s="334">
        <f t="shared" si="4"/>
        <v>100</v>
      </c>
    </row>
    <row r="49" spans="1:5" ht="15" customHeight="1" x14ac:dyDescent="0.2">
      <c r="A49" s="76" t="s">
        <v>79</v>
      </c>
      <c r="B49" s="68">
        <v>0</v>
      </c>
      <c r="C49" s="88">
        <v>5267202</v>
      </c>
      <c r="D49" s="57">
        <v>5267202</v>
      </c>
      <c r="E49" s="335">
        <f t="shared" si="4"/>
        <v>100</v>
      </c>
    </row>
    <row r="50" spans="1:5" ht="15" customHeight="1" x14ac:dyDescent="0.2">
      <c r="A50" s="89" t="s">
        <v>3</v>
      </c>
      <c r="B50" s="90">
        <v>106208048</v>
      </c>
      <c r="C50" s="89">
        <v>112051452</v>
      </c>
      <c r="D50" s="64">
        <v>112051452</v>
      </c>
      <c r="E50" s="335">
        <f t="shared" si="4"/>
        <v>100</v>
      </c>
    </row>
    <row r="51" spans="1:5" s="93" customFormat="1" ht="15" customHeight="1" thickBot="1" x14ac:dyDescent="0.25">
      <c r="A51" s="91" t="s">
        <v>2</v>
      </c>
      <c r="B51" s="53">
        <f>SUM(B48:B50)</f>
        <v>106208048</v>
      </c>
      <c r="C51" s="92">
        <f>SUM(C48:C50)</f>
        <v>231691033</v>
      </c>
      <c r="D51" s="88">
        <f>SUM(D48:D50)</f>
        <v>231691033</v>
      </c>
      <c r="E51" s="340">
        <f t="shared" si="4"/>
        <v>100</v>
      </c>
    </row>
    <row r="52" spans="1:5" s="96" customFormat="1" ht="15" customHeight="1" thickBot="1" x14ac:dyDescent="0.25">
      <c r="A52" s="94" t="s">
        <v>1</v>
      </c>
      <c r="B52" s="95">
        <f>SUM(B51)</f>
        <v>106208048</v>
      </c>
      <c r="C52" s="32">
        <f>SUM(C51)</f>
        <v>231691033</v>
      </c>
      <c r="D52" s="32">
        <f>SUM(D51)</f>
        <v>231691033</v>
      </c>
      <c r="E52" s="341">
        <f t="shared" si="4"/>
        <v>100</v>
      </c>
    </row>
    <row r="53" spans="1:5" s="97" customFormat="1" ht="20.100000000000001" customHeight="1" thickBot="1" x14ac:dyDescent="0.3">
      <c r="A53" s="85" t="s">
        <v>0</v>
      </c>
      <c r="B53" s="85">
        <f>B47+B52</f>
        <v>339090521</v>
      </c>
      <c r="C53" s="85">
        <f t="shared" ref="C53:D53" si="10">C47+C52</f>
        <v>584115059</v>
      </c>
      <c r="D53" s="85">
        <f t="shared" si="10"/>
        <v>561650443</v>
      </c>
      <c r="E53" s="339">
        <f t="shared" si="4"/>
        <v>96.154076897373741</v>
      </c>
    </row>
  </sheetData>
  <mergeCells count="6">
    <mergeCell ref="A5:E5"/>
    <mergeCell ref="B9:B10"/>
    <mergeCell ref="C9:C10"/>
    <mergeCell ref="A9:A10"/>
    <mergeCell ref="D9:D10"/>
    <mergeCell ref="E9:E10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E18"/>
  <sheetViews>
    <sheetView workbookViewId="0">
      <selection activeCell="B2" sqref="B2:E2"/>
    </sheetView>
  </sheetViews>
  <sheetFormatPr defaultRowHeight="12.75" x14ac:dyDescent="0.2"/>
  <cols>
    <col min="1" max="1" width="29.28515625" style="47" customWidth="1"/>
    <col min="2" max="2" width="16.140625" style="47" customWidth="1"/>
    <col min="3" max="3" width="16.5703125" style="47" customWidth="1"/>
    <col min="4" max="4" width="13.140625" style="47" customWidth="1"/>
    <col min="5" max="5" width="13.7109375" style="47" customWidth="1"/>
    <col min="6" max="16384" width="9.140625" style="47"/>
  </cols>
  <sheetData>
    <row r="2" spans="1:5" x14ac:dyDescent="0.2">
      <c r="B2" s="388" t="s">
        <v>434</v>
      </c>
      <c r="C2" s="388"/>
      <c r="D2" s="388"/>
      <c r="E2" s="388"/>
    </row>
    <row r="8" spans="1:5" ht="15" x14ac:dyDescent="0.25">
      <c r="A8" s="406" t="s">
        <v>147</v>
      </c>
      <c r="B8" s="406"/>
      <c r="C8" s="406"/>
      <c r="D8" s="406"/>
      <c r="E8" s="388"/>
    </row>
    <row r="9" spans="1:5" ht="15" x14ac:dyDescent="0.25">
      <c r="A9" s="406" t="s">
        <v>148</v>
      </c>
      <c r="B9" s="406"/>
      <c r="C9" s="406"/>
      <c r="D9" s="406"/>
      <c r="E9" s="388"/>
    </row>
    <row r="11" spans="1:5" ht="15.75" thickBot="1" x14ac:dyDescent="0.3">
      <c r="D11" s="308"/>
      <c r="E11" s="47" t="s">
        <v>134</v>
      </c>
    </row>
    <row r="12" spans="1:5" ht="15.75" thickBot="1" x14ac:dyDescent="0.25">
      <c r="A12" s="309" t="s">
        <v>149</v>
      </c>
      <c r="B12" s="310" t="s">
        <v>364</v>
      </c>
      <c r="C12" s="310" t="s">
        <v>356</v>
      </c>
      <c r="D12" s="311" t="s">
        <v>355</v>
      </c>
      <c r="E12" s="312" t="s">
        <v>365</v>
      </c>
    </row>
    <row r="13" spans="1:5" x14ac:dyDescent="0.2">
      <c r="A13" s="313" t="s">
        <v>150</v>
      </c>
      <c r="B13" s="40">
        <v>31631282</v>
      </c>
      <c r="C13" s="40">
        <v>27000000</v>
      </c>
      <c r="D13" s="41">
        <v>27500000</v>
      </c>
      <c r="E13" s="42">
        <v>28000000</v>
      </c>
    </row>
    <row r="14" spans="1:5" x14ac:dyDescent="0.2">
      <c r="A14" s="314" t="s">
        <v>151</v>
      </c>
      <c r="B14" s="28">
        <v>4560764</v>
      </c>
      <c r="C14" s="28">
        <v>4600000</v>
      </c>
      <c r="D14" s="30">
        <v>4650000</v>
      </c>
      <c r="E14" s="43">
        <v>4700000</v>
      </c>
    </row>
    <row r="15" spans="1:5" x14ac:dyDescent="0.2">
      <c r="A15" s="314" t="s">
        <v>152</v>
      </c>
      <c r="B15" s="28">
        <v>102935</v>
      </c>
      <c r="C15" s="28">
        <v>150000</v>
      </c>
      <c r="D15" s="30">
        <v>150000</v>
      </c>
      <c r="E15" s="43">
        <v>150000</v>
      </c>
    </row>
    <row r="16" spans="1:5" x14ac:dyDescent="0.2">
      <c r="A16" s="314" t="s">
        <v>153</v>
      </c>
      <c r="B16" s="28">
        <v>0</v>
      </c>
      <c r="C16" s="28">
        <v>0</v>
      </c>
      <c r="D16" s="30">
        <v>0</v>
      </c>
      <c r="E16" s="43">
        <v>0</v>
      </c>
    </row>
    <row r="17" spans="1:5" ht="13.5" thickBot="1" x14ac:dyDescent="0.25">
      <c r="A17" s="315" t="s">
        <v>154</v>
      </c>
      <c r="B17" s="44">
        <v>16511492</v>
      </c>
      <c r="C17" s="44">
        <v>13000000</v>
      </c>
      <c r="D17" s="45">
        <v>13300000</v>
      </c>
      <c r="E17" s="46">
        <v>13750000</v>
      </c>
    </row>
    <row r="18" spans="1:5" ht="15.75" thickBot="1" x14ac:dyDescent="0.25">
      <c r="A18" s="316" t="s">
        <v>155</v>
      </c>
      <c r="B18" s="29">
        <f>SUM(B13:B17)</f>
        <v>52806473</v>
      </c>
      <c r="C18" s="29">
        <f>SUM(C13:C17)</f>
        <v>44750000</v>
      </c>
      <c r="D18" s="31">
        <f>SUM(D13:D17)</f>
        <v>45600000</v>
      </c>
      <c r="E18" s="32">
        <f>SUM(E13:E17)</f>
        <v>46600000</v>
      </c>
    </row>
  </sheetData>
  <mergeCells count="3">
    <mergeCell ref="B2:E2"/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4"/>
  <sheetViews>
    <sheetView tabSelected="1" workbookViewId="0">
      <selection activeCell="F13" sqref="F13"/>
    </sheetView>
  </sheetViews>
  <sheetFormatPr defaultRowHeight="12.75" x14ac:dyDescent="0.2"/>
  <cols>
    <col min="1" max="1" width="15.7109375" style="2" customWidth="1"/>
    <col min="2" max="2" width="47" customWidth="1"/>
    <col min="3" max="3" width="18.28515625" customWidth="1"/>
    <col min="5" max="5" width="14.28515625" bestFit="1" customWidth="1"/>
  </cols>
  <sheetData>
    <row r="2" spans="1:3" x14ac:dyDescent="0.2">
      <c r="A2" s="407" t="s">
        <v>435</v>
      </c>
      <c r="B2" s="404"/>
      <c r="C2" s="404"/>
    </row>
    <row r="6" spans="1:3" ht="15.75" x14ac:dyDescent="0.25">
      <c r="A6" s="410" t="s">
        <v>175</v>
      </c>
      <c r="B6" s="405"/>
      <c r="C6" s="405"/>
    </row>
    <row r="8" spans="1:3" x14ac:dyDescent="0.2">
      <c r="A8" s="411"/>
      <c r="B8" s="412"/>
      <c r="C8" s="412"/>
    </row>
    <row r="9" spans="1:3" ht="13.5" thickBot="1" x14ac:dyDescent="0.25"/>
    <row r="10" spans="1:3" x14ac:dyDescent="0.2">
      <c r="A10" s="33" t="s">
        <v>177</v>
      </c>
      <c r="B10" s="34" t="s">
        <v>25</v>
      </c>
      <c r="C10" s="27" t="s">
        <v>247</v>
      </c>
    </row>
    <row r="11" spans="1:3" x14ac:dyDescent="0.2">
      <c r="A11" s="413" t="s">
        <v>176</v>
      </c>
      <c r="B11" s="414"/>
      <c r="C11" s="415"/>
    </row>
    <row r="12" spans="1:3" x14ac:dyDescent="0.2">
      <c r="A12" s="35" t="s">
        <v>178</v>
      </c>
      <c r="B12" s="4" t="s">
        <v>234</v>
      </c>
      <c r="C12" s="11">
        <v>24970</v>
      </c>
    </row>
    <row r="13" spans="1:3" x14ac:dyDescent="0.2">
      <c r="A13" s="35" t="s">
        <v>179</v>
      </c>
      <c r="B13" s="4" t="s">
        <v>236</v>
      </c>
      <c r="C13" s="11">
        <v>1168</v>
      </c>
    </row>
    <row r="14" spans="1:3" x14ac:dyDescent="0.2">
      <c r="A14" s="35" t="s">
        <v>180</v>
      </c>
      <c r="B14" s="4" t="s">
        <v>235</v>
      </c>
      <c r="C14" s="11">
        <v>2680</v>
      </c>
    </row>
    <row r="15" spans="1:3" x14ac:dyDescent="0.2">
      <c r="A15" s="35" t="s">
        <v>181</v>
      </c>
      <c r="B15" s="4" t="s">
        <v>237</v>
      </c>
      <c r="C15" s="11">
        <v>27867</v>
      </c>
    </row>
    <row r="16" spans="1:3" x14ac:dyDescent="0.2">
      <c r="A16" s="35" t="s">
        <v>182</v>
      </c>
      <c r="B16" s="4" t="s">
        <v>235</v>
      </c>
      <c r="C16" s="11">
        <v>983</v>
      </c>
    </row>
    <row r="17" spans="1:3" x14ac:dyDescent="0.2">
      <c r="A17" s="35" t="s">
        <v>183</v>
      </c>
      <c r="B17" s="4" t="s">
        <v>238</v>
      </c>
      <c r="C17" s="11">
        <v>10753</v>
      </c>
    </row>
    <row r="18" spans="1:3" x14ac:dyDescent="0.2">
      <c r="A18" s="35" t="s">
        <v>184</v>
      </c>
      <c r="B18" s="4" t="s">
        <v>237</v>
      </c>
      <c r="C18" s="11">
        <v>23033</v>
      </c>
    </row>
    <row r="19" spans="1:3" x14ac:dyDescent="0.2">
      <c r="A19" s="35" t="s">
        <v>185</v>
      </c>
      <c r="B19" s="4" t="s">
        <v>235</v>
      </c>
      <c r="C19" s="11">
        <v>850</v>
      </c>
    </row>
    <row r="20" spans="1:3" x14ac:dyDescent="0.2">
      <c r="A20" s="35" t="s">
        <v>186</v>
      </c>
      <c r="B20" s="4" t="s">
        <v>239</v>
      </c>
      <c r="C20" s="11">
        <v>19886</v>
      </c>
    </row>
    <row r="21" spans="1:3" x14ac:dyDescent="0.2">
      <c r="A21" s="35" t="s">
        <v>187</v>
      </c>
      <c r="B21" s="4" t="s">
        <v>240</v>
      </c>
      <c r="C21" s="11">
        <v>5960</v>
      </c>
    </row>
    <row r="22" spans="1:3" x14ac:dyDescent="0.2">
      <c r="A22" s="35" t="s">
        <v>188</v>
      </c>
      <c r="B22" s="4" t="s">
        <v>358</v>
      </c>
      <c r="C22" s="11">
        <v>180798</v>
      </c>
    </row>
    <row r="23" spans="1:3" x14ac:dyDescent="0.2">
      <c r="A23" s="35" t="s">
        <v>189</v>
      </c>
      <c r="B23" s="4" t="s">
        <v>241</v>
      </c>
      <c r="C23" s="11">
        <v>1052</v>
      </c>
    </row>
    <row r="24" spans="1:3" x14ac:dyDescent="0.2">
      <c r="A24" s="35" t="s">
        <v>190</v>
      </c>
      <c r="B24" s="4" t="s">
        <v>240</v>
      </c>
      <c r="C24" s="11">
        <v>1066</v>
      </c>
    </row>
    <row r="25" spans="1:3" x14ac:dyDescent="0.2">
      <c r="A25" s="35" t="s">
        <v>191</v>
      </c>
      <c r="B25" s="4" t="s">
        <v>237</v>
      </c>
      <c r="C25" s="11">
        <v>25598</v>
      </c>
    </row>
    <row r="26" spans="1:3" x14ac:dyDescent="0.2">
      <c r="A26" s="35" t="s">
        <v>192</v>
      </c>
      <c r="B26" s="4" t="s">
        <v>240</v>
      </c>
      <c r="C26" s="11">
        <v>12583</v>
      </c>
    </row>
    <row r="27" spans="1:3" x14ac:dyDescent="0.2">
      <c r="A27" s="35" t="s">
        <v>193</v>
      </c>
      <c r="B27" s="4" t="s">
        <v>240</v>
      </c>
      <c r="C27" s="11">
        <v>1654</v>
      </c>
    </row>
    <row r="28" spans="1:3" x14ac:dyDescent="0.2">
      <c r="A28" s="35" t="s">
        <v>194</v>
      </c>
      <c r="B28" s="4" t="s">
        <v>237</v>
      </c>
      <c r="C28" s="11">
        <v>2408</v>
      </c>
    </row>
    <row r="29" spans="1:3" x14ac:dyDescent="0.2">
      <c r="A29" s="35" t="s">
        <v>195</v>
      </c>
      <c r="B29" s="4" t="s">
        <v>237</v>
      </c>
      <c r="C29" s="11">
        <v>4433</v>
      </c>
    </row>
    <row r="30" spans="1:3" x14ac:dyDescent="0.2">
      <c r="A30" s="35" t="s">
        <v>196</v>
      </c>
      <c r="B30" s="4" t="s">
        <v>237</v>
      </c>
      <c r="C30" s="11">
        <v>230</v>
      </c>
    </row>
    <row r="31" spans="1:3" x14ac:dyDescent="0.2">
      <c r="A31" s="35" t="s">
        <v>197</v>
      </c>
      <c r="B31" s="4" t="s">
        <v>237</v>
      </c>
      <c r="C31" s="11">
        <v>762</v>
      </c>
    </row>
    <row r="32" spans="1:3" x14ac:dyDescent="0.2">
      <c r="A32" s="35" t="s">
        <v>198</v>
      </c>
      <c r="B32" s="4" t="s">
        <v>237</v>
      </c>
      <c r="C32" s="11">
        <v>8874</v>
      </c>
    </row>
    <row r="33" spans="1:3" x14ac:dyDescent="0.2">
      <c r="A33" s="35" t="s">
        <v>199</v>
      </c>
      <c r="B33" s="4" t="s">
        <v>240</v>
      </c>
      <c r="C33" s="11">
        <v>495</v>
      </c>
    </row>
    <row r="34" spans="1:3" x14ac:dyDescent="0.2">
      <c r="A34" s="35" t="s">
        <v>200</v>
      </c>
      <c r="B34" s="4" t="s">
        <v>237</v>
      </c>
      <c r="C34" s="11">
        <v>10145</v>
      </c>
    </row>
    <row r="35" spans="1:3" x14ac:dyDescent="0.2">
      <c r="A35" s="35" t="s">
        <v>201</v>
      </c>
      <c r="B35" s="4" t="s">
        <v>240</v>
      </c>
      <c r="C35" s="11">
        <v>9623</v>
      </c>
    </row>
    <row r="36" spans="1:3" x14ac:dyDescent="0.2">
      <c r="A36" s="35" t="s">
        <v>202</v>
      </c>
      <c r="B36" s="4" t="s">
        <v>240</v>
      </c>
      <c r="C36" s="11">
        <v>1733</v>
      </c>
    </row>
    <row r="37" spans="1:3" x14ac:dyDescent="0.2">
      <c r="A37" s="35" t="s">
        <v>203</v>
      </c>
      <c r="B37" s="4" t="s">
        <v>237</v>
      </c>
      <c r="C37" s="11">
        <v>45</v>
      </c>
    </row>
    <row r="38" spans="1:3" x14ac:dyDescent="0.2">
      <c r="A38" s="35" t="s">
        <v>204</v>
      </c>
      <c r="B38" s="4" t="s">
        <v>240</v>
      </c>
      <c r="C38" s="11">
        <v>12794</v>
      </c>
    </row>
    <row r="39" spans="1:3" x14ac:dyDescent="0.2">
      <c r="A39" s="35" t="s">
        <v>205</v>
      </c>
      <c r="B39" s="4" t="s">
        <v>240</v>
      </c>
      <c r="C39" s="11">
        <v>452</v>
      </c>
    </row>
    <row r="40" spans="1:3" x14ac:dyDescent="0.2">
      <c r="A40" s="35" t="s">
        <v>206</v>
      </c>
      <c r="B40" s="4" t="s">
        <v>240</v>
      </c>
      <c r="C40" s="11">
        <v>28069</v>
      </c>
    </row>
    <row r="41" spans="1:3" x14ac:dyDescent="0.2">
      <c r="A41" s="35" t="s">
        <v>207</v>
      </c>
      <c r="B41" s="4" t="s">
        <v>240</v>
      </c>
      <c r="C41" s="11">
        <v>17930</v>
      </c>
    </row>
    <row r="42" spans="1:3" x14ac:dyDescent="0.2">
      <c r="A42" s="35" t="s">
        <v>208</v>
      </c>
      <c r="B42" s="4" t="s">
        <v>240</v>
      </c>
      <c r="C42" s="11">
        <v>4042</v>
      </c>
    </row>
    <row r="43" spans="1:3" x14ac:dyDescent="0.2">
      <c r="A43" s="35" t="s">
        <v>209</v>
      </c>
      <c r="B43" s="4" t="s">
        <v>240</v>
      </c>
      <c r="C43" s="11">
        <v>16790</v>
      </c>
    </row>
    <row r="44" spans="1:3" x14ac:dyDescent="0.2">
      <c r="A44" s="35" t="s">
        <v>210</v>
      </c>
      <c r="B44" s="4" t="s">
        <v>240</v>
      </c>
      <c r="C44" s="11">
        <v>427</v>
      </c>
    </row>
    <row r="45" spans="1:3" x14ac:dyDescent="0.2">
      <c r="A45" s="35" t="s">
        <v>211</v>
      </c>
      <c r="B45" s="4" t="s">
        <v>240</v>
      </c>
      <c r="C45" s="11">
        <v>406</v>
      </c>
    </row>
    <row r="46" spans="1:3" x14ac:dyDescent="0.2">
      <c r="A46" s="35" t="s">
        <v>212</v>
      </c>
      <c r="B46" s="4" t="s">
        <v>240</v>
      </c>
      <c r="C46" s="11">
        <v>200</v>
      </c>
    </row>
    <row r="47" spans="1:3" x14ac:dyDescent="0.2">
      <c r="A47" s="35" t="s">
        <v>213</v>
      </c>
      <c r="B47" s="4" t="s">
        <v>240</v>
      </c>
      <c r="C47" s="11">
        <v>1700</v>
      </c>
    </row>
    <row r="48" spans="1:3" x14ac:dyDescent="0.2">
      <c r="A48" s="35" t="s">
        <v>214</v>
      </c>
      <c r="B48" s="4" t="s">
        <v>240</v>
      </c>
      <c r="C48" s="11">
        <v>1642</v>
      </c>
    </row>
    <row r="49" spans="1:3" x14ac:dyDescent="0.2">
      <c r="A49" s="35" t="s">
        <v>215</v>
      </c>
      <c r="B49" s="4" t="s">
        <v>240</v>
      </c>
      <c r="C49" s="11">
        <v>782</v>
      </c>
    </row>
    <row r="50" spans="1:3" x14ac:dyDescent="0.2">
      <c r="A50" s="35" t="s">
        <v>216</v>
      </c>
      <c r="B50" s="4" t="s">
        <v>240</v>
      </c>
      <c r="C50" s="11">
        <v>770</v>
      </c>
    </row>
    <row r="51" spans="1:3" x14ac:dyDescent="0.2">
      <c r="A51" s="35" t="s">
        <v>217</v>
      </c>
      <c r="B51" s="4" t="s">
        <v>240</v>
      </c>
      <c r="C51" s="11">
        <v>759</v>
      </c>
    </row>
    <row r="52" spans="1:3" x14ac:dyDescent="0.2">
      <c r="A52" s="35">
        <v>2553</v>
      </c>
      <c r="B52" s="4" t="s">
        <v>240</v>
      </c>
      <c r="C52" s="11">
        <v>68</v>
      </c>
    </row>
    <row r="53" spans="1:3" x14ac:dyDescent="0.2">
      <c r="A53" s="35">
        <v>2627</v>
      </c>
      <c r="B53" s="4" t="s">
        <v>240</v>
      </c>
      <c r="C53" s="11">
        <v>98</v>
      </c>
    </row>
    <row r="54" spans="1:3" x14ac:dyDescent="0.2">
      <c r="A54" s="35">
        <v>2628</v>
      </c>
      <c r="B54" s="4" t="s">
        <v>240</v>
      </c>
      <c r="C54" s="11">
        <v>111</v>
      </c>
    </row>
    <row r="55" spans="1:3" x14ac:dyDescent="0.2">
      <c r="A55" s="35" t="s">
        <v>226</v>
      </c>
      <c r="B55" s="4" t="s">
        <v>240</v>
      </c>
      <c r="C55" s="11">
        <v>882</v>
      </c>
    </row>
    <row r="56" spans="1:3" x14ac:dyDescent="0.2">
      <c r="A56" s="35" t="s">
        <v>227</v>
      </c>
      <c r="B56" s="4" t="s">
        <v>240</v>
      </c>
      <c r="C56" s="11">
        <v>1488</v>
      </c>
    </row>
    <row r="57" spans="1:3" x14ac:dyDescent="0.2">
      <c r="A57" s="35" t="s">
        <v>228</v>
      </c>
      <c r="B57" s="4" t="s">
        <v>235</v>
      </c>
      <c r="C57" s="11">
        <v>358</v>
      </c>
    </row>
    <row r="58" spans="1:3" x14ac:dyDescent="0.2">
      <c r="A58" s="35" t="s">
        <v>218</v>
      </c>
      <c r="B58" s="4" t="s">
        <v>242</v>
      </c>
      <c r="C58" s="11">
        <v>579</v>
      </c>
    </row>
    <row r="59" spans="1:3" x14ac:dyDescent="0.2">
      <c r="A59" s="35" t="s">
        <v>219</v>
      </c>
      <c r="B59" s="4" t="s">
        <v>243</v>
      </c>
      <c r="C59" s="11">
        <v>256</v>
      </c>
    </row>
    <row r="60" spans="1:3" x14ac:dyDescent="0.2">
      <c r="A60" s="35" t="s">
        <v>220</v>
      </c>
      <c r="B60" s="4" t="s">
        <v>240</v>
      </c>
      <c r="C60" s="11">
        <v>17062</v>
      </c>
    </row>
    <row r="61" spans="1:3" x14ac:dyDescent="0.2">
      <c r="A61" s="35" t="s">
        <v>229</v>
      </c>
      <c r="B61" s="4" t="s">
        <v>243</v>
      </c>
      <c r="C61" s="11">
        <v>800</v>
      </c>
    </row>
    <row r="62" spans="1:3" x14ac:dyDescent="0.2">
      <c r="A62" s="35" t="s">
        <v>221</v>
      </c>
      <c r="B62" s="4" t="s">
        <v>244</v>
      </c>
      <c r="C62" s="11">
        <v>69529</v>
      </c>
    </row>
    <row r="63" spans="1:3" x14ac:dyDescent="0.2">
      <c r="A63" s="35" t="s">
        <v>222</v>
      </c>
      <c r="B63" s="4" t="s">
        <v>245</v>
      </c>
      <c r="C63" s="11">
        <v>19</v>
      </c>
    </row>
    <row r="64" spans="1:3" x14ac:dyDescent="0.2">
      <c r="A64" s="35" t="s">
        <v>223</v>
      </c>
      <c r="B64" s="4" t="s">
        <v>240</v>
      </c>
      <c r="C64" s="11">
        <v>1390</v>
      </c>
    </row>
    <row r="65" spans="1:3" x14ac:dyDescent="0.2">
      <c r="A65" s="35" t="s">
        <v>230</v>
      </c>
      <c r="B65" s="4" t="s">
        <v>242</v>
      </c>
      <c r="C65" s="11">
        <v>2640</v>
      </c>
    </row>
    <row r="66" spans="1:3" x14ac:dyDescent="0.2">
      <c r="A66" s="35" t="s">
        <v>231</v>
      </c>
      <c r="B66" s="4" t="s">
        <v>242</v>
      </c>
      <c r="C66" s="11">
        <v>3266</v>
      </c>
    </row>
    <row r="67" spans="1:3" x14ac:dyDescent="0.2">
      <c r="A67" s="35" t="s">
        <v>232</v>
      </c>
      <c r="B67" s="4" t="s">
        <v>242</v>
      </c>
      <c r="C67" s="11">
        <v>3994</v>
      </c>
    </row>
    <row r="68" spans="1:3" x14ac:dyDescent="0.2">
      <c r="A68" s="35" t="s">
        <v>224</v>
      </c>
      <c r="B68" s="4" t="s">
        <v>246</v>
      </c>
      <c r="C68" s="11">
        <v>98641</v>
      </c>
    </row>
    <row r="69" spans="1:3" x14ac:dyDescent="0.2">
      <c r="A69" s="35" t="s">
        <v>225</v>
      </c>
      <c r="B69" s="4" t="s">
        <v>242</v>
      </c>
      <c r="C69" s="11">
        <v>354</v>
      </c>
    </row>
    <row r="70" spans="1:3" x14ac:dyDescent="0.2">
      <c r="A70" s="35" t="s">
        <v>233</v>
      </c>
      <c r="B70" s="4" t="s">
        <v>242</v>
      </c>
      <c r="C70" s="11">
        <v>2331</v>
      </c>
    </row>
    <row r="71" spans="1:3" x14ac:dyDescent="0.2">
      <c r="A71" s="35"/>
      <c r="B71" s="36" t="s">
        <v>125</v>
      </c>
      <c r="C71" s="37">
        <v>670277</v>
      </c>
    </row>
    <row r="72" spans="1:3" x14ac:dyDescent="0.2">
      <c r="A72" s="35"/>
      <c r="B72" s="4"/>
      <c r="C72" s="11"/>
    </row>
    <row r="73" spans="1:3" x14ac:dyDescent="0.2">
      <c r="A73" s="416" t="s">
        <v>248</v>
      </c>
      <c r="B73" s="414"/>
      <c r="C73" s="415"/>
    </row>
    <row r="74" spans="1:3" x14ac:dyDescent="0.2">
      <c r="A74" s="35" t="s">
        <v>249</v>
      </c>
      <c r="B74" s="4" t="s">
        <v>259</v>
      </c>
      <c r="C74" s="11">
        <v>4063</v>
      </c>
    </row>
    <row r="75" spans="1:3" x14ac:dyDescent="0.2">
      <c r="A75" s="35" t="s">
        <v>250</v>
      </c>
      <c r="B75" s="4" t="s">
        <v>260</v>
      </c>
      <c r="C75" s="11">
        <v>16596</v>
      </c>
    </row>
    <row r="76" spans="1:3" x14ac:dyDescent="0.2">
      <c r="A76" s="35" t="s">
        <v>251</v>
      </c>
      <c r="B76" s="4" t="s">
        <v>261</v>
      </c>
      <c r="C76" s="11">
        <v>39643</v>
      </c>
    </row>
    <row r="77" spans="1:3" x14ac:dyDescent="0.2">
      <c r="A77" s="35" t="s">
        <v>252</v>
      </c>
      <c r="B77" s="4" t="s">
        <v>262</v>
      </c>
      <c r="C77" s="11">
        <v>42192</v>
      </c>
    </row>
    <row r="78" spans="1:3" x14ac:dyDescent="0.2">
      <c r="A78" s="35" t="s">
        <v>253</v>
      </c>
      <c r="B78" s="4" t="s">
        <v>263</v>
      </c>
      <c r="C78" s="11">
        <v>191646</v>
      </c>
    </row>
    <row r="79" spans="1:3" x14ac:dyDescent="0.2">
      <c r="A79" s="35" t="s">
        <v>254</v>
      </c>
      <c r="B79" s="4" t="s">
        <v>264</v>
      </c>
      <c r="C79" s="11">
        <v>118983</v>
      </c>
    </row>
    <row r="80" spans="1:3" x14ac:dyDescent="0.2">
      <c r="A80" s="35" t="s">
        <v>255</v>
      </c>
      <c r="B80" s="4" t="s">
        <v>265</v>
      </c>
      <c r="C80" s="11">
        <v>383888</v>
      </c>
    </row>
    <row r="81" spans="1:3" x14ac:dyDescent="0.2">
      <c r="A81" s="35" t="s">
        <v>256</v>
      </c>
      <c r="B81" s="4" t="s">
        <v>266</v>
      </c>
      <c r="C81" s="11">
        <v>3642</v>
      </c>
    </row>
    <row r="82" spans="1:3" x14ac:dyDescent="0.2">
      <c r="A82" s="35" t="s">
        <v>257</v>
      </c>
      <c r="B82" s="4" t="s">
        <v>267</v>
      </c>
      <c r="C82" s="11">
        <v>2996</v>
      </c>
    </row>
    <row r="83" spans="1:3" x14ac:dyDescent="0.2">
      <c r="A83" s="35" t="s">
        <v>258</v>
      </c>
      <c r="B83" s="4" t="s">
        <v>268</v>
      </c>
      <c r="C83" s="11">
        <v>76</v>
      </c>
    </row>
    <row r="84" spans="1:3" x14ac:dyDescent="0.2">
      <c r="A84" s="35"/>
      <c r="B84" s="36" t="s">
        <v>125</v>
      </c>
      <c r="C84" s="37">
        <f>SUM(C74:C83)</f>
        <v>803725</v>
      </c>
    </row>
    <row r="85" spans="1:3" x14ac:dyDescent="0.2">
      <c r="A85" s="35"/>
      <c r="B85" s="4"/>
      <c r="C85" s="11"/>
    </row>
    <row r="86" spans="1:3" x14ac:dyDescent="0.2">
      <c r="A86" s="413" t="s">
        <v>269</v>
      </c>
      <c r="B86" s="417"/>
      <c r="C86" s="418"/>
    </row>
    <row r="87" spans="1:3" x14ac:dyDescent="0.2">
      <c r="A87" s="35"/>
      <c r="B87" s="4"/>
      <c r="C87" s="11"/>
    </row>
    <row r="88" spans="1:3" x14ac:dyDescent="0.2">
      <c r="A88" s="35" t="s">
        <v>270</v>
      </c>
      <c r="B88" s="4" t="s">
        <v>321</v>
      </c>
      <c r="C88" s="11">
        <v>59</v>
      </c>
    </row>
    <row r="89" spans="1:3" x14ac:dyDescent="0.2">
      <c r="A89" s="35" t="s">
        <v>271</v>
      </c>
      <c r="B89" s="4" t="s">
        <v>322</v>
      </c>
      <c r="C89" s="11">
        <v>167</v>
      </c>
    </row>
    <row r="90" spans="1:3" x14ac:dyDescent="0.2">
      <c r="A90" s="35" t="s">
        <v>272</v>
      </c>
      <c r="B90" s="4" t="s">
        <v>323</v>
      </c>
      <c r="C90" s="11">
        <v>10023</v>
      </c>
    </row>
    <row r="91" spans="1:3" x14ac:dyDescent="0.2">
      <c r="A91" s="35" t="s">
        <v>273</v>
      </c>
      <c r="B91" s="4" t="s">
        <v>323</v>
      </c>
      <c r="C91" s="11">
        <v>6968</v>
      </c>
    </row>
    <row r="92" spans="1:3" x14ac:dyDescent="0.2">
      <c r="A92" s="35" t="s">
        <v>274</v>
      </c>
      <c r="B92" s="4" t="s">
        <v>324</v>
      </c>
      <c r="C92" s="11">
        <v>73</v>
      </c>
    </row>
    <row r="93" spans="1:3" x14ac:dyDescent="0.2">
      <c r="A93" s="35" t="s">
        <v>275</v>
      </c>
      <c r="B93" s="4" t="s">
        <v>325</v>
      </c>
      <c r="C93" s="11">
        <v>6</v>
      </c>
    </row>
    <row r="94" spans="1:3" x14ac:dyDescent="0.2">
      <c r="A94" s="35" t="s">
        <v>276</v>
      </c>
      <c r="B94" s="4" t="s">
        <v>325</v>
      </c>
      <c r="C94" s="11">
        <v>100</v>
      </c>
    </row>
    <row r="95" spans="1:3" x14ac:dyDescent="0.2">
      <c r="A95" s="35" t="s">
        <v>277</v>
      </c>
      <c r="B95" s="4" t="s">
        <v>325</v>
      </c>
      <c r="C95" s="11">
        <v>356</v>
      </c>
    </row>
    <row r="96" spans="1:3" x14ac:dyDescent="0.2">
      <c r="A96" s="35" t="s">
        <v>278</v>
      </c>
      <c r="B96" s="4" t="s">
        <v>325</v>
      </c>
      <c r="C96" s="11">
        <v>727</v>
      </c>
    </row>
    <row r="97" spans="1:3" x14ac:dyDescent="0.2">
      <c r="A97" s="35" t="s">
        <v>279</v>
      </c>
      <c r="B97" s="4" t="s">
        <v>325</v>
      </c>
      <c r="C97" s="11">
        <v>8</v>
      </c>
    </row>
    <row r="98" spans="1:3" x14ac:dyDescent="0.2">
      <c r="A98" s="35" t="s">
        <v>280</v>
      </c>
      <c r="B98" s="4" t="s">
        <v>324</v>
      </c>
      <c r="C98" s="11">
        <v>9912</v>
      </c>
    </row>
    <row r="99" spans="1:3" x14ac:dyDescent="0.2">
      <c r="A99" s="35" t="s">
        <v>281</v>
      </c>
      <c r="B99" s="4" t="s">
        <v>324</v>
      </c>
      <c r="C99" s="11">
        <v>420</v>
      </c>
    </row>
    <row r="100" spans="1:3" x14ac:dyDescent="0.2">
      <c r="A100" s="35" t="s">
        <v>282</v>
      </c>
      <c r="B100" s="4" t="s">
        <v>324</v>
      </c>
      <c r="C100" s="11">
        <v>513</v>
      </c>
    </row>
    <row r="101" spans="1:3" x14ac:dyDescent="0.2">
      <c r="A101" s="35" t="s">
        <v>360</v>
      </c>
      <c r="B101" s="4" t="s">
        <v>359</v>
      </c>
      <c r="C101" s="11">
        <v>1647</v>
      </c>
    </row>
    <row r="102" spans="1:3" x14ac:dyDescent="0.2">
      <c r="A102" s="35" t="s">
        <v>283</v>
      </c>
      <c r="B102" s="4" t="s">
        <v>322</v>
      </c>
      <c r="C102" s="11">
        <v>183</v>
      </c>
    </row>
    <row r="103" spans="1:3" x14ac:dyDescent="0.2">
      <c r="A103" s="35" t="s">
        <v>284</v>
      </c>
      <c r="B103" s="4" t="s">
        <v>322</v>
      </c>
      <c r="C103" s="11">
        <v>122</v>
      </c>
    </row>
    <row r="104" spans="1:3" x14ac:dyDescent="0.2">
      <c r="A104" s="35" t="s">
        <v>285</v>
      </c>
      <c r="B104" s="4" t="s">
        <v>322</v>
      </c>
      <c r="C104" s="11">
        <v>132</v>
      </c>
    </row>
    <row r="105" spans="1:3" x14ac:dyDescent="0.2">
      <c r="A105" s="35" t="s">
        <v>286</v>
      </c>
      <c r="B105" s="4" t="s">
        <v>322</v>
      </c>
      <c r="C105" s="11">
        <v>6</v>
      </c>
    </row>
    <row r="106" spans="1:3" x14ac:dyDescent="0.2">
      <c r="A106" s="35" t="s">
        <v>287</v>
      </c>
      <c r="B106" s="4" t="s">
        <v>326</v>
      </c>
      <c r="C106" s="11">
        <v>4072</v>
      </c>
    </row>
    <row r="107" spans="1:3" x14ac:dyDescent="0.2">
      <c r="A107" s="35" t="s">
        <v>288</v>
      </c>
      <c r="B107" s="4" t="s">
        <v>327</v>
      </c>
      <c r="C107" s="11">
        <v>241</v>
      </c>
    </row>
    <row r="108" spans="1:3" x14ac:dyDescent="0.2">
      <c r="A108" s="35" t="s">
        <v>289</v>
      </c>
      <c r="B108" s="4" t="s">
        <v>325</v>
      </c>
      <c r="C108" s="11">
        <v>179</v>
      </c>
    </row>
    <row r="109" spans="1:3" x14ac:dyDescent="0.2">
      <c r="A109" s="35" t="s">
        <v>290</v>
      </c>
      <c r="B109" s="4" t="s">
        <v>325</v>
      </c>
      <c r="C109" s="11">
        <v>147</v>
      </c>
    </row>
    <row r="110" spans="1:3" x14ac:dyDescent="0.2">
      <c r="A110" s="35" t="s">
        <v>291</v>
      </c>
      <c r="B110" s="4" t="s">
        <v>328</v>
      </c>
      <c r="C110" s="11">
        <v>240</v>
      </c>
    </row>
    <row r="111" spans="1:3" x14ac:dyDescent="0.2">
      <c r="A111" s="35" t="s">
        <v>292</v>
      </c>
      <c r="B111" s="4" t="s">
        <v>325</v>
      </c>
      <c r="C111" s="11">
        <v>137</v>
      </c>
    </row>
    <row r="112" spans="1:3" x14ac:dyDescent="0.2">
      <c r="A112" s="35" t="s">
        <v>293</v>
      </c>
      <c r="B112" s="4" t="s">
        <v>329</v>
      </c>
      <c r="C112" s="11">
        <v>91</v>
      </c>
    </row>
    <row r="113" spans="1:3" x14ac:dyDescent="0.2">
      <c r="A113" s="35" t="s">
        <v>294</v>
      </c>
      <c r="B113" s="4" t="s">
        <v>330</v>
      </c>
      <c r="C113" s="11">
        <v>5</v>
      </c>
    </row>
    <row r="114" spans="1:3" x14ac:dyDescent="0.2">
      <c r="A114" s="35" t="s">
        <v>295</v>
      </c>
      <c r="B114" s="4" t="s">
        <v>331</v>
      </c>
      <c r="C114" s="11">
        <v>10</v>
      </c>
    </row>
    <row r="115" spans="1:3" x14ac:dyDescent="0.2">
      <c r="A115" s="35" t="s">
        <v>296</v>
      </c>
      <c r="B115" s="4" t="s">
        <v>332</v>
      </c>
      <c r="C115" s="11">
        <v>11</v>
      </c>
    </row>
    <row r="116" spans="1:3" x14ac:dyDescent="0.2">
      <c r="A116" s="35" t="s">
        <v>297</v>
      </c>
      <c r="B116" s="4" t="s">
        <v>333</v>
      </c>
      <c r="C116" s="11">
        <v>38</v>
      </c>
    </row>
    <row r="117" spans="1:3" x14ac:dyDescent="0.2">
      <c r="A117" s="35" t="s">
        <v>298</v>
      </c>
      <c r="B117" s="4" t="s">
        <v>334</v>
      </c>
      <c r="C117" s="11">
        <v>116</v>
      </c>
    </row>
    <row r="118" spans="1:3" x14ac:dyDescent="0.2">
      <c r="A118" s="35" t="s">
        <v>299</v>
      </c>
      <c r="B118" s="4" t="s">
        <v>335</v>
      </c>
      <c r="C118" s="11">
        <v>19</v>
      </c>
    </row>
    <row r="119" spans="1:3" x14ac:dyDescent="0.2">
      <c r="A119" s="35" t="s">
        <v>300</v>
      </c>
      <c r="B119" s="4" t="s">
        <v>335</v>
      </c>
      <c r="C119" s="11">
        <v>95</v>
      </c>
    </row>
    <row r="120" spans="1:3" x14ac:dyDescent="0.2">
      <c r="A120" s="35" t="s">
        <v>301</v>
      </c>
      <c r="B120" s="4" t="s">
        <v>335</v>
      </c>
      <c r="C120" s="11">
        <v>19</v>
      </c>
    </row>
    <row r="121" spans="1:3" x14ac:dyDescent="0.2">
      <c r="A121" s="35" t="s">
        <v>302</v>
      </c>
      <c r="B121" s="4" t="s">
        <v>335</v>
      </c>
      <c r="C121" s="11">
        <v>59</v>
      </c>
    </row>
    <row r="122" spans="1:3" x14ac:dyDescent="0.2">
      <c r="A122" s="35" t="s">
        <v>303</v>
      </c>
      <c r="B122" s="4" t="s">
        <v>335</v>
      </c>
      <c r="C122" s="11">
        <v>8</v>
      </c>
    </row>
    <row r="123" spans="1:3" x14ac:dyDescent="0.2">
      <c r="A123" s="35" t="s">
        <v>304</v>
      </c>
      <c r="B123" s="4" t="s">
        <v>335</v>
      </c>
      <c r="C123" s="11">
        <v>10</v>
      </c>
    </row>
    <row r="124" spans="1:3" x14ac:dyDescent="0.2">
      <c r="A124" s="35" t="s">
        <v>305</v>
      </c>
      <c r="B124" s="4" t="s">
        <v>357</v>
      </c>
      <c r="C124" s="11">
        <v>124</v>
      </c>
    </row>
    <row r="125" spans="1:3" x14ac:dyDescent="0.2">
      <c r="A125" s="35" t="s">
        <v>306</v>
      </c>
      <c r="B125" s="4" t="s">
        <v>336</v>
      </c>
      <c r="C125" s="11">
        <v>37</v>
      </c>
    </row>
    <row r="126" spans="1:3" x14ac:dyDescent="0.2">
      <c r="A126" s="35" t="s">
        <v>307</v>
      </c>
      <c r="B126" s="4" t="s">
        <v>335</v>
      </c>
      <c r="C126" s="11">
        <v>100</v>
      </c>
    </row>
    <row r="127" spans="1:3" x14ac:dyDescent="0.2">
      <c r="A127" s="35" t="s">
        <v>361</v>
      </c>
      <c r="B127" s="4" t="s">
        <v>362</v>
      </c>
      <c r="C127" s="11">
        <v>600</v>
      </c>
    </row>
    <row r="128" spans="1:3" x14ac:dyDescent="0.2">
      <c r="A128" s="35" t="s">
        <v>308</v>
      </c>
      <c r="B128" s="4" t="s">
        <v>335</v>
      </c>
      <c r="C128" s="11">
        <v>184</v>
      </c>
    </row>
    <row r="129" spans="1:3" x14ac:dyDescent="0.2">
      <c r="A129" s="35" t="s">
        <v>309</v>
      </c>
      <c r="B129" s="4" t="s">
        <v>337</v>
      </c>
      <c r="C129" s="11">
        <v>25</v>
      </c>
    </row>
    <row r="130" spans="1:3" x14ac:dyDescent="0.2">
      <c r="A130" s="35" t="s">
        <v>310</v>
      </c>
      <c r="B130" s="4" t="s">
        <v>337</v>
      </c>
      <c r="C130" s="11">
        <v>215</v>
      </c>
    </row>
    <row r="131" spans="1:3" x14ac:dyDescent="0.2">
      <c r="A131" s="35" t="s">
        <v>311</v>
      </c>
      <c r="B131" s="4" t="s">
        <v>337</v>
      </c>
      <c r="C131" s="11">
        <v>8</v>
      </c>
    </row>
    <row r="132" spans="1:3" x14ac:dyDescent="0.2">
      <c r="A132" s="35" t="s">
        <v>312</v>
      </c>
      <c r="B132" s="4" t="s">
        <v>337</v>
      </c>
      <c r="C132" s="11">
        <v>56</v>
      </c>
    </row>
    <row r="133" spans="1:3" x14ac:dyDescent="0.2">
      <c r="A133" s="35" t="s">
        <v>313</v>
      </c>
      <c r="B133" s="4" t="s">
        <v>338</v>
      </c>
      <c r="C133" s="11">
        <v>181</v>
      </c>
    </row>
    <row r="134" spans="1:3" x14ac:dyDescent="0.2">
      <c r="A134" s="35" t="s">
        <v>314</v>
      </c>
      <c r="B134" s="4" t="s">
        <v>339</v>
      </c>
      <c r="C134" s="11">
        <v>62</v>
      </c>
    </row>
    <row r="135" spans="1:3" x14ac:dyDescent="0.2">
      <c r="A135" s="35" t="s">
        <v>315</v>
      </c>
      <c r="B135" s="4" t="s">
        <v>340</v>
      </c>
      <c r="C135" s="11">
        <v>1151</v>
      </c>
    </row>
    <row r="136" spans="1:3" x14ac:dyDescent="0.2">
      <c r="A136" s="35" t="s">
        <v>316</v>
      </c>
      <c r="B136" s="4" t="s">
        <v>341</v>
      </c>
      <c r="C136" s="11">
        <v>28</v>
      </c>
    </row>
    <row r="137" spans="1:3" x14ac:dyDescent="0.2">
      <c r="A137" s="35" t="s">
        <v>317</v>
      </c>
      <c r="B137" s="4" t="s">
        <v>335</v>
      </c>
      <c r="C137" s="11">
        <v>1843</v>
      </c>
    </row>
    <row r="138" spans="1:3" x14ac:dyDescent="0.2">
      <c r="A138" s="35" t="s">
        <v>318</v>
      </c>
      <c r="B138" s="4" t="s">
        <v>335</v>
      </c>
      <c r="C138" s="11">
        <v>610</v>
      </c>
    </row>
    <row r="139" spans="1:3" x14ac:dyDescent="0.2">
      <c r="A139" s="35" t="s">
        <v>319</v>
      </c>
      <c r="B139" s="4" t="s">
        <v>342</v>
      </c>
      <c r="C139" s="11">
        <v>639</v>
      </c>
    </row>
    <row r="140" spans="1:3" x14ac:dyDescent="0.2">
      <c r="A140" s="35" t="s">
        <v>320</v>
      </c>
      <c r="B140" s="4" t="s">
        <v>343</v>
      </c>
      <c r="C140" s="11">
        <v>100</v>
      </c>
    </row>
    <row r="141" spans="1:3" x14ac:dyDescent="0.2">
      <c r="A141" s="35"/>
      <c r="B141" s="36" t="s">
        <v>344</v>
      </c>
      <c r="C141" s="37">
        <f>SUM(C88:C140)</f>
        <v>42882</v>
      </c>
    </row>
    <row r="142" spans="1:3" ht="13.5" thickBot="1" x14ac:dyDescent="0.25">
      <c r="A142" s="39"/>
      <c r="B142" s="12"/>
      <c r="C142" s="5"/>
    </row>
    <row r="143" spans="1:3" s="3" customFormat="1" ht="16.5" thickBot="1" x14ac:dyDescent="0.3">
      <c r="A143" s="408" t="s">
        <v>345</v>
      </c>
      <c r="B143" s="409"/>
      <c r="C143" s="6">
        <v>1516884</v>
      </c>
    </row>
    <row r="144" spans="1:3" s="1" customFormat="1" x14ac:dyDescent="0.2">
      <c r="A144" s="38"/>
    </row>
  </sheetData>
  <mergeCells count="7">
    <mergeCell ref="A2:C2"/>
    <mergeCell ref="A143:B143"/>
    <mergeCell ref="A6:C6"/>
    <mergeCell ref="A8:C8"/>
    <mergeCell ref="A11:C11"/>
    <mergeCell ref="A73:C73"/>
    <mergeCell ref="A86:C8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CJ48"/>
  <sheetViews>
    <sheetView workbookViewId="0">
      <selection activeCell="A2" sqref="A2:E2"/>
    </sheetView>
  </sheetViews>
  <sheetFormatPr defaultRowHeight="12.75" x14ac:dyDescent="0.2"/>
  <cols>
    <col min="1" max="1" width="45.140625" style="47" customWidth="1"/>
    <col min="2" max="2" width="16.5703125" style="47" customWidth="1"/>
    <col min="3" max="3" width="16.140625" style="47" customWidth="1"/>
    <col min="4" max="4" width="17.5703125" style="47" customWidth="1"/>
    <col min="5" max="5" width="14.140625" style="47" customWidth="1"/>
    <col min="6" max="16384" width="9.140625" style="47"/>
  </cols>
  <sheetData>
    <row r="2" spans="1:88" s="98" customFormat="1" ht="17.25" customHeight="1" x14ac:dyDescent="0.25">
      <c r="A2" s="369" t="s">
        <v>426</v>
      </c>
      <c r="B2" s="370"/>
      <c r="C2" s="370"/>
      <c r="D2" s="369"/>
      <c r="E2" s="369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</row>
    <row r="3" spans="1:88" ht="17.25" customHeight="1" x14ac:dyDescent="0.2"/>
    <row r="4" spans="1:88" x14ac:dyDescent="0.2">
      <c r="A4" s="99" t="s">
        <v>40</v>
      </c>
      <c r="C4" s="100"/>
      <c r="D4" s="100"/>
      <c r="E4" s="52" t="s">
        <v>134</v>
      </c>
    </row>
    <row r="5" spans="1:88" ht="13.5" thickBot="1" x14ac:dyDescent="0.25"/>
    <row r="6" spans="1:88" ht="20.100000000000001" customHeight="1" x14ac:dyDescent="0.2">
      <c r="A6" s="373" t="s">
        <v>25</v>
      </c>
      <c r="B6" s="375" t="s">
        <v>366</v>
      </c>
      <c r="C6" s="377" t="s">
        <v>53</v>
      </c>
      <c r="D6" s="371" t="s">
        <v>41</v>
      </c>
      <c r="E6" s="371" t="s">
        <v>42</v>
      </c>
    </row>
    <row r="7" spans="1:88" ht="20.100000000000001" customHeight="1" thickBot="1" x14ac:dyDescent="0.25">
      <c r="A7" s="374"/>
      <c r="B7" s="376"/>
      <c r="C7" s="378"/>
      <c r="D7" s="372"/>
      <c r="E7" s="372"/>
    </row>
    <row r="8" spans="1:88" ht="20.100000000000001" customHeight="1" x14ac:dyDescent="0.2">
      <c r="A8" s="101" t="s">
        <v>39</v>
      </c>
      <c r="B8" s="102">
        <v>111525492</v>
      </c>
      <c r="C8" s="103">
        <v>106957765</v>
      </c>
      <c r="D8" s="103">
        <v>106957765</v>
      </c>
      <c r="E8" s="326">
        <f>D8/C8*100</f>
        <v>100</v>
      </c>
    </row>
    <row r="9" spans="1:88" ht="20.100000000000001" customHeight="1" x14ac:dyDescent="0.2">
      <c r="A9" s="104" t="s">
        <v>38</v>
      </c>
      <c r="B9" s="102">
        <v>23420025</v>
      </c>
      <c r="C9" s="103">
        <v>23119511</v>
      </c>
      <c r="D9" s="103">
        <v>23119511</v>
      </c>
      <c r="E9" s="326">
        <f t="shared" ref="E9:E15" si="0">D9/C9*100</f>
        <v>100</v>
      </c>
    </row>
    <row r="10" spans="1:88" ht="20.100000000000001" customHeight="1" x14ac:dyDescent="0.2">
      <c r="A10" s="104" t="s">
        <v>37</v>
      </c>
      <c r="B10" s="102">
        <v>58530848</v>
      </c>
      <c r="C10" s="103">
        <v>61209039</v>
      </c>
      <c r="D10" s="103">
        <v>60652477</v>
      </c>
      <c r="E10" s="326">
        <f t="shared" si="0"/>
        <v>99.090719264519095</v>
      </c>
    </row>
    <row r="11" spans="1:88" ht="20.100000000000001" customHeight="1" x14ac:dyDescent="0.2">
      <c r="A11" s="104" t="s">
        <v>36</v>
      </c>
      <c r="B11" s="105">
        <v>12300000</v>
      </c>
      <c r="C11" s="104">
        <v>10221844</v>
      </c>
      <c r="D11" s="104">
        <v>10221844</v>
      </c>
      <c r="E11" s="326">
        <f t="shared" si="0"/>
        <v>100</v>
      </c>
    </row>
    <row r="12" spans="1:88" ht="20.100000000000001" customHeight="1" x14ac:dyDescent="0.2">
      <c r="A12" s="106" t="s">
        <v>35</v>
      </c>
      <c r="B12" s="105">
        <v>16735827</v>
      </c>
      <c r="C12" s="104">
        <v>218276317</v>
      </c>
      <c r="D12" s="104">
        <v>4909203</v>
      </c>
      <c r="E12" s="326">
        <f t="shared" si="0"/>
        <v>2.2490772555961716</v>
      </c>
    </row>
    <row r="13" spans="1:88" s="93" customFormat="1" ht="20.100000000000001" customHeight="1" x14ac:dyDescent="0.2">
      <c r="A13" s="107" t="s">
        <v>54</v>
      </c>
      <c r="B13" s="108">
        <v>165200</v>
      </c>
      <c r="C13" s="109">
        <v>212959389</v>
      </c>
      <c r="D13" s="109">
        <v>0</v>
      </c>
      <c r="E13" s="326">
        <f t="shared" si="0"/>
        <v>0</v>
      </c>
      <c r="G13" s="357"/>
    </row>
    <row r="14" spans="1:88" ht="20.100000000000001" customHeight="1" x14ac:dyDescent="0.2">
      <c r="A14" s="110" t="s">
        <v>34</v>
      </c>
      <c r="B14" s="105">
        <v>6715000</v>
      </c>
      <c r="C14" s="104">
        <v>18562036</v>
      </c>
      <c r="D14" s="104">
        <v>18562036</v>
      </c>
      <c r="E14" s="326">
        <f t="shared" si="0"/>
        <v>100</v>
      </c>
    </row>
    <row r="15" spans="1:88" ht="20.100000000000001" customHeight="1" x14ac:dyDescent="0.2">
      <c r="A15" s="111" t="s">
        <v>33</v>
      </c>
      <c r="B15" s="105">
        <v>3655281</v>
      </c>
      <c r="C15" s="104">
        <v>28662109</v>
      </c>
      <c r="D15" s="104">
        <v>28662109</v>
      </c>
      <c r="E15" s="326">
        <f t="shared" si="0"/>
        <v>100</v>
      </c>
    </row>
    <row r="16" spans="1:88" ht="20.100000000000001" customHeight="1" thickBot="1" x14ac:dyDescent="0.25">
      <c r="A16" s="112" t="s">
        <v>32</v>
      </c>
      <c r="B16" s="113">
        <v>0</v>
      </c>
      <c r="C16" s="114">
        <v>0</v>
      </c>
      <c r="D16" s="115">
        <v>0</v>
      </c>
      <c r="E16" s="326">
        <v>0</v>
      </c>
    </row>
    <row r="17" spans="1:5" ht="20.100000000000001" customHeight="1" thickBot="1" x14ac:dyDescent="0.25">
      <c r="A17" s="116" t="s">
        <v>31</v>
      </c>
      <c r="B17" s="117">
        <f>B8+B9+B10+B11+B12+B14+B15+B16</f>
        <v>232882473</v>
      </c>
      <c r="C17" s="117">
        <f t="shared" ref="C17:D17" si="1">C8+C9+C10+C11+C12+C14+C15+C16</f>
        <v>467008621</v>
      </c>
      <c r="D17" s="117">
        <f t="shared" si="1"/>
        <v>253084945</v>
      </c>
      <c r="E17" s="327">
        <f>D17/C17*100</f>
        <v>54.192777953021988</v>
      </c>
    </row>
    <row r="18" spans="1:5" ht="20.100000000000001" customHeight="1" x14ac:dyDescent="0.2">
      <c r="A18" s="119" t="s">
        <v>30</v>
      </c>
      <c r="B18" s="119">
        <v>0</v>
      </c>
      <c r="C18" s="119">
        <v>0</v>
      </c>
      <c r="D18" s="119">
        <v>0</v>
      </c>
      <c r="E18" s="328">
        <v>0</v>
      </c>
    </row>
    <row r="19" spans="1:5" ht="20.100000000000001" customHeight="1" x14ac:dyDescent="0.2">
      <c r="A19" s="104" t="s">
        <v>156</v>
      </c>
      <c r="B19" s="104">
        <v>0</v>
      </c>
      <c r="C19" s="104">
        <v>5054986</v>
      </c>
      <c r="D19" s="104">
        <v>5054986</v>
      </c>
      <c r="E19" s="326">
        <f>D19/C19*100</f>
        <v>100</v>
      </c>
    </row>
    <row r="20" spans="1:5" ht="20.100000000000001" customHeight="1" x14ac:dyDescent="0.2">
      <c r="A20" s="111" t="s">
        <v>29</v>
      </c>
      <c r="B20" s="111">
        <v>106208048</v>
      </c>
      <c r="C20" s="111">
        <v>112051452</v>
      </c>
      <c r="D20" s="104">
        <v>112051452</v>
      </c>
      <c r="E20" s="326">
        <f t="shared" ref="E20:E21" si="2">D20/C20*100</f>
        <v>100</v>
      </c>
    </row>
    <row r="21" spans="1:5" ht="20.100000000000001" customHeight="1" thickBot="1" x14ac:dyDescent="0.25">
      <c r="A21" s="120" t="s">
        <v>28</v>
      </c>
      <c r="B21" s="120">
        <f>B19+B20</f>
        <v>106208048</v>
      </c>
      <c r="C21" s="120">
        <f t="shared" ref="C21:D21" si="3">C19+C20</f>
        <v>117106438</v>
      </c>
      <c r="D21" s="120">
        <f t="shared" si="3"/>
        <v>117106438</v>
      </c>
      <c r="E21" s="326">
        <f t="shared" si="2"/>
        <v>100</v>
      </c>
    </row>
    <row r="22" spans="1:5" ht="20.100000000000001" customHeight="1" thickBot="1" x14ac:dyDescent="0.25">
      <c r="A22" s="121" t="s">
        <v>348</v>
      </c>
      <c r="B22" s="122">
        <f>B21+B18</f>
        <v>106208048</v>
      </c>
      <c r="C22" s="122">
        <f t="shared" ref="C22:D22" si="4">C21+C18</f>
        <v>117106438</v>
      </c>
      <c r="D22" s="122">
        <f t="shared" si="4"/>
        <v>117106438</v>
      </c>
      <c r="E22" s="329">
        <f>D22/C22*100</f>
        <v>100</v>
      </c>
    </row>
    <row r="23" spans="1:5" ht="20.100000000000001" customHeight="1" thickBot="1" x14ac:dyDescent="0.25">
      <c r="A23" s="123" t="s">
        <v>27</v>
      </c>
      <c r="B23" s="124">
        <f>B17+B22</f>
        <v>339090521</v>
      </c>
      <c r="C23" s="124">
        <f t="shared" ref="C23:D23" si="5">C17+C22</f>
        <v>584115059</v>
      </c>
      <c r="D23" s="124">
        <f t="shared" si="5"/>
        <v>370191383</v>
      </c>
      <c r="E23" s="330">
        <f>D23/C23*100</f>
        <v>63.376449091000062</v>
      </c>
    </row>
    <row r="26" spans="1:5" ht="15" x14ac:dyDescent="0.2">
      <c r="A26" s="125"/>
    </row>
    <row r="27" spans="1:5" ht="15" x14ac:dyDescent="0.2">
      <c r="A27" s="126"/>
    </row>
    <row r="28" spans="1:5" ht="15" x14ac:dyDescent="0.2">
      <c r="A28" s="127"/>
    </row>
    <row r="29" spans="1:5" s="127" customFormat="1" ht="15" x14ac:dyDescent="0.2">
      <c r="A29" s="128"/>
    </row>
    <row r="30" spans="1:5" s="127" customFormat="1" ht="15" x14ac:dyDescent="0.2"/>
    <row r="32" spans="1:5" x14ac:dyDescent="0.2">
      <c r="E32" s="99"/>
    </row>
    <row r="34" spans="1:3" ht="13.5" customHeight="1" x14ac:dyDescent="0.2"/>
    <row r="40" spans="1:3" ht="15" customHeight="1" x14ac:dyDescent="0.2"/>
    <row r="47" spans="1:3" s="129" customFormat="1" x14ac:dyDescent="0.2">
      <c r="A47" s="47"/>
      <c r="B47" s="47"/>
      <c r="C47" s="47"/>
    </row>
    <row r="48" spans="1:3" s="129" customFormat="1" x14ac:dyDescent="0.2">
      <c r="A48" s="47"/>
      <c r="B48" s="47"/>
      <c r="C48" s="47"/>
    </row>
  </sheetData>
  <mergeCells count="6">
    <mergeCell ref="A2:E2"/>
    <mergeCell ref="D6:D7"/>
    <mergeCell ref="E6:E7"/>
    <mergeCell ref="A6:A7"/>
    <mergeCell ref="B6:B7"/>
    <mergeCell ref="C6:C7"/>
  </mergeCells>
  <pageMargins left="0.35433070866141736" right="0.27559055118110237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Z75"/>
  <sheetViews>
    <sheetView workbookViewId="0">
      <selection activeCell="A2" sqref="A2:E2"/>
    </sheetView>
  </sheetViews>
  <sheetFormatPr defaultRowHeight="12.75" x14ac:dyDescent="0.2"/>
  <cols>
    <col min="1" max="1" width="61" style="47" customWidth="1"/>
    <col min="2" max="2" width="15.28515625" style="47" customWidth="1"/>
    <col min="3" max="3" width="16.42578125" style="47" customWidth="1"/>
    <col min="4" max="4" width="14.42578125" style="47" customWidth="1"/>
    <col min="5" max="5" width="13.28515625" style="47" customWidth="1"/>
    <col min="6" max="16384" width="9.140625" style="47"/>
  </cols>
  <sheetData>
    <row r="2" spans="1:5" x14ac:dyDescent="0.2">
      <c r="A2" s="384" t="s">
        <v>427</v>
      </c>
      <c r="B2" s="384"/>
      <c r="C2" s="384"/>
      <c r="D2" s="384"/>
      <c r="E2" s="384"/>
    </row>
    <row r="4" spans="1:5" s="125" customFormat="1" ht="15.75" x14ac:dyDescent="0.25">
      <c r="A4" s="381" t="s">
        <v>416</v>
      </c>
      <c r="B4" s="382"/>
      <c r="C4" s="382"/>
      <c r="D4" s="383"/>
      <c r="E4" s="383"/>
    </row>
    <row r="5" spans="1:5" x14ac:dyDescent="0.2">
      <c r="E5" s="52" t="s">
        <v>134</v>
      </c>
    </row>
    <row r="6" spans="1:5" ht="12.75" customHeight="1" thickBot="1" x14ac:dyDescent="0.25">
      <c r="E6" s="130"/>
    </row>
    <row r="7" spans="1:5" x14ac:dyDescent="0.2">
      <c r="A7" s="364" t="s">
        <v>25</v>
      </c>
      <c r="B7" s="360" t="s">
        <v>415</v>
      </c>
      <c r="C7" s="362" t="s">
        <v>53</v>
      </c>
      <c r="D7" s="379" t="s">
        <v>41</v>
      </c>
      <c r="E7" s="379" t="s">
        <v>78</v>
      </c>
    </row>
    <row r="8" spans="1:5" ht="13.5" thickBot="1" x14ac:dyDescent="0.25">
      <c r="A8" s="365"/>
      <c r="B8" s="385"/>
      <c r="C8" s="363"/>
      <c r="D8" s="380"/>
      <c r="E8" s="380"/>
    </row>
    <row r="9" spans="1:5" x14ac:dyDescent="0.2">
      <c r="A9" s="131" t="s">
        <v>39</v>
      </c>
      <c r="B9" s="87"/>
      <c r="C9" s="87"/>
      <c r="D9" s="56"/>
      <c r="E9" s="56"/>
    </row>
    <row r="10" spans="1:5" x14ac:dyDescent="0.2">
      <c r="A10" s="57" t="s">
        <v>157</v>
      </c>
      <c r="B10" s="57">
        <v>7519040</v>
      </c>
      <c r="C10" s="57">
        <v>7621886</v>
      </c>
      <c r="D10" s="57">
        <v>7621886</v>
      </c>
      <c r="E10" s="57">
        <v>4</v>
      </c>
    </row>
    <row r="11" spans="1:5" x14ac:dyDescent="0.2">
      <c r="A11" s="57" t="s">
        <v>72</v>
      </c>
      <c r="B11" s="57">
        <v>180000</v>
      </c>
      <c r="C11" s="57">
        <v>180000</v>
      </c>
      <c r="D11" s="57">
        <v>180000</v>
      </c>
      <c r="E11" s="57"/>
    </row>
    <row r="12" spans="1:5" x14ac:dyDescent="0.2">
      <c r="A12" s="57" t="s">
        <v>73</v>
      </c>
      <c r="B12" s="57">
        <v>300000</v>
      </c>
      <c r="C12" s="57">
        <v>300000</v>
      </c>
      <c r="D12" s="57">
        <v>300000</v>
      </c>
      <c r="E12" s="57"/>
    </row>
    <row r="13" spans="1:5" x14ac:dyDescent="0.2">
      <c r="A13" s="57" t="s">
        <v>160</v>
      </c>
      <c r="B13" s="57">
        <v>3635682</v>
      </c>
      <c r="C13" s="57">
        <v>2716122</v>
      </c>
      <c r="D13" s="57">
        <v>2716122</v>
      </c>
      <c r="E13" s="57">
        <v>1</v>
      </c>
    </row>
    <row r="14" spans="1:5" x14ac:dyDescent="0.2">
      <c r="A14" s="57" t="s">
        <v>71</v>
      </c>
      <c r="B14" s="57">
        <v>15378144</v>
      </c>
      <c r="C14" s="57">
        <v>15015789</v>
      </c>
      <c r="D14" s="57">
        <v>15015789</v>
      </c>
      <c r="E14" s="57">
        <v>20</v>
      </c>
    </row>
    <row r="15" spans="1:5" x14ac:dyDescent="0.2">
      <c r="A15" s="57" t="s">
        <v>161</v>
      </c>
      <c r="B15" s="57">
        <v>2438610</v>
      </c>
      <c r="C15" s="57">
        <v>2555197</v>
      </c>
      <c r="D15" s="57">
        <v>2555197</v>
      </c>
      <c r="E15" s="57">
        <v>1</v>
      </c>
    </row>
    <row r="16" spans="1:5" x14ac:dyDescent="0.2">
      <c r="A16" s="57" t="s">
        <v>159</v>
      </c>
      <c r="B16" s="57">
        <v>49828786</v>
      </c>
      <c r="C16" s="57">
        <v>47335063</v>
      </c>
      <c r="D16" s="57">
        <v>47335063</v>
      </c>
      <c r="E16" s="57">
        <v>10</v>
      </c>
    </row>
    <row r="17" spans="1:5" x14ac:dyDescent="0.2">
      <c r="A17" s="348" t="s">
        <v>417</v>
      </c>
      <c r="B17" s="57"/>
      <c r="C17" s="57">
        <v>7200</v>
      </c>
      <c r="D17" s="57">
        <v>7200</v>
      </c>
      <c r="E17" s="57"/>
    </row>
    <row r="18" spans="1:5" ht="13.5" thickBot="1" x14ac:dyDescent="0.25">
      <c r="A18" s="57" t="s">
        <v>68</v>
      </c>
      <c r="B18" s="57">
        <v>32245230</v>
      </c>
      <c r="C18" s="57">
        <v>31226508</v>
      </c>
      <c r="D18" s="57">
        <v>31226508</v>
      </c>
      <c r="E18" s="57">
        <v>10</v>
      </c>
    </row>
    <row r="19" spans="1:5" s="99" customFormat="1" ht="13.5" thickBot="1" x14ac:dyDescent="0.25">
      <c r="A19" s="132" t="s">
        <v>77</v>
      </c>
      <c r="B19" s="132">
        <f>SUM(B10:B18)</f>
        <v>111525492</v>
      </c>
      <c r="C19" s="133">
        <f>SUM(C10:C18)</f>
        <v>106957765</v>
      </c>
      <c r="D19" s="32">
        <f>SUM(D10:D18)</f>
        <v>106957765</v>
      </c>
      <c r="E19" s="32"/>
    </row>
    <row r="20" spans="1:5" x14ac:dyDescent="0.2">
      <c r="A20" s="134" t="s">
        <v>38</v>
      </c>
      <c r="B20" s="87"/>
      <c r="C20" s="135"/>
      <c r="D20" s="87"/>
      <c r="E20" s="87"/>
    </row>
    <row r="21" spans="1:5" x14ac:dyDescent="0.2">
      <c r="A21" s="57" t="s">
        <v>157</v>
      </c>
      <c r="B21" s="57">
        <v>1716464</v>
      </c>
      <c r="C21" s="136">
        <v>1714359</v>
      </c>
      <c r="D21" s="57">
        <v>1714359</v>
      </c>
      <c r="E21" s="57"/>
    </row>
    <row r="22" spans="1:5" x14ac:dyDescent="0.2">
      <c r="A22" s="57" t="s">
        <v>72</v>
      </c>
      <c r="B22" s="57">
        <v>39600</v>
      </c>
      <c r="C22" s="136">
        <v>36315</v>
      </c>
      <c r="D22" s="57">
        <v>36315</v>
      </c>
      <c r="E22" s="57"/>
    </row>
    <row r="23" spans="1:5" x14ac:dyDescent="0.2">
      <c r="A23" s="137" t="s">
        <v>160</v>
      </c>
      <c r="B23" s="57">
        <v>979432</v>
      </c>
      <c r="C23" s="136">
        <v>584889</v>
      </c>
      <c r="D23" s="57">
        <v>584889</v>
      </c>
      <c r="E23" s="57"/>
    </row>
    <row r="24" spans="1:5" x14ac:dyDescent="0.2">
      <c r="A24" s="71" t="s">
        <v>71</v>
      </c>
      <c r="B24" s="76">
        <v>1735570</v>
      </c>
      <c r="C24" s="138">
        <v>1696493</v>
      </c>
      <c r="D24" s="57">
        <v>1696493</v>
      </c>
      <c r="E24" s="57"/>
    </row>
    <row r="25" spans="1:5" x14ac:dyDescent="0.2">
      <c r="A25" s="71" t="s">
        <v>73</v>
      </c>
      <c r="B25" s="76">
        <v>81000</v>
      </c>
      <c r="C25" s="138">
        <v>60525</v>
      </c>
      <c r="D25" s="57">
        <v>60525</v>
      </c>
      <c r="E25" s="57"/>
    </row>
    <row r="26" spans="1:5" x14ac:dyDescent="0.2">
      <c r="A26" s="139" t="s">
        <v>161</v>
      </c>
      <c r="B26" s="139">
        <v>562103</v>
      </c>
      <c r="C26" s="140">
        <v>590982</v>
      </c>
      <c r="D26" s="57">
        <v>590982</v>
      </c>
      <c r="E26" s="57"/>
    </row>
    <row r="27" spans="1:5" s="144" customFormat="1" x14ac:dyDescent="0.2">
      <c r="A27" s="141" t="s">
        <v>159</v>
      </c>
      <c r="B27" s="89">
        <v>11079274</v>
      </c>
      <c r="C27" s="142">
        <v>11344466</v>
      </c>
      <c r="D27" s="57">
        <v>11344466</v>
      </c>
      <c r="E27" s="143"/>
    </row>
    <row r="28" spans="1:5" s="352" customFormat="1" x14ac:dyDescent="0.2">
      <c r="A28" s="349" t="s">
        <v>417</v>
      </c>
      <c r="B28" s="350"/>
      <c r="C28" s="353">
        <v>6075</v>
      </c>
      <c r="D28" s="354">
        <v>6075</v>
      </c>
      <c r="E28" s="351"/>
    </row>
    <row r="29" spans="1:5" ht="13.5" thickBot="1" x14ac:dyDescent="0.25">
      <c r="A29" s="137" t="s">
        <v>68</v>
      </c>
      <c r="B29" s="89">
        <v>7226582</v>
      </c>
      <c r="C29" s="142">
        <v>7085407</v>
      </c>
      <c r="D29" s="57">
        <v>7085407</v>
      </c>
      <c r="E29" s="57"/>
    </row>
    <row r="30" spans="1:5" ht="13.5" thickBot="1" x14ac:dyDescent="0.25">
      <c r="A30" s="145" t="s">
        <v>76</v>
      </c>
      <c r="B30" s="32">
        <f>SUM(B21:B29)</f>
        <v>23420025</v>
      </c>
      <c r="C30" s="133">
        <f>SUM(C21:C29)</f>
        <v>23119511</v>
      </c>
      <c r="D30" s="146">
        <f>SUM(D21:D29)</f>
        <v>23119511</v>
      </c>
      <c r="E30" s="32"/>
    </row>
    <row r="31" spans="1:5" x14ac:dyDescent="0.2">
      <c r="A31" s="147" t="s">
        <v>37</v>
      </c>
      <c r="B31" s="56"/>
      <c r="C31" s="148"/>
      <c r="D31" s="149"/>
      <c r="E31" s="56"/>
    </row>
    <row r="32" spans="1:5" x14ac:dyDescent="0.2">
      <c r="A32" s="150" t="s">
        <v>75</v>
      </c>
      <c r="B32" s="57">
        <v>2926029</v>
      </c>
      <c r="C32" s="87">
        <v>250660</v>
      </c>
      <c r="D32" s="149">
        <v>250660</v>
      </c>
      <c r="E32" s="87"/>
    </row>
    <row r="33" spans="1:5" x14ac:dyDescent="0.2">
      <c r="A33" s="57" t="s">
        <v>157</v>
      </c>
      <c r="B33" s="89">
        <v>13403000</v>
      </c>
      <c r="C33" s="57">
        <v>10110730</v>
      </c>
      <c r="D33" s="151">
        <v>10110730</v>
      </c>
      <c r="E33" s="57"/>
    </row>
    <row r="34" spans="1:5" x14ac:dyDescent="0.2">
      <c r="A34" s="152" t="s">
        <v>74</v>
      </c>
      <c r="B34" s="89">
        <v>330200</v>
      </c>
      <c r="C34" s="89">
        <v>61602</v>
      </c>
      <c r="D34" s="151">
        <v>61602</v>
      </c>
      <c r="E34" s="57"/>
    </row>
    <row r="35" spans="1:5" x14ac:dyDescent="0.2">
      <c r="A35" s="89" t="s">
        <v>73</v>
      </c>
      <c r="B35" s="89">
        <v>2024380</v>
      </c>
      <c r="C35" s="153">
        <v>2883378</v>
      </c>
      <c r="D35" s="151">
        <v>2883378</v>
      </c>
      <c r="E35" s="57"/>
    </row>
    <row r="36" spans="1:5" x14ac:dyDescent="0.2">
      <c r="A36" s="89" t="s">
        <v>158</v>
      </c>
      <c r="B36" s="154">
        <v>8324850</v>
      </c>
      <c r="C36" s="89">
        <v>8996780</v>
      </c>
      <c r="D36" s="151">
        <v>8996780</v>
      </c>
      <c r="E36" s="57"/>
    </row>
    <row r="37" spans="1:5" x14ac:dyDescent="0.2">
      <c r="A37" s="154" t="s">
        <v>160</v>
      </c>
      <c r="B37" s="153">
        <v>892800</v>
      </c>
      <c r="C37" s="154">
        <v>891510</v>
      </c>
      <c r="D37" s="151">
        <v>891510</v>
      </c>
      <c r="E37" s="57"/>
    </row>
    <row r="38" spans="1:5" s="129" customFormat="1" x14ac:dyDescent="0.2">
      <c r="A38" s="153" t="s">
        <v>72</v>
      </c>
      <c r="B38" s="89">
        <v>3124200</v>
      </c>
      <c r="C38" s="153">
        <v>2734815</v>
      </c>
      <c r="D38" s="151">
        <v>2734815</v>
      </c>
      <c r="E38" s="89"/>
    </row>
    <row r="39" spans="1:5" s="129" customFormat="1" x14ac:dyDescent="0.2">
      <c r="A39" s="89" t="s">
        <v>71</v>
      </c>
      <c r="B39" s="57">
        <v>425409</v>
      </c>
      <c r="C39" s="89">
        <v>2250830</v>
      </c>
      <c r="D39" s="151">
        <v>2250830</v>
      </c>
      <c r="E39" s="89"/>
    </row>
    <row r="40" spans="1:5" x14ac:dyDescent="0.2">
      <c r="A40" s="57" t="s">
        <v>161</v>
      </c>
      <c r="B40" s="57">
        <v>3683950</v>
      </c>
      <c r="C40" s="57">
        <v>4361044</v>
      </c>
      <c r="D40" s="151">
        <v>4361044</v>
      </c>
      <c r="E40" s="57"/>
    </row>
    <row r="41" spans="1:5" x14ac:dyDescent="0.2">
      <c r="A41" s="57" t="s">
        <v>70</v>
      </c>
      <c r="B41" s="57">
        <v>50800</v>
      </c>
      <c r="C41" s="57">
        <v>21036</v>
      </c>
      <c r="D41" s="151">
        <v>21036</v>
      </c>
      <c r="E41" s="57"/>
    </row>
    <row r="42" spans="1:5" x14ac:dyDescent="0.2">
      <c r="A42" s="57" t="s">
        <v>69</v>
      </c>
      <c r="B42" s="57">
        <v>419100</v>
      </c>
      <c r="C42" s="57">
        <v>132664</v>
      </c>
      <c r="D42" s="151">
        <v>132664</v>
      </c>
      <c r="E42" s="57"/>
    </row>
    <row r="43" spans="1:5" x14ac:dyDescent="0.2">
      <c r="A43" s="57" t="s">
        <v>159</v>
      </c>
      <c r="B43" s="57">
        <v>19872330</v>
      </c>
      <c r="C43" s="57">
        <v>20956032</v>
      </c>
      <c r="D43" s="151">
        <v>20600573</v>
      </c>
      <c r="E43" s="57"/>
    </row>
    <row r="44" spans="1:5" x14ac:dyDescent="0.2">
      <c r="A44" s="57" t="s">
        <v>68</v>
      </c>
      <c r="B44" s="76">
        <v>3053800</v>
      </c>
      <c r="C44" s="57">
        <v>4832155</v>
      </c>
      <c r="D44" s="151">
        <v>4631052</v>
      </c>
      <c r="E44" s="57"/>
    </row>
    <row r="45" spans="1:5" x14ac:dyDescent="0.2">
      <c r="A45" s="355" t="s">
        <v>419</v>
      </c>
      <c r="B45" s="76"/>
      <c r="C45" s="76">
        <v>290199</v>
      </c>
      <c r="D45" s="157">
        <v>290199</v>
      </c>
      <c r="E45" s="76"/>
    </row>
    <row r="46" spans="1:5" x14ac:dyDescent="0.2">
      <c r="A46" s="355" t="s">
        <v>420</v>
      </c>
      <c r="B46" s="76"/>
      <c r="C46" s="76">
        <v>397902</v>
      </c>
      <c r="D46" s="157">
        <v>397902</v>
      </c>
      <c r="E46" s="76"/>
    </row>
    <row r="47" spans="1:5" x14ac:dyDescent="0.2">
      <c r="A47" s="355" t="s">
        <v>421</v>
      </c>
      <c r="B47" s="76"/>
      <c r="C47" s="76">
        <v>402342</v>
      </c>
      <c r="D47" s="157">
        <v>402342</v>
      </c>
      <c r="E47" s="76"/>
    </row>
    <row r="48" spans="1:5" x14ac:dyDescent="0.2">
      <c r="A48" s="355" t="s">
        <v>422</v>
      </c>
      <c r="B48" s="76"/>
      <c r="C48" s="76">
        <v>1016398</v>
      </c>
      <c r="D48" s="157">
        <v>1016398</v>
      </c>
      <c r="E48" s="76"/>
    </row>
    <row r="49" spans="1:26" x14ac:dyDescent="0.2">
      <c r="A49" s="355" t="s">
        <v>423</v>
      </c>
      <c r="B49" s="76"/>
      <c r="C49" s="76">
        <v>302865</v>
      </c>
      <c r="D49" s="157">
        <v>302865</v>
      </c>
      <c r="E49" s="76"/>
    </row>
    <row r="50" spans="1:26" x14ac:dyDescent="0.2">
      <c r="A50" s="355" t="s">
        <v>424</v>
      </c>
      <c r="B50" s="76"/>
      <c r="C50" s="76">
        <v>116844</v>
      </c>
      <c r="D50" s="157">
        <v>116844</v>
      </c>
      <c r="E50" s="76"/>
    </row>
    <row r="51" spans="1:26" x14ac:dyDescent="0.2">
      <c r="A51" s="355" t="s">
        <v>425</v>
      </c>
      <c r="B51" s="76"/>
      <c r="C51" s="76">
        <v>199253</v>
      </c>
      <c r="D51" s="157">
        <v>199253</v>
      </c>
      <c r="E51" s="76"/>
    </row>
    <row r="52" spans="1:26" ht="13.5" thickBot="1" x14ac:dyDescent="0.25">
      <c r="A52" s="155" t="s">
        <v>162</v>
      </c>
      <c r="B52" s="156"/>
      <c r="C52" s="155"/>
      <c r="D52" s="157"/>
      <c r="E52" s="155"/>
    </row>
    <row r="53" spans="1:26" ht="13.5" thickBot="1" x14ac:dyDescent="0.25">
      <c r="A53" s="132" t="s">
        <v>67</v>
      </c>
      <c r="B53" s="158">
        <f>SUM(B32:B52)</f>
        <v>58530848</v>
      </c>
      <c r="C53" s="132">
        <f>SUM(C32:C52)</f>
        <v>61209039</v>
      </c>
      <c r="D53" s="159">
        <f>SUM(D32:D52)</f>
        <v>60652477</v>
      </c>
      <c r="E53" s="32"/>
    </row>
    <row r="54" spans="1:26" x14ac:dyDescent="0.2">
      <c r="A54" s="160" t="s">
        <v>349</v>
      </c>
      <c r="B54" s="161">
        <v>0</v>
      </c>
      <c r="C54" s="317">
        <v>343940</v>
      </c>
      <c r="D54" s="162">
        <v>343940</v>
      </c>
      <c r="E54" s="163"/>
    </row>
    <row r="55" spans="1:26" x14ac:dyDescent="0.2">
      <c r="A55" s="89" t="s">
        <v>163</v>
      </c>
      <c r="B55" s="164">
        <v>15193127</v>
      </c>
      <c r="C55" s="98">
        <v>2655926</v>
      </c>
      <c r="D55" s="151">
        <v>2655926</v>
      </c>
      <c r="E55" s="57"/>
    </row>
    <row r="56" spans="1:26" x14ac:dyDescent="0.2">
      <c r="A56" s="89" t="s">
        <v>418</v>
      </c>
      <c r="B56" s="164"/>
      <c r="C56" s="98">
        <v>154199</v>
      </c>
      <c r="D56" s="151">
        <v>154199</v>
      </c>
      <c r="E56" s="57"/>
    </row>
    <row r="57" spans="1:26" x14ac:dyDescent="0.2">
      <c r="A57" s="64" t="s">
        <v>164</v>
      </c>
      <c r="B57" s="164">
        <v>1377500</v>
      </c>
      <c r="C57" s="165">
        <v>2162863</v>
      </c>
      <c r="D57" s="166">
        <v>1755138</v>
      </c>
      <c r="E57" s="64"/>
    </row>
    <row r="58" spans="1:26" s="170" customFormat="1" ht="13.5" thickBot="1" x14ac:dyDescent="0.25">
      <c r="A58" s="155" t="s">
        <v>165</v>
      </c>
      <c r="B58" s="167">
        <v>162500</v>
      </c>
      <c r="C58" s="168">
        <v>212959389</v>
      </c>
      <c r="D58" s="169">
        <v>0</v>
      </c>
      <c r="E58" s="156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3.5" thickBot="1" x14ac:dyDescent="0.25">
      <c r="A59" s="132" t="s">
        <v>35</v>
      </c>
      <c r="B59" s="32">
        <f>SUM(B54:B58)</f>
        <v>16733127</v>
      </c>
      <c r="C59" s="32">
        <f>SUM(C54:C58)</f>
        <v>218276317</v>
      </c>
      <c r="D59" s="159">
        <f>SUM(D54:D58)</f>
        <v>4909203</v>
      </c>
      <c r="E59" s="32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s="81" customFormat="1" x14ac:dyDescent="0.2">
      <c r="A60" s="171" t="s">
        <v>66</v>
      </c>
      <c r="B60" s="57"/>
      <c r="C60" s="57"/>
      <c r="D60" s="151"/>
      <c r="E60" s="57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x14ac:dyDescent="0.2">
      <c r="A61" s="57" t="s">
        <v>65</v>
      </c>
      <c r="B61" s="57">
        <v>0</v>
      </c>
      <c r="C61" s="57">
        <v>213500</v>
      </c>
      <c r="D61" s="151">
        <v>213500</v>
      </c>
      <c r="E61" s="57"/>
    </row>
    <row r="62" spans="1:26" x14ac:dyDescent="0.2">
      <c r="A62" s="57" t="s">
        <v>64</v>
      </c>
      <c r="B62" s="57">
        <v>360000</v>
      </c>
      <c r="C62" s="57">
        <v>50000</v>
      </c>
      <c r="D62" s="151">
        <v>50000</v>
      </c>
      <c r="E62" s="57"/>
    </row>
    <row r="63" spans="1:26" s="50" customFormat="1" x14ac:dyDescent="0.2">
      <c r="A63" s="57" t="s">
        <v>63</v>
      </c>
      <c r="B63" s="64">
        <v>11940000</v>
      </c>
      <c r="C63" s="57">
        <v>9958344</v>
      </c>
      <c r="D63" s="151">
        <v>9958344</v>
      </c>
      <c r="E63" s="57"/>
    </row>
    <row r="64" spans="1:26" s="50" customFormat="1" ht="13.5" thickBot="1" x14ac:dyDescent="0.25">
      <c r="A64" s="179" t="s">
        <v>36</v>
      </c>
      <c r="B64" s="83">
        <f>SUM(B61:B63)</f>
        <v>12300000</v>
      </c>
      <c r="C64" s="179">
        <f>SUM(C61:C63)</f>
        <v>10221844</v>
      </c>
      <c r="D64" s="344">
        <f>SUM(D61:D63)</f>
        <v>10221844</v>
      </c>
      <c r="E64" s="83"/>
    </row>
    <row r="65" spans="1:5" x14ac:dyDescent="0.2">
      <c r="A65" s="172" t="s">
        <v>166</v>
      </c>
      <c r="B65" s="56"/>
      <c r="C65" s="149"/>
      <c r="D65" s="149"/>
      <c r="E65" s="87"/>
    </row>
    <row r="66" spans="1:5" x14ac:dyDescent="0.2">
      <c r="A66" s="136" t="s">
        <v>62</v>
      </c>
      <c r="B66" s="57">
        <v>6715000</v>
      </c>
      <c r="C66" s="151">
        <v>18562036</v>
      </c>
      <c r="D66" s="151">
        <v>18562036</v>
      </c>
      <c r="E66" s="57"/>
    </row>
    <row r="67" spans="1:5" x14ac:dyDescent="0.2">
      <c r="A67" s="136" t="s">
        <v>61</v>
      </c>
      <c r="B67" s="76">
        <v>3655281</v>
      </c>
      <c r="C67" s="151">
        <v>28662109</v>
      </c>
      <c r="D67" s="151">
        <v>28662109</v>
      </c>
      <c r="E67" s="57"/>
    </row>
    <row r="68" spans="1:5" x14ac:dyDescent="0.2">
      <c r="A68" s="138" t="s">
        <v>60</v>
      </c>
      <c r="B68" s="76">
        <v>0</v>
      </c>
      <c r="C68" s="157">
        <v>0</v>
      </c>
      <c r="D68" s="151">
        <v>0</v>
      </c>
      <c r="E68" s="57"/>
    </row>
    <row r="69" spans="1:5" ht="13.5" thickBot="1" x14ac:dyDescent="0.25">
      <c r="A69" s="138" t="s">
        <v>59</v>
      </c>
      <c r="B69" s="173">
        <v>0</v>
      </c>
      <c r="C69" s="157">
        <v>0</v>
      </c>
      <c r="D69" s="157">
        <v>0</v>
      </c>
      <c r="E69" s="76"/>
    </row>
    <row r="70" spans="1:5" ht="13.5" thickBot="1" x14ac:dyDescent="0.25">
      <c r="A70" s="174" t="s">
        <v>58</v>
      </c>
      <c r="B70" s="82">
        <f>SUM(B66:B69)</f>
        <v>10370281</v>
      </c>
      <c r="C70" s="175">
        <f>SUM(C66:C69)</f>
        <v>47224145</v>
      </c>
      <c r="D70" s="32">
        <f>SUM(D66:D69)</f>
        <v>47224145</v>
      </c>
      <c r="E70" s="32"/>
    </row>
    <row r="71" spans="1:5" ht="16.5" thickBot="1" x14ac:dyDescent="0.3">
      <c r="A71" s="86" t="s">
        <v>31</v>
      </c>
      <c r="B71" s="176">
        <f>B19+B30+B53+B59+B64+B70</f>
        <v>232879773</v>
      </c>
      <c r="C71" s="176">
        <f t="shared" ref="C71:D71" si="0">C19+C30+C53+C59+C64+C70</f>
        <v>467008621</v>
      </c>
      <c r="D71" s="176">
        <f t="shared" si="0"/>
        <v>253084945</v>
      </c>
      <c r="E71" s="86"/>
    </row>
    <row r="72" spans="1:5" s="96" customFormat="1" x14ac:dyDescent="0.2">
      <c r="A72" s="87" t="s">
        <v>167</v>
      </c>
      <c r="B72" s="160">
        <v>0</v>
      </c>
      <c r="C72" s="160">
        <v>5054986</v>
      </c>
      <c r="D72" s="160">
        <v>5054986</v>
      </c>
      <c r="E72" s="160"/>
    </row>
    <row r="73" spans="1:5" ht="13.5" thickBot="1" x14ac:dyDescent="0.25">
      <c r="A73" s="177" t="s">
        <v>168</v>
      </c>
      <c r="B73" s="178">
        <v>106208048</v>
      </c>
      <c r="C73" s="155">
        <v>112051452</v>
      </c>
      <c r="D73" s="155">
        <v>112051452</v>
      </c>
      <c r="E73" s="155"/>
    </row>
    <row r="74" spans="1:5" ht="13.5" thickBot="1" x14ac:dyDescent="0.25">
      <c r="A74" s="179" t="s">
        <v>56</v>
      </c>
      <c r="B74" s="180">
        <f>B72+B73</f>
        <v>106208048</v>
      </c>
      <c r="C74" s="180">
        <f t="shared" ref="C74:D74" si="1">C72+C73</f>
        <v>117106438</v>
      </c>
      <c r="D74" s="180">
        <f t="shared" si="1"/>
        <v>117106438</v>
      </c>
      <c r="E74" s="32"/>
    </row>
    <row r="75" spans="1:5" s="125" customFormat="1" ht="20.100000000000001" customHeight="1" thickBot="1" x14ac:dyDescent="0.3">
      <c r="A75" s="181" t="s">
        <v>55</v>
      </c>
      <c r="B75" s="86">
        <f>B71+B74</f>
        <v>339087821</v>
      </c>
      <c r="C75" s="86">
        <f t="shared" ref="C75:D75" si="2">C71+C74</f>
        <v>584115059</v>
      </c>
      <c r="D75" s="86">
        <f t="shared" si="2"/>
        <v>370191383</v>
      </c>
      <c r="E75" s="182"/>
    </row>
  </sheetData>
  <mergeCells count="7">
    <mergeCell ref="D7:D8"/>
    <mergeCell ref="E7:E8"/>
    <mergeCell ref="A4:E4"/>
    <mergeCell ref="A2:E2"/>
    <mergeCell ref="A7:A8"/>
    <mergeCell ref="B7:B8"/>
    <mergeCell ref="C7:C8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J56"/>
  <sheetViews>
    <sheetView workbookViewId="0">
      <selection activeCell="F2" sqref="F2"/>
    </sheetView>
  </sheetViews>
  <sheetFormatPr defaultRowHeight="12.75" x14ac:dyDescent="0.2"/>
  <cols>
    <col min="1" max="1" width="36.42578125" style="47" customWidth="1"/>
    <col min="2" max="2" width="13" style="47" customWidth="1"/>
    <col min="3" max="3" width="12.5703125" style="47" customWidth="1"/>
    <col min="4" max="4" width="1.85546875" style="47" hidden="1" customWidth="1"/>
    <col min="5" max="5" width="13.140625" style="47" customWidth="1"/>
    <col min="6" max="6" width="35" style="47" customWidth="1"/>
    <col min="7" max="7" width="12.5703125" style="47" customWidth="1"/>
    <col min="8" max="8" width="11.85546875" style="47" customWidth="1"/>
    <col min="9" max="9" width="11.7109375" style="47" customWidth="1"/>
    <col min="10" max="10" width="10" style="47" hidden="1" customWidth="1"/>
    <col min="11" max="16384" width="9.140625" style="47"/>
  </cols>
  <sheetData>
    <row r="2" spans="1:10" x14ac:dyDescent="0.2">
      <c r="F2" s="47" t="s">
        <v>428</v>
      </c>
    </row>
    <row r="5" spans="1:10" ht="12.75" customHeight="1" x14ac:dyDescent="0.2">
      <c r="A5" s="386" t="s">
        <v>373</v>
      </c>
      <c r="B5" s="386"/>
      <c r="C5" s="386"/>
      <c r="D5" s="386"/>
      <c r="E5" s="386"/>
      <c r="F5" s="386"/>
      <c r="G5" s="386"/>
      <c r="H5" s="386"/>
      <c r="I5" s="386"/>
      <c r="J5" s="386"/>
    </row>
    <row r="6" spans="1:10" x14ac:dyDescent="0.2">
      <c r="A6" s="386"/>
      <c r="B6" s="386"/>
      <c r="C6" s="386"/>
      <c r="D6" s="386"/>
      <c r="E6" s="386"/>
      <c r="F6" s="386"/>
      <c r="G6" s="386"/>
      <c r="H6" s="386"/>
      <c r="I6" s="386"/>
      <c r="J6" s="386"/>
    </row>
    <row r="7" spans="1:10" x14ac:dyDescent="0.2">
      <c r="B7" s="183"/>
      <c r="C7" s="183"/>
      <c r="D7" s="183"/>
      <c r="E7" s="183"/>
      <c r="F7" s="183"/>
      <c r="H7" s="389" t="s">
        <v>134</v>
      </c>
      <c r="I7" s="389"/>
    </row>
    <row r="8" spans="1:10" ht="13.5" thickBot="1" x14ac:dyDescent="0.25"/>
    <row r="9" spans="1:10" ht="24.75" thickBot="1" x14ac:dyDescent="0.25">
      <c r="A9" s="184" t="s">
        <v>26</v>
      </c>
      <c r="B9" s="185" t="s">
        <v>88</v>
      </c>
      <c r="C9" s="185" t="s">
        <v>53</v>
      </c>
      <c r="D9" s="186"/>
      <c r="E9" s="185" t="s">
        <v>41</v>
      </c>
      <c r="F9" s="187" t="s">
        <v>89</v>
      </c>
      <c r="G9" s="185" t="s">
        <v>88</v>
      </c>
      <c r="H9" s="188" t="s">
        <v>53</v>
      </c>
      <c r="I9" s="189" t="s">
        <v>41</v>
      </c>
    </row>
    <row r="10" spans="1:10" ht="20.100000000000001" customHeight="1" x14ac:dyDescent="0.2">
      <c r="A10" s="56" t="s">
        <v>93</v>
      </c>
      <c r="B10" s="190">
        <f>'1.mell.bev.'!B13</f>
        <v>184027578</v>
      </c>
      <c r="C10" s="190">
        <f>'1.mell.bev.'!C13</f>
        <v>172841863</v>
      </c>
      <c r="D10" s="191"/>
      <c r="E10" s="56">
        <f>'1.mell.bev.'!D13</f>
        <v>172841863</v>
      </c>
      <c r="F10" s="56" t="s">
        <v>39</v>
      </c>
      <c r="G10" s="57">
        <f>'1.mell.kiad.'!B8</f>
        <v>111525492</v>
      </c>
      <c r="H10" s="192">
        <f>'1.mell.kiad.'!C8</f>
        <v>106957765</v>
      </c>
      <c r="I10" s="87">
        <f>'1.mell.kiad.'!D8</f>
        <v>106957765</v>
      </c>
    </row>
    <row r="11" spans="1:10" ht="20.100000000000001" customHeight="1" x14ac:dyDescent="0.2">
      <c r="A11" s="57" t="s">
        <v>92</v>
      </c>
      <c r="B11" s="193">
        <f>'1.mell.bev.'!B27</f>
        <v>30250000</v>
      </c>
      <c r="C11" s="193">
        <f>'1.mell.bev.'!C27</f>
        <v>51098388</v>
      </c>
      <c r="D11" s="58"/>
      <c r="E11" s="57">
        <f>'1.mell.bev.'!D27</f>
        <v>36192046</v>
      </c>
      <c r="F11" s="57" t="s">
        <v>91</v>
      </c>
      <c r="G11" s="57">
        <f>'1.mell.kiad.'!B9</f>
        <v>23420025</v>
      </c>
      <c r="H11" s="192">
        <f>'1.mell.kiad.'!C9</f>
        <v>23119511</v>
      </c>
      <c r="I11" s="87">
        <f>'1.mell.kiad.'!D9</f>
        <v>23119511</v>
      </c>
    </row>
    <row r="12" spans="1:10" ht="20.100000000000001" customHeight="1" x14ac:dyDescent="0.2">
      <c r="A12" s="57" t="s">
        <v>9</v>
      </c>
      <c r="B12" s="193">
        <f>'1.mell.bev.'!B38</f>
        <v>13104895</v>
      </c>
      <c r="C12" s="193">
        <f>'1.mell.bev.'!C38</f>
        <v>20040874</v>
      </c>
      <c r="D12" s="58"/>
      <c r="E12" s="57">
        <f>'1.mell.bev.'!D38</f>
        <v>16511492</v>
      </c>
      <c r="F12" s="57" t="s">
        <v>37</v>
      </c>
      <c r="G12" s="57">
        <f>'1.mell.kiad.'!B10</f>
        <v>58530848</v>
      </c>
      <c r="H12" s="192">
        <f>'1.mell.kiad.'!C10</f>
        <v>61209039</v>
      </c>
      <c r="I12" s="87">
        <f>'1.mell.kiad.'!D10</f>
        <v>60652477</v>
      </c>
    </row>
    <row r="13" spans="1:10" ht="20.100000000000001" customHeight="1" x14ac:dyDescent="0.2">
      <c r="A13" s="57" t="s">
        <v>7</v>
      </c>
      <c r="B13" s="193">
        <f>'1.mell.bev.'!B43</f>
        <v>0</v>
      </c>
      <c r="C13" s="193">
        <f>'1.mell.bev.'!C43</f>
        <v>794199</v>
      </c>
      <c r="D13" s="58"/>
      <c r="E13" s="57">
        <f>'1.mell.bev.'!D43</f>
        <v>794199</v>
      </c>
      <c r="F13" s="57" t="s">
        <v>90</v>
      </c>
      <c r="G13" s="143">
        <f>'1.mell.kiad.'!B12</f>
        <v>16735827</v>
      </c>
      <c r="H13" s="194">
        <f>'1.mell.kiad.'!C12</f>
        <v>218276317</v>
      </c>
      <c r="I13" s="57">
        <f>'1.mell.kiad.'!D12</f>
        <v>4909203</v>
      </c>
    </row>
    <row r="14" spans="1:10" ht="20.100000000000001" customHeight="1" thickBot="1" x14ac:dyDescent="0.25">
      <c r="A14" s="57"/>
      <c r="B14" s="193"/>
      <c r="C14" s="193"/>
      <c r="D14" s="58"/>
      <c r="E14" s="57"/>
      <c r="F14" s="57" t="s">
        <v>36</v>
      </c>
      <c r="G14" s="143">
        <f>'1.mell.kiad.'!B11</f>
        <v>12300000</v>
      </c>
      <c r="H14" s="194">
        <f>'1.mell.kiad.'!C11</f>
        <v>10221844</v>
      </c>
      <c r="I14" s="76">
        <f>'1.mell.kiad.'!D11</f>
        <v>10221844</v>
      </c>
    </row>
    <row r="15" spans="1:10" ht="20.100000000000001" customHeight="1" thickBot="1" x14ac:dyDescent="0.25">
      <c r="A15" s="32" t="s">
        <v>85</v>
      </c>
      <c r="B15" s="195">
        <f>SUM(B10:B14)</f>
        <v>227382473</v>
      </c>
      <c r="C15" s="195">
        <f t="shared" ref="C15:E15" si="0">SUM(C10:C14)</f>
        <v>244775324</v>
      </c>
      <c r="D15" s="195">
        <f t="shared" si="0"/>
        <v>0</v>
      </c>
      <c r="E15" s="195">
        <f t="shared" si="0"/>
        <v>226339600</v>
      </c>
      <c r="F15" s="32" t="s">
        <v>84</v>
      </c>
      <c r="G15" s="32">
        <v>197920938</v>
      </c>
      <c r="H15" s="196">
        <v>299945082</v>
      </c>
      <c r="I15" s="32">
        <f>SUM(I10:I14)</f>
        <v>205860800</v>
      </c>
    </row>
    <row r="16" spans="1:10" ht="20.100000000000001" customHeight="1" x14ac:dyDescent="0.2">
      <c r="A16" s="138" t="s">
        <v>350</v>
      </c>
      <c r="B16" s="56">
        <f>'1.mell.bev.'!B48</f>
        <v>0</v>
      </c>
      <c r="C16" s="56">
        <f>'1.mell.bev.'!C48</f>
        <v>114372379</v>
      </c>
      <c r="D16" s="58"/>
      <c r="E16" s="56">
        <f>'1.mell.bev.'!D48</f>
        <v>114372379</v>
      </c>
      <c r="F16" s="197"/>
      <c r="G16" s="56"/>
      <c r="H16" s="56"/>
      <c r="I16" s="56"/>
    </row>
    <row r="17" spans="1:9" ht="20.100000000000001" customHeight="1" x14ac:dyDescent="0.2">
      <c r="A17" s="138" t="s">
        <v>95</v>
      </c>
      <c r="B17" s="57">
        <f>'1.mell.bev.'!B49</f>
        <v>0</v>
      </c>
      <c r="C17" s="57">
        <f>'1.mell.bev.'!C49</f>
        <v>5267202</v>
      </c>
      <c r="D17" s="58"/>
      <c r="E17" s="57">
        <f>'1.mell.bev.'!D49</f>
        <v>5267202</v>
      </c>
      <c r="F17" s="198" t="s">
        <v>173</v>
      </c>
      <c r="G17" s="57">
        <f>'1.mell.kiad.'!B19</f>
        <v>0</v>
      </c>
      <c r="H17" s="57">
        <f>'1.mell.kiad.'!C19</f>
        <v>5054986</v>
      </c>
      <c r="I17" s="57">
        <f>'1.mell.kiad.'!D19</f>
        <v>5054986</v>
      </c>
    </row>
    <row r="18" spans="1:9" ht="20.100000000000001" customHeight="1" thickBot="1" x14ac:dyDescent="0.25">
      <c r="A18" s="138" t="s">
        <v>83</v>
      </c>
      <c r="B18" s="57">
        <f>'1.mell.bev.'!B50-B54</f>
        <v>105636048</v>
      </c>
      <c r="C18" s="57">
        <f>'1.mell.bev.'!C50-C54</f>
        <v>111571501</v>
      </c>
      <c r="D18" s="57">
        <f>'1.mell.bev.'!D50-D54</f>
        <v>112051452</v>
      </c>
      <c r="E18" s="57">
        <f>'1.mell.bev.'!D50-E54</f>
        <v>111571501</v>
      </c>
      <c r="F18" s="199" t="s">
        <v>57</v>
      </c>
      <c r="G18" s="57">
        <f>'1.mell.kiad.'!B20-G54</f>
        <v>105636048</v>
      </c>
      <c r="H18" s="57">
        <f>'1.mell.kiad.'!C20-H54</f>
        <v>111571501</v>
      </c>
      <c r="I18" s="57">
        <f>'1.mell.kiad.'!D20-I54</f>
        <v>111571501</v>
      </c>
    </row>
    <row r="19" spans="1:9" ht="20.100000000000001" customHeight="1" thickBot="1" x14ac:dyDescent="0.25">
      <c r="A19" s="200" t="s">
        <v>82</v>
      </c>
      <c r="B19" s="201">
        <f>SUM(B16:B18)</f>
        <v>105636048</v>
      </c>
      <c r="C19" s="201">
        <f t="shared" ref="C19:E19" si="1">SUM(C16:C18)</f>
        <v>231211082</v>
      </c>
      <c r="D19" s="201">
        <f t="shared" si="1"/>
        <v>112051452</v>
      </c>
      <c r="E19" s="201">
        <f t="shared" si="1"/>
        <v>231211082</v>
      </c>
      <c r="F19" s="202" t="s">
        <v>56</v>
      </c>
      <c r="G19" s="201">
        <f>SUM(G17:G18)</f>
        <v>105636048</v>
      </c>
      <c r="H19" s="201">
        <f t="shared" ref="H19:I19" si="2">SUM(H17:H18)</f>
        <v>116626487</v>
      </c>
      <c r="I19" s="201">
        <f t="shared" si="2"/>
        <v>116626487</v>
      </c>
    </row>
    <row r="20" spans="1:9" ht="20.100000000000001" customHeight="1" thickBot="1" x14ac:dyDescent="0.25">
      <c r="A20" s="32" t="s">
        <v>81</v>
      </c>
      <c r="B20" s="32">
        <f>B15+B19</f>
        <v>333018521</v>
      </c>
      <c r="C20" s="32">
        <f t="shared" ref="C20:E20" si="3">C15+C19</f>
        <v>475986406</v>
      </c>
      <c r="D20" s="32">
        <f t="shared" si="3"/>
        <v>112051452</v>
      </c>
      <c r="E20" s="32">
        <f t="shared" si="3"/>
        <v>457550682</v>
      </c>
      <c r="F20" s="196" t="s">
        <v>80</v>
      </c>
      <c r="G20" s="32">
        <f>G15+G19</f>
        <v>303556986</v>
      </c>
      <c r="H20" s="32">
        <f t="shared" ref="H20:I20" si="4">H15+H19</f>
        <v>416571569</v>
      </c>
      <c r="I20" s="32">
        <f t="shared" si="4"/>
        <v>322487287</v>
      </c>
    </row>
    <row r="38" spans="1:9" x14ac:dyDescent="0.2">
      <c r="A38" s="387" t="s">
        <v>374</v>
      </c>
      <c r="B38" s="387"/>
      <c r="C38" s="387"/>
      <c r="D38" s="387"/>
      <c r="E38" s="387"/>
      <c r="F38" s="387"/>
      <c r="G38" s="387"/>
      <c r="H38" s="387"/>
      <c r="I38" s="388"/>
    </row>
    <row r="43" spans="1:9" x14ac:dyDescent="0.2">
      <c r="H43" s="390" t="s">
        <v>134</v>
      </c>
      <c r="I43" s="390"/>
    </row>
    <row r="45" spans="1:9" ht="13.5" thickBot="1" x14ac:dyDescent="0.25"/>
    <row r="46" spans="1:9" ht="24.75" thickBot="1" x14ac:dyDescent="0.25">
      <c r="A46" s="184" t="s">
        <v>26</v>
      </c>
      <c r="B46" s="185" t="s">
        <v>88</v>
      </c>
      <c r="C46" s="185" t="s">
        <v>53</v>
      </c>
      <c r="D46" s="186"/>
      <c r="E46" s="186" t="s">
        <v>41</v>
      </c>
      <c r="F46" s="187" t="s">
        <v>89</v>
      </c>
      <c r="G46" s="185" t="s">
        <v>88</v>
      </c>
      <c r="H46" s="185" t="s">
        <v>53</v>
      </c>
      <c r="I46" s="185" t="s">
        <v>41</v>
      </c>
    </row>
    <row r="47" spans="1:9" ht="20.100000000000001" customHeight="1" x14ac:dyDescent="0.2">
      <c r="A47" s="56" t="s">
        <v>87</v>
      </c>
      <c r="B47" s="190">
        <f>'1.mell.bev.'!B16</f>
        <v>0</v>
      </c>
      <c r="C47" s="190">
        <f>'1.mell.bev.'!C16</f>
        <v>101522500</v>
      </c>
      <c r="D47" s="191"/>
      <c r="E47" s="191">
        <f>'1.mell.bev.'!D16</f>
        <v>101522500</v>
      </c>
      <c r="F47" s="56" t="s">
        <v>34</v>
      </c>
      <c r="G47" s="57">
        <f>'1.mell.kiad.'!B14</f>
        <v>6715000</v>
      </c>
      <c r="H47" s="192">
        <f>'1.mell.kiad.'!C14</f>
        <v>18562036</v>
      </c>
      <c r="I47" s="56">
        <f>'1.mell.kiad.'!D14</f>
        <v>18562036</v>
      </c>
    </row>
    <row r="48" spans="1:9" ht="20.100000000000001" customHeight="1" x14ac:dyDescent="0.2">
      <c r="A48" s="57" t="s">
        <v>86</v>
      </c>
      <c r="B48" s="193">
        <f>'1.mell.bev.'!B42</f>
        <v>5500000</v>
      </c>
      <c r="C48" s="193">
        <f>'1.mell.bev.'!C42</f>
        <v>1022380</v>
      </c>
      <c r="D48" s="58"/>
      <c r="E48" s="58">
        <f>'1.mell.bev.'!D42</f>
        <v>1022380</v>
      </c>
      <c r="F48" s="57" t="s">
        <v>33</v>
      </c>
      <c r="G48" s="57">
        <f>'1.mell.kiad.'!B15</f>
        <v>3655281</v>
      </c>
      <c r="H48" s="192">
        <f>'1.mell.kiad.'!C15</f>
        <v>28662109</v>
      </c>
      <c r="I48" s="57">
        <f>'1.mell.kiad.'!D15</f>
        <v>28662109</v>
      </c>
    </row>
    <row r="49" spans="1:9" ht="20.100000000000001" customHeight="1" x14ac:dyDescent="0.2">
      <c r="A49" s="57" t="s">
        <v>6</v>
      </c>
      <c r="B49" s="193">
        <f>'1.mell.bev.'!B46</f>
        <v>0</v>
      </c>
      <c r="C49" s="193">
        <f>'1.mell.bev.'!C46</f>
        <v>5103822</v>
      </c>
      <c r="D49" s="58"/>
      <c r="E49" s="58">
        <f>'1.mell.bev.'!D46</f>
        <v>1074930</v>
      </c>
      <c r="F49" s="57" t="s">
        <v>32</v>
      </c>
      <c r="G49" s="57">
        <f>'1.mell.kiad.'!B16</f>
        <v>0</v>
      </c>
      <c r="H49" s="192">
        <f>'1.mell.kiad.'!C16</f>
        <v>0</v>
      </c>
      <c r="I49" s="57">
        <f>'1.mell.kiad.'!D16</f>
        <v>0</v>
      </c>
    </row>
    <row r="50" spans="1:9" ht="20.100000000000001" customHeight="1" x14ac:dyDescent="0.2">
      <c r="A50" s="57"/>
      <c r="B50" s="193"/>
      <c r="C50" s="193"/>
      <c r="D50" s="58"/>
      <c r="E50" s="58"/>
      <c r="F50" s="57"/>
      <c r="G50" s="143"/>
      <c r="H50" s="194"/>
      <c r="I50" s="57"/>
    </row>
    <row r="51" spans="1:9" ht="20.100000000000001" customHeight="1" thickBot="1" x14ac:dyDescent="0.25">
      <c r="A51" s="57"/>
      <c r="B51" s="193"/>
      <c r="C51" s="193"/>
      <c r="D51" s="58"/>
      <c r="E51" s="58"/>
      <c r="F51" s="57"/>
      <c r="G51" s="143"/>
      <c r="H51" s="194"/>
      <c r="I51" s="155"/>
    </row>
    <row r="52" spans="1:9" ht="20.100000000000001" customHeight="1" thickBot="1" x14ac:dyDescent="0.25">
      <c r="A52" s="32" t="s">
        <v>85</v>
      </c>
      <c r="B52" s="32">
        <f>SUM(B47:B51)</f>
        <v>5500000</v>
      </c>
      <c r="C52" s="32">
        <f t="shared" ref="C52:E52" si="5">SUM(C47:C51)</f>
        <v>107648702</v>
      </c>
      <c r="D52" s="32">
        <f t="shared" si="5"/>
        <v>0</v>
      </c>
      <c r="E52" s="32">
        <f t="shared" si="5"/>
        <v>103619810</v>
      </c>
      <c r="F52" s="32" t="s">
        <v>84</v>
      </c>
      <c r="G52" s="32">
        <f>SUM(G47:G51)</f>
        <v>10370281</v>
      </c>
      <c r="H52" s="32">
        <f t="shared" ref="H52:I52" si="6">SUM(H47:H51)</f>
        <v>47224145</v>
      </c>
      <c r="I52" s="32">
        <f t="shared" si="6"/>
        <v>47224145</v>
      </c>
    </row>
    <row r="53" spans="1:9" ht="20.100000000000001" customHeight="1" x14ac:dyDescent="0.2">
      <c r="A53" s="76" t="s">
        <v>350</v>
      </c>
      <c r="B53" s="150"/>
      <c r="C53" s="203"/>
      <c r="D53" s="50"/>
      <c r="E53" s="50"/>
      <c r="F53" s="204"/>
      <c r="G53" s="150"/>
      <c r="H53" s="205"/>
      <c r="I53" s="56"/>
    </row>
    <row r="54" spans="1:9" ht="20.100000000000001" customHeight="1" thickBot="1" x14ac:dyDescent="0.25">
      <c r="A54" s="76" t="s">
        <v>83</v>
      </c>
      <c r="B54" s="76">
        <v>572000</v>
      </c>
      <c r="C54" s="76">
        <v>479951</v>
      </c>
      <c r="D54" s="81"/>
      <c r="E54" s="81">
        <v>479951</v>
      </c>
      <c r="F54" s="206" t="s">
        <v>83</v>
      </c>
      <c r="G54" s="76">
        <v>572000</v>
      </c>
      <c r="H54" s="138">
        <v>479951</v>
      </c>
      <c r="I54" s="76">
        <v>479951</v>
      </c>
    </row>
    <row r="55" spans="1:9" ht="20.100000000000001" customHeight="1" thickBot="1" x14ac:dyDescent="0.25">
      <c r="A55" s="132" t="s">
        <v>82</v>
      </c>
      <c r="B55" s="132">
        <f>SUM(B53:B54)</f>
        <v>572000</v>
      </c>
      <c r="C55" s="132">
        <f t="shared" ref="C55:E55" si="7">SUM(C53:C54)</f>
        <v>479951</v>
      </c>
      <c r="D55" s="132">
        <f t="shared" si="7"/>
        <v>0</v>
      </c>
      <c r="E55" s="132">
        <f t="shared" si="7"/>
        <v>479951</v>
      </c>
      <c r="F55" s="207" t="s">
        <v>56</v>
      </c>
      <c r="G55" s="132">
        <f>SUM(G54)</f>
        <v>572000</v>
      </c>
      <c r="H55" s="132">
        <f t="shared" ref="H55:I55" si="8">SUM(H54)</f>
        <v>479951</v>
      </c>
      <c r="I55" s="132">
        <f t="shared" si="8"/>
        <v>479951</v>
      </c>
    </row>
    <row r="56" spans="1:9" ht="20.100000000000001" customHeight="1" thickBot="1" x14ac:dyDescent="0.25">
      <c r="A56" s="32" t="s">
        <v>81</v>
      </c>
      <c r="B56" s="32">
        <f>B52+B55</f>
        <v>6072000</v>
      </c>
      <c r="C56" s="32">
        <f t="shared" ref="C56:E56" si="9">C52+C55</f>
        <v>108128653</v>
      </c>
      <c r="D56" s="32">
        <f t="shared" si="9"/>
        <v>0</v>
      </c>
      <c r="E56" s="32">
        <f t="shared" si="9"/>
        <v>104099761</v>
      </c>
      <c r="F56" s="32" t="s">
        <v>80</v>
      </c>
      <c r="G56" s="32">
        <f>G52+G55</f>
        <v>10942281</v>
      </c>
      <c r="H56" s="32">
        <f t="shared" ref="H56:I56" si="10">H52+H55</f>
        <v>47704096</v>
      </c>
      <c r="I56" s="32">
        <f t="shared" si="10"/>
        <v>47704096</v>
      </c>
    </row>
  </sheetData>
  <mergeCells count="4">
    <mergeCell ref="A5:J6"/>
    <mergeCell ref="A38:I38"/>
    <mergeCell ref="H7:I7"/>
    <mergeCell ref="H43:I43"/>
  </mergeCells>
  <pageMargins left="0.74803149606299213" right="0.74803149606299213" top="0.98425196850393704" bottom="0.98425196850393704" header="0.51181102362204722" footer="0.51181102362204722"/>
  <pageSetup paperSize="9" scale="85" orientation="landscape" verticalDpi="7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4:I33"/>
  <sheetViews>
    <sheetView workbookViewId="0">
      <selection activeCell="F4" sqref="F4:I4"/>
    </sheetView>
  </sheetViews>
  <sheetFormatPr defaultRowHeight="12.75" x14ac:dyDescent="0.2"/>
  <cols>
    <col min="1" max="1" width="42.140625" style="47" customWidth="1"/>
    <col min="2" max="2" width="13.28515625" style="47" customWidth="1"/>
    <col min="3" max="3" width="19.140625" style="47" customWidth="1"/>
    <col min="4" max="4" width="13.140625" style="47" customWidth="1"/>
    <col min="5" max="5" width="13.5703125" style="47" customWidth="1"/>
    <col min="6" max="6" width="13.42578125" style="47" customWidth="1"/>
    <col min="7" max="7" width="18.5703125" style="47" customWidth="1"/>
    <col min="8" max="8" width="13.140625" style="47" customWidth="1"/>
    <col min="9" max="9" width="15.42578125" style="47" customWidth="1"/>
    <col min="10" max="10" width="9.140625" style="47"/>
    <col min="11" max="13" width="10.140625" style="47" bestFit="1" customWidth="1"/>
    <col min="14" max="16384" width="9.140625" style="47"/>
  </cols>
  <sheetData>
    <row r="4" spans="1:9" x14ac:dyDescent="0.2">
      <c r="F4" s="369" t="s">
        <v>429</v>
      </c>
      <c r="G4" s="388"/>
      <c r="H4" s="388"/>
      <c r="I4" s="388"/>
    </row>
    <row r="6" spans="1:9" ht="15.75" x14ac:dyDescent="0.2">
      <c r="A6" s="400" t="s">
        <v>363</v>
      </c>
      <c r="B6" s="359"/>
      <c r="C6" s="359"/>
      <c r="D6" s="359"/>
      <c r="E6" s="359"/>
      <c r="F6" s="359"/>
      <c r="G6" s="359"/>
      <c r="H6" s="359"/>
      <c r="I6" s="359"/>
    </row>
    <row r="8" spans="1:9" ht="13.5" thickBot="1" x14ac:dyDescent="0.25">
      <c r="G8" s="52"/>
      <c r="H8" s="52"/>
      <c r="I8" s="52" t="s">
        <v>134</v>
      </c>
    </row>
    <row r="9" spans="1:9" ht="16.5" thickBot="1" x14ac:dyDescent="0.25">
      <c r="A9" s="391"/>
      <c r="B9" s="396" t="s">
        <v>104</v>
      </c>
      <c r="C9" s="397"/>
      <c r="D9" s="398"/>
      <c r="E9" s="399"/>
      <c r="F9" s="393" t="s">
        <v>96</v>
      </c>
      <c r="G9" s="393"/>
      <c r="H9" s="394"/>
      <c r="I9" s="395"/>
    </row>
    <row r="10" spans="1:9" ht="15" customHeight="1" thickBot="1" x14ac:dyDescent="0.25">
      <c r="A10" s="392"/>
      <c r="B10" s="208" t="s">
        <v>88</v>
      </c>
      <c r="C10" s="209" t="s">
        <v>53</v>
      </c>
      <c r="D10" s="209" t="s">
        <v>41</v>
      </c>
      <c r="E10" s="210" t="s">
        <v>42</v>
      </c>
      <c r="F10" s="211" t="s">
        <v>88</v>
      </c>
      <c r="G10" s="212" t="s">
        <v>53</v>
      </c>
      <c r="H10" s="212" t="s">
        <v>41</v>
      </c>
      <c r="I10" s="213" t="s">
        <v>42</v>
      </c>
    </row>
    <row r="11" spans="1:9" x14ac:dyDescent="0.2">
      <c r="A11" s="214" t="s">
        <v>97</v>
      </c>
      <c r="B11" s="215"/>
      <c r="C11" s="216"/>
      <c r="D11" s="216"/>
      <c r="E11" s="217"/>
      <c r="F11" s="215"/>
      <c r="G11" s="216"/>
      <c r="H11" s="216"/>
      <c r="I11" s="320"/>
    </row>
    <row r="12" spans="1:9" x14ac:dyDescent="0.2">
      <c r="A12" s="57" t="s">
        <v>98</v>
      </c>
      <c r="B12" s="218">
        <v>7663000</v>
      </c>
      <c r="C12" s="98">
        <v>0</v>
      </c>
      <c r="D12" s="98">
        <v>0</v>
      </c>
      <c r="E12" s="219">
        <v>0</v>
      </c>
      <c r="F12" s="218">
        <v>7535068</v>
      </c>
      <c r="G12" s="98">
        <v>0</v>
      </c>
      <c r="H12" s="98">
        <v>0</v>
      </c>
      <c r="I12" s="319">
        <v>0</v>
      </c>
    </row>
    <row r="13" spans="1:9" x14ac:dyDescent="0.2">
      <c r="A13" s="57" t="s">
        <v>92</v>
      </c>
      <c r="B13" s="218">
        <v>0</v>
      </c>
      <c r="C13" s="98">
        <v>197959</v>
      </c>
      <c r="D13" s="98">
        <v>197959</v>
      </c>
      <c r="E13" s="319">
        <f>D13/C13*100</f>
        <v>100</v>
      </c>
      <c r="F13" s="218">
        <v>0</v>
      </c>
      <c r="G13" s="98">
        <v>0</v>
      </c>
      <c r="H13" s="98">
        <v>0</v>
      </c>
      <c r="I13" s="319">
        <v>0</v>
      </c>
    </row>
    <row r="14" spans="1:9" x14ac:dyDescent="0.2">
      <c r="A14" s="57" t="s">
        <v>9</v>
      </c>
      <c r="B14" s="218">
        <v>0</v>
      </c>
      <c r="C14" s="98">
        <v>405711</v>
      </c>
      <c r="D14" s="98">
        <v>141177</v>
      </c>
      <c r="E14" s="319">
        <f t="shared" ref="E14:E15" si="0">D14/C14*100</f>
        <v>34.797429697494032</v>
      </c>
      <c r="F14" s="218">
        <v>3175000</v>
      </c>
      <c r="G14" s="98">
        <v>5370159</v>
      </c>
      <c r="H14" s="98">
        <v>5370159</v>
      </c>
      <c r="I14" s="319">
        <f>H14/G14*100</f>
        <v>100</v>
      </c>
    </row>
    <row r="15" spans="1:9" x14ac:dyDescent="0.2">
      <c r="A15" s="57" t="s">
        <v>8</v>
      </c>
      <c r="B15" s="218">
        <v>0</v>
      </c>
      <c r="C15" s="98">
        <v>20000</v>
      </c>
      <c r="D15" s="98">
        <v>20000</v>
      </c>
      <c r="E15" s="319">
        <f t="shared" si="0"/>
        <v>100</v>
      </c>
      <c r="F15" s="218">
        <v>0</v>
      </c>
      <c r="G15" s="98">
        <v>0</v>
      </c>
      <c r="H15" s="98">
        <v>0</v>
      </c>
      <c r="I15" s="319"/>
    </row>
    <row r="16" spans="1:9" ht="13.5" thickBot="1" x14ac:dyDescent="0.25">
      <c r="A16" s="76" t="s">
        <v>7</v>
      </c>
      <c r="B16" s="220">
        <v>0</v>
      </c>
      <c r="C16" s="221">
        <v>0</v>
      </c>
      <c r="D16" s="221">
        <v>0</v>
      </c>
      <c r="E16" s="222">
        <v>0</v>
      </c>
      <c r="F16" s="220">
        <v>0</v>
      </c>
      <c r="G16" s="221">
        <v>20000</v>
      </c>
      <c r="H16" s="221">
        <v>20000</v>
      </c>
      <c r="I16" s="319">
        <f t="shared" ref="I16" si="1">H16/G16*100</f>
        <v>100</v>
      </c>
    </row>
    <row r="17" spans="1:9" s="224" customFormat="1" ht="16.5" thickBot="1" x14ac:dyDescent="0.3">
      <c r="A17" s="86" t="s">
        <v>5</v>
      </c>
      <c r="B17" s="176">
        <f>SUM(B12:B16)</f>
        <v>7663000</v>
      </c>
      <c r="C17" s="176">
        <f t="shared" ref="C17:D17" si="2">SUM(C12:C16)</f>
        <v>623670</v>
      </c>
      <c r="D17" s="176">
        <f t="shared" si="2"/>
        <v>359136</v>
      </c>
      <c r="E17" s="223">
        <f>D17/C17*100</f>
        <v>57.584299389100003</v>
      </c>
      <c r="F17" s="176">
        <f>SUM(F12:F16)</f>
        <v>10710068</v>
      </c>
      <c r="G17" s="176">
        <f t="shared" ref="G17:H17" si="3">SUM(G12:G16)</f>
        <v>5390159</v>
      </c>
      <c r="H17" s="176">
        <f t="shared" si="3"/>
        <v>5390159</v>
      </c>
      <c r="I17" s="322">
        <f>H17/G17*100</f>
        <v>100</v>
      </c>
    </row>
    <row r="18" spans="1:9" x14ac:dyDescent="0.2">
      <c r="A18" s="87" t="s">
        <v>99</v>
      </c>
      <c r="B18" s="215">
        <v>0</v>
      </c>
      <c r="C18" s="216">
        <v>3389604</v>
      </c>
      <c r="D18" s="216">
        <v>3389604</v>
      </c>
      <c r="E18" s="320">
        <f>D18/C18*100</f>
        <v>100</v>
      </c>
      <c r="F18" s="215">
        <v>0</v>
      </c>
      <c r="G18" s="216">
        <v>1942976</v>
      </c>
      <c r="H18" s="216">
        <v>1942976</v>
      </c>
      <c r="I18" s="320">
        <f>H18/G18*100</f>
        <v>100</v>
      </c>
    </row>
    <row r="19" spans="1:9" x14ac:dyDescent="0.2">
      <c r="A19" s="57" t="s">
        <v>100</v>
      </c>
      <c r="B19" s="218">
        <v>51754000</v>
      </c>
      <c r="C19" s="98">
        <v>54755040</v>
      </c>
      <c r="D19" s="98">
        <v>54755040</v>
      </c>
      <c r="E19" s="320">
        <f>D19/C19*100</f>
        <v>100</v>
      </c>
      <c r="F19" s="218">
        <v>54454048</v>
      </c>
      <c r="G19" s="98">
        <v>57296412</v>
      </c>
      <c r="H19" s="98">
        <v>57296412</v>
      </c>
      <c r="I19" s="320">
        <f>H19/G19*100</f>
        <v>100</v>
      </c>
    </row>
    <row r="20" spans="1:9" ht="13.5" thickBot="1" x14ac:dyDescent="0.25">
      <c r="A20" s="88" t="s">
        <v>1</v>
      </c>
      <c r="B20" s="324">
        <f>SUM(B18:B19)</f>
        <v>51754000</v>
      </c>
      <c r="C20" s="325">
        <f t="shared" ref="C20:D20" si="4">SUM(C18:C19)</f>
        <v>58144644</v>
      </c>
      <c r="D20" s="325">
        <f t="shared" si="4"/>
        <v>58144644</v>
      </c>
      <c r="E20" s="321">
        <f>D20/C20*100</f>
        <v>100</v>
      </c>
      <c r="F20" s="324">
        <f>SUM(F18:F19)</f>
        <v>54454048</v>
      </c>
      <c r="G20" s="325">
        <f t="shared" ref="G20:H20" si="5">SUM(G18:G19)</f>
        <v>59239388</v>
      </c>
      <c r="H20" s="325">
        <f t="shared" si="5"/>
        <v>59239388</v>
      </c>
      <c r="I20" s="320">
        <f>H20/G20*100</f>
        <v>100</v>
      </c>
    </row>
    <row r="21" spans="1:9" ht="14.25" customHeight="1" thickBot="1" x14ac:dyDescent="0.25">
      <c r="A21" s="225" t="s">
        <v>0</v>
      </c>
      <c r="B21" s="226">
        <f>B17+B20</f>
        <v>59417000</v>
      </c>
      <c r="C21" s="226">
        <f t="shared" ref="C21:D21" si="6">C17+C20</f>
        <v>58768314</v>
      </c>
      <c r="D21" s="226">
        <f t="shared" si="6"/>
        <v>58503780</v>
      </c>
      <c r="E21" s="318">
        <f>D21/C21*100</f>
        <v>99.549869679773352</v>
      </c>
      <c r="F21" s="226">
        <f>F17+F20</f>
        <v>65164116</v>
      </c>
      <c r="G21" s="226">
        <f t="shared" ref="G21:H21" si="7">G17+G20</f>
        <v>64629547</v>
      </c>
      <c r="H21" s="226">
        <f t="shared" si="7"/>
        <v>64629547</v>
      </c>
      <c r="I21" s="318">
        <f>H21/G21*100</f>
        <v>100</v>
      </c>
    </row>
    <row r="22" spans="1:9" x14ac:dyDescent="0.2">
      <c r="A22" s="227"/>
      <c r="B22" s="215"/>
      <c r="C22" s="216"/>
      <c r="D22" s="216"/>
      <c r="E22" s="217"/>
      <c r="F22" s="215"/>
      <c r="G22" s="216"/>
      <c r="H22" s="216"/>
      <c r="I22" s="320"/>
    </row>
    <row r="23" spans="1:9" x14ac:dyDescent="0.2">
      <c r="A23" s="228" t="s">
        <v>101</v>
      </c>
      <c r="B23" s="218"/>
      <c r="C23" s="98"/>
      <c r="D23" s="98"/>
      <c r="E23" s="219"/>
      <c r="F23" s="218"/>
      <c r="G23" s="98"/>
      <c r="H23" s="98"/>
      <c r="I23" s="319"/>
    </row>
    <row r="24" spans="1:9" x14ac:dyDescent="0.2">
      <c r="A24" s="57" t="s">
        <v>39</v>
      </c>
      <c r="B24" s="218">
        <v>38670000</v>
      </c>
      <c r="C24" s="98">
        <v>35401410</v>
      </c>
      <c r="D24" s="98">
        <v>35401410</v>
      </c>
      <c r="E24" s="319">
        <f>D24/C24*100</f>
        <v>100</v>
      </c>
      <c r="F24" s="218">
        <v>39764270</v>
      </c>
      <c r="G24" s="98">
        <v>38222502</v>
      </c>
      <c r="H24" s="98">
        <v>38222502</v>
      </c>
      <c r="I24" s="319">
        <f>H24/G24*100</f>
        <v>100</v>
      </c>
    </row>
    <row r="25" spans="1:9" x14ac:dyDescent="0.2">
      <c r="A25" s="57" t="s">
        <v>38</v>
      </c>
      <c r="B25" s="218">
        <v>8588000</v>
      </c>
      <c r="C25" s="98">
        <v>8863346</v>
      </c>
      <c r="D25" s="98">
        <v>8863346</v>
      </c>
      <c r="E25" s="319">
        <f t="shared" ref="E25:E28" si="8">D25/C25*100</f>
        <v>100</v>
      </c>
      <c r="F25" s="218">
        <v>8943046</v>
      </c>
      <c r="G25" s="98">
        <v>8627052</v>
      </c>
      <c r="H25" s="98">
        <v>8627052</v>
      </c>
      <c r="I25" s="319">
        <f t="shared" ref="I25:I28" si="9">H25/G25*100</f>
        <v>100</v>
      </c>
    </row>
    <row r="26" spans="1:9" x14ac:dyDescent="0.2">
      <c r="A26" s="57" t="s">
        <v>37</v>
      </c>
      <c r="B26" s="218">
        <v>11587000</v>
      </c>
      <c r="C26" s="98">
        <v>14036607</v>
      </c>
      <c r="D26" s="98">
        <v>13681148</v>
      </c>
      <c r="E26" s="319">
        <f t="shared" si="8"/>
        <v>97.467628751022232</v>
      </c>
      <c r="F26" s="218">
        <v>16456800</v>
      </c>
      <c r="G26" s="98">
        <v>17766993</v>
      </c>
      <c r="H26" s="98">
        <v>17565890</v>
      </c>
      <c r="I26" s="319">
        <f t="shared" si="9"/>
        <v>98.868108970381201</v>
      </c>
    </row>
    <row r="27" spans="1:9" x14ac:dyDescent="0.2">
      <c r="A27" s="57" t="s">
        <v>35</v>
      </c>
      <c r="B27" s="218">
        <v>0</v>
      </c>
      <c r="C27" s="98">
        <v>0</v>
      </c>
      <c r="D27" s="98">
        <v>0</v>
      </c>
      <c r="E27" s="219">
        <v>0</v>
      </c>
      <c r="F27" s="218">
        <v>0</v>
      </c>
      <c r="G27" s="98">
        <v>0</v>
      </c>
      <c r="H27" s="98">
        <v>0</v>
      </c>
      <c r="I27" s="319">
        <v>0</v>
      </c>
    </row>
    <row r="28" spans="1:9" x14ac:dyDescent="0.2">
      <c r="A28" s="57" t="s">
        <v>34</v>
      </c>
      <c r="B28" s="218">
        <v>572000</v>
      </c>
      <c r="C28" s="98">
        <v>466951</v>
      </c>
      <c r="D28" s="98">
        <v>466951</v>
      </c>
      <c r="E28" s="319">
        <f t="shared" si="8"/>
        <v>100</v>
      </c>
      <c r="F28" s="218">
        <v>0</v>
      </c>
      <c r="G28" s="98">
        <v>13000</v>
      </c>
      <c r="H28" s="98">
        <v>13000</v>
      </c>
      <c r="I28" s="319">
        <f t="shared" si="9"/>
        <v>100</v>
      </c>
    </row>
    <row r="29" spans="1:9" x14ac:dyDescent="0.2">
      <c r="A29" s="57" t="s">
        <v>33</v>
      </c>
      <c r="B29" s="218">
        <v>0</v>
      </c>
      <c r="C29" s="98">
        <v>0</v>
      </c>
      <c r="D29" s="98">
        <v>0</v>
      </c>
      <c r="E29" s="219">
        <v>0</v>
      </c>
      <c r="F29" s="218">
        <v>0</v>
      </c>
      <c r="G29" s="98">
        <v>0</v>
      </c>
      <c r="H29" s="98">
        <v>0</v>
      </c>
      <c r="I29" s="319">
        <v>0</v>
      </c>
    </row>
    <row r="30" spans="1:9" ht="13.5" thickBot="1" x14ac:dyDescent="0.25">
      <c r="A30" s="76" t="s">
        <v>32</v>
      </c>
      <c r="B30" s="220">
        <v>0</v>
      </c>
      <c r="C30" s="221">
        <v>0</v>
      </c>
      <c r="D30" s="221">
        <v>0</v>
      </c>
      <c r="E30" s="219">
        <v>0</v>
      </c>
      <c r="F30" s="220">
        <v>0</v>
      </c>
      <c r="G30" s="221">
        <v>0</v>
      </c>
      <c r="H30" s="221">
        <v>0</v>
      </c>
      <c r="I30" s="319">
        <v>0</v>
      </c>
    </row>
    <row r="31" spans="1:9" ht="16.5" thickBot="1" x14ac:dyDescent="0.3">
      <c r="A31" s="86" t="s">
        <v>31</v>
      </c>
      <c r="B31" s="176">
        <f>SUM(B24:B30)</f>
        <v>59417000</v>
      </c>
      <c r="C31" s="176">
        <f t="shared" ref="C31:D31" si="10">SUM(C24:C30)</f>
        <v>58768314</v>
      </c>
      <c r="D31" s="176">
        <f t="shared" si="10"/>
        <v>58412855</v>
      </c>
      <c r="E31" s="322">
        <f>D31/C31*100</f>
        <v>99.39515195212168</v>
      </c>
      <c r="F31" s="176">
        <f>SUM(F24:F30)</f>
        <v>65164116</v>
      </c>
      <c r="G31" s="176">
        <f t="shared" ref="G31:H31" si="11">SUM(G24:G30)</f>
        <v>64629547</v>
      </c>
      <c r="H31" s="176">
        <f t="shared" si="11"/>
        <v>64428444</v>
      </c>
      <c r="I31" s="322">
        <f>H31/G31*100</f>
        <v>99.688837367218426</v>
      </c>
    </row>
    <row r="32" spans="1:9" ht="13.5" thickBot="1" x14ac:dyDescent="0.25">
      <c r="A32" s="150" t="s">
        <v>102</v>
      </c>
      <c r="B32" s="229">
        <v>0</v>
      </c>
      <c r="C32" s="230">
        <v>0</v>
      </c>
      <c r="D32" s="230">
        <v>0</v>
      </c>
      <c r="E32" s="231">
        <v>0</v>
      </c>
      <c r="F32" s="229">
        <v>0</v>
      </c>
      <c r="G32" s="230">
        <v>0</v>
      </c>
      <c r="H32" s="230">
        <v>0</v>
      </c>
      <c r="I32" s="323">
        <v>0</v>
      </c>
    </row>
    <row r="33" spans="1:9" ht="15.75" thickBot="1" x14ac:dyDescent="0.25">
      <c r="A33" s="225" t="s">
        <v>103</v>
      </c>
      <c r="B33" s="226">
        <f>B31+B32</f>
        <v>59417000</v>
      </c>
      <c r="C33" s="226">
        <f t="shared" ref="C33:D33" si="12">C31+C32</f>
        <v>58768314</v>
      </c>
      <c r="D33" s="226">
        <f t="shared" si="12"/>
        <v>58412855</v>
      </c>
      <c r="E33" s="318">
        <f>D33/C33*100</f>
        <v>99.39515195212168</v>
      </c>
      <c r="F33" s="226">
        <f>F31+F32</f>
        <v>65164116</v>
      </c>
      <c r="G33" s="226">
        <f t="shared" ref="G33:H33" si="13">G31+G32</f>
        <v>64629547</v>
      </c>
      <c r="H33" s="226">
        <f t="shared" si="13"/>
        <v>64428444</v>
      </c>
      <c r="I33" s="318">
        <f>H33/G33*100</f>
        <v>99.688837367218426</v>
      </c>
    </row>
  </sheetData>
  <mergeCells count="5">
    <mergeCell ref="F4:I4"/>
    <mergeCell ref="A9:A10"/>
    <mergeCell ref="F9:I9"/>
    <mergeCell ref="B9:E9"/>
    <mergeCell ref="A6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3:F78"/>
  <sheetViews>
    <sheetView workbookViewId="0">
      <selection activeCell="A3" sqref="A3:D3"/>
    </sheetView>
  </sheetViews>
  <sheetFormatPr defaultRowHeight="12.75" x14ac:dyDescent="0.2"/>
  <cols>
    <col min="1" max="1" width="50.28515625" style="47" customWidth="1"/>
    <col min="2" max="3" width="15" style="47" customWidth="1"/>
    <col min="4" max="4" width="16.85546875" style="47" customWidth="1"/>
    <col min="5" max="16384" width="9.140625" style="47"/>
  </cols>
  <sheetData>
    <row r="3" spans="1:4" x14ac:dyDescent="0.2">
      <c r="A3" s="369" t="s">
        <v>430</v>
      </c>
      <c r="B3" s="388"/>
      <c r="C3" s="388"/>
      <c r="D3" s="388"/>
    </row>
    <row r="6" spans="1:4" x14ac:dyDescent="0.2">
      <c r="A6" s="401" t="s">
        <v>375</v>
      </c>
      <c r="B6" s="401"/>
      <c r="C6" s="401"/>
      <c r="D6" s="401"/>
    </row>
    <row r="7" spans="1:4" x14ac:dyDescent="0.2">
      <c r="A7" s="401"/>
      <c r="B7" s="401"/>
      <c r="C7" s="401"/>
      <c r="D7" s="401"/>
    </row>
    <row r="8" spans="1:4" x14ac:dyDescent="0.2">
      <c r="A8" s="232"/>
      <c r="B8" s="232"/>
      <c r="C8" s="232"/>
      <c r="D8" s="232"/>
    </row>
    <row r="9" spans="1:4" ht="13.5" thickBot="1" x14ac:dyDescent="0.25">
      <c r="C9" s="52" t="s">
        <v>134</v>
      </c>
    </row>
    <row r="10" spans="1:4" ht="26.25" thickBot="1" x14ac:dyDescent="0.25">
      <c r="A10" s="233" t="s">
        <v>25</v>
      </c>
      <c r="B10" s="234" t="s">
        <v>378</v>
      </c>
      <c r="C10" s="235" t="s">
        <v>53</v>
      </c>
      <c r="D10" s="236" t="s">
        <v>41</v>
      </c>
    </row>
    <row r="11" spans="1:4" ht="20.100000000000001" customHeight="1" x14ac:dyDescent="0.2">
      <c r="A11" s="237" t="s">
        <v>351</v>
      </c>
      <c r="B11" s="346">
        <v>0</v>
      </c>
      <c r="C11" s="346">
        <v>1600000</v>
      </c>
      <c r="D11" s="346">
        <v>1600000</v>
      </c>
    </row>
    <row r="12" spans="1:4" ht="20.100000000000001" customHeight="1" thickBot="1" x14ac:dyDescent="0.25">
      <c r="A12" s="345" t="s">
        <v>369</v>
      </c>
      <c r="B12" s="347">
        <v>0</v>
      </c>
      <c r="C12" s="347">
        <v>99922500</v>
      </c>
      <c r="D12" s="347">
        <v>99922500</v>
      </c>
    </row>
    <row r="13" spans="1:4" ht="20.100000000000001" customHeight="1" thickBot="1" x14ac:dyDescent="0.25">
      <c r="A13" s="238" t="s">
        <v>377</v>
      </c>
      <c r="B13" s="239">
        <f>SUM(B11:B12)</f>
        <v>0</v>
      </c>
      <c r="C13" s="239">
        <f t="shared" ref="C13:D13" si="0">SUM(C11:C12)</f>
        <v>101522500</v>
      </c>
      <c r="D13" s="239">
        <f t="shared" si="0"/>
        <v>101522500</v>
      </c>
    </row>
    <row r="14" spans="1:4" ht="20.100000000000001" customHeight="1" x14ac:dyDescent="0.2">
      <c r="A14" s="240" t="s">
        <v>108</v>
      </c>
      <c r="B14" s="241">
        <v>5500000</v>
      </c>
      <c r="C14" s="241">
        <v>1002380</v>
      </c>
      <c r="D14" s="242">
        <v>1002380</v>
      </c>
    </row>
    <row r="15" spans="1:4" ht="20.100000000000001" customHeight="1" x14ac:dyDescent="0.2">
      <c r="A15" s="345" t="s">
        <v>372</v>
      </c>
      <c r="B15" s="252">
        <v>0</v>
      </c>
      <c r="C15" s="252">
        <v>20000</v>
      </c>
      <c r="D15" s="251">
        <v>20000</v>
      </c>
    </row>
    <row r="16" spans="1:4" ht="20.100000000000001" customHeight="1" thickBot="1" x14ac:dyDescent="0.25">
      <c r="A16" s="243" t="s">
        <v>347</v>
      </c>
      <c r="B16" s="244">
        <v>0</v>
      </c>
      <c r="C16" s="245">
        <v>0</v>
      </c>
      <c r="D16" s="246">
        <v>0</v>
      </c>
    </row>
    <row r="17" spans="1:6" ht="20.100000000000001" customHeight="1" thickBot="1" x14ac:dyDescent="0.25">
      <c r="A17" s="247" t="s">
        <v>8</v>
      </c>
      <c r="B17" s="248">
        <f>SUM(B14:B16)</f>
        <v>5500000</v>
      </c>
      <c r="C17" s="248">
        <f t="shared" ref="C17:D17" si="1">SUM(C14:C16)</f>
        <v>1022380</v>
      </c>
      <c r="D17" s="248">
        <f t="shared" si="1"/>
        <v>1022380</v>
      </c>
    </row>
    <row r="18" spans="1:6" ht="20.100000000000001" customHeight="1" x14ac:dyDescent="0.2">
      <c r="A18" s="250" t="s">
        <v>352</v>
      </c>
      <c r="B18" s="251">
        <v>0</v>
      </c>
      <c r="C18" s="251">
        <v>1013080</v>
      </c>
      <c r="D18" s="252">
        <v>501360</v>
      </c>
    </row>
    <row r="19" spans="1:6" ht="20.100000000000001" customHeight="1" thickBot="1" x14ac:dyDescent="0.25">
      <c r="A19" s="237" t="s">
        <v>169</v>
      </c>
      <c r="B19" s="253">
        <v>0</v>
      </c>
      <c r="C19" s="254">
        <v>4090742</v>
      </c>
      <c r="D19" s="244">
        <v>573570</v>
      </c>
    </row>
    <row r="20" spans="1:6" ht="20.100000000000001" customHeight="1" thickBot="1" x14ac:dyDescent="0.25">
      <c r="A20" s="255" t="s">
        <v>6</v>
      </c>
      <c r="B20" s="249">
        <f>SUM(B18:B19)</f>
        <v>0</v>
      </c>
      <c r="C20" s="249">
        <f t="shared" ref="C20:D20" si="2">SUM(C18:C19)</f>
        <v>5103822</v>
      </c>
      <c r="D20" s="249">
        <f t="shared" si="2"/>
        <v>1074930</v>
      </c>
    </row>
    <row r="21" spans="1:6" ht="20.100000000000001" customHeight="1" thickBot="1" x14ac:dyDescent="0.25">
      <c r="A21" s="256" t="s">
        <v>109</v>
      </c>
      <c r="B21" s="257">
        <f>B20+B17+B13</f>
        <v>5500000</v>
      </c>
      <c r="C21" s="257">
        <f t="shared" ref="C21:D21" si="3">C20+C17+C13</f>
        <v>107648702</v>
      </c>
      <c r="D21" s="257">
        <f t="shared" si="3"/>
        <v>103619810</v>
      </c>
    </row>
    <row r="25" spans="1:6" x14ac:dyDescent="0.2">
      <c r="A25" s="401" t="s">
        <v>376</v>
      </c>
      <c r="B25" s="401"/>
      <c r="C25" s="401"/>
      <c r="D25" s="401"/>
    </row>
    <row r="26" spans="1:6" x14ac:dyDescent="0.2">
      <c r="A26" s="401"/>
      <c r="B26" s="401"/>
      <c r="C26" s="401"/>
      <c r="D26" s="401"/>
    </row>
    <row r="27" spans="1:6" x14ac:dyDescent="0.2">
      <c r="A27" s="232"/>
      <c r="B27" s="232"/>
      <c r="C27" s="232"/>
      <c r="D27" s="232"/>
    </row>
    <row r="28" spans="1:6" ht="13.5" thickBot="1" x14ac:dyDescent="0.25">
      <c r="C28" s="52" t="s">
        <v>134</v>
      </c>
    </row>
    <row r="29" spans="1:6" ht="26.25" thickBot="1" x14ac:dyDescent="0.25">
      <c r="A29" s="233" t="s">
        <v>25</v>
      </c>
      <c r="B29" s="234" t="s">
        <v>378</v>
      </c>
      <c r="C29" s="235" t="s">
        <v>53</v>
      </c>
      <c r="D29" s="236" t="s">
        <v>41</v>
      </c>
      <c r="F29" s="258"/>
    </row>
    <row r="30" spans="1:6" x14ac:dyDescent="0.2">
      <c r="A30" s="259" t="s">
        <v>34</v>
      </c>
      <c r="B30" s="260"/>
      <c r="C30" s="261"/>
      <c r="D30" s="262"/>
    </row>
    <row r="31" spans="1:6" x14ac:dyDescent="0.2">
      <c r="A31" s="263" t="s">
        <v>379</v>
      </c>
      <c r="B31" s="264"/>
      <c r="C31" s="265">
        <v>13000</v>
      </c>
      <c r="D31" s="266">
        <v>13000</v>
      </c>
      <c r="F31" s="267"/>
    </row>
    <row r="32" spans="1:6" x14ac:dyDescent="0.2">
      <c r="A32" s="263" t="s">
        <v>380</v>
      </c>
      <c r="B32" s="264">
        <v>150000</v>
      </c>
      <c r="C32" s="265">
        <v>111700</v>
      </c>
      <c r="D32" s="266">
        <v>111700</v>
      </c>
    </row>
    <row r="33" spans="1:4" x14ac:dyDescent="0.2">
      <c r="A33" s="263" t="s">
        <v>381</v>
      </c>
      <c r="B33" s="268">
        <v>230000</v>
      </c>
      <c r="C33" s="269">
        <v>185190</v>
      </c>
      <c r="D33" s="270">
        <v>185190</v>
      </c>
    </row>
    <row r="34" spans="1:4" x14ac:dyDescent="0.2">
      <c r="A34" s="263" t="s">
        <v>382</v>
      </c>
      <c r="B34" s="268">
        <v>174000</v>
      </c>
      <c r="C34" s="269">
        <v>154071</v>
      </c>
      <c r="D34" s="270">
        <v>154071</v>
      </c>
    </row>
    <row r="35" spans="1:4" x14ac:dyDescent="0.2">
      <c r="A35" s="263" t="s">
        <v>383</v>
      </c>
      <c r="B35" s="268">
        <v>18000</v>
      </c>
      <c r="C35" s="269">
        <v>15990</v>
      </c>
      <c r="D35" s="270">
        <v>15990</v>
      </c>
    </row>
    <row r="36" spans="1:4" x14ac:dyDescent="0.2">
      <c r="A36" s="263" t="s">
        <v>384</v>
      </c>
      <c r="B36" s="268"/>
      <c r="C36" s="269">
        <v>23300</v>
      </c>
      <c r="D36" s="270">
        <v>23300</v>
      </c>
    </row>
    <row r="37" spans="1:4" x14ac:dyDescent="0.2">
      <c r="A37" s="263" t="s">
        <v>385</v>
      </c>
      <c r="B37" s="268">
        <v>175000</v>
      </c>
      <c r="C37" s="269">
        <v>150490</v>
      </c>
      <c r="D37" s="270">
        <v>150490</v>
      </c>
    </row>
    <row r="38" spans="1:4" x14ac:dyDescent="0.2">
      <c r="A38" s="263" t="s">
        <v>386</v>
      </c>
      <c r="B38" s="268"/>
      <c r="C38" s="269">
        <v>20100</v>
      </c>
      <c r="D38" s="270">
        <v>20100</v>
      </c>
    </row>
    <row r="39" spans="1:4" x14ac:dyDescent="0.2">
      <c r="A39" s="263" t="s">
        <v>387</v>
      </c>
      <c r="B39" s="268">
        <v>3750000</v>
      </c>
      <c r="C39" s="269">
        <v>3746500</v>
      </c>
      <c r="D39" s="270">
        <v>3746500</v>
      </c>
    </row>
    <row r="40" spans="1:4" x14ac:dyDescent="0.2">
      <c r="A40" s="263" t="s">
        <v>388</v>
      </c>
      <c r="B40" s="268">
        <v>1250000</v>
      </c>
      <c r="C40" s="269">
        <v>1244600</v>
      </c>
      <c r="D40" s="270">
        <v>1244600</v>
      </c>
    </row>
    <row r="41" spans="1:4" x14ac:dyDescent="0.2">
      <c r="A41" s="263" t="s">
        <v>389</v>
      </c>
      <c r="B41" s="268"/>
      <c r="C41" s="269">
        <v>20891</v>
      </c>
      <c r="D41" s="270">
        <v>20891</v>
      </c>
    </row>
    <row r="42" spans="1:4" x14ac:dyDescent="0.2">
      <c r="A42" s="263" t="s">
        <v>390</v>
      </c>
      <c r="B42" s="268"/>
      <c r="C42" s="269">
        <v>8700</v>
      </c>
      <c r="D42" s="270">
        <v>8700</v>
      </c>
    </row>
    <row r="43" spans="1:4" x14ac:dyDescent="0.2">
      <c r="A43" s="263" t="s">
        <v>391</v>
      </c>
      <c r="B43" s="268"/>
      <c r="C43" s="269">
        <v>17990</v>
      </c>
      <c r="D43" s="270">
        <v>17990</v>
      </c>
    </row>
    <row r="44" spans="1:4" x14ac:dyDescent="0.2">
      <c r="A44" s="263" t="s">
        <v>392</v>
      </c>
      <c r="B44" s="268">
        <v>700000</v>
      </c>
      <c r="C44" s="269">
        <v>685800</v>
      </c>
      <c r="D44" s="270">
        <v>685800</v>
      </c>
    </row>
    <row r="45" spans="1:4" x14ac:dyDescent="0.2">
      <c r="A45" s="263" t="s">
        <v>393</v>
      </c>
      <c r="B45" s="268"/>
      <c r="C45" s="269">
        <v>39980</v>
      </c>
      <c r="D45" s="270">
        <v>39980</v>
      </c>
    </row>
    <row r="46" spans="1:4" x14ac:dyDescent="0.2">
      <c r="A46" s="271" t="s">
        <v>394</v>
      </c>
      <c r="B46" s="272"/>
      <c r="C46" s="273">
        <v>17900</v>
      </c>
      <c r="D46" s="274">
        <v>17900</v>
      </c>
    </row>
    <row r="47" spans="1:4" x14ac:dyDescent="0.2">
      <c r="A47" s="271" t="s">
        <v>395</v>
      </c>
      <c r="B47" s="272">
        <v>200000</v>
      </c>
      <c r="C47" s="273">
        <v>134639</v>
      </c>
      <c r="D47" s="274">
        <v>134639</v>
      </c>
    </row>
    <row r="48" spans="1:4" x14ac:dyDescent="0.2">
      <c r="A48" s="271" t="s">
        <v>396</v>
      </c>
      <c r="B48" s="272"/>
      <c r="C48" s="273">
        <v>99990</v>
      </c>
      <c r="D48" s="274">
        <v>99990</v>
      </c>
    </row>
    <row r="49" spans="1:4" x14ac:dyDescent="0.2">
      <c r="A49" s="271" t="s">
        <v>397</v>
      </c>
      <c r="B49" s="272">
        <v>68000</v>
      </c>
      <c r="C49" s="273">
        <v>80000</v>
      </c>
      <c r="D49" s="274">
        <v>80000</v>
      </c>
    </row>
    <row r="50" spans="1:4" x14ac:dyDescent="0.2">
      <c r="A50" s="271" t="s">
        <v>398</v>
      </c>
      <c r="B50" s="272"/>
      <c r="C50" s="273">
        <v>69500</v>
      </c>
      <c r="D50" s="274">
        <v>69500</v>
      </c>
    </row>
    <row r="51" spans="1:4" x14ac:dyDescent="0.2">
      <c r="A51" s="271" t="s">
        <v>399</v>
      </c>
      <c r="B51" s="272"/>
      <c r="C51" s="273">
        <v>327660</v>
      </c>
      <c r="D51" s="274">
        <v>327660</v>
      </c>
    </row>
    <row r="52" spans="1:4" x14ac:dyDescent="0.2">
      <c r="A52" s="271" t="s">
        <v>400</v>
      </c>
      <c r="B52" s="272"/>
      <c r="C52" s="273">
        <v>175000</v>
      </c>
      <c r="D52" s="274">
        <v>175000</v>
      </c>
    </row>
    <row r="53" spans="1:4" x14ac:dyDescent="0.2">
      <c r="A53" s="271" t="s">
        <v>401</v>
      </c>
      <c r="B53" s="272"/>
      <c r="C53" s="273">
        <v>139205</v>
      </c>
      <c r="D53" s="274">
        <v>139205</v>
      </c>
    </row>
    <row r="54" spans="1:4" x14ac:dyDescent="0.2">
      <c r="A54" s="271" t="s">
        <v>402</v>
      </c>
      <c r="B54" s="272"/>
      <c r="C54" s="273">
        <v>11500</v>
      </c>
      <c r="D54" s="274">
        <v>11500</v>
      </c>
    </row>
    <row r="55" spans="1:4" x14ac:dyDescent="0.2">
      <c r="A55" s="271" t="s">
        <v>403</v>
      </c>
      <c r="B55" s="272"/>
      <c r="C55" s="273">
        <v>207455</v>
      </c>
      <c r="D55" s="274">
        <v>207455</v>
      </c>
    </row>
    <row r="56" spans="1:4" x14ac:dyDescent="0.2">
      <c r="A56" s="271" t="s">
        <v>404</v>
      </c>
      <c r="B56" s="272"/>
      <c r="C56" s="273">
        <v>6490</v>
      </c>
      <c r="D56" s="274">
        <v>6490</v>
      </c>
    </row>
    <row r="57" spans="1:4" x14ac:dyDescent="0.2">
      <c r="A57" s="271" t="s">
        <v>405</v>
      </c>
      <c r="B57" s="272"/>
      <c r="C57" s="273">
        <v>1000125</v>
      </c>
      <c r="D57" s="274">
        <v>1000125</v>
      </c>
    </row>
    <row r="58" spans="1:4" x14ac:dyDescent="0.2">
      <c r="A58" s="271" t="s">
        <v>406</v>
      </c>
      <c r="B58" s="272"/>
      <c r="C58" s="273">
        <v>2559495</v>
      </c>
      <c r="D58" s="274">
        <v>2559495</v>
      </c>
    </row>
    <row r="59" spans="1:4" x14ac:dyDescent="0.2">
      <c r="A59" s="271" t="s">
        <v>407</v>
      </c>
      <c r="B59" s="272"/>
      <c r="C59" s="273">
        <v>47380</v>
      </c>
      <c r="D59" s="274">
        <v>47380</v>
      </c>
    </row>
    <row r="60" spans="1:4" x14ac:dyDescent="0.2">
      <c r="A60" s="271" t="s">
        <v>408</v>
      </c>
      <c r="B60" s="272"/>
      <c r="C60" s="273">
        <v>7207395</v>
      </c>
      <c r="D60" s="274">
        <v>7207395</v>
      </c>
    </row>
    <row r="61" spans="1:4" x14ac:dyDescent="0.2">
      <c r="A61" s="271" t="s">
        <v>409</v>
      </c>
      <c r="B61" s="272"/>
      <c r="C61" s="273">
        <v>40000</v>
      </c>
      <c r="D61" s="274">
        <v>40000</v>
      </c>
    </row>
    <row r="62" spans="1:4" x14ac:dyDescent="0.2">
      <c r="A62" s="271"/>
      <c r="B62" s="272"/>
      <c r="C62" s="273"/>
      <c r="D62" s="274"/>
    </row>
    <row r="63" spans="1:4" ht="13.5" thickBot="1" x14ac:dyDescent="0.25">
      <c r="A63" s="271"/>
      <c r="B63" s="272"/>
      <c r="C63" s="273"/>
      <c r="D63" s="274"/>
    </row>
    <row r="64" spans="1:4" ht="13.5" thickBot="1" x14ac:dyDescent="0.25">
      <c r="A64" s="275" t="s">
        <v>171</v>
      </c>
      <c r="B64" s="276">
        <f>SUM(B31:B63)</f>
        <v>6715000</v>
      </c>
      <c r="C64" s="277">
        <f>SUM(C31:C63)</f>
        <v>18562036</v>
      </c>
      <c r="D64" s="278">
        <f>SUM(D31:D63)</f>
        <v>18562036</v>
      </c>
    </row>
    <row r="65" spans="1:4" x14ac:dyDescent="0.2">
      <c r="A65" s="279" t="s">
        <v>105</v>
      </c>
      <c r="B65" s="280"/>
      <c r="C65" s="280"/>
      <c r="D65" s="280"/>
    </row>
    <row r="66" spans="1:4" x14ac:dyDescent="0.2">
      <c r="A66" s="281" t="s">
        <v>410</v>
      </c>
      <c r="B66" s="282">
        <v>0</v>
      </c>
      <c r="C66" s="282">
        <v>1006014</v>
      </c>
      <c r="D66" s="283">
        <v>1006014</v>
      </c>
    </row>
    <row r="67" spans="1:4" x14ac:dyDescent="0.2">
      <c r="A67" s="284" t="s">
        <v>353</v>
      </c>
      <c r="B67" s="265">
        <v>3655281</v>
      </c>
      <c r="C67" s="265">
        <v>13795798</v>
      </c>
      <c r="D67" s="266">
        <v>13795798</v>
      </c>
    </row>
    <row r="68" spans="1:4" x14ac:dyDescent="0.2">
      <c r="A68" s="284" t="s">
        <v>411</v>
      </c>
      <c r="B68" s="265">
        <v>0</v>
      </c>
      <c r="C68" s="265">
        <v>13860297</v>
      </c>
      <c r="D68" s="266">
        <v>13860297</v>
      </c>
    </row>
    <row r="69" spans="1:4" x14ac:dyDescent="0.2">
      <c r="A69" s="284"/>
      <c r="B69" s="265"/>
      <c r="C69" s="265"/>
      <c r="D69" s="266"/>
    </row>
    <row r="70" spans="1:4" x14ac:dyDescent="0.2">
      <c r="A70" s="284"/>
      <c r="B70" s="265"/>
      <c r="C70" s="265"/>
      <c r="D70" s="266"/>
    </row>
    <row r="71" spans="1:4" x14ac:dyDescent="0.2">
      <c r="A71" s="284"/>
      <c r="B71" s="285"/>
      <c r="C71" s="285"/>
      <c r="D71" s="286"/>
    </row>
    <row r="72" spans="1:4" ht="13.5" thickBot="1" x14ac:dyDescent="0.25">
      <c r="A72" s="284"/>
      <c r="B72" s="287"/>
      <c r="C72" s="287"/>
      <c r="D72" s="288"/>
    </row>
    <row r="73" spans="1:4" ht="13.5" thickBot="1" x14ac:dyDescent="0.25">
      <c r="A73" s="289" t="s">
        <v>106</v>
      </c>
      <c r="B73" s="290">
        <f>SUM(B66:B72)</f>
        <v>3655281</v>
      </c>
      <c r="C73" s="290">
        <f t="shared" ref="C73:D73" si="4">SUM(C66:C72)</f>
        <v>28662109</v>
      </c>
      <c r="D73" s="290">
        <f t="shared" si="4"/>
        <v>28662109</v>
      </c>
    </row>
    <row r="74" spans="1:4" x14ac:dyDescent="0.2">
      <c r="A74" s="291" t="s">
        <v>172</v>
      </c>
      <c r="B74" s="292"/>
      <c r="C74" s="292"/>
      <c r="D74" s="292"/>
    </row>
    <row r="75" spans="1:4" x14ac:dyDescent="0.2">
      <c r="A75" s="293" t="s">
        <v>170</v>
      </c>
      <c r="B75" s="294">
        <v>0</v>
      </c>
      <c r="C75" s="294">
        <v>0</v>
      </c>
      <c r="D75" s="294">
        <v>0</v>
      </c>
    </row>
    <row r="76" spans="1:4" ht="13.5" thickBot="1" x14ac:dyDescent="0.25">
      <c r="A76" s="295" t="s">
        <v>107</v>
      </c>
      <c r="B76" s="296">
        <v>0</v>
      </c>
      <c r="C76" s="296">
        <v>0</v>
      </c>
      <c r="D76" s="297">
        <v>0</v>
      </c>
    </row>
    <row r="77" spans="1:4" ht="13.5" thickBot="1" x14ac:dyDescent="0.25">
      <c r="A77" s="298" t="s">
        <v>174</v>
      </c>
      <c r="B77" s="299">
        <f>SUM(B75:B76)</f>
        <v>0</v>
      </c>
      <c r="C77" s="299">
        <f t="shared" ref="C77:D77" si="5">SUM(C75:C76)</f>
        <v>0</v>
      </c>
      <c r="D77" s="299">
        <f t="shared" si="5"/>
        <v>0</v>
      </c>
    </row>
    <row r="78" spans="1:4" s="93" customFormat="1" ht="20.100000000000001" customHeight="1" thickBot="1" x14ac:dyDescent="0.25">
      <c r="A78" s="124" t="s">
        <v>110</v>
      </c>
      <c r="B78" s="356">
        <f>B64+B73+B77</f>
        <v>10370281</v>
      </c>
      <c r="C78" s="356">
        <f t="shared" ref="C78:D78" si="6">C64+C73+C77</f>
        <v>47224145</v>
      </c>
      <c r="D78" s="356">
        <f t="shared" si="6"/>
        <v>47224145</v>
      </c>
    </row>
  </sheetData>
  <mergeCells count="3">
    <mergeCell ref="A25:D26"/>
    <mergeCell ref="A6:D7"/>
    <mergeCell ref="A3:D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C34"/>
  <sheetViews>
    <sheetView workbookViewId="0">
      <selection activeCell="A2" sqref="A2:C2"/>
    </sheetView>
  </sheetViews>
  <sheetFormatPr defaultRowHeight="12.75" x14ac:dyDescent="0.2"/>
  <cols>
    <col min="1" max="1" width="41.7109375" style="47" customWidth="1"/>
    <col min="2" max="2" width="30.28515625" style="47" customWidth="1"/>
    <col min="3" max="3" width="9.140625" style="47" customWidth="1"/>
    <col min="4" max="16384" width="9.140625" style="47"/>
  </cols>
  <sheetData>
    <row r="2" spans="1:3" x14ac:dyDescent="0.2">
      <c r="A2" s="369" t="s">
        <v>431</v>
      </c>
      <c r="B2" s="369"/>
      <c r="C2" s="369"/>
    </row>
    <row r="5" spans="1:3" ht="15.75" x14ac:dyDescent="0.25">
      <c r="A5" s="402" t="s">
        <v>413</v>
      </c>
      <c r="B5" s="402"/>
      <c r="C5" s="402"/>
    </row>
    <row r="6" spans="1:3" ht="15.75" x14ac:dyDescent="0.25">
      <c r="A6" s="300"/>
      <c r="B6" s="300"/>
      <c r="C6" s="300"/>
    </row>
    <row r="7" spans="1:3" ht="15.75" x14ac:dyDescent="0.25">
      <c r="A7" s="300"/>
      <c r="B7" s="300"/>
      <c r="C7" s="300"/>
    </row>
    <row r="8" spans="1:3" x14ac:dyDescent="0.2">
      <c r="B8" s="52" t="s">
        <v>134</v>
      </c>
    </row>
    <row r="9" spans="1:3" ht="13.5" thickBot="1" x14ac:dyDescent="0.25"/>
    <row r="10" spans="1:3" ht="20.100000000000001" customHeight="1" thickBot="1" x14ac:dyDescent="0.25">
      <c r="A10" s="301" t="s">
        <v>25</v>
      </c>
      <c r="B10" s="302" t="s">
        <v>117</v>
      </c>
    </row>
    <row r="11" spans="1:3" ht="20.100000000000001" customHeight="1" x14ac:dyDescent="0.2">
      <c r="A11" s="103" t="s">
        <v>414</v>
      </c>
      <c r="B11" s="102">
        <v>422152891</v>
      </c>
    </row>
    <row r="12" spans="1:3" ht="20.100000000000001" customHeight="1" x14ac:dyDescent="0.2">
      <c r="A12" s="104" t="s">
        <v>111</v>
      </c>
      <c r="B12" s="105">
        <v>345434609</v>
      </c>
    </row>
    <row r="13" spans="1:3" ht="20.100000000000001" customHeight="1" x14ac:dyDescent="0.2">
      <c r="A13" s="104" t="s">
        <v>112</v>
      </c>
      <c r="B13" s="105">
        <f>B11-B12</f>
        <v>76718282</v>
      </c>
    </row>
    <row r="14" spans="1:3" ht="20.100000000000001" customHeight="1" x14ac:dyDescent="0.2">
      <c r="A14" s="104"/>
      <c r="B14" s="105"/>
    </row>
    <row r="15" spans="1:3" ht="20.100000000000001" customHeight="1" x14ac:dyDescent="0.2">
      <c r="A15" s="104" t="s">
        <v>113</v>
      </c>
      <c r="B15" s="105">
        <v>129100382</v>
      </c>
    </row>
    <row r="16" spans="1:3" ht="20.100000000000001" customHeight="1" x14ac:dyDescent="0.2">
      <c r="A16" s="104" t="s">
        <v>114</v>
      </c>
      <c r="B16" s="105">
        <v>205818664</v>
      </c>
    </row>
    <row r="17" spans="1:2" ht="20.100000000000001" customHeight="1" thickBot="1" x14ac:dyDescent="0.25">
      <c r="A17" s="115" t="s">
        <v>116</v>
      </c>
      <c r="B17" s="303">
        <v>211740</v>
      </c>
    </row>
    <row r="18" spans="1:2" ht="20.100000000000001" customHeight="1" thickBot="1" x14ac:dyDescent="0.25">
      <c r="A18" s="118" t="s">
        <v>115</v>
      </c>
      <c r="B18" s="304">
        <f>B16+B17</f>
        <v>206030404</v>
      </c>
    </row>
    <row r="19" spans="1:2" ht="20.100000000000001" customHeight="1" x14ac:dyDescent="0.2"/>
    <row r="20" spans="1:2" ht="20.100000000000001" customHeight="1" x14ac:dyDescent="0.2"/>
    <row r="21" spans="1:2" ht="20.100000000000001" customHeight="1" x14ac:dyDescent="0.2"/>
    <row r="22" spans="1:2" ht="20.100000000000001" customHeight="1" x14ac:dyDescent="0.2">
      <c r="A22" s="403" t="s">
        <v>412</v>
      </c>
      <c r="B22" s="359"/>
    </row>
    <row r="23" spans="1:2" ht="20.100000000000001" customHeight="1" x14ac:dyDescent="0.2"/>
    <row r="24" spans="1:2" ht="20.100000000000001" customHeight="1" x14ac:dyDescent="0.2">
      <c r="B24" s="52" t="s">
        <v>134</v>
      </c>
    </row>
    <row r="25" spans="1:2" ht="20.100000000000001" customHeight="1" thickBot="1" x14ac:dyDescent="0.25"/>
    <row r="26" spans="1:2" ht="20.100000000000001" customHeight="1" thickBot="1" x14ac:dyDescent="0.25">
      <c r="A26" s="301" t="s">
        <v>25</v>
      </c>
      <c r="B26" s="302" t="s">
        <v>117</v>
      </c>
    </row>
    <row r="27" spans="1:2" ht="20.100000000000001" customHeight="1" x14ac:dyDescent="0.2">
      <c r="A27" s="103" t="s">
        <v>118</v>
      </c>
      <c r="B27" s="102">
        <v>123270859</v>
      </c>
    </row>
    <row r="28" spans="1:2" ht="20.100000000000001" customHeight="1" x14ac:dyDescent="0.2">
      <c r="A28" s="104" t="s">
        <v>119</v>
      </c>
      <c r="B28" s="105">
        <v>933822</v>
      </c>
    </row>
    <row r="29" spans="1:2" ht="20.100000000000001" customHeight="1" x14ac:dyDescent="0.2">
      <c r="A29" s="104" t="s">
        <v>120</v>
      </c>
      <c r="B29" s="105">
        <v>13763831</v>
      </c>
    </row>
    <row r="30" spans="1:2" ht="20.100000000000001" customHeight="1" x14ac:dyDescent="0.2">
      <c r="A30" s="104" t="s">
        <v>121</v>
      </c>
      <c r="B30" s="105">
        <v>65001300</v>
      </c>
    </row>
    <row r="31" spans="1:2" ht="20.100000000000001" customHeight="1" x14ac:dyDescent="0.2">
      <c r="A31" s="104" t="s">
        <v>122</v>
      </c>
      <c r="B31" s="105">
        <v>2765397</v>
      </c>
    </row>
    <row r="32" spans="1:2" ht="20.100000000000001" customHeight="1" x14ac:dyDescent="0.2">
      <c r="A32" s="104" t="s">
        <v>123</v>
      </c>
      <c r="B32" s="105">
        <v>83455</v>
      </c>
    </row>
    <row r="33" spans="1:2" ht="20.100000000000001" customHeight="1" thickBot="1" x14ac:dyDescent="0.25">
      <c r="A33" s="115" t="s">
        <v>124</v>
      </c>
      <c r="B33" s="303">
        <v>211740</v>
      </c>
    </row>
    <row r="34" spans="1:2" ht="20.100000000000001" customHeight="1" thickBot="1" x14ac:dyDescent="0.25">
      <c r="A34" s="118" t="s">
        <v>125</v>
      </c>
      <c r="B34" s="304">
        <f>SUM(B27:B33)</f>
        <v>206030404</v>
      </c>
    </row>
  </sheetData>
  <mergeCells count="3">
    <mergeCell ref="A2:C2"/>
    <mergeCell ref="A5:C5"/>
    <mergeCell ref="A22:B2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I17"/>
  <sheetViews>
    <sheetView workbookViewId="0">
      <selection activeCell="A2" sqref="A2:C2"/>
    </sheetView>
  </sheetViews>
  <sheetFormatPr defaultRowHeight="12.75" x14ac:dyDescent="0.2"/>
  <cols>
    <col min="1" max="1" width="59.5703125" customWidth="1"/>
    <col min="2" max="2" width="18" customWidth="1"/>
  </cols>
  <sheetData>
    <row r="2" spans="1:9" x14ac:dyDescent="0.2">
      <c r="A2" s="404" t="s">
        <v>432</v>
      </c>
      <c r="B2" s="404"/>
      <c r="C2" s="404"/>
    </row>
    <row r="3" spans="1:9" x14ac:dyDescent="0.2">
      <c r="A3" s="404"/>
      <c r="B3" s="404"/>
      <c r="C3" s="404"/>
      <c r="D3" s="404"/>
      <c r="E3" s="404"/>
      <c r="F3" s="404"/>
      <c r="G3" s="404"/>
      <c r="H3" s="404"/>
      <c r="I3" s="404"/>
    </row>
    <row r="4" spans="1:9" x14ac:dyDescent="0.2">
      <c r="A4" s="8"/>
      <c r="B4" s="8"/>
      <c r="C4" s="8"/>
      <c r="D4" s="8"/>
      <c r="E4" s="8"/>
      <c r="F4" s="8"/>
      <c r="G4" s="8"/>
      <c r="H4" s="8"/>
      <c r="I4" s="8"/>
    </row>
    <row r="5" spans="1:9" ht="15.75" x14ac:dyDescent="0.25">
      <c r="A5" s="405" t="s">
        <v>126</v>
      </c>
      <c r="B5" s="405"/>
      <c r="C5" s="405"/>
      <c r="D5" s="8"/>
      <c r="E5" s="8"/>
      <c r="F5" s="8"/>
      <c r="G5" s="8"/>
      <c r="H5" s="8"/>
      <c r="I5" s="8"/>
    </row>
    <row r="6" spans="1:9" x14ac:dyDescent="0.2">
      <c r="A6" s="8"/>
      <c r="B6" s="8"/>
      <c r="C6" s="8"/>
      <c r="D6" s="8"/>
      <c r="E6" s="8"/>
      <c r="F6" s="8"/>
      <c r="G6" s="8"/>
      <c r="H6" s="8"/>
      <c r="I6" s="8"/>
    </row>
    <row r="8" spans="1:9" x14ac:dyDescent="0.2">
      <c r="B8" s="10" t="s">
        <v>134</v>
      </c>
    </row>
    <row r="9" spans="1:9" ht="13.5" thickBot="1" x14ac:dyDescent="0.25"/>
    <row r="10" spans="1:9" s="9" customFormat="1" ht="20.100000000000001" customHeight="1" thickBot="1" x14ac:dyDescent="0.25">
      <c r="A10" s="15" t="s">
        <v>25</v>
      </c>
      <c r="B10" s="16" t="s">
        <v>41</v>
      </c>
    </row>
    <row r="11" spans="1:9" s="7" customFormat="1" ht="25.5" x14ac:dyDescent="0.2">
      <c r="A11" s="22" t="s">
        <v>127</v>
      </c>
      <c r="B11" s="17">
        <v>0</v>
      </c>
      <c r="C11" s="13"/>
      <c r="D11" s="13"/>
    </row>
    <row r="12" spans="1:9" s="13" customFormat="1" ht="25.5" x14ac:dyDescent="0.2">
      <c r="A12" s="23" t="s">
        <v>128</v>
      </c>
      <c r="B12" s="18">
        <v>0</v>
      </c>
    </row>
    <row r="13" spans="1:9" s="13" customFormat="1" x14ac:dyDescent="0.2">
      <c r="A13" s="23" t="s">
        <v>129</v>
      </c>
      <c r="B13" s="18">
        <v>0</v>
      </c>
    </row>
    <row r="14" spans="1:9" s="13" customFormat="1" ht="25.5" x14ac:dyDescent="0.2">
      <c r="A14" s="23" t="s">
        <v>130</v>
      </c>
      <c r="B14" s="18">
        <v>0</v>
      </c>
    </row>
    <row r="15" spans="1:9" s="7" customFormat="1" ht="20.100000000000001" customHeight="1" x14ac:dyDescent="0.2">
      <c r="A15" s="24" t="s">
        <v>131</v>
      </c>
      <c r="B15" s="19">
        <v>0</v>
      </c>
    </row>
    <row r="16" spans="1:9" s="14" customFormat="1" ht="20.100000000000001" customHeight="1" x14ac:dyDescent="0.2">
      <c r="A16" s="25" t="s">
        <v>132</v>
      </c>
      <c r="B16" s="20">
        <v>0</v>
      </c>
    </row>
    <row r="17" spans="1:2" s="7" customFormat="1" ht="20.100000000000001" customHeight="1" thickBot="1" x14ac:dyDescent="0.25">
      <c r="A17" s="26" t="s">
        <v>133</v>
      </c>
      <c r="B17" s="21">
        <v>0</v>
      </c>
    </row>
  </sheetData>
  <mergeCells count="3">
    <mergeCell ref="A3:I3"/>
    <mergeCell ref="A2:C2"/>
    <mergeCell ref="A5:C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E21"/>
  <sheetViews>
    <sheetView workbookViewId="0">
      <selection activeCell="A2" sqref="A2:E2"/>
    </sheetView>
  </sheetViews>
  <sheetFormatPr defaultRowHeight="12.75" x14ac:dyDescent="0.2"/>
  <cols>
    <col min="1" max="1" width="47.85546875" style="47" customWidth="1"/>
    <col min="2" max="2" width="19.7109375" style="47" customWidth="1"/>
    <col min="3" max="3" width="17.7109375" style="47" customWidth="1"/>
    <col min="4" max="4" width="18" style="47" customWidth="1"/>
    <col min="5" max="5" width="19.140625" style="47" customWidth="1"/>
    <col min="6" max="16384" width="9.140625" style="47"/>
  </cols>
  <sheetData>
    <row r="2" spans="1:5" x14ac:dyDescent="0.2">
      <c r="A2" s="369" t="s">
        <v>433</v>
      </c>
      <c r="B2" s="369"/>
      <c r="C2" s="369"/>
      <c r="D2" s="388"/>
      <c r="E2" s="388"/>
    </row>
    <row r="5" spans="1:5" ht="15.75" x14ac:dyDescent="0.25">
      <c r="A5" s="402" t="s">
        <v>146</v>
      </c>
      <c r="B5" s="402"/>
      <c r="C5" s="402"/>
      <c r="D5" s="388"/>
      <c r="E5" s="388"/>
    </row>
    <row r="6" spans="1:5" x14ac:dyDescent="0.2">
      <c r="E6" s="130" t="s">
        <v>134</v>
      </c>
    </row>
    <row r="8" spans="1:5" ht="3" customHeight="1" thickBot="1" x14ac:dyDescent="0.25">
      <c r="B8" s="52" t="s">
        <v>134</v>
      </c>
    </row>
    <row r="9" spans="1:5" ht="0.75" hidden="1" customHeight="1" thickBot="1" x14ac:dyDescent="0.25"/>
    <row r="10" spans="1:5" ht="47.25" customHeight="1" thickBot="1" x14ac:dyDescent="0.25">
      <c r="A10" s="189" t="s">
        <v>25</v>
      </c>
      <c r="B10" s="305" t="s">
        <v>354</v>
      </c>
      <c r="C10" s="305" t="s">
        <v>104</v>
      </c>
      <c r="D10" s="306" t="s">
        <v>96</v>
      </c>
      <c r="E10" s="301" t="s">
        <v>125</v>
      </c>
    </row>
    <row r="11" spans="1:5" ht="20.100000000000001" customHeight="1" x14ac:dyDescent="0.2">
      <c r="A11" s="87" t="s">
        <v>135</v>
      </c>
      <c r="B11" s="87">
        <v>324210115</v>
      </c>
      <c r="C11" s="87">
        <v>359136</v>
      </c>
      <c r="D11" s="161">
        <v>5390159</v>
      </c>
      <c r="E11" s="56">
        <f t="shared" ref="E11:E21" si="0">SUM(B11:D11)</f>
        <v>329959410</v>
      </c>
    </row>
    <row r="12" spans="1:5" ht="20.100000000000001" customHeight="1" x14ac:dyDescent="0.2">
      <c r="A12" s="57" t="s">
        <v>136</v>
      </c>
      <c r="B12" s="57">
        <v>130243646</v>
      </c>
      <c r="C12" s="57">
        <v>58412855</v>
      </c>
      <c r="D12" s="136">
        <v>64428444</v>
      </c>
      <c r="E12" s="57">
        <f t="shared" si="0"/>
        <v>253084945</v>
      </c>
    </row>
    <row r="13" spans="1:5" s="93" customFormat="1" ht="20.100000000000001" customHeight="1" x14ac:dyDescent="0.2">
      <c r="A13" s="65" t="s">
        <v>137</v>
      </c>
      <c r="B13" s="65">
        <f>B11-B12</f>
        <v>193966469</v>
      </c>
      <c r="C13" s="65">
        <f t="shared" ref="C13:D13" si="1">C11-C12</f>
        <v>-58053719</v>
      </c>
      <c r="D13" s="65">
        <f t="shared" si="1"/>
        <v>-59038285</v>
      </c>
      <c r="E13" s="65">
        <f t="shared" si="0"/>
        <v>76874465</v>
      </c>
    </row>
    <row r="14" spans="1:5" ht="20.100000000000001" customHeight="1" x14ac:dyDescent="0.2">
      <c r="A14" s="57" t="s">
        <v>138</v>
      </c>
      <c r="B14" s="57">
        <v>114307001</v>
      </c>
      <c r="C14" s="57">
        <v>58144644</v>
      </c>
      <c r="D14" s="136">
        <v>59239388</v>
      </c>
      <c r="E14" s="57">
        <f t="shared" si="0"/>
        <v>231691033</v>
      </c>
    </row>
    <row r="15" spans="1:5" ht="20.100000000000001" customHeight="1" x14ac:dyDescent="0.2">
      <c r="A15" s="57" t="s">
        <v>139</v>
      </c>
      <c r="B15" s="57">
        <v>117106438</v>
      </c>
      <c r="C15" s="57">
        <v>0</v>
      </c>
      <c r="D15" s="136">
        <v>0</v>
      </c>
      <c r="E15" s="57">
        <f t="shared" si="0"/>
        <v>117106438</v>
      </c>
    </row>
    <row r="16" spans="1:5" s="93" customFormat="1" ht="20.100000000000001" customHeight="1" thickBot="1" x14ac:dyDescent="0.25">
      <c r="A16" s="88" t="s">
        <v>140</v>
      </c>
      <c r="B16" s="88">
        <f>B14-B15</f>
        <v>-2799437</v>
      </c>
      <c r="C16" s="88">
        <f t="shared" ref="C16:D16" si="2">C14-C15</f>
        <v>58144644</v>
      </c>
      <c r="D16" s="88">
        <f t="shared" si="2"/>
        <v>59239388</v>
      </c>
      <c r="E16" s="307">
        <f t="shared" si="0"/>
        <v>114584595</v>
      </c>
    </row>
    <row r="17" spans="1:5" s="100" customFormat="1" ht="20.100000000000001" customHeight="1" thickBot="1" x14ac:dyDescent="0.25">
      <c r="A17" s="32" t="s">
        <v>141</v>
      </c>
      <c r="B17" s="32">
        <f>B13+B16</f>
        <v>191167032</v>
      </c>
      <c r="C17" s="32">
        <f t="shared" ref="C17:D17" si="3">C13+C16</f>
        <v>90925</v>
      </c>
      <c r="D17" s="32">
        <f t="shared" si="3"/>
        <v>201103</v>
      </c>
      <c r="E17" s="32">
        <f t="shared" si="0"/>
        <v>191459060</v>
      </c>
    </row>
    <row r="18" spans="1:5" ht="20.100000000000001" customHeight="1" thickBot="1" x14ac:dyDescent="0.25">
      <c r="A18" s="150" t="s">
        <v>142</v>
      </c>
      <c r="B18" s="150">
        <v>0</v>
      </c>
      <c r="C18" s="150">
        <v>0</v>
      </c>
      <c r="D18" s="205">
        <v>0</v>
      </c>
      <c r="E18" s="158">
        <f t="shared" si="0"/>
        <v>0</v>
      </c>
    </row>
    <row r="19" spans="1:5" s="100" customFormat="1" ht="20.100000000000001" customHeight="1" thickBot="1" x14ac:dyDescent="0.25">
      <c r="A19" s="32" t="s">
        <v>143</v>
      </c>
      <c r="B19" s="32">
        <f>B17+B18</f>
        <v>191167032</v>
      </c>
      <c r="C19" s="32">
        <f t="shared" ref="C19:D19" si="4">C17+C18</f>
        <v>90925</v>
      </c>
      <c r="D19" s="32">
        <f t="shared" si="4"/>
        <v>201103</v>
      </c>
      <c r="E19" s="32">
        <f t="shared" si="0"/>
        <v>191459060</v>
      </c>
    </row>
    <row r="20" spans="1:5" ht="20.100000000000001" customHeight="1" thickBot="1" x14ac:dyDescent="0.25">
      <c r="A20" s="150" t="s">
        <v>145</v>
      </c>
      <c r="B20" s="150">
        <v>0</v>
      </c>
      <c r="C20" s="150">
        <v>0</v>
      </c>
      <c r="D20" s="205">
        <v>0</v>
      </c>
      <c r="E20" s="158">
        <f t="shared" si="0"/>
        <v>0</v>
      </c>
    </row>
    <row r="21" spans="1:5" s="100" customFormat="1" ht="20.100000000000001" customHeight="1" thickBot="1" x14ac:dyDescent="0.25">
      <c r="A21" s="32" t="s">
        <v>144</v>
      </c>
      <c r="B21" s="32">
        <f>B19-B20</f>
        <v>191167032</v>
      </c>
      <c r="C21" s="32">
        <f t="shared" ref="C21:D21" si="5">C19-C20</f>
        <v>90925</v>
      </c>
      <c r="D21" s="32">
        <f t="shared" si="5"/>
        <v>201103</v>
      </c>
      <c r="E21" s="32">
        <f t="shared" si="0"/>
        <v>191459060</v>
      </c>
    </row>
  </sheetData>
  <mergeCells count="2">
    <mergeCell ref="A2:E2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1.mell.bev.</vt:lpstr>
      <vt:lpstr>1.mell.kiad.</vt:lpstr>
      <vt:lpstr>2.mell.kiem.kiad.</vt:lpstr>
      <vt:lpstr>3.mell.műk-felh.mérleg</vt:lpstr>
      <vt:lpstr>4.mell.int.bev-kiad</vt:lpstr>
      <vt:lpstr>5.mell-felh.bev-kiad</vt:lpstr>
      <vt:lpstr>6.mell.pénze.vált.</vt:lpstr>
      <vt:lpstr>7.mell.kvetett tám.</vt:lpstr>
      <vt:lpstr>8.mell.maradvány</vt:lpstr>
      <vt:lpstr>9.mell.stab.</vt:lpstr>
      <vt:lpstr>10.mell.vagyon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ACER</cp:lastModifiedBy>
  <cp:lastPrinted>2017-04-26T13:22:50Z</cp:lastPrinted>
  <dcterms:created xsi:type="dcterms:W3CDTF">2015-04-24T08:16:51Z</dcterms:created>
  <dcterms:modified xsi:type="dcterms:W3CDTF">2018-06-01T09:16:57Z</dcterms:modified>
</cp:coreProperties>
</file>