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0" i="1"/>
  <c r="D79"/>
  <c r="D80" s="1"/>
  <c r="B78"/>
  <c r="B77"/>
  <c r="B76"/>
  <c r="D73"/>
  <c r="C73"/>
  <c r="B72"/>
  <c r="B71"/>
  <c r="B70"/>
  <c r="B69"/>
  <c r="B73" s="1"/>
  <c r="I66"/>
  <c r="I60"/>
  <c r="I48"/>
  <c r="I50" s="1"/>
  <c r="H48"/>
  <c r="H50" s="1"/>
  <c r="I43"/>
  <c r="H43"/>
  <c r="I41"/>
  <c r="I44" s="1"/>
  <c r="H41"/>
  <c r="H44" s="1"/>
  <c r="H46" s="1"/>
  <c r="I39"/>
  <c r="I46" s="1"/>
  <c r="I34"/>
  <c r="H34"/>
  <c r="I33"/>
  <c r="H33"/>
  <c r="I31"/>
  <c r="H31"/>
  <c r="I30"/>
  <c r="H30"/>
  <c r="I29"/>
  <c r="H29"/>
  <c r="I28"/>
  <c r="H28"/>
  <c r="I26"/>
  <c r="H26"/>
  <c r="I25"/>
  <c r="H25"/>
  <c r="I23"/>
  <c r="H23"/>
  <c r="H35" s="1"/>
  <c r="I14"/>
  <c r="H14"/>
  <c r="I12"/>
  <c r="I20" s="1"/>
  <c r="H12"/>
  <c r="H20" s="1"/>
  <c r="I5"/>
  <c r="H5"/>
  <c r="H52" s="1"/>
  <c r="H62" s="1"/>
  <c r="I52" l="1"/>
  <c r="I62" s="1"/>
  <c r="B80"/>
  <c r="I21"/>
  <c r="H21"/>
  <c r="B79"/>
</calcChain>
</file>

<file path=xl/sharedStrings.xml><?xml version="1.0" encoding="utf-8"?>
<sst xmlns="http://schemas.openxmlformats.org/spreadsheetml/2006/main" count="137" uniqueCount="91">
  <si>
    <t>Harkány Város Önkormányzat  2016. évi feladatalapú támogatása</t>
  </si>
  <si>
    <t>Támogatás megnevezése</t>
  </si>
  <si>
    <t>száma</t>
  </si>
  <si>
    <t>időszak</t>
  </si>
  <si>
    <t>egység</t>
  </si>
  <si>
    <t>módosított</t>
  </si>
  <si>
    <t>szorzó</t>
  </si>
  <si>
    <t>2016. évi támogatás összege</t>
  </si>
  <si>
    <t>2016. évi módosított ei.</t>
  </si>
  <si>
    <t>megnevezés</t>
  </si>
  <si>
    <t>Hivatal működéséhez kapott támogatás</t>
  </si>
  <si>
    <t>2sz.melléklet I.1/a</t>
  </si>
  <si>
    <t>fő</t>
  </si>
  <si>
    <t xml:space="preserve">Település-üzemeltetési feladatok  támogatása </t>
  </si>
  <si>
    <t>Zöldterület gazdálkodás</t>
  </si>
  <si>
    <t>2sz.melléklet I.1/ba</t>
  </si>
  <si>
    <t>hektár</t>
  </si>
  <si>
    <t>Közvilágítás</t>
  </si>
  <si>
    <t>2sz.melléklet I.1/bb</t>
  </si>
  <si>
    <t>Köztemető fenntartás</t>
  </si>
  <si>
    <t>2sz.melléklet I.1/bc</t>
  </si>
  <si>
    <t>m2</t>
  </si>
  <si>
    <t>Közutak fenntartása</t>
  </si>
  <si>
    <t>2sz.melléklet I.1/bd</t>
  </si>
  <si>
    <t>km</t>
  </si>
  <si>
    <t>Település üzemeltetéséhez kapcsolódó feladatok</t>
  </si>
  <si>
    <t>2sz.melléklet I.1/b</t>
  </si>
  <si>
    <t>Beszámítás</t>
  </si>
  <si>
    <t>Egyéb önkormányzati feladatok támogatása</t>
  </si>
  <si>
    <t>2sz.melléklet I.1/c</t>
  </si>
  <si>
    <t>Lakott külterülettel kapcsolatos feléadat támogatása</t>
  </si>
  <si>
    <t>2sz.melléklet I.1/d</t>
  </si>
  <si>
    <t>Üdülőhelyi feladat támogatása</t>
  </si>
  <si>
    <t>2sz.melléklet I.1/e</t>
  </si>
  <si>
    <t>A 2015. évről áthúzódó bérkompenzáció támogatása</t>
  </si>
  <si>
    <t>I.6.</t>
  </si>
  <si>
    <t>forint</t>
  </si>
  <si>
    <t/>
  </si>
  <si>
    <t>Helyi önkormányzatok működtetésének támogatása</t>
  </si>
  <si>
    <t>Helyi önk. működésének általános támogatása össz.:</t>
  </si>
  <si>
    <t>Óvodapedagógusok bértámogatása</t>
  </si>
  <si>
    <t>2sz.melléklet II.1</t>
  </si>
  <si>
    <t>2015/2016</t>
  </si>
  <si>
    <t>Óvodapedagógus nevelő munkáját közvetleül segítők bértámogatása</t>
  </si>
  <si>
    <t>2016/2017</t>
  </si>
  <si>
    <t>Óvodapedagógusok elismert létszáma (pótlólagos)</t>
  </si>
  <si>
    <t>2sz.melléklet II.1(3)</t>
  </si>
  <si>
    <t>2016. év</t>
  </si>
  <si>
    <t>Óvodaműködés támogatása</t>
  </si>
  <si>
    <t>2sz.melléklet II.2</t>
  </si>
  <si>
    <t>Társulás által fenntartott óvodába bejáró gyerek utaztatása</t>
  </si>
  <si>
    <t>2sz.melléklet II.3</t>
  </si>
  <si>
    <t>Köznevelési intézmények működtetésével kapcs. Támogatás</t>
  </si>
  <si>
    <t>2sz.melléklet II.4</t>
  </si>
  <si>
    <t>Pedagógus II. kategóriába sorolt óvodapeg. kieg.tám.</t>
  </si>
  <si>
    <t xml:space="preserve">2sz.melléklet II.5 </t>
  </si>
  <si>
    <t>Alapfokú végzettségű pedagógusok II. kategóriába sorolása</t>
  </si>
  <si>
    <t>2sz.melléklet II.6</t>
  </si>
  <si>
    <t>Hozzájárulás a pénzbeli szociális ellátáshoz</t>
  </si>
  <si>
    <t>2sz.melléklet III.2</t>
  </si>
  <si>
    <t>Szociális étkeztetés</t>
  </si>
  <si>
    <t>2sz.melléklet III.3/c</t>
  </si>
  <si>
    <t>Gyermekétkeztetés, elismert dolgozók bértámogatása</t>
  </si>
  <si>
    <t xml:space="preserve">2sz.melléklet III.5/a </t>
  </si>
  <si>
    <t>Gyermekétkeztetés üzemeltetési támogatása</t>
  </si>
  <si>
    <t>2sz.melléklet III.5/b</t>
  </si>
  <si>
    <t>A rászoruló gyerekek intézményen kívüli szünidei étkeztetése</t>
  </si>
  <si>
    <t>2sz.melléklet III.5/c</t>
  </si>
  <si>
    <t>Szociális, gyermekjóléti feladatok támogatása</t>
  </si>
  <si>
    <t>Könyvtári,múzeumi feladatok támogatása</t>
  </si>
  <si>
    <t>2sz.melléklet IV.1</t>
  </si>
  <si>
    <t xml:space="preserve"> A települési önkormányzatok könyvtári célú érdekeltségnövelő támogatása</t>
  </si>
  <si>
    <t>Települési önkormányzatok kulturális feladatainak támogatása</t>
  </si>
  <si>
    <t>Támogatás mindösszesen:</t>
  </si>
  <si>
    <t>Kltségvetési szerveknél foglalkoztatottak bérkompenzációja:</t>
  </si>
  <si>
    <t>Létszámcsökkentéssel kapcsolatos támogatás:</t>
  </si>
  <si>
    <t>Tüzifa támogatás:</t>
  </si>
  <si>
    <t>Működési célú költségv.i támog. és kiegészítő támogatások</t>
  </si>
  <si>
    <t>Elszámolásból számaró bevételek</t>
  </si>
  <si>
    <t>Önkormányzat működési támogatása:</t>
  </si>
  <si>
    <t xml:space="preserve">2006/2015.(XII.29.)kormány határozat alapján turiszt.beruh:Harkányi Gyógy-és strandfürdő II.ép </t>
  </si>
  <si>
    <t>Közművelődési érdekeltségnövelő támogatás felhalmozási célú</t>
  </si>
  <si>
    <t>Felhalmozási célú támogatás:</t>
  </si>
  <si>
    <t>Bérkompenzáció részletezése:</t>
  </si>
  <si>
    <t>BR</t>
  </si>
  <si>
    <t>Jár</t>
  </si>
  <si>
    <t>Hivatal:</t>
  </si>
  <si>
    <t>Óvoda</t>
  </si>
  <si>
    <t>HKSK</t>
  </si>
  <si>
    <t>Önkormányzat</t>
  </si>
  <si>
    <t>Összesen: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</si>
</sst>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1" applyFont="1" applyFill="1"/>
    <xf numFmtId="0" fontId="2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/>
    <xf numFmtId="4" fontId="2" fillId="0" borderId="0" xfId="0" applyNumberFormat="1" applyFont="1" applyBorder="1"/>
    <xf numFmtId="3" fontId="2" fillId="0" borderId="0" xfId="0" applyNumberFormat="1" applyFont="1" applyBorder="1"/>
    <xf numFmtId="3" fontId="1" fillId="0" borderId="0" xfId="0" applyNumberFormat="1" applyFont="1" applyBorder="1"/>
    <xf numFmtId="3" fontId="2" fillId="0" borderId="0" xfId="0" applyNumberFormat="1" applyFont="1" applyFill="1" applyBorder="1"/>
    <xf numFmtId="3" fontId="2" fillId="0" borderId="0" xfId="0" applyNumberFormat="1" applyFont="1"/>
    <xf numFmtId="0" fontId="2" fillId="0" borderId="0" xfId="0" applyFont="1" applyAlignment="1">
      <alignment vertical="center" wrapText="1"/>
    </xf>
    <xf numFmtId="3" fontId="1" fillId="0" borderId="0" xfId="0" applyNumberFormat="1" applyFont="1"/>
    <xf numFmtId="3" fontId="1" fillId="2" borderId="0" xfId="0" applyNumberFormat="1" applyFont="1" applyFill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164" fontId="2" fillId="0" borderId="0" xfId="0" applyNumberFormat="1" applyFont="1" applyFill="1"/>
    <xf numFmtId="3" fontId="2" fillId="0" borderId="0" xfId="0" applyNumberFormat="1" applyFont="1" applyFill="1"/>
    <xf numFmtId="16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1" applyNumberFormat="1" applyFont="1" applyFill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1" fillId="0" borderId="0" xfId="1" applyNumberFormat="1" applyFont="1" applyFill="1"/>
    <xf numFmtId="3" fontId="1" fillId="2" borderId="0" xfId="1" applyNumberFormat="1" applyFont="1" applyFill="1"/>
    <xf numFmtId="0" fontId="1" fillId="0" borderId="0" xfId="1" applyFont="1" applyFill="1"/>
    <xf numFmtId="0" fontId="3" fillId="0" borderId="0" xfId="0" applyFont="1" applyFill="1" applyBorder="1" applyAlignment="1">
      <alignment horizontal="left" wrapText="1"/>
    </xf>
    <xf numFmtId="3" fontId="2" fillId="0" borderId="0" xfId="0" applyNumberFormat="1" applyFont="1" applyAlignment="1">
      <alignment horizontal="right" vertical="top" wrapText="1"/>
    </xf>
    <xf numFmtId="0" fontId="2" fillId="0" borderId="0" xfId="1" applyFont="1" applyFill="1" applyAlignment="1">
      <alignment horizontal="center"/>
    </xf>
  </cellXfs>
  <cellStyles count="2">
    <cellStyle name="Normál" xfId="0" builtinId="0"/>
    <cellStyle name="Normál_Normatív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topLeftCell="A76" workbookViewId="0">
      <selection sqref="A1:K84"/>
    </sheetView>
  </sheetViews>
  <sheetFormatPr defaultRowHeight="15"/>
  <cols>
    <col min="8" max="8" width="15.85546875" customWidth="1"/>
    <col min="9" max="9" width="1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1">
      <c r="A2" s="3"/>
      <c r="B2" s="3"/>
      <c r="C2" s="3"/>
      <c r="D2" s="3"/>
      <c r="E2" s="3"/>
      <c r="F2" s="3"/>
      <c r="G2" s="3"/>
      <c r="H2" s="3"/>
      <c r="I2" s="2"/>
      <c r="J2" s="2"/>
      <c r="K2" s="2"/>
    </row>
    <row r="3" spans="1:11">
      <c r="A3" s="4" t="s">
        <v>1</v>
      </c>
      <c r="B3" s="5" t="s">
        <v>2</v>
      </c>
      <c r="C3" s="5" t="s">
        <v>3</v>
      </c>
      <c r="D3" s="6" t="s">
        <v>4</v>
      </c>
      <c r="E3" s="6"/>
      <c r="F3" s="5" t="s">
        <v>5</v>
      </c>
      <c r="G3" s="5" t="s">
        <v>6</v>
      </c>
      <c r="H3" s="7" t="s">
        <v>7</v>
      </c>
      <c r="I3" s="7" t="s">
        <v>8</v>
      </c>
      <c r="J3" s="2"/>
      <c r="K3" s="2"/>
    </row>
    <row r="4" spans="1:11">
      <c r="A4" s="8"/>
      <c r="B4" s="8"/>
      <c r="C4" s="8"/>
      <c r="D4" s="8" t="s">
        <v>9</v>
      </c>
      <c r="E4" s="8" t="s">
        <v>2</v>
      </c>
      <c r="F4" s="8"/>
      <c r="G4" s="8"/>
      <c r="H4" s="9"/>
      <c r="I4" s="9"/>
      <c r="J4" s="2"/>
      <c r="K4" s="2"/>
    </row>
    <row r="5" spans="1:11">
      <c r="A5" s="10" t="s">
        <v>10</v>
      </c>
      <c r="B5" s="11" t="s">
        <v>11</v>
      </c>
      <c r="C5" s="11"/>
      <c r="D5" s="11" t="s">
        <v>12</v>
      </c>
      <c r="E5" s="12">
        <v>21.68</v>
      </c>
      <c r="F5" s="12">
        <v>21.68</v>
      </c>
      <c r="G5" s="13">
        <v>4580000</v>
      </c>
      <c r="H5" s="14">
        <f>E5*G5</f>
        <v>99294400</v>
      </c>
      <c r="I5" s="14">
        <f>F5*G5</f>
        <v>99294400</v>
      </c>
      <c r="J5" s="2"/>
      <c r="K5" s="2"/>
    </row>
    <row r="6" spans="1:11">
      <c r="A6" s="3"/>
      <c r="B6" s="11"/>
      <c r="C6" s="11"/>
      <c r="D6" s="11"/>
      <c r="E6" s="13"/>
      <c r="F6" s="13"/>
      <c r="G6" s="13"/>
      <c r="H6" s="13"/>
      <c r="I6" s="13"/>
      <c r="J6" s="2"/>
      <c r="K6" s="2"/>
    </row>
    <row r="7" spans="1:11">
      <c r="A7" s="10" t="s">
        <v>13</v>
      </c>
      <c r="B7" s="11"/>
      <c r="C7" s="11"/>
      <c r="D7" s="11"/>
      <c r="E7" s="13"/>
      <c r="F7" s="13"/>
      <c r="G7" s="13"/>
      <c r="H7" s="13"/>
      <c r="I7" s="13"/>
      <c r="J7" s="2"/>
      <c r="K7" s="2"/>
    </row>
    <row r="8" spans="1:11">
      <c r="A8" s="11" t="s">
        <v>14</v>
      </c>
      <c r="B8" s="11" t="s">
        <v>15</v>
      </c>
      <c r="C8" s="11"/>
      <c r="D8" s="11" t="s">
        <v>16</v>
      </c>
      <c r="E8" s="15"/>
      <c r="F8" s="15"/>
      <c r="G8" s="13"/>
      <c r="H8" s="13">
        <v>9513180</v>
      </c>
      <c r="I8" s="13">
        <v>9513180</v>
      </c>
      <c r="J8" s="2"/>
      <c r="K8" s="2"/>
    </row>
    <row r="9" spans="1:11">
      <c r="A9" s="11" t="s">
        <v>17</v>
      </c>
      <c r="B9" s="11" t="s">
        <v>18</v>
      </c>
      <c r="C9" s="11"/>
      <c r="D9" s="11"/>
      <c r="E9" s="13"/>
      <c r="F9" s="13"/>
      <c r="G9" s="13"/>
      <c r="H9" s="13">
        <v>19904000</v>
      </c>
      <c r="I9" s="13">
        <v>19904000</v>
      </c>
      <c r="J9" s="2"/>
      <c r="K9" s="2"/>
    </row>
    <row r="10" spans="1:11">
      <c r="A10" s="11" t="s">
        <v>19</v>
      </c>
      <c r="B10" s="11" t="s">
        <v>20</v>
      </c>
      <c r="C10" s="11"/>
      <c r="D10" s="11" t="s">
        <v>21</v>
      </c>
      <c r="E10" s="13"/>
      <c r="F10" s="13"/>
      <c r="G10" s="13"/>
      <c r="H10" s="13">
        <v>1264632</v>
      </c>
      <c r="I10" s="13">
        <v>1264632</v>
      </c>
      <c r="J10" s="2"/>
      <c r="K10" s="2"/>
    </row>
    <row r="11" spans="1:11">
      <c r="A11" s="11" t="s">
        <v>22</v>
      </c>
      <c r="B11" s="11" t="s">
        <v>23</v>
      </c>
      <c r="C11" s="11"/>
      <c r="D11" s="11" t="s">
        <v>24</v>
      </c>
      <c r="E11" s="13"/>
      <c r="F11" s="13"/>
      <c r="G11" s="13"/>
      <c r="H11" s="13">
        <v>7588610</v>
      </c>
      <c r="I11" s="13">
        <v>7588610</v>
      </c>
      <c r="J11" s="2"/>
      <c r="K11" s="2"/>
    </row>
    <row r="12" spans="1:11">
      <c r="A12" s="11" t="s">
        <v>25</v>
      </c>
      <c r="B12" s="11" t="s">
        <v>26</v>
      </c>
      <c r="C12" s="11"/>
      <c r="D12" s="11"/>
      <c r="E12" s="13"/>
      <c r="F12" s="13"/>
      <c r="G12" s="13"/>
      <c r="H12" s="13">
        <f>SUM(H8:H11)</f>
        <v>38270422</v>
      </c>
      <c r="I12" s="13">
        <f>SUM(I8:I11)</f>
        <v>38270422</v>
      </c>
      <c r="J12" s="2"/>
      <c r="K12" s="2"/>
    </row>
    <row r="13" spans="1:11">
      <c r="A13" s="3" t="s">
        <v>27</v>
      </c>
      <c r="B13" s="11"/>
      <c r="C13" s="11"/>
      <c r="D13" s="11"/>
      <c r="E13" s="13"/>
      <c r="F13" s="13"/>
      <c r="G13" s="13"/>
      <c r="H13" s="13">
        <v>0</v>
      </c>
      <c r="I13" s="13">
        <v>0</v>
      </c>
      <c r="J13" s="2"/>
      <c r="K13" s="2"/>
    </row>
    <row r="14" spans="1:11">
      <c r="A14" s="3" t="s">
        <v>28</v>
      </c>
      <c r="B14" s="11" t="s">
        <v>29</v>
      </c>
      <c r="C14" s="11"/>
      <c r="D14" s="11" t="s">
        <v>12</v>
      </c>
      <c r="E14" s="13">
        <v>4336</v>
      </c>
      <c r="F14" s="13">
        <v>4336</v>
      </c>
      <c r="G14" s="13">
        <v>2700</v>
      </c>
      <c r="H14" s="13">
        <f>E14*G14</f>
        <v>11707200</v>
      </c>
      <c r="I14" s="13">
        <f>F14*G14</f>
        <v>11707200</v>
      </c>
      <c r="J14" s="2"/>
      <c r="K14" s="2"/>
    </row>
    <row r="15" spans="1:11">
      <c r="A15" s="3" t="s">
        <v>27</v>
      </c>
      <c r="B15" s="2"/>
      <c r="C15" s="3"/>
      <c r="D15" s="3"/>
      <c r="E15" s="3"/>
      <c r="F15" s="3"/>
      <c r="G15" s="3"/>
      <c r="H15" s="16"/>
      <c r="I15" s="16"/>
      <c r="J15" s="2"/>
      <c r="K15" s="2"/>
    </row>
    <row r="16" spans="1:11">
      <c r="A16" s="3" t="s">
        <v>30</v>
      </c>
      <c r="B16" s="11" t="s">
        <v>31</v>
      </c>
      <c r="C16" s="3"/>
      <c r="D16" s="3"/>
      <c r="E16" s="3"/>
      <c r="F16" s="3"/>
      <c r="G16" s="3"/>
      <c r="H16" s="16">
        <v>321300</v>
      </c>
      <c r="I16" s="16">
        <v>321300</v>
      </c>
      <c r="J16" s="2"/>
      <c r="K16" s="2"/>
    </row>
    <row r="17" spans="1:11">
      <c r="A17" s="3" t="s">
        <v>32</v>
      </c>
      <c r="B17" s="11" t="s">
        <v>33</v>
      </c>
      <c r="C17" s="3"/>
      <c r="D17" s="3"/>
      <c r="E17" s="3"/>
      <c r="F17" s="3"/>
      <c r="G17" s="3"/>
      <c r="H17" s="16">
        <v>125054000</v>
      </c>
      <c r="I17" s="16">
        <v>125054000</v>
      </c>
      <c r="J17" s="2"/>
      <c r="K17" s="2"/>
    </row>
    <row r="18" spans="1:11">
      <c r="A18" s="11" t="s">
        <v>27</v>
      </c>
      <c r="B18" s="2"/>
      <c r="C18" s="3"/>
      <c r="D18" s="3"/>
      <c r="E18" s="3"/>
      <c r="F18" s="3"/>
      <c r="G18" s="3"/>
      <c r="H18" s="16">
        <v>-24693335</v>
      </c>
      <c r="I18" s="16">
        <v>-24693335</v>
      </c>
      <c r="J18" s="2"/>
      <c r="K18" s="2"/>
    </row>
    <row r="19" spans="1:11" ht="89.25">
      <c r="A19" s="17" t="s">
        <v>34</v>
      </c>
      <c r="B19" s="3" t="s">
        <v>35</v>
      </c>
      <c r="C19" s="2"/>
      <c r="D19" s="3" t="s">
        <v>36</v>
      </c>
      <c r="E19" s="3" t="s">
        <v>37</v>
      </c>
      <c r="F19" s="3" t="s">
        <v>37</v>
      </c>
      <c r="G19" s="3" t="s">
        <v>37</v>
      </c>
      <c r="H19" s="2"/>
      <c r="I19" s="16">
        <v>716620</v>
      </c>
      <c r="J19" s="2"/>
      <c r="K19" s="2"/>
    </row>
    <row r="20" spans="1:11">
      <c r="A20" s="10" t="s">
        <v>38</v>
      </c>
      <c r="B20" s="10"/>
      <c r="C20" s="10"/>
      <c r="D20" s="10"/>
      <c r="E20" s="10"/>
      <c r="F20" s="10"/>
      <c r="G20" s="10"/>
      <c r="H20" s="18">
        <f>SUM(H12:H19)</f>
        <v>150659587</v>
      </c>
      <c r="I20" s="18">
        <f>SUM(I12:I19)</f>
        <v>151376207</v>
      </c>
      <c r="J20" s="2"/>
      <c r="K20" s="2"/>
    </row>
    <row r="21" spans="1:11">
      <c r="A21" s="10" t="s">
        <v>39</v>
      </c>
      <c r="B21" s="3"/>
      <c r="C21" s="3"/>
      <c r="D21" s="3"/>
      <c r="E21" s="3"/>
      <c r="F21" s="3"/>
      <c r="G21" s="3"/>
      <c r="H21" s="18">
        <f>H5+H20</f>
        <v>249953987</v>
      </c>
      <c r="I21" s="19">
        <f>I5+I20</f>
        <v>250670607</v>
      </c>
      <c r="J21" s="2"/>
      <c r="K21" s="2"/>
    </row>
    <row r="22" spans="1:11" ht="63.75">
      <c r="A22" s="20" t="s">
        <v>40</v>
      </c>
      <c r="B22" s="3"/>
      <c r="C22" s="3"/>
      <c r="D22" s="3"/>
      <c r="E22" s="3"/>
      <c r="F22" s="3"/>
      <c r="G22" s="3"/>
      <c r="H22" s="16"/>
      <c r="I22" s="16"/>
      <c r="J22" s="2"/>
      <c r="K22" s="2"/>
    </row>
    <row r="23" spans="1:11" ht="51">
      <c r="A23" s="21" t="s">
        <v>40</v>
      </c>
      <c r="B23" s="22" t="s">
        <v>41</v>
      </c>
      <c r="C23" s="22" t="s">
        <v>42</v>
      </c>
      <c r="D23" s="3" t="s">
        <v>12</v>
      </c>
      <c r="E23" s="23">
        <v>15</v>
      </c>
      <c r="F23" s="23">
        <v>14.8</v>
      </c>
      <c r="G23" s="16">
        <v>4308000</v>
      </c>
      <c r="H23" s="16">
        <f>E23*G23/3*2</f>
        <v>43080000</v>
      </c>
      <c r="I23" s="16">
        <f>F23*G23/3*2</f>
        <v>42505600</v>
      </c>
      <c r="J23" s="2"/>
      <c r="K23" s="2"/>
    </row>
    <row r="24" spans="1:11" ht="102">
      <c r="A24" s="21" t="s">
        <v>43</v>
      </c>
      <c r="B24" s="22" t="s">
        <v>41</v>
      </c>
      <c r="C24" s="22" t="s">
        <v>42</v>
      </c>
      <c r="D24" s="3" t="s">
        <v>12</v>
      </c>
      <c r="E24" s="23">
        <v>10</v>
      </c>
      <c r="F24" s="23">
        <v>10</v>
      </c>
      <c r="G24" s="16">
        <v>1800000</v>
      </c>
      <c r="H24" s="16">
        <v>12000000</v>
      </c>
      <c r="I24" s="16">
        <v>12000000</v>
      </c>
      <c r="J24" s="2"/>
      <c r="K24" s="2"/>
    </row>
    <row r="25" spans="1:11" ht="51">
      <c r="A25" s="21" t="s">
        <v>40</v>
      </c>
      <c r="B25" s="22" t="s">
        <v>41</v>
      </c>
      <c r="C25" s="22" t="s">
        <v>44</v>
      </c>
      <c r="D25" s="3" t="s">
        <v>12</v>
      </c>
      <c r="E25" s="23">
        <v>14.2</v>
      </c>
      <c r="F25" s="23">
        <v>15</v>
      </c>
      <c r="G25" s="16">
        <v>4308000</v>
      </c>
      <c r="H25" s="16">
        <f>E25*G25/3</f>
        <v>20391200</v>
      </c>
      <c r="I25" s="16">
        <f>F25*G25/3</f>
        <v>21540000</v>
      </c>
      <c r="J25" s="2"/>
      <c r="K25" s="2"/>
    </row>
    <row r="26" spans="1:11" ht="76.5">
      <c r="A26" s="24" t="s">
        <v>45</v>
      </c>
      <c r="B26" s="25" t="s">
        <v>46</v>
      </c>
      <c r="C26" s="25" t="s">
        <v>47</v>
      </c>
      <c r="D26" s="26" t="s">
        <v>12</v>
      </c>
      <c r="E26" s="27">
        <v>14.2</v>
      </c>
      <c r="F26" s="27">
        <v>15</v>
      </c>
      <c r="G26" s="28">
        <v>35000</v>
      </c>
      <c r="H26" s="28">
        <f>E26*G26</f>
        <v>497000</v>
      </c>
      <c r="I26" s="28">
        <f>F26*G26</f>
        <v>525000</v>
      </c>
      <c r="J26" s="2"/>
      <c r="K26" s="2"/>
    </row>
    <row r="27" spans="1:11" ht="102">
      <c r="A27" s="21" t="s">
        <v>43</v>
      </c>
      <c r="B27" s="22" t="s">
        <v>41</v>
      </c>
      <c r="C27" s="22" t="s">
        <v>44</v>
      </c>
      <c r="D27" s="22" t="s">
        <v>12</v>
      </c>
      <c r="E27" s="29">
        <v>10</v>
      </c>
      <c r="F27" s="29">
        <v>10</v>
      </c>
      <c r="G27" s="30">
        <v>1800000</v>
      </c>
      <c r="H27" s="30">
        <v>6000000</v>
      </c>
      <c r="I27" s="30">
        <v>6000000</v>
      </c>
      <c r="J27" s="2"/>
      <c r="K27" s="2"/>
    </row>
    <row r="28" spans="1:11">
      <c r="A28" s="3" t="s">
        <v>48</v>
      </c>
      <c r="B28" s="3" t="s">
        <v>49</v>
      </c>
      <c r="C28" s="22" t="s">
        <v>42</v>
      </c>
      <c r="D28" s="3" t="s">
        <v>12</v>
      </c>
      <c r="E28" s="16">
        <v>170</v>
      </c>
      <c r="F28" s="16">
        <v>167</v>
      </c>
      <c r="G28" s="16">
        <v>80000</v>
      </c>
      <c r="H28" s="16">
        <f>E28*G28/3*2</f>
        <v>9066666.666666666</v>
      </c>
      <c r="I28" s="16">
        <f>F28*G28/3*2</f>
        <v>8906666.666666666</v>
      </c>
      <c r="J28" s="2"/>
      <c r="K28" s="2"/>
    </row>
    <row r="29" spans="1:11">
      <c r="A29" s="3" t="s">
        <v>48</v>
      </c>
      <c r="B29" s="3" t="s">
        <v>49</v>
      </c>
      <c r="C29" s="22" t="s">
        <v>44</v>
      </c>
      <c r="D29" s="3" t="s">
        <v>12</v>
      </c>
      <c r="E29" s="16">
        <v>160</v>
      </c>
      <c r="F29" s="16">
        <v>166</v>
      </c>
      <c r="G29" s="16">
        <v>80000</v>
      </c>
      <c r="H29" s="16">
        <f>E29*G29/3</f>
        <v>4266666.666666667</v>
      </c>
      <c r="I29" s="16">
        <f>F29*G29/3</f>
        <v>4426666.666666667</v>
      </c>
      <c r="J29" s="2"/>
      <c r="K29" s="2"/>
    </row>
    <row r="30" spans="1:11">
      <c r="A30" s="3" t="s">
        <v>50</v>
      </c>
      <c r="B30" s="3" t="s">
        <v>51</v>
      </c>
      <c r="C30" s="22" t="s">
        <v>42</v>
      </c>
      <c r="D30" s="3" t="s">
        <v>12</v>
      </c>
      <c r="E30" s="16">
        <v>25</v>
      </c>
      <c r="F30" s="16">
        <v>25</v>
      </c>
      <c r="G30" s="16">
        <v>181000</v>
      </c>
      <c r="H30" s="16">
        <f>E30*G30/3*2</f>
        <v>3016666.6666666665</v>
      </c>
      <c r="I30" s="16">
        <f>F30*G30/3*2</f>
        <v>3016666.6666666665</v>
      </c>
      <c r="J30" s="2"/>
      <c r="K30" s="2"/>
    </row>
    <row r="31" spans="1:11">
      <c r="A31" s="3" t="s">
        <v>50</v>
      </c>
      <c r="B31" s="3" t="s">
        <v>51</v>
      </c>
      <c r="C31" s="22" t="s">
        <v>44</v>
      </c>
      <c r="D31" s="3" t="s">
        <v>12</v>
      </c>
      <c r="E31" s="16">
        <v>20</v>
      </c>
      <c r="F31" s="16">
        <v>20</v>
      </c>
      <c r="G31" s="16">
        <v>181000</v>
      </c>
      <c r="H31" s="16">
        <f>E31*G31/3</f>
        <v>1206666.6666666667</v>
      </c>
      <c r="I31" s="16">
        <f>F31*G31/3</f>
        <v>1206666.6666666667</v>
      </c>
      <c r="J31" s="2"/>
      <c r="K31" s="2"/>
    </row>
    <row r="32" spans="1:11">
      <c r="A32" s="3" t="s">
        <v>52</v>
      </c>
      <c r="B32" s="3" t="s">
        <v>53</v>
      </c>
      <c r="C32" s="22" t="s">
        <v>47</v>
      </c>
      <c r="D32" s="3"/>
      <c r="E32" s="16"/>
      <c r="F32" s="16"/>
      <c r="G32" s="16"/>
      <c r="H32" s="16">
        <v>3640000</v>
      </c>
      <c r="I32" s="16">
        <v>3640000</v>
      </c>
      <c r="J32" s="2"/>
      <c r="K32" s="2"/>
    </row>
    <row r="33" spans="1:11">
      <c r="A33" s="3" t="s">
        <v>54</v>
      </c>
      <c r="B33" s="3" t="s">
        <v>55</v>
      </c>
      <c r="C33" s="3" t="s">
        <v>47</v>
      </c>
      <c r="D33" s="3" t="s">
        <v>12</v>
      </c>
      <c r="E33" s="16">
        <v>4</v>
      </c>
      <c r="F33" s="16">
        <v>3.3</v>
      </c>
      <c r="G33" s="16">
        <v>384000</v>
      </c>
      <c r="H33" s="16">
        <f>E33*G33</f>
        <v>1536000</v>
      </c>
      <c r="I33" s="16">
        <f>F33*G33</f>
        <v>1267200</v>
      </c>
      <c r="J33" s="2"/>
      <c r="K33" s="2"/>
    </row>
    <row r="34" spans="1:11">
      <c r="A34" s="3" t="s">
        <v>56</v>
      </c>
      <c r="B34" s="3" t="s">
        <v>57</v>
      </c>
      <c r="C34" s="3" t="s">
        <v>47</v>
      </c>
      <c r="D34" s="3" t="s">
        <v>12</v>
      </c>
      <c r="E34" s="16">
        <v>3</v>
      </c>
      <c r="F34" s="16">
        <v>3</v>
      </c>
      <c r="G34" s="16">
        <v>352000</v>
      </c>
      <c r="H34" s="16">
        <f>E34*G34</f>
        <v>1056000</v>
      </c>
      <c r="I34" s="16">
        <f>F34*G34</f>
        <v>1056000</v>
      </c>
      <c r="J34" s="31"/>
      <c r="K34" s="2"/>
    </row>
    <row r="35" spans="1:11">
      <c r="A35" s="3"/>
      <c r="B35" s="3"/>
      <c r="C35" s="3"/>
      <c r="D35" s="3"/>
      <c r="E35" s="16"/>
      <c r="F35" s="16"/>
      <c r="G35" s="16"/>
      <c r="H35" s="18">
        <f>SUM(H23:H34)</f>
        <v>105756866.66666669</v>
      </c>
      <c r="I35" s="19">
        <v>106090468</v>
      </c>
      <c r="J35" s="2"/>
      <c r="K35" s="2"/>
    </row>
    <row r="36" spans="1:11">
      <c r="A36" s="26"/>
      <c r="B36" s="3"/>
      <c r="C36" s="3"/>
      <c r="D36" s="3"/>
      <c r="E36" s="16"/>
      <c r="F36" s="16"/>
      <c r="G36" s="16"/>
      <c r="H36" s="32"/>
      <c r="I36" s="2"/>
      <c r="J36" s="2"/>
      <c r="K36" s="2"/>
    </row>
    <row r="37" spans="1:11">
      <c r="A37" s="26" t="s">
        <v>58</v>
      </c>
      <c r="B37" s="3" t="s">
        <v>59</v>
      </c>
      <c r="C37" s="3" t="s">
        <v>47</v>
      </c>
      <c r="D37" s="3"/>
      <c r="E37" s="16"/>
      <c r="F37" s="16"/>
      <c r="G37" s="16"/>
      <c r="H37" s="32">
        <v>15660904</v>
      </c>
      <c r="I37" s="32">
        <v>15660904</v>
      </c>
      <c r="J37" s="2"/>
      <c r="K37" s="2"/>
    </row>
    <row r="38" spans="1:11">
      <c r="A38" s="26"/>
      <c r="B38" s="3"/>
      <c r="C38" s="3"/>
      <c r="D38" s="3"/>
      <c r="E38" s="16"/>
      <c r="F38" s="16"/>
      <c r="G38" s="16"/>
      <c r="H38" s="32"/>
      <c r="I38" s="32"/>
      <c r="J38" s="2"/>
      <c r="K38" s="2"/>
    </row>
    <row r="39" spans="1:11">
      <c r="A39" s="3" t="s">
        <v>60</v>
      </c>
      <c r="B39" s="3" t="s">
        <v>61</v>
      </c>
      <c r="C39" s="3"/>
      <c r="D39" s="3" t="s">
        <v>12</v>
      </c>
      <c r="E39" s="16">
        <v>35</v>
      </c>
      <c r="F39" s="16">
        <v>35</v>
      </c>
      <c r="G39" s="33">
        <v>55360</v>
      </c>
      <c r="H39" s="32">
        <v>1937600</v>
      </c>
      <c r="I39" s="32">
        <f>F39*G39</f>
        <v>1937600</v>
      </c>
      <c r="J39" s="2"/>
      <c r="K39" s="2"/>
    </row>
    <row r="40" spans="1:11">
      <c r="A40" s="3"/>
      <c r="B40" s="3"/>
      <c r="C40" s="3"/>
      <c r="D40" s="3"/>
      <c r="E40" s="16"/>
      <c r="F40" s="16"/>
      <c r="G40" s="33"/>
      <c r="H40" s="32"/>
      <c r="I40" s="32"/>
      <c r="J40" s="2"/>
      <c r="K40" s="2"/>
    </row>
    <row r="41" spans="1:11">
      <c r="A41" s="3" t="s">
        <v>62</v>
      </c>
      <c r="B41" s="3" t="s">
        <v>63</v>
      </c>
      <c r="C41" s="3"/>
      <c r="D41" s="3" t="s">
        <v>12</v>
      </c>
      <c r="E41" s="34">
        <v>10.63</v>
      </c>
      <c r="F41" s="34">
        <v>10.63</v>
      </c>
      <c r="G41" s="33">
        <v>1632000</v>
      </c>
      <c r="H41" s="16">
        <f>E41*G41</f>
        <v>17348160</v>
      </c>
      <c r="I41" s="16">
        <f>F41*G41</f>
        <v>17348160</v>
      </c>
      <c r="J41" s="2"/>
      <c r="K41" s="2"/>
    </row>
    <row r="42" spans="1:11">
      <c r="A42" s="3" t="s">
        <v>64</v>
      </c>
      <c r="B42" s="3" t="s">
        <v>65</v>
      </c>
      <c r="C42" s="3"/>
      <c r="D42" s="3"/>
      <c r="E42" s="34"/>
      <c r="F42" s="34"/>
      <c r="G42" s="33"/>
      <c r="H42" s="32">
        <v>15091178</v>
      </c>
      <c r="I42" s="32">
        <v>15091178</v>
      </c>
      <c r="J42" s="2"/>
      <c r="K42" s="2"/>
    </row>
    <row r="43" spans="1:11">
      <c r="A43" s="3" t="s">
        <v>66</v>
      </c>
      <c r="B43" s="3" t="s">
        <v>67</v>
      </c>
      <c r="C43" s="10"/>
      <c r="D43" s="10"/>
      <c r="E43" s="3">
        <v>919</v>
      </c>
      <c r="F43" s="3">
        <v>919</v>
      </c>
      <c r="G43" s="10">
        <v>542</v>
      </c>
      <c r="H43" s="32">
        <f>E43*G43</f>
        <v>498098</v>
      </c>
      <c r="I43" s="32">
        <f>F43*G43</f>
        <v>498098</v>
      </c>
      <c r="J43" s="2"/>
      <c r="K43" s="2"/>
    </row>
    <row r="44" spans="1:11">
      <c r="A44" s="10"/>
      <c r="B44" s="10"/>
      <c r="C44" s="10"/>
      <c r="D44" s="10"/>
      <c r="E44" s="10"/>
      <c r="F44" s="10"/>
      <c r="G44" s="10"/>
      <c r="H44" s="32">
        <f>SUM(H41:H43)</f>
        <v>32937436</v>
      </c>
      <c r="I44" s="32">
        <f>SUM(I41:I43)</f>
        <v>32937436</v>
      </c>
      <c r="J44" s="2"/>
      <c r="K44" s="2"/>
    </row>
    <row r="45" spans="1:11">
      <c r="A45" s="10"/>
      <c r="B45" s="10"/>
      <c r="C45" s="10"/>
      <c r="D45" s="10"/>
      <c r="E45" s="10"/>
      <c r="F45" s="10"/>
      <c r="G45" s="10"/>
      <c r="H45" s="35"/>
      <c r="I45" s="35"/>
      <c r="J45" s="2"/>
      <c r="K45" s="2"/>
    </row>
    <row r="46" spans="1:11">
      <c r="A46" s="3" t="s">
        <v>68</v>
      </c>
      <c r="B46" s="10"/>
      <c r="C46" s="10"/>
      <c r="D46" s="10"/>
      <c r="E46" s="10"/>
      <c r="F46" s="10"/>
      <c r="G46" s="10"/>
      <c r="H46" s="35">
        <f>H37+H39+H44</f>
        <v>50535940</v>
      </c>
      <c r="I46" s="36">
        <f>I37+I39+I44</f>
        <v>50535940</v>
      </c>
      <c r="J46" s="2"/>
      <c r="K46" s="2"/>
    </row>
    <row r="47" spans="1:11">
      <c r="A47" s="3"/>
      <c r="B47" s="10"/>
      <c r="C47" s="10"/>
      <c r="D47" s="10"/>
      <c r="E47" s="10"/>
      <c r="F47" s="10"/>
      <c r="G47" s="10"/>
      <c r="H47" s="35"/>
      <c r="I47" s="35"/>
      <c r="J47" s="2"/>
      <c r="K47" s="2"/>
    </row>
    <row r="48" spans="1:11">
      <c r="A48" s="3" t="s">
        <v>69</v>
      </c>
      <c r="B48" s="3" t="s">
        <v>70</v>
      </c>
      <c r="C48" s="3"/>
      <c r="D48" s="3"/>
      <c r="E48" s="16">
        <v>4336</v>
      </c>
      <c r="F48" s="16">
        <v>4336</v>
      </c>
      <c r="G48" s="16">
        <v>1140</v>
      </c>
      <c r="H48" s="32">
        <f>E48*1140</f>
        <v>4943040</v>
      </c>
      <c r="I48" s="32">
        <f>F48*1140</f>
        <v>4943040</v>
      </c>
      <c r="J48" s="2"/>
      <c r="K48" s="2"/>
    </row>
    <row r="49" spans="1:11" ht="127.5">
      <c r="A49" s="37" t="s">
        <v>71</v>
      </c>
      <c r="B49" s="3"/>
      <c r="C49" s="3"/>
      <c r="D49" s="3"/>
      <c r="E49" s="16"/>
      <c r="F49" s="16"/>
      <c r="G49" s="16"/>
      <c r="H49" s="35"/>
      <c r="I49" s="38">
        <v>319294</v>
      </c>
      <c r="J49" s="2"/>
      <c r="K49" s="2"/>
    </row>
    <row r="50" spans="1:11">
      <c r="A50" s="2" t="s">
        <v>72</v>
      </c>
      <c r="B50" s="2"/>
      <c r="C50" s="2"/>
      <c r="D50" s="2"/>
      <c r="E50" s="2"/>
      <c r="F50" s="2"/>
      <c r="G50" s="2"/>
      <c r="H50" s="39">
        <f>SUM(H48:H49)</f>
        <v>4943040</v>
      </c>
      <c r="I50" s="40">
        <f>SUM(I48:I49)</f>
        <v>5262334</v>
      </c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10" t="s">
        <v>73</v>
      </c>
      <c r="B52" s="2"/>
      <c r="C52" s="10"/>
      <c r="D52" s="10"/>
      <c r="E52" s="10"/>
      <c r="F52" s="10"/>
      <c r="G52" s="10"/>
      <c r="H52" s="18">
        <f>H5+H20+H35+H46+H48</f>
        <v>411189833.66666669</v>
      </c>
      <c r="I52" s="18">
        <f>I5+I20+I35+I46+I50</f>
        <v>412559349</v>
      </c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31"/>
      <c r="J53" s="2"/>
      <c r="K53" s="2"/>
    </row>
    <row r="54" spans="1:11">
      <c r="A54" s="2" t="s">
        <v>74</v>
      </c>
      <c r="B54" s="2"/>
      <c r="C54" s="2"/>
      <c r="D54" s="2"/>
      <c r="E54" s="2"/>
      <c r="F54" s="2"/>
      <c r="G54" s="2"/>
      <c r="H54" s="2"/>
      <c r="I54" s="31">
        <v>4902015</v>
      </c>
      <c r="J54" s="31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31"/>
      <c r="J55" s="2"/>
      <c r="K55" s="2"/>
    </row>
    <row r="56" spans="1:11">
      <c r="A56" s="2" t="s">
        <v>75</v>
      </c>
      <c r="B56" s="2"/>
      <c r="C56" s="2"/>
      <c r="D56" s="2"/>
      <c r="E56" s="2"/>
      <c r="F56" s="2"/>
      <c r="G56" s="2"/>
      <c r="H56" s="2"/>
      <c r="I56" s="31">
        <v>2805775</v>
      </c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31"/>
      <c r="J57" s="2"/>
      <c r="K57" s="2"/>
    </row>
    <row r="58" spans="1:11">
      <c r="A58" s="2" t="s">
        <v>76</v>
      </c>
      <c r="B58" s="2"/>
      <c r="C58" s="2"/>
      <c r="D58" s="2"/>
      <c r="E58" s="2"/>
      <c r="F58" s="2"/>
      <c r="G58" s="2"/>
      <c r="H58" s="2"/>
      <c r="I58" s="31">
        <v>1760220</v>
      </c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31"/>
      <c r="J59" s="2"/>
      <c r="K59" s="2"/>
    </row>
    <row r="60" spans="1:11">
      <c r="A60" s="2" t="s">
        <v>77</v>
      </c>
      <c r="B60" s="2"/>
      <c r="C60" s="2"/>
      <c r="D60" s="2"/>
      <c r="E60" s="2"/>
      <c r="F60" s="2"/>
      <c r="G60" s="2"/>
      <c r="H60" s="2"/>
      <c r="I60" s="40">
        <f>SUM(I54:I59)</f>
        <v>9468010</v>
      </c>
      <c r="J60" s="2"/>
      <c r="K60" s="2"/>
    </row>
    <row r="61" spans="1:11">
      <c r="A61" s="2" t="s">
        <v>78</v>
      </c>
      <c r="B61" s="2"/>
      <c r="C61" s="2"/>
      <c r="D61" s="2"/>
      <c r="E61" s="2"/>
      <c r="F61" s="2"/>
      <c r="G61" s="2"/>
      <c r="H61" s="39"/>
      <c r="I61" s="40">
        <v>1387788</v>
      </c>
      <c r="J61" s="2"/>
      <c r="K61" s="2"/>
    </row>
    <row r="62" spans="1:11">
      <c r="A62" s="41" t="s">
        <v>79</v>
      </c>
      <c r="B62" s="2"/>
      <c r="C62" s="2"/>
      <c r="D62" s="2"/>
      <c r="E62" s="2"/>
      <c r="F62" s="2"/>
      <c r="G62" s="2"/>
      <c r="H62" s="39">
        <f>SUM(H52:H57)</f>
        <v>411189833.66666669</v>
      </c>
      <c r="I62" s="39">
        <f>I52+I60+I61</f>
        <v>423415147</v>
      </c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41">
      <c r="A64" s="42" t="s">
        <v>80</v>
      </c>
      <c r="B64" s="2"/>
      <c r="C64" s="2"/>
      <c r="D64" s="2"/>
      <c r="E64" s="2"/>
      <c r="F64" s="2"/>
      <c r="G64" s="2"/>
      <c r="H64" s="2"/>
      <c r="I64" s="2">
        <v>300000000</v>
      </c>
      <c r="J64" s="2"/>
      <c r="K64" s="2"/>
    </row>
    <row r="65" spans="1:11" ht="102">
      <c r="A65" s="37" t="s">
        <v>81</v>
      </c>
      <c r="B65" s="2"/>
      <c r="C65" s="3"/>
      <c r="D65" s="16"/>
      <c r="E65" s="3"/>
      <c r="F65" s="3"/>
      <c r="G65" s="3"/>
      <c r="H65" s="32"/>
      <c r="I65" s="43">
        <v>191000</v>
      </c>
      <c r="J65" s="2"/>
      <c r="K65" s="2"/>
    </row>
    <row r="66" spans="1:11" ht="51">
      <c r="A66" s="37" t="s">
        <v>82</v>
      </c>
      <c r="B66" s="2"/>
      <c r="C66" s="3"/>
      <c r="D66" s="16"/>
      <c r="E66" s="3"/>
      <c r="F66" s="3"/>
      <c r="G66" s="3"/>
      <c r="H66" s="32"/>
      <c r="I66" s="43">
        <f>SUM(I64:I65)</f>
        <v>300191000</v>
      </c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 t="s">
        <v>83</v>
      </c>
      <c r="B68" s="2"/>
      <c r="C68" s="44" t="s">
        <v>84</v>
      </c>
      <c r="D68" s="44" t="s">
        <v>85</v>
      </c>
      <c r="E68" s="2"/>
      <c r="F68" s="2"/>
      <c r="G68" s="2"/>
      <c r="H68" s="2"/>
      <c r="I68" s="41"/>
      <c r="J68" s="2"/>
      <c r="K68" s="2"/>
    </row>
    <row r="69" spans="1:11">
      <c r="A69" s="2" t="s">
        <v>86</v>
      </c>
      <c r="B69" s="31">
        <f>C69+D69</f>
        <v>116713</v>
      </c>
      <c r="C69" s="31">
        <v>91900</v>
      </c>
      <c r="D69" s="31">
        <v>24813</v>
      </c>
      <c r="E69" s="2"/>
      <c r="F69" s="2"/>
      <c r="G69" s="2"/>
      <c r="H69" s="2"/>
      <c r="I69" s="2"/>
      <c r="J69" s="2"/>
      <c r="K69" s="2"/>
    </row>
    <row r="70" spans="1:11">
      <c r="A70" s="2" t="s">
        <v>87</v>
      </c>
      <c r="B70" s="31">
        <f>C70+D70</f>
        <v>48641</v>
      </c>
      <c r="C70" s="31">
        <v>38300</v>
      </c>
      <c r="D70" s="31">
        <v>10341</v>
      </c>
      <c r="E70" s="2"/>
      <c r="F70" s="2"/>
      <c r="G70" s="2"/>
      <c r="H70" s="2"/>
      <c r="I70" s="2"/>
      <c r="J70" s="2"/>
      <c r="K70" s="2"/>
    </row>
    <row r="71" spans="1:11">
      <c r="A71" s="2" t="s">
        <v>88</v>
      </c>
      <c r="B71" s="31">
        <f>C71+D71</f>
        <v>42291</v>
      </c>
      <c r="C71" s="31">
        <v>33300</v>
      </c>
      <c r="D71" s="31">
        <v>8991</v>
      </c>
      <c r="E71" s="2"/>
      <c r="F71" s="2"/>
      <c r="G71" s="2"/>
      <c r="H71" s="2"/>
      <c r="I71" s="2"/>
      <c r="J71" s="2"/>
      <c r="K71" s="2"/>
    </row>
    <row r="72" spans="1:11">
      <c r="A72" s="2" t="s">
        <v>89</v>
      </c>
      <c r="B72" s="31">
        <f>C72+D72</f>
        <v>508975</v>
      </c>
      <c r="C72" s="31">
        <v>411100</v>
      </c>
      <c r="D72" s="31">
        <v>97875</v>
      </c>
      <c r="E72" s="2"/>
      <c r="F72" s="2"/>
      <c r="G72" s="2"/>
      <c r="H72" s="2"/>
      <c r="I72" s="2"/>
      <c r="J72" s="2"/>
      <c r="K72" s="2"/>
    </row>
    <row r="73" spans="1:11">
      <c r="A73" s="2" t="s">
        <v>90</v>
      </c>
      <c r="B73" s="39">
        <f>SUM(B69:B72)</f>
        <v>716620</v>
      </c>
      <c r="C73" s="39">
        <f>SUM(C69:C72)</f>
        <v>574600</v>
      </c>
      <c r="D73" s="39">
        <f>SUM(D69:D72)</f>
        <v>142020</v>
      </c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44" t="s">
        <v>84</v>
      </c>
      <c r="D75" s="44" t="s">
        <v>85</v>
      </c>
      <c r="E75" s="2"/>
      <c r="F75" s="2"/>
      <c r="G75" s="2"/>
      <c r="H75" s="2"/>
      <c r="I75" s="2"/>
      <c r="J75" s="2"/>
      <c r="K75" s="2"/>
    </row>
    <row r="76" spans="1:11">
      <c r="A76" s="2" t="s">
        <v>86</v>
      </c>
      <c r="B76" s="31">
        <f>C76+D76</f>
        <v>1222375</v>
      </c>
      <c r="C76" s="31">
        <v>962500</v>
      </c>
      <c r="D76" s="31">
        <v>259875</v>
      </c>
      <c r="E76" s="2"/>
      <c r="F76" s="2"/>
      <c r="G76" s="2"/>
      <c r="H76" s="2"/>
      <c r="I76" s="2"/>
      <c r="J76" s="2"/>
      <c r="K76" s="2"/>
    </row>
    <row r="77" spans="1:11">
      <c r="A77" s="2" t="s">
        <v>87</v>
      </c>
      <c r="B77" s="31">
        <f>C77+D77</f>
        <v>346075</v>
      </c>
      <c r="C77" s="31">
        <v>272500</v>
      </c>
      <c r="D77" s="31">
        <v>73575</v>
      </c>
      <c r="E77" s="2"/>
      <c r="F77" s="2"/>
      <c r="G77" s="2"/>
      <c r="H77" s="2"/>
      <c r="I77" s="2"/>
      <c r="J77" s="2"/>
      <c r="K77" s="2"/>
    </row>
    <row r="78" spans="1:11">
      <c r="A78" s="2" t="s">
        <v>88</v>
      </c>
      <c r="B78" s="31">
        <f>C78+D78</f>
        <v>429006</v>
      </c>
      <c r="C78" s="31">
        <v>337800</v>
      </c>
      <c r="D78" s="31">
        <v>91206</v>
      </c>
      <c r="E78" s="2"/>
      <c r="F78" s="2"/>
      <c r="G78" s="2"/>
      <c r="H78" s="2"/>
      <c r="I78" s="2"/>
      <c r="J78" s="2"/>
      <c r="K78" s="2"/>
    </row>
    <row r="79" spans="1:11">
      <c r="A79" s="2" t="s">
        <v>89</v>
      </c>
      <c r="B79" s="31">
        <f>C79+D79</f>
        <v>3001772</v>
      </c>
      <c r="C79" s="31">
        <v>2363600</v>
      </c>
      <c r="D79" s="31">
        <f>C79*0.27</f>
        <v>638172</v>
      </c>
      <c r="E79" s="2"/>
      <c r="F79" s="2"/>
      <c r="G79" s="2"/>
      <c r="H79" s="2"/>
      <c r="I79" s="2"/>
      <c r="J79" s="2"/>
      <c r="K79" s="2"/>
    </row>
    <row r="80" spans="1:11">
      <c r="A80" s="2" t="s">
        <v>90</v>
      </c>
      <c r="B80" s="39">
        <f>SUM(B76:B79)</f>
        <v>4999228</v>
      </c>
      <c r="C80" s="39">
        <f>SUM(C76:C79)</f>
        <v>3936400</v>
      </c>
      <c r="D80" s="39">
        <f>SUM(D76:D79)</f>
        <v>1062828</v>
      </c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4">
    <mergeCell ref="A1:H1"/>
    <mergeCell ref="D3:E3"/>
    <mergeCell ref="H3:H4"/>
    <mergeCell ref="I3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2017-05-31T12:28:58Z</dcterms:created>
  <dcterms:modified xsi:type="dcterms:W3CDTF">2017-05-31T12:29:10Z</dcterms:modified>
</cp:coreProperties>
</file>