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9-2015-11-19-rend.mód-5\"/>
    </mc:Choice>
  </mc:AlternateContent>
  <bookViews>
    <workbookView xWindow="0" yWindow="0" windowWidth="19200" windowHeight="12885"/>
  </bookViews>
  <sheets>
    <sheet name="hivatal" sheetId="1" r:id="rId1"/>
  </sheets>
  <definedNames>
    <definedName name="_xlnm.Print_Titles" localSheetId="0">hivatal!$2:$7</definedName>
    <definedName name="_xlnm.Print_Area" localSheetId="0">hivatal!$A$1:$J$60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E59" i="1"/>
  <c r="C59" i="1" s="1"/>
  <c r="H57" i="1"/>
  <c r="E53" i="1"/>
  <c r="D53" i="1" s="1"/>
  <c r="D52" i="1" s="1"/>
  <c r="J52" i="1"/>
  <c r="J57" i="1" s="1"/>
  <c r="H52" i="1"/>
  <c r="G52" i="1"/>
  <c r="F52" i="1"/>
  <c r="E52" i="1"/>
  <c r="C52" i="1"/>
  <c r="C57" i="1" s="1"/>
  <c r="C51" i="1"/>
  <c r="E50" i="1"/>
  <c r="D50" i="1" s="1"/>
  <c r="I49" i="1"/>
  <c r="G49" i="1"/>
  <c r="E49" i="1"/>
  <c r="D49" i="1"/>
  <c r="L48" i="1"/>
  <c r="I48" i="1"/>
  <c r="G48" i="1"/>
  <c r="F48" i="1"/>
  <c r="E48" i="1" s="1"/>
  <c r="D48" i="1" s="1"/>
  <c r="I47" i="1"/>
  <c r="G47" i="1"/>
  <c r="F47" i="1"/>
  <c r="L47" i="1" s="1"/>
  <c r="L49" i="1" s="1"/>
  <c r="J46" i="1"/>
  <c r="I46" i="1"/>
  <c r="I57" i="1" s="1"/>
  <c r="H46" i="1"/>
  <c r="G46" i="1"/>
  <c r="G57" i="1" s="1"/>
  <c r="C46" i="1"/>
  <c r="I41" i="1"/>
  <c r="I38" i="1" s="1"/>
  <c r="F41" i="1"/>
  <c r="L41" i="1" s="1"/>
  <c r="L43" i="1" s="1"/>
  <c r="E41" i="1"/>
  <c r="D41" i="1" s="1"/>
  <c r="E39" i="1"/>
  <c r="D39" i="1" s="1"/>
  <c r="D38" i="1" s="1"/>
  <c r="J38" i="1"/>
  <c r="H38" i="1"/>
  <c r="G38" i="1"/>
  <c r="F38" i="1"/>
  <c r="C38" i="1"/>
  <c r="J37" i="1"/>
  <c r="J42" i="1" s="1"/>
  <c r="H37" i="1"/>
  <c r="H42" i="1" s="1"/>
  <c r="F37" i="1"/>
  <c r="F42" i="1" s="1"/>
  <c r="G26" i="1"/>
  <c r="D26" i="1" s="1"/>
  <c r="G20" i="1"/>
  <c r="D20" i="1" s="1"/>
  <c r="L16" i="1"/>
  <c r="E16" i="1"/>
  <c r="D16" i="1" s="1"/>
  <c r="L15" i="1"/>
  <c r="E15" i="1"/>
  <c r="D15" i="1"/>
  <c r="L14" i="1"/>
  <c r="I14" i="1"/>
  <c r="E14" i="1"/>
  <c r="D14" i="1"/>
  <c r="L13" i="1"/>
  <c r="L12" i="1"/>
  <c r="L17" i="1" s="1"/>
  <c r="L42" i="1" s="1"/>
  <c r="E12" i="1"/>
  <c r="D12" i="1"/>
  <c r="L11" i="1"/>
  <c r="I11" i="1"/>
  <c r="D11" i="1" s="1"/>
  <c r="E10" i="1"/>
  <c r="J9" i="1"/>
  <c r="I9" i="1"/>
  <c r="I37" i="1" s="1"/>
  <c r="I42" i="1" s="1"/>
  <c r="H9" i="1"/>
  <c r="G9" i="1"/>
  <c r="G37" i="1" s="1"/>
  <c r="G42" i="1" s="1"/>
  <c r="F9" i="1"/>
  <c r="E9" i="1"/>
  <c r="E37" i="1" s="1"/>
  <c r="C9" i="1"/>
  <c r="C37" i="1" s="1"/>
  <c r="C42" i="1" s="1"/>
  <c r="D9" i="1" l="1"/>
  <c r="D37" i="1" s="1"/>
  <c r="D42" i="1" s="1"/>
  <c r="E38" i="1"/>
  <c r="E42" i="1" s="1"/>
  <c r="F46" i="1"/>
  <c r="F57" i="1" s="1"/>
  <c r="E47" i="1"/>
  <c r="D47" i="1" l="1"/>
  <c r="D46" i="1" s="1"/>
  <c r="D57" i="1" s="1"/>
  <c r="E46" i="1"/>
  <c r="E57" i="1" s="1"/>
</calcChain>
</file>

<file path=xl/sharedStrings.xml><?xml version="1.0" encoding="utf-8"?>
<sst xmlns="http://schemas.openxmlformats.org/spreadsheetml/2006/main" count="124" uniqueCount="109">
  <si>
    <t>5. melléklet a 19/2015. (XI.19.) önkormányzati rendelethez</t>
  </si>
  <si>
    <t>5. melléklet a 2/2015. (II.13.) önkormányzati rendelethez</t>
  </si>
  <si>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</si>
  <si>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</si>
  <si>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</si>
  <si>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</si>
  <si>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</si>
  <si>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</si>
  <si>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</si>
  <si>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</si>
  <si>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</si>
  <si>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</si>
  <si>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</si>
  <si>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</si>
  <si>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</si>
  <si>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>Államigazgatási feladatok</t>
  </si>
  <si>
    <t>Önként vállalt feladatok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</si>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</sst>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0" xfId="0" applyFont="1" applyFill="1" applyBorder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1" applyNumberFormat="1" applyFont="1" applyFill="1" applyBorder="1" applyAlignment="1" applyProtection="1">
      <alignment horizontal="right" vertical="center" wrapText="1" indent="1"/>
    </xf>
    <xf numFmtId="3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0" applyNumberFormat="1" applyFont="1" applyFill="1" applyAlignment="1" applyProtection="1">
      <alignment vertical="center" wrapText="1"/>
    </xf>
    <xf numFmtId="0" fontId="13" fillId="0" borderId="26" xfId="1" applyFont="1" applyFill="1" applyBorder="1" applyAlignment="1" applyProtection="1">
      <alignment horizontal="left" vertical="center" wrapText="1" inden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3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0" xfId="1" applyFont="1" applyFill="1" applyBorder="1" applyAlignment="1" applyProtection="1">
      <alignment horizontal="left" vertical="center" wrapText="1" indent="1"/>
    </xf>
    <xf numFmtId="3" fontId="13" fillId="0" borderId="31" xfId="1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</xf>
    <xf numFmtId="3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quotePrefix="1" applyFont="1" applyFill="1" applyBorder="1" applyAlignment="1" applyProtection="1">
      <alignment horizontal="left" vertical="center" wrapText="1" indent="1"/>
    </xf>
    <xf numFmtId="3" fontId="11" fillId="0" borderId="6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1" quotePrefix="1" applyNumberFormat="1" applyFont="1" applyFill="1" applyBorder="1" applyAlignment="1" applyProtection="1">
      <alignment horizontal="right" vertical="center" wrapText="1" indent="1"/>
    </xf>
    <xf numFmtId="3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3" fontId="11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3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0" applyFont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6" fillId="0" borderId="40" xfId="0" applyFont="1" applyBorder="1" applyAlignment="1" applyProtection="1">
      <alignment horizontal="left" wrapText="1" indent="1"/>
    </xf>
    <xf numFmtId="3" fontId="16" fillId="0" borderId="38" xfId="0" applyNumberFormat="1" applyFont="1" applyBorder="1" applyAlignment="1" applyProtection="1">
      <alignment horizontal="right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3" fontId="4" fillId="0" borderId="40" xfId="0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1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vertical="center" wrapText="1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1" xfId="0" applyFont="1" applyFill="1" applyBorder="1" applyAlignment="1" applyProtection="1">
      <alignment vertical="center" wrapText="1"/>
    </xf>
    <xf numFmtId="3" fontId="7" fillId="0" borderId="40" xfId="0" applyNumberFormat="1" applyFont="1" applyFill="1" applyBorder="1" applyAlignment="1" applyProtection="1">
      <alignment vertical="center" wrapText="1"/>
    </xf>
    <xf numFmtId="0" fontId="7" fillId="0" borderId="40" xfId="0" applyFont="1" applyFill="1" applyBorder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3" fontId="7" fillId="0" borderId="39" xfId="0" applyNumberFormat="1" applyFont="1" applyFill="1" applyBorder="1" applyAlignment="1" applyProtection="1">
      <alignment vertical="center" wrapText="1"/>
    </xf>
    <xf numFmtId="3" fontId="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0"/>
  <sheetViews>
    <sheetView tabSelected="1" zoomScaleNormal="100" workbookViewId="0">
      <pane ySplit="6" topLeftCell="A7" activePane="bottomLeft" state="frozen"/>
      <selection pane="bottomLeft" activeCell="D8" sqref="D8"/>
    </sheetView>
  </sheetViews>
  <sheetFormatPr defaultRowHeight="12.75" x14ac:dyDescent="0.2"/>
  <cols>
    <col min="1" max="1" width="12.33203125" style="1" customWidth="1"/>
    <col min="2" max="2" width="61" style="2" customWidth="1"/>
    <col min="3" max="3" width="12.83203125" style="2" customWidth="1"/>
    <col min="4" max="4" width="13.83203125" style="2" customWidth="1"/>
    <col min="5" max="5" width="12.1640625" style="2" customWidth="1"/>
    <col min="6" max="6" width="10.83203125" style="2" customWidth="1"/>
    <col min="7" max="7" width="13.1640625" style="2" customWidth="1"/>
    <col min="8" max="9" width="10.83203125" style="2" customWidth="1"/>
    <col min="10" max="10" width="12.6640625" style="2" customWidth="1"/>
    <col min="11" max="11" width="15.33203125" style="2" customWidth="1"/>
    <col min="12" max="16384" width="9.33203125" style="2"/>
  </cols>
  <sheetData>
    <row r="1" spans="1:12" ht="12.75" customHeight="1" x14ac:dyDescent="0.2">
      <c r="F1" s="3"/>
      <c r="G1" s="4" t="s">
        <v>0</v>
      </c>
      <c r="I1" s="3"/>
      <c r="J1" s="3"/>
      <c r="K1" s="3"/>
    </row>
    <row r="2" spans="1:12" s="7" customFormat="1" ht="21" customHeight="1" thickBot="1" x14ac:dyDescent="0.25">
      <c r="A2" s="5"/>
      <c r="B2" s="6"/>
      <c r="C2" s="6"/>
      <c r="F2" s="3"/>
      <c r="G2" s="4" t="s">
        <v>1</v>
      </c>
      <c r="H2" s="3"/>
      <c r="I2" s="3"/>
      <c r="J2" s="3"/>
      <c r="K2" s="3"/>
    </row>
    <row r="3" spans="1:12" s="12" customFormat="1" ht="25.5" customHeight="1" x14ac:dyDescent="0.2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1" t="s">
        <v>4</v>
      </c>
    </row>
    <row r="4" spans="1:12" s="12" customFormat="1" ht="30" customHeight="1" thickBot="1" x14ac:dyDescent="0.25">
      <c r="A4" s="13" t="s">
        <v>5</v>
      </c>
      <c r="B4" s="14" t="s">
        <v>6</v>
      </c>
      <c r="C4" s="15"/>
      <c r="D4" s="15"/>
      <c r="E4" s="14"/>
      <c r="F4" s="15"/>
      <c r="G4" s="15"/>
      <c r="H4" s="15"/>
      <c r="I4" s="15"/>
      <c r="J4" s="16" t="s">
        <v>7</v>
      </c>
    </row>
    <row r="5" spans="1:12" s="19" customFormat="1" ht="15.95" customHeight="1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8" t="s">
        <v>8</v>
      </c>
    </row>
    <row r="6" spans="1:12" ht="36.75" thickBot="1" x14ac:dyDescent="0.25">
      <c r="A6" s="20" t="s">
        <v>9</v>
      </c>
      <c r="B6" s="21" t="s">
        <v>10</v>
      </c>
      <c r="C6" s="22" t="s">
        <v>11</v>
      </c>
      <c r="D6" s="23" t="s">
        <v>12</v>
      </c>
      <c r="E6" s="23" t="s">
        <v>13</v>
      </c>
      <c r="F6" s="23" t="s">
        <v>14</v>
      </c>
      <c r="G6" s="22" t="s">
        <v>15</v>
      </c>
      <c r="H6" s="23" t="s">
        <v>14</v>
      </c>
      <c r="I6" s="23" t="s">
        <v>16</v>
      </c>
      <c r="J6" s="22" t="s">
        <v>14</v>
      </c>
    </row>
    <row r="7" spans="1:12" s="28" customFormat="1" ht="12.95" customHeight="1" thickBot="1" x14ac:dyDescent="0.25">
      <c r="A7" s="24"/>
      <c r="B7" s="25" t="s">
        <v>17</v>
      </c>
      <c r="C7" s="26" t="s">
        <v>18</v>
      </c>
      <c r="D7" s="26" t="s">
        <v>19</v>
      </c>
      <c r="E7" s="26" t="s">
        <v>20</v>
      </c>
      <c r="F7" s="26" t="s">
        <v>21</v>
      </c>
      <c r="G7" s="26" t="s">
        <v>22</v>
      </c>
      <c r="H7" s="26" t="s">
        <v>23</v>
      </c>
      <c r="I7" s="26" t="s">
        <v>24</v>
      </c>
      <c r="J7" s="27" t="s">
        <v>25</v>
      </c>
    </row>
    <row r="8" spans="1:12" s="28" customFormat="1" ht="15.95" customHeight="1" thickBot="1" x14ac:dyDescent="0.25">
      <c r="A8" s="29"/>
      <c r="B8" s="30" t="s">
        <v>26</v>
      </c>
      <c r="C8" s="30"/>
      <c r="D8" s="30"/>
      <c r="E8" s="30"/>
      <c r="F8" s="30"/>
      <c r="G8" s="30"/>
      <c r="H8" s="30"/>
      <c r="I8" s="30"/>
      <c r="J8" s="31"/>
    </row>
    <row r="9" spans="1:12" s="36" customFormat="1" ht="12" customHeight="1" thickBot="1" x14ac:dyDescent="0.25">
      <c r="A9" s="24" t="s">
        <v>27</v>
      </c>
      <c r="B9" s="32" t="s">
        <v>28</v>
      </c>
      <c r="C9" s="33">
        <f>SUM(C10:C20)</f>
        <v>45340</v>
      </c>
      <c r="D9" s="33">
        <f>SUM(D10:D20)</f>
        <v>45340</v>
      </c>
      <c r="E9" s="33">
        <f t="shared" ref="E9:J9" si="0">SUM(E10:E20)</f>
        <v>27933</v>
      </c>
      <c r="F9" s="33">
        <f t="shared" si="0"/>
        <v>0</v>
      </c>
      <c r="G9" s="33">
        <f t="shared" si="0"/>
        <v>0</v>
      </c>
      <c r="H9" s="33">
        <f>SUM(H10:H20)</f>
        <v>0</v>
      </c>
      <c r="I9" s="33">
        <f>SUM(I10:I20)</f>
        <v>17407</v>
      </c>
      <c r="J9" s="34">
        <f t="shared" si="0"/>
        <v>0</v>
      </c>
      <c r="K9" s="35"/>
    </row>
    <row r="10" spans="1:12" s="36" customFormat="1" ht="12" customHeight="1" x14ac:dyDescent="0.2">
      <c r="A10" s="37" t="s">
        <v>29</v>
      </c>
      <c r="B10" s="38" t="s">
        <v>30</v>
      </c>
      <c r="C10" s="39"/>
      <c r="D10" s="39"/>
      <c r="E10" s="40">
        <f>+F10</f>
        <v>0</v>
      </c>
      <c r="F10" s="40"/>
      <c r="G10" s="40"/>
      <c r="H10" s="40"/>
      <c r="I10" s="40"/>
      <c r="J10" s="41"/>
    </row>
    <row r="11" spans="1:12" s="36" customFormat="1" ht="12" customHeight="1" x14ac:dyDescent="0.2">
      <c r="A11" s="42" t="s">
        <v>31</v>
      </c>
      <c r="B11" s="43" t="s">
        <v>32</v>
      </c>
      <c r="C11" s="44">
        <v>3249</v>
      </c>
      <c r="D11" s="45">
        <f>+E11+G11+I11</f>
        <v>3249</v>
      </c>
      <c r="E11" s="45"/>
      <c r="F11" s="45"/>
      <c r="G11" s="45"/>
      <c r="H11" s="45"/>
      <c r="I11" s="45">
        <f>+J11+3249</f>
        <v>3249</v>
      </c>
      <c r="J11" s="46"/>
      <c r="L11" s="47">
        <f t="shared" ref="L11:L16" si="1">+J11+F11</f>
        <v>0</v>
      </c>
    </row>
    <row r="12" spans="1:12" s="36" customFormat="1" ht="12" customHeight="1" x14ac:dyDescent="0.2">
      <c r="A12" s="42" t="s">
        <v>33</v>
      </c>
      <c r="B12" s="43" t="s">
        <v>34</v>
      </c>
      <c r="C12" s="44">
        <v>1901</v>
      </c>
      <c r="D12" s="45">
        <f>+E12+G12+I12</f>
        <v>1901</v>
      </c>
      <c r="E12" s="45">
        <f>+F12+1901</f>
        <v>1901</v>
      </c>
      <c r="F12" s="45"/>
      <c r="G12" s="45"/>
      <c r="H12" s="45"/>
      <c r="I12" s="45"/>
      <c r="J12" s="46"/>
      <c r="L12" s="47">
        <f t="shared" si="1"/>
        <v>0</v>
      </c>
    </row>
    <row r="13" spans="1:12" s="36" customFormat="1" ht="12" customHeight="1" x14ac:dyDescent="0.2">
      <c r="A13" s="42" t="s">
        <v>35</v>
      </c>
      <c r="B13" s="43" t="s">
        <v>36</v>
      </c>
      <c r="C13" s="44"/>
      <c r="D13" s="45"/>
      <c r="E13" s="45"/>
      <c r="F13" s="45"/>
      <c r="G13" s="45"/>
      <c r="H13" s="45"/>
      <c r="I13" s="45"/>
      <c r="J13" s="46"/>
      <c r="L13" s="47">
        <f t="shared" si="1"/>
        <v>0</v>
      </c>
    </row>
    <row r="14" spans="1:12" s="36" customFormat="1" ht="12" customHeight="1" x14ac:dyDescent="0.2">
      <c r="A14" s="42" t="s">
        <v>37</v>
      </c>
      <c r="B14" s="43" t="s">
        <v>38</v>
      </c>
      <c r="C14" s="44">
        <v>21378</v>
      </c>
      <c r="D14" s="45">
        <f>+E14+G14+I14</f>
        <v>21378</v>
      </c>
      <c r="E14" s="45">
        <f>+F14+7220</f>
        <v>7220</v>
      </c>
      <c r="F14" s="45"/>
      <c r="G14" s="45"/>
      <c r="H14" s="45"/>
      <c r="I14" s="45">
        <f>+J14+14158</f>
        <v>14158</v>
      </c>
      <c r="J14" s="46"/>
      <c r="L14" s="47">
        <f t="shared" si="1"/>
        <v>0</v>
      </c>
    </row>
    <row r="15" spans="1:12" s="36" customFormat="1" ht="12" customHeight="1" x14ac:dyDescent="0.2">
      <c r="A15" s="42" t="s">
        <v>39</v>
      </c>
      <c r="B15" s="43" t="s">
        <v>40</v>
      </c>
      <c r="C15" s="44">
        <v>7449</v>
      </c>
      <c r="D15" s="45">
        <f>+E15+G15+I15</f>
        <v>7449</v>
      </c>
      <c r="E15" s="45">
        <f>+F15+7449</f>
        <v>7449</v>
      </c>
      <c r="F15" s="45"/>
      <c r="G15" s="45"/>
      <c r="H15" s="45"/>
      <c r="I15" s="45"/>
      <c r="J15" s="46"/>
      <c r="L15" s="47">
        <f t="shared" si="1"/>
        <v>0</v>
      </c>
    </row>
    <row r="16" spans="1:12" s="36" customFormat="1" ht="12" customHeight="1" x14ac:dyDescent="0.2">
      <c r="A16" s="42" t="s">
        <v>41</v>
      </c>
      <c r="B16" s="48" t="s">
        <v>42</v>
      </c>
      <c r="C16" s="44">
        <v>11363</v>
      </c>
      <c r="D16" s="44">
        <f>+E16+G16+I16</f>
        <v>11363</v>
      </c>
      <c r="E16" s="44">
        <f>+F16+11363</f>
        <v>11363</v>
      </c>
      <c r="F16" s="45"/>
      <c r="G16" s="45"/>
      <c r="H16" s="45"/>
      <c r="I16" s="45"/>
      <c r="J16" s="46"/>
      <c r="L16" s="47">
        <f t="shared" si="1"/>
        <v>0</v>
      </c>
    </row>
    <row r="17" spans="1:12" s="36" customFormat="1" ht="12" customHeight="1" x14ac:dyDescent="0.2">
      <c r="A17" s="42" t="s">
        <v>43</v>
      </c>
      <c r="B17" s="43" t="s">
        <v>44</v>
      </c>
      <c r="C17" s="44"/>
      <c r="D17" s="49"/>
      <c r="E17" s="49"/>
      <c r="F17" s="49"/>
      <c r="G17" s="49"/>
      <c r="H17" s="49"/>
      <c r="I17" s="49"/>
      <c r="J17" s="50"/>
      <c r="L17" s="47">
        <f>SUM(L11:L16)</f>
        <v>0</v>
      </c>
    </row>
    <row r="18" spans="1:12" s="51" customFormat="1" ht="12" customHeight="1" x14ac:dyDescent="0.2">
      <c r="A18" s="42" t="s">
        <v>45</v>
      </c>
      <c r="B18" s="43" t="s">
        <v>46</v>
      </c>
      <c r="C18" s="44"/>
      <c r="D18" s="45"/>
      <c r="E18" s="45"/>
      <c r="F18" s="45"/>
      <c r="G18" s="45"/>
      <c r="H18" s="45"/>
      <c r="I18" s="45"/>
      <c r="J18" s="46"/>
    </row>
    <row r="19" spans="1:12" s="51" customFormat="1" ht="12" customHeight="1" x14ac:dyDescent="0.2">
      <c r="A19" s="42" t="s">
        <v>47</v>
      </c>
      <c r="B19" s="43" t="s">
        <v>48</v>
      </c>
      <c r="C19" s="44"/>
      <c r="D19" s="44"/>
      <c r="E19" s="44"/>
      <c r="F19" s="44"/>
      <c r="G19" s="44"/>
      <c r="H19" s="44"/>
      <c r="I19" s="44"/>
      <c r="J19" s="52"/>
    </row>
    <row r="20" spans="1:12" s="51" customFormat="1" ht="12" customHeight="1" thickBot="1" x14ac:dyDescent="0.25">
      <c r="A20" s="42" t="s">
        <v>49</v>
      </c>
      <c r="B20" s="48" t="s">
        <v>50</v>
      </c>
      <c r="C20" s="44">
        <v>0</v>
      </c>
      <c r="D20" s="49">
        <f>+E20+G20</f>
        <v>0</v>
      </c>
      <c r="E20" s="49"/>
      <c r="F20" s="49"/>
      <c r="G20" s="49">
        <f>+J20+0</f>
        <v>0</v>
      </c>
      <c r="H20" s="49"/>
      <c r="I20" s="49"/>
      <c r="J20" s="52"/>
    </row>
    <row r="21" spans="1:12" s="36" customFormat="1" ht="21.75" customHeight="1" thickBot="1" x14ac:dyDescent="0.25">
      <c r="A21" s="24" t="s">
        <v>51</v>
      </c>
      <c r="B21" s="32" t="s">
        <v>52</v>
      </c>
      <c r="C21" s="33"/>
      <c r="D21" s="33"/>
      <c r="E21" s="33"/>
      <c r="F21" s="33"/>
      <c r="G21" s="33"/>
      <c r="H21" s="33"/>
      <c r="I21" s="33"/>
      <c r="J21" s="34"/>
    </row>
    <row r="22" spans="1:12" s="51" customFormat="1" ht="12" customHeight="1" x14ac:dyDescent="0.2">
      <c r="A22" s="42" t="s">
        <v>53</v>
      </c>
      <c r="B22" s="53" t="s">
        <v>54</v>
      </c>
      <c r="C22" s="54"/>
      <c r="D22" s="54"/>
      <c r="E22" s="54"/>
      <c r="F22" s="54"/>
      <c r="G22" s="54"/>
      <c r="H22" s="54"/>
      <c r="I22" s="54"/>
      <c r="J22" s="46"/>
    </row>
    <row r="23" spans="1:12" s="51" customFormat="1" ht="12" customHeight="1" x14ac:dyDescent="0.2">
      <c r="A23" s="42" t="s">
        <v>55</v>
      </c>
      <c r="B23" s="43" t="s">
        <v>56</v>
      </c>
      <c r="C23" s="54"/>
      <c r="D23" s="54"/>
      <c r="E23" s="45"/>
      <c r="F23" s="45"/>
      <c r="G23" s="45"/>
      <c r="H23" s="45"/>
      <c r="I23" s="45"/>
      <c r="J23" s="46"/>
    </row>
    <row r="24" spans="1:12" s="51" customFormat="1" ht="12" customHeight="1" x14ac:dyDescent="0.2">
      <c r="A24" s="42" t="s">
        <v>57</v>
      </c>
      <c r="B24" s="43" t="s">
        <v>58</v>
      </c>
      <c r="C24" s="54"/>
      <c r="D24" s="54"/>
      <c r="E24" s="45"/>
      <c r="F24" s="45"/>
      <c r="G24" s="45"/>
      <c r="H24" s="45"/>
      <c r="I24" s="45"/>
      <c r="J24" s="46"/>
    </row>
    <row r="25" spans="1:12" s="51" customFormat="1" ht="12" customHeight="1" thickBot="1" x14ac:dyDescent="0.25">
      <c r="A25" s="42" t="s">
        <v>59</v>
      </c>
      <c r="B25" s="43" t="s">
        <v>60</v>
      </c>
      <c r="C25" s="54"/>
      <c r="D25" s="54"/>
      <c r="E25" s="45"/>
      <c r="F25" s="45"/>
      <c r="G25" s="45"/>
      <c r="H25" s="45"/>
      <c r="I25" s="45"/>
      <c r="J25" s="46"/>
    </row>
    <row r="26" spans="1:12" s="51" customFormat="1" ht="12" customHeight="1" thickBot="1" x14ac:dyDescent="0.25">
      <c r="A26" s="55" t="s">
        <v>61</v>
      </c>
      <c r="B26" s="56" t="s">
        <v>62</v>
      </c>
      <c r="C26" s="57">
        <v>70</v>
      </c>
      <c r="D26" s="57">
        <f>+E26+G26</f>
        <v>70</v>
      </c>
      <c r="E26" s="57"/>
      <c r="F26" s="57"/>
      <c r="G26" s="57">
        <f>+J26+70</f>
        <v>70</v>
      </c>
      <c r="H26" s="57"/>
      <c r="I26" s="57"/>
      <c r="J26" s="58">
        <v>0</v>
      </c>
    </row>
    <row r="27" spans="1:12" s="51" customFormat="1" ht="23.25" customHeight="1" thickBot="1" x14ac:dyDescent="0.25">
      <c r="A27" s="55" t="s">
        <v>63</v>
      </c>
      <c r="B27" s="56" t="s">
        <v>64</v>
      </c>
      <c r="C27" s="57"/>
      <c r="D27" s="57"/>
      <c r="E27" s="57"/>
      <c r="F27" s="57"/>
      <c r="G27" s="57"/>
      <c r="H27" s="57"/>
      <c r="I27" s="57"/>
      <c r="J27" s="34"/>
    </row>
    <row r="28" spans="1:12" s="51" customFormat="1" ht="12" customHeight="1" x14ac:dyDescent="0.2">
      <c r="A28" s="59" t="s">
        <v>65</v>
      </c>
      <c r="B28" s="60" t="s">
        <v>56</v>
      </c>
      <c r="C28" s="61"/>
      <c r="D28" s="61"/>
      <c r="E28" s="61"/>
      <c r="F28" s="61"/>
      <c r="G28" s="61"/>
      <c r="H28" s="61"/>
      <c r="I28" s="61"/>
      <c r="J28" s="62"/>
    </row>
    <row r="29" spans="1:12" s="51" customFormat="1" ht="12" customHeight="1" x14ac:dyDescent="0.2">
      <c r="A29" s="59" t="s">
        <v>66</v>
      </c>
      <c r="B29" s="63" t="s">
        <v>67</v>
      </c>
      <c r="C29" s="64"/>
      <c r="D29" s="64"/>
      <c r="E29" s="64"/>
      <c r="F29" s="64"/>
      <c r="G29" s="64"/>
      <c r="H29" s="64"/>
      <c r="I29" s="64"/>
      <c r="J29" s="65"/>
    </row>
    <row r="30" spans="1:12" s="51" customFormat="1" ht="12" customHeight="1" thickBot="1" x14ac:dyDescent="0.25">
      <c r="A30" s="42" t="s">
        <v>68</v>
      </c>
      <c r="B30" s="66" t="s">
        <v>69</v>
      </c>
      <c r="C30" s="67"/>
      <c r="D30" s="67"/>
      <c r="E30" s="67"/>
      <c r="F30" s="68"/>
      <c r="G30" s="68"/>
      <c r="H30" s="68"/>
      <c r="I30" s="68"/>
      <c r="J30" s="69"/>
    </row>
    <row r="31" spans="1:12" s="51" customFormat="1" ht="12" customHeight="1" thickBot="1" x14ac:dyDescent="0.25">
      <c r="A31" s="55" t="s">
        <v>70</v>
      </c>
      <c r="B31" s="56" t="s">
        <v>71</v>
      </c>
      <c r="C31" s="70"/>
      <c r="D31" s="70"/>
      <c r="E31" s="70"/>
      <c r="F31" s="70"/>
      <c r="G31" s="70"/>
      <c r="H31" s="70"/>
      <c r="I31" s="70"/>
      <c r="J31" s="34"/>
    </row>
    <row r="32" spans="1:12" s="51" customFormat="1" ht="12" customHeight="1" x14ac:dyDescent="0.2">
      <c r="A32" s="59" t="s">
        <v>72</v>
      </c>
      <c r="B32" s="60" t="s">
        <v>73</v>
      </c>
      <c r="C32" s="61"/>
      <c r="D32" s="61"/>
      <c r="E32" s="61"/>
      <c r="F32" s="61"/>
      <c r="G32" s="61"/>
      <c r="H32" s="61"/>
      <c r="I32" s="61"/>
      <c r="J32" s="62"/>
    </row>
    <row r="33" spans="1:12" s="51" customFormat="1" ht="12" customHeight="1" x14ac:dyDescent="0.2">
      <c r="A33" s="59" t="s">
        <v>74</v>
      </c>
      <c r="B33" s="63" t="s">
        <v>75</v>
      </c>
      <c r="C33" s="71"/>
      <c r="D33" s="71"/>
      <c r="E33" s="71"/>
      <c r="F33" s="71"/>
      <c r="G33" s="71"/>
      <c r="H33" s="71"/>
      <c r="I33" s="71"/>
      <c r="J33" s="65"/>
    </row>
    <row r="34" spans="1:12" s="51" customFormat="1" ht="12" customHeight="1" thickBot="1" x14ac:dyDescent="0.25">
      <c r="A34" s="42" t="s">
        <v>76</v>
      </c>
      <c r="B34" s="72" t="s">
        <v>77</v>
      </c>
      <c r="C34" s="73"/>
      <c r="D34" s="73"/>
      <c r="E34" s="73"/>
      <c r="F34" s="73"/>
      <c r="G34" s="73"/>
      <c r="H34" s="73"/>
      <c r="I34" s="73"/>
      <c r="J34" s="69"/>
    </row>
    <row r="35" spans="1:12" s="36" customFormat="1" ht="12" customHeight="1" thickBot="1" x14ac:dyDescent="0.25">
      <c r="A35" s="55" t="s">
        <v>78</v>
      </c>
      <c r="B35" s="56" t="s">
        <v>79</v>
      </c>
      <c r="C35" s="57"/>
      <c r="D35" s="57"/>
      <c r="E35" s="57"/>
      <c r="F35" s="57"/>
      <c r="G35" s="57"/>
      <c r="H35" s="57"/>
      <c r="I35" s="57"/>
      <c r="J35" s="58"/>
    </row>
    <row r="36" spans="1:12" s="36" customFormat="1" ht="12" customHeight="1" thickBot="1" x14ac:dyDescent="0.25">
      <c r="A36" s="55" t="s">
        <v>80</v>
      </c>
      <c r="B36" s="74" t="s">
        <v>81</v>
      </c>
      <c r="C36" s="75"/>
      <c r="D36" s="76"/>
      <c r="E36" s="76"/>
      <c r="F36" s="77"/>
      <c r="G36" s="77"/>
      <c r="H36" s="77"/>
      <c r="I36" s="77"/>
      <c r="J36" s="78"/>
    </row>
    <row r="37" spans="1:12" s="36" customFormat="1" ht="12" customHeight="1" thickBot="1" x14ac:dyDescent="0.25">
      <c r="A37" s="24" t="s">
        <v>82</v>
      </c>
      <c r="B37" s="56" t="s">
        <v>83</v>
      </c>
      <c r="C37" s="76">
        <f>C9+C21+C26+C27+C31+C35+C36</f>
        <v>45410</v>
      </c>
      <c r="D37" s="76">
        <f>D9+D21+D26+D27+D31+D35+D36</f>
        <v>45410</v>
      </c>
      <c r="E37" s="76">
        <f t="shared" ref="E37:J37" si="2">E9+E21+E26+E27+E31+E35+E36</f>
        <v>27933</v>
      </c>
      <c r="F37" s="76">
        <f t="shared" si="2"/>
        <v>0</v>
      </c>
      <c r="G37" s="76">
        <f t="shared" si="2"/>
        <v>70</v>
      </c>
      <c r="H37" s="76">
        <f>H9+H21+H26+H27+H31+H35+H36</f>
        <v>0</v>
      </c>
      <c r="I37" s="76">
        <f>I9+I21+I26+I27+I31+I35+I36</f>
        <v>17407</v>
      </c>
      <c r="J37" s="76">
        <f t="shared" si="2"/>
        <v>0</v>
      </c>
      <c r="K37" s="47"/>
    </row>
    <row r="38" spans="1:12" s="36" customFormat="1" ht="12" customHeight="1" thickBot="1" x14ac:dyDescent="0.25">
      <c r="A38" s="79" t="s">
        <v>84</v>
      </c>
      <c r="B38" s="74" t="s">
        <v>85</v>
      </c>
      <c r="C38" s="76">
        <f t="shared" ref="C38:I38" si="3">SUM(C39:C41)</f>
        <v>254241</v>
      </c>
      <c r="D38" s="76">
        <f>SUM(D39:D41)</f>
        <v>258788</v>
      </c>
      <c r="E38" s="76">
        <f t="shared" si="3"/>
        <v>217667</v>
      </c>
      <c r="F38" s="76">
        <f t="shared" si="3"/>
        <v>4547</v>
      </c>
      <c r="G38" s="76">
        <f t="shared" si="3"/>
        <v>20263</v>
      </c>
      <c r="H38" s="76">
        <f t="shared" si="3"/>
        <v>0</v>
      </c>
      <c r="I38" s="76">
        <f t="shared" si="3"/>
        <v>20858</v>
      </c>
      <c r="J38" s="80">
        <f>+J39+J40+J41</f>
        <v>0</v>
      </c>
    </row>
    <row r="39" spans="1:12" s="36" customFormat="1" ht="12" customHeight="1" x14ac:dyDescent="0.2">
      <c r="A39" s="59" t="s">
        <v>86</v>
      </c>
      <c r="B39" s="60" t="s">
        <v>87</v>
      </c>
      <c r="C39" s="64">
        <v>619</v>
      </c>
      <c r="D39" s="64">
        <f>+E39+G39</f>
        <v>618</v>
      </c>
      <c r="E39" s="61">
        <f>+F39+619</f>
        <v>618</v>
      </c>
      <c r="F39" s="61">
        <v>-1</v>
      </c>
      <c r="G39" s="61"/>
      <c r="H39" s="61"/>
      <c r="I39" s="61"/>
      <c r="J39" s="62"/>
    </row>
    <row r="40" spans="1:12" s="36" customFormat="1" ht="12" customHeight="1" x14ac:dyDescent="0.2">
      <c r="A40" s="59" t="s">
        <v>88</v>
      </c>
      <c r="B40" s="63" t="s">
        <v>89</v>
      </c>
      <c r="C40" s="71"/>
      <c r="D40" s="71"/>
      <c r="E40" s="71"/>
      <c r="F40" s="71"/>
      <c r="G40" s="71"/>
      <c r="H40" s="71"/>
      <c r="I40" s="71"/>
      <c r="J40" s="65"/>
    </row>
    <row r="41" spans="1:12" s="51" customFormat="1" ht="12" customHeight="1" thickBot="1" x14ac:dyDescent="0.25">
      <c r="A41" s="42" t="s">
        <v>90</v>
      </c>
      <c r="B41" s="72" t="s">
        <v>91</v>
      </c>
      <c r="C41" s="73">
        <v>253622</v>
      </c>
      <c r="D41" s="73">
        <f>+E41+G41+I41</f>
        <v>258170</v>
      </c>
      <c r="E41" s="73">
        <f>+F41+212501</f>
        <v>217049</v>
      </c>
      <c r="F41" s="73">
        <f>1+760+12+3775</f>
        <v>4548</v>
      </c>
      <c r="G41" s="73">
        <v>20263</v>
      </c>
      <c r="H41" s="73"/>
      <c r="I41" s="73">
        <f>+J41+20858</f>
        <v>20858</v>
      </c>
      <c r="J41" s="69"/>
      <c r="L41" s="81">
        <f>+J41+F41</f>
        <v>4548</v>
      </c>
    </row>
    <row r="42" spans="1:12" s="51" customFormat="1" ht="15" customHeight="1" thickBot="1" x14ac:dyDescent="0.25">
      <c r="A42" s="79" t="s">
        <v>92</v>
      </c>
      <c r="B42" s="82" t="s">
        <v>93</v>
      </c>
      <c r="C42" s="83">
        <f>C37+C38</f>
        <v>299651</v>
      </c>
      <c r="D42" s="83">
        <f t="shared" ref="D42:J42" si="4">D37+D38</f>
        <v>304198</v>
      </c>
      <c r="E42" s="83">
        <f t="shared" si="4"/>
        <v>245600</v>
      </c>
      <c r="F42" s="83">
        <f t="shared" si="4"/>
        <v>4547</v>
      </c>
      <c r="G42" s="83">
        <f t="shared" si="4"/>
        <v>20333</v>
      </c>
      <c r="H42" s="83">
        <f>H37+H38</f>
        <v>0</v>
      </c>
      <c r="I42" s="83">
        <f>I37+I38</f>
        <v>38265</v>
      </c>
      <c r="J42" s="83">
        <f t="shared" si="4"/>
        <v>0</v>
      </c>
      <c r="L42" s="81">
        <f>+L17</f>
        <v>0</v>
      </c>
    </row>
    <row r="43" spans="1:12" s="51" customFormat="1" ht="15" customHeight="1" x14ac:dyDescent="0.2">
      <c r="A43" s="84"/>
      <c r="B43" s="85"/>
      <c r="C43" s="86"/>
      <c r="D43" s="86"/>
      <c r="E43" s="86"/>
      <c r="F43" s="86"/>
      <c r="G43" s="86"/>
      <c r="H43" s="86"/>
      <c r="I43" s="86"/>
      <c r="J43" s="87"/>
      <c r="L43" s="81">
        <f>+L41+L42</f>
        <v>4548</v>
      </c>
    </row>
    <row r="44" spans="1:12" ht="13.5" thickBot="1" x14ac:dyDescent="0.25">
      <c r="A44" s="88"/>
      <c r="B44" s="89"/>
      <c r="C44" s="90"/>
      <c r="D44" s="90"/>
      <c r="E44" s="90"/>
      <c r="F44" s="90"/>
      <c r="G44" s="90"/>
      <c r="H44" s="90"/>
      <c r="I44" s="90"/>
      <c r="J44" s="90"/>
    </row>
    <row r="45" spans="1:12" s="28" customFormat="1" ht="16.5" customHeight="1" thickBot="1" x14ac:dyDescent="0.25">
      <c r="A45" s="91"/>
      <c r="B45" s="92" t="s">
        <v>94</v>
      </c>
      <c r="C45" s="93"/>
      <c r="D45" s="93"/>
      <c r="E45" s="93"/>
      <c r="F45" s="93"/>
      <c r="G45" s="93"/>
      <c r="H45" s="93"/>
      <c r="I45" s="93"/>
      <c r="J45" s="94"/>
    </row>
    <row r="46" spans="1:12" s="95" customFormat="1" ht="12" customHeight="1" thickBot="1" x14ac:dyDescent="0.25">
      <c r="A46" s="55" t="s">
        <v>27</v>
      </c>
      <c r="B46" s="56" t="s">
        <v>95</v>
      </c>
      <c r="C46" s="57">
        <f t="shared" ref="C46:J46" si="5">SUM(C47:C51)</f>
        <v>296607</v>
      </c>
      <c r="D46" s="57">
        <f t="shared" si="5"/>
        <v>300054</v>
      </c>
      <c r="E46" s="57">
        <f t="shared" si="5"/>
        <v>241456</v>
      </c>
      <c r="F46" s="57">
        <f t="shared" si="5"/>
        <v>3447</v>
      </c>
      <c r="G46" s="57">
        <f t="shared" si="5"/>
        <v>20333</v>
      </c>
      <c r="H46" s="57">
        <f>SUM(H47:H51)</f>
        <v>0</v>
      </c>
      <c r="I46" s="57">
        <f>SUM(I47:I51)</f>
        <v>38265</v>
      </c>
      <c r="J46" s="34">
        <f t="shared" si="5"/>
        <v>0</v>
      </c>
    </row>
    <row r="47" spans="1:12" ht="12" customHeight="1" x14ac:dyDescent="0.2">
      <c r="A47" s="42" t="s">
        <v>29</v>
      </c>
      <c r="B47" s="53" t="s">
        <v>96</v>
      </c>
      <c r="C47" s="54">
        <v>136366</v>
      </c>
      <c r="D47" s="54">
        <f>+E47+G47+I47</f>
        <v>139936</v>
      </c>
      <c r="E47" s="54">
        <f>+F47+113615</f>
        <v>117185</v>
      </c>
      <c r="F47" s="54">
        <f>598+2972</f>
        <v>3570</v>
      </c>
      <c r="G47" s="96">
        <f>+H47+13024</f>
        <v>13024</v>
      </c>
      <c r="H47" s="97"/>
      <c r="I47" s="54">
        <f>+J47+9727</f>
        <v>9727</v>
      </c>
      <c r="J47" s="62"/>
      <c r="K47" s="98"/>
      <c r="L47" s="98">
        <f>+J47+J48+J49+F47+F48+F49</f>
        <v>3435</v>
      </c>
    </row>
    <row r="48" spans="1:12" ht="12" customHeight="1" x14ac:dyDescent="0.2">
      <c r="A48" s="42" t="s">
        <v>31</v>
      </c>
      <c r="B48" s="43" t="s">
        <v>97</v>
      </c>
      <c r="C48" s="54">
        <v>39893</v>
      </c>
      <c r="D48" s="54">
        <f>+E48+G48+I48</f>
        <v>40858</v>
      </c>
      <c r="E48" s="45">
        <f>+F48+33400</f>
        <v>34365</v>
      </c>
      <c r="F48" s="45">
        <f>162+803</f>
        <v>965</v>
      </c>
      <c r="G48" s="99">
        <f>++H48+3816</f>
        <v>3816</v>
      </c>
      <c r="H48" s="44"/>
      <c r="I48" s="45">
        <f>+J48+2677</f>
        <v>2677</v>
      </c>
      <c r="J48" s="100"/>
      <c r="K48" s="98"/>
      <c r="L48" s="98">
        <f>+F53</f>
        <v>1100</v>
      </c>
    </row>
    <row r="49" spans="1:12" ht="12" customHeight="1" x14ac:dyDescent="0.2">
      <c r="A49" s="42" t="s">
        <v>33</v>
      </c>
      <c r="B49" s="43" t="s">
        <v>98</v>
      </c>
      <c r="C49" s="54">
        <v>84912</v>
      </c>
      <c r="D49" s="54">
        <f>+E49+G49+I49</f>
        <v>83812</v>
      </c>
      <c r="E49" s="45">
        <f>+F49+55558</f>
        <v>54458</v>
      </c>
      <c r="F49" s="45">
        <v>-1100</v>
      </c>
      <c r="G49" s="99">
        <f>+H49+3493</f>
        <v>3493</v>
      </c>
      <c r="H49" s="44"/>
      <c r="I49" s="45">
        <f>+J49+25861</f>
        <v>25861</v>
      </c>
      <c r="J49" s="100"/>
      <c r="K49" s="98"/>
      <c r="L49" s="98">
        <f>+L47+L48</f>
        <v>4535</v>
      </c>
    </row>
    <row r="50" spans="1:12" ht="12" customHeight="1" x14ac:dyDescent="0.2">
      <c r="A50" s="42" t="s">
        <v>35</v>
      </c>
      <c r="B50" s="43" t="s">
        <v>99</v>
      </c>
      <c r="C50" s="54">
        <v>35436</v>
      </c>
      <c r="D50" s="54">
        <f>+E50+G50+I50</f>
        <v>35448</v>
      </c>
      <c r="E50" s="45">
        <f>+F50+35436</f>
        <v>35448</v>
      </c>
      <c r="F50" s="45">
        <v>12</v>
      </c>
      <c r="G50" s="45"/>
      <c r="H50" s="45"/>
      <c r="I50" s="45"/>
      <c r="J50" s="100"/>
      <c r="K50" s="98"/>
    </row>
    <row r="51" spans="1:12" ht="12" customHeight="1" thickBot="1" x14ac:dyDescent="0.25">
      <c r="A51" s="42" t="s">
        <v>37</v>
      </c>
      <c r="B51" s="43" t="s">
        <v>100</v>
      </c>
      <c r="C51" s="54">
        <f>+E51+J51</f>
        <v>0</v>
      </c>
      <c r="D51" s="54"/>
      <c r="E51" s="45"/>
      <c r="F51" s="45"/>
      <c r="G51" s="45"/>
      <c r="H51" s="45"/>
      <c r="I51" s="45"/>
      <c r="J51" s="100"/>
      <c r="K51" s="98"/>
    </row>
    <row r="52" spans="1:12" ht="12" customHeight="1" thickBot="1" x14ac:dyDescent="0.25">
      <c r="A52" s="55" t="s">
        <v>51</v>
      </c>
      <c r="B52" s="56" t="s">
        <v>101</v>
      </c>
      <c r="C52" s="57">
        <f>SUM(C53:C55)</f>
        <v>3044</v>
      </c>
      <c r="D52" s="57">
        <f>SUM(D53:D56)</f>
        <v>4144</v>
      </c>
      <c r="E52" s="57">
        <f>SUM(E53:E56)</f>
        <v>4144</v>
      </c>
      <c r="F52" s="57">
        <f>SUM(F53:F56)</f>
        <v>1100</v>
      </c>
      <c r="G52" s="57">
        <f>SUM(G53:G56)</f>
        <v>0</v>
      </c>
      <c r="H52" s="57">
        <f>SUM(H53:H56)</f>
        <v>0</v>
      </c>
      <c r="I52" s="57"/>
      <c r="J52" s="34">
        <f>SUM(J53:J55)</f>
        <v>0</v>
      </c>
    </row>
    <row r="53" spans="1:12" s="95" customFormat="1" ht="12" customHeight="1" x14ac:dyDescent="0.2">
      <c r="A53" s="42" t="s">
        <v>53</v>
      </c>
      <c r="B53" s="53" t="s">
        <v>102</v>
      </c>
      <c r="C53" s="54">
        <v>3044</v>
      </c>
      <c r="D53" s="54">
        <f>+E53</f>
        <v>4144</v>
      </c>
      <c r="E53" s="54">
        <f>+F53+3044</f>
        <v>4144</v>
      </c>
      <c r="F53" s="54">
        <v>1100</v>
      </c>
      <c r="G53" s="54"/>
      <c r="H53" s="54"/>
      <c r="I53" s="54"/>
      <c r="J53" s="62"/>
    </row>
    <row r="54" spans="1:12" ht="12" customHeight="1" x14ac:dyDescent="0.2">
      <c r="A54" s="42" t="s">
        <v>55</v>
      </c>
      <c r="B54" s="43" t="s">
        <v>103</v>
      </c>
      <c r="C54" s="54"/>
      <c r="D54" s="54"/>
      <c r="E54" s="45"/>
      <c r="F54" s="45"/>
      <c r="G54" s="45"/>
      <c r="H54" s="45"/>
      <c r="I54" s="45"/>
      <c r="J54" s="100"/>
    </row>
    <row r="55" spans="1:12" ht="12" customHeight="1" x14ac:dyDescent="0.2">
      <c r="A55" s="42" t="s">
        <v>57</v>
      </c>
      <c r="B55" s="43" t="s">
        <v>104</v>
      </c>
      <c r="C55" s="54"/>
      <c r="D55" s="54"/>
      <c r="E55" s="45"/>
      <c r="F55" s="45"/>
      <c r="G55" s="45"/>
      <c r="H55" s="45"/>
      <c r="I55" s="45"/>
      <c r="J55" s="100"/>
    </row>
    <row r="56" spans="1:12" ht="12" customHeight="1" thickBot="1" x14ac:dyDescent="0.25">
      <c r="A56" s="42" t="s">
        <v>59</v>
      </c>
      <c r="B56" s="43" t="s">
        <v>105</v>
      </c>
      <c r="C56" s="54"/>
      <c r="D56" s="54"/>
      <c r="E56" s="45"/>
      <c r="F56" s="45"/>
      <c r="G56" s="45"/>
      <c r="H56" s="45"/>
      <c r="I56" s="45"/>
      <c r="J56" s="100"/>
    </row>
    <row r="57" spans="1:12" ht="15" customHeight="1" thickBot="1" x14ac:dyDescent="0.25">
      <c r="A57" s="55" t="s">
        <v>61</v>
      </c>
      <c r="B57" s="101" t="s">
        <v>106</v>
      </c>
      <c r="C57" s="102">
        <f>C52+C46</f>
        <v>299651</v>
      </c>
      <c r="D57" s="102">
        <f>D52+D46</f>
        <v>304198</v>
      </c>
      <c r="E57" s="102">
        <f>E46+E52</f>
        <v>245600</v>
      </c>
      <c r="F57" s="102">
        <f>F46+F52</f>
        <v>4547</v>
      </c>
      <c r="G57" s="102">
        <f>G46+G52</f>
        <v>20333</v>
      </c>
      <c r="H57" s="102">
        <f>H46+H52</f>
        <v>0</v>
      </c>
      <c r="I57" s="102">
        <f>I46+I52</f>
        <v>38265</v>
      </c>
      <c r="J57" s="103">
        <f>+J46+J52</f>
        <v>0</v>
      </c>
    </row>
    <row r="58" spans="1:12" ht="13.5" thickBot="1" x14ac:dyDescent="0.25">
      <c r="J58" s="104"/>
    </row>
    <row r="59" spans="1:12" ht="15" customHeight="1" thickBot="1" x14ac:dyDescent="0.25">
      <c r="A59" s="105" t="s">
        <v>107</v>
      </c>
      <c r="B59" s="106"/>
      <c r="C59" s="107">
        <f>+E59+G59+I59</f>
        <v>54</v>
      </c>
      <c r="D59" s="108"/>
      <c r="E59" s="109">
        <f>19+F59</f>
        <v>37</v>
      </c>
      <c r="F59" s="110">
        <v>18</v>
      </c>
      <c r="G59" s="110">
        <v>5</v>
      </c>
      <c r="H59" s="110"/>
      <c r="I59" s="111">
        <f>+J59</f>
        <v>12</v>
      </c>
      <c r="J59" s="112">
        <v>12</v>
      </c>
    </row>
    <row r="60" spans="1:12" ht="14.25" customHeight="1" thickBot="1" x14ac:dyDescent="0.25">
      <c r="A60" s="105" t="s">
        <v>108</v>
      </c>
      <c r="B60" s="106"/>
      <c r="C60" s="108"/>
      <c r="D60" s="108"/>
      <c r="E60" s="108"/>
      <c r="F60" s="108"/>
      <c r="G60" s="108"/>
      <c r="H60" s="108"/>
      <c r="I60" s="108"/>
      <c r="J60" s="1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hivatal</vt:lpstr>
      <vt:lpstr>hivatal!Nyomtatási_cím</vt:lpstr>
      <vt:lpstr>hivatal!Nyomtatási_terület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2015-11-20T09:28:03Z</dcterms:created>
  <dcterms:modified xsi:type="dcterms:W3CDTF">2015-11-20T09:28:23Z</dcterms:modified>
</cp:coreProperties>
</file>