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kasa\Desktop\Költségveté\"/>
    </mc:Choice>
  </mc:AlternateContent>
  <xr:revisionPtr revIDLastSave="0" documentId="8_{616B2141-E7C4-4963-B166-5BB555F6AE99}" xr6:coauthVersionLast="45" xr6:coauthVersionMax="45" xr10:uidLastSave="{00000000-0000-0000-0000-000000000000}"/>
  <bookViews>
    <workbookView xWindow="810" yWindow="-120" windowWidth="28110" windowHeight="18240" xr2:uid="{7BB29ECC-ACF4-436D-807C-397B3148A31D}"/>
  </bookViews>
  <sheets>
    <sheet name="1.mell.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css">#REF!</definedName>
    <definedName name="css_k">[2]Családsegítés!$C$27:$C$86</definedName>
    <definedName name="css_k_">#REF!</definedName>
    <definedName name="Excel_BuiltIn_Print_Area_1">#REF!</definedName>
    <definedName name="Excel_BuiltIn_Print_Titles_26">#REF!,#REF!</definedName>
    <definedName name="fejlesztés">[3]Háttéradatok!$C$29:$AG$32</definedName>
    <definedName name="GDP" localSheetId="0">[3]Háttéradatok!$B$22:$AG$28</definedName>
    <definedName name="GDP">[3]Háttéradatok!$B$22:$AG$28</definedName>
    <definedName name="gdpp">[4]Háttéradatok!$B$22:$AG$28</definedName>
    <definedName name="gyj">#REF!</definedName>
    <definedName name="gyj_k">[2]Gyermekjóléti!$C$27:$C$86</definedName>
    <definedName name="gyj_k_">#REF!</definedName>
    <definedName name="hitel" localSheetId="0">#REF!,#REF!</definedName>
    <definedName name="hitel">#REF!,#REF!</definedName>
    <definedName name="intézmény">[3]Háttéradatok!$C$29:$AG$32</definedName>
    <definedName name="kjz">#REF!</definedName>
    <definedName name="kjz_k">[2]körjegyzőség!$C$9:$C$28</definedName>
    <definedName name="kjz_k_">#REF!</definedName>
    <definedName name="l" localSheetId="0">#REF!,#REF!</definedName>
    <definedName name="l">#REF!,#REF!</definedName>
    <definedName name="lolllllll">#REF!</definedName>
    <definedName name="más" localSheetId="0">#REF!,#REF!</definedName>
    <definedName name="más">#REF!,#REF!</definedName>
    <definedName name="nep">[3]Háttéradatok!$C$29:$AG$32</definedName>
    <definedName name="nép" localSheetId="0">[3]Háttéradatok!$C$29:$AG$32</definedName>
    <definedName name="nép">[3]Háttéradatok!$C$29:$AG$32</definedName>
    <definedName name="nev_c">#REF!</definedName>
    <definedName name="nev_g">#REF!</definedName>
    <definedName name="nev_k">#REF!</definedName>
    <definedName name="_xlnm.Print_Titles" localSheetId="0">'1.mell. '!$4:$7</definedName>
    <definedName name="_xlnm.Print_Area" localSheetId="0">'1.mell. '!$C$1:$M$78</definedName>
    <definedName name="Tűzoltóság">[6]Háttéradatok!$C$29:$AG$32</definedName>
    <definedName name="xxx">[3]Háttéradatok!$C$29:$AG$32</definedName>
    <definedName name="xxxxxx">[3]Háttéradatok!$C$29:$AG$32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P77" i="1"/>
  <c r="K77" i="1"/>
  <c r="F77" i="1"/>
  <c r="E77" i="1"/>
  <c r="D77" i="1"/>
  <c r="O76" i="1"/>
  <c r="G76" i="1" s="1"/>
  <c r="M76" i="1"/>
  <c r="J76" i="1"/>
  <c r="I76" i="1"/>
  <c r="H76" i="1"/>
  <c r="S76" i="1" s="1"/>
  <c r="Q75" i="1"/>
  <c r="O75" i="1"/>
  <c r="G75" i="1" s="1"/>
  <c r="J75" i="1"/>
  <c r="I75" i="1"/>
  <c r="H75" i="1" s="1"/>
  <c r="R74" i="1"/>
  <c r="O74" i="1"/>
  <c r="L74" i="1"/>
  <c r="J74" i="1"/>
  <c r="I74" i="1"/>
  <c r="H74" i="1" s="1"/>
  <c r="M74" i="1" s="1"/>
  <c r="R73" i="1"/>
  <c r="S73" i="1" s="1"/>
  <c r="J73" i="1"/>
  <c r="H73" i="1"/>
  <c r="L73" i="1" s="1"/>
  <c r="G73" i="1"/>
  <c r="Q72" i="1"/>
  <c r="O72" i="1"/>
  <c r="G72" i="1" s="1"/>
  <c r="J72" i="1"/>
  <c r="J77" i="1" s="1"/>
  <c r="I72" i="1"/>
  <c r="I77" i="1" s="1"/>
  <c r="S71" i="1"/>
  <c r="S69" i="1"/>
  <c r="M69" i="1"/>
  <c r="L69" i="1"/>
  <c r="H69" i="1"/>
  <c r="Q68" i="1"/>
  <c r="P68" i="1"/>
  <c r="O68" i="1"/>
  <c r="K68" i="1"/>
  <c r="I68" i="1"/>
  <c r="F68" i="1"/>
  <c r="E68" i="1"/>
  <c r="D68" i="1"/>
  <c r="R67" i="1"/>
  <c r="S67" i="1" s="1"/>
  <c r="J67" i="1"/>
  <c r="I67" i="1"/>
  <c r="H67" i="1"/>
  <c r="M67" i="1" s="1"/>
  <c r="G67" i="1"/>
  <c r="R66" i="1"/>
  <c r="S66" i="1" s="1"/>
  <c r="J66" i="1"/>
  <c r="J68" i="1" s="1"/>
  <c r="I66" i="1"/>
  <c r="H66" i="1"/>
  <c r="M66" i="1" s="1"/>
  <c r="G66" i="1"/>
  <c r="G68" i="1" s="1"/>
  <c r="S65" i="1"/>
  <c r="R64" i="1"/>
  <c r="Q64" i="1"/>
  <c r="P64" i="1"/>
  <c r="M64" i="1"/>
  <c r="K64" i="1"/>
  <c r="I64" i="1"/>
  <c r="F64" i="1"/>
  <c r="E64" i="1"/>
  <c r="D64" i="1"/>
  <c r="L64" i="1" s="1"/>
  <c r="O63" i="1"/>
  <c r="G63" i="1" s="1"/>
  <c r="M63" i="1"/>
  <c r="L63" i="1"/>
  <c r="J63" i="1"/>
  <c r="I63" i="1"/>
  <c r="H63" i="1"/>
  <c r="S63" i="1" s="1"/>
  <c r="O62" i="1"/>
  <c r="O64" i="1" s="1"/>
  <c r="M62" i="1"/>
  <c r="L62" i="1"/>
  <c r="J62" i="1"/>
  <c r="J64" i="1" s="1"/>
  <c r="I62" i="1"/>
  <c r="H62" i="1"/>
  <c r="S62" i="1" s="1"/>
  <c r="S61" i="1"/>
  <c r="R60" i="1"/>
  <c r="Q60" i="1"/>
  <c r="P60" i="1"/>
  <c r="K60" i="1"/>
  <c r="F60" i="1"/>
  <c r="E60" i="1"/>
  <c r="D60" i="1"/>
  <c r="J59" i="1"/>
  <c r="I59" i="1"/>
  <c r="I60" i="1" s="1"/>
  <c r="O58" i="1"/>
  <c r="O60" i="1" s="1"/>
  <c r="M58" i="1"/>
  <c r="L58" i="1"/>
  <c r="J58" i="1"/>
  <c r="I58" i="1"/>
  <c r="H58" i="1"/>
  <c r="S58" i="1" s="1"/>
  <c r="R57" i="1"/>
  <c r="S57" i="1" s="1"/>
  <c r="J57" i="1"/>
  <c r="I57" i="1"/>
  <c r="H57" i="1"/>
  <c r="M57" i="1" s="1"/>
  <c r="G57" i="1"/>
  <c r="M56" i="1"/>
  <c r="L56" i="1"/>
  <c r="J56" i="1"/>
  <c r="J60" i="1" s="1"/>
  <c r="I56" i="1"/>
  <c r="H56" i="1"/>
  <c r="S56" i="1" s="1"/>
  <c r="S55" i="1"/>
  <c r="P54" i="1"/>
  <c r="K54" i="1"/>
  <c r="F54" i="1"/>
  <c r="E54" i="1"/>
  <c r="D54" i="1"/>
  <c r="S53" i="1"/>
  <c r="Q53" i="1"/>
  <c r="O53" i="1"/>
  <c r="L53" i="1"/>
  <c r="J53" i="1"/>
  <c r="I53" i="1"/>
  <c r="H53" i="1"/>
  <c r="M53" i="1" s="1"/>
  <c r="G53" i="1"/>
  <c r="Q52" i="1"/>
  <c r="S52" i="1" s="1"/>
  <c r="O52" i="1"/>
  <c r="J52" i="1"/>
  <c r="I52" i="1"/>
  <c r="H52" i="1"/>
  <c r="M52" i="1" s="1"/>
  <c r="Q51" i="1"/>
  <c r="S51" i="1" s="1"/>
  <c r="O51" i="1"/>
  <c r="G51" i="1" s="1"/>
  <c r="J51" i="1"/>
  <c r="I51" i="1"/>
  <c r="H51" i="1"/>
  <c r="M51" i="1" s="1"/>
  <c r="R50" i="1"/>
  <c r="Q50" i="1"/>
  <c r="O50" i="1"/>
  <c r="J50" i="1"/>
  <c r="H50" i="1" s="1"/>
  <c r="I50" i="1"/>
  <c r="G50" i="1"/>
  <c r="S49" i="1"/>
  <c r="Q49" i="1"/>
  <c r="O49" i="1"/>
  <c r="L49" i="1"/>
  <c r="J49" i="1"/>
  <c r="I49" i="1"/>
  <c r="H49" i="1"/>
  <c r="M49" i="1" s="1"/>
  <c r="G49" i="1"/>
  <c r="Q48" i="1"/>
  <c r="S48" i="1" s="1"/>
  <c r="M48" i="1"/>
  <c r="L48" i="1"/>
  <c r="H48" i="1"/>
  <c r="Q47" i="1"/>
  <c r="S47" i="1" s="1"/>
  <c r="O47" i="1"/>
  <c r="M47" i="1"/>
  <c r="L47" i="1"/>
  <c r="H47" i="1"/>
  <c r="S46" i="1"/>
  <c r="R46" i="1"/>
  <c r="R54" i="1" s="1"/>
  <c r="O46" i="1"/>
  <c r="G46" i="1" s="1"/>
  <c r="L46" i="1"/>
  <c r="J46" i="1"/>
  <c r="H46" i="1"/>
  <c r="M46" i="1" s="1"/>
  <c r="Q45" i="1"/>
  <c r="O45" i="1"/>
  <c r="J45" i="1"/>
  <c r="I45" i="1"/>
  <c r="H45" i="1" s="1"/>
  <c r="G45" i="1"/>
  <c r="Q44" i="1"/>
  <c r="Q54" i="1" s="1"/>
  <c r="O44" i="1"/>
  <c r="O54" i="1" s="1"/>
  <c r="J44" i="1"/>
  <c r="J54" i="1" s="1"/>
  <c r="I44" i="1"/>
  <c r="I54" i="1" s="1"/>
  <c r="H44" i="1"/>
  <c r="S43" i="1"/>
  <c r="S42" i="1"/>
  <c r="R41" i="1"/>
  <c r="P41" i="1"/>
  <c r="K41" i="1"/>
  <c r="F41" i="1"/>
  <c r="E41" i="1"/>
  <c r="D41" i="1"/>
  <c r="Q40" i="1"/>
  <c r="S40" i="1" s="1"/>
  <c r="O40" i="1"/>
  <c r="Q39" i="1"/>
  <c r="O39" i="1"/>
  <c r="G39" i="1" s="1"/>
  <c r="I39" i="1"/>
  <c r="H39" i="1"/>
  <c r="S39" i="1" s="1"/>
  <c r="Q38" i="1"/>
  <c r="O38" i="1"/>
  <c r="G38" i="1" s="1"/>
  <c r="I38" i="1"/>
  <c r="H38" i="1"/>
  <c r="S38" i="1" s="1"/>
  <c r="S37" i="1"/>
  <c r="Q37" i="1"/>
  <c r="O37" i="1"/>
  <c r="M37" i="1"/>
  <c r="L37" i="1"/>
  <c r="H37" i="1"/>
  <c r="Q36" i="1"/>
  <c r="O36" i="1"/>
  <c r="G36" i="1" s="1"/>
  <c r="L36" i="1"/>
  <c r="I36" i="1"/>
  <c r="H36" i="1"/>
  <c r="M36" i="1" s="1"/>
  <c r="S35" i="1"/>
  <c r="Q35" i="1"/>
  <c r="O35" i="1"/>
  <c r="M35" i="1"/>
  <c r="L35" i="1"/>
  <c r="Q34" i="1"/>
  <c r="S34" i="1" s="1"/>
  <c r="O34" i="1"/>
  <c r="M34" i="1"/>
  <c r="L34" i="1"/>
  <c r="Q33" i="1"/>
  <c r="O33" i="1"/>
  <c r="G33" i="1" s="1"/>
  <c r="I33" i="1"/>
  <c r="H33" i="1"/>
  <c r="S33" i="1" s="1"/>
  <c r="Q32" i="1"/>
  <c r="O32" i="1"/>
  <c r="G32" i="1" s="1"/>
  <c r="I32" i="1"/>
  <c r="H32" i="1"/>
  <c r="S32" i="1" s="1"/>
  <c r="S31" i="1"/>
  <c r="Q31" i="1"/>
  <c r="O31" i="1"/>
  <c r="M31" i="1"/>
  <c r="L31" i="1"/>
  <c r="Q30" i="1"/>
  <c r="O30" i="1"/>
  <c r="I30" i="1"/>
  <c r="H30" i="1" s="1"/>
  <c r="G30" i="1"/>
  <c r="Q29" i="1"/>
  <c r="S29" i="1" s="1"/>
  <c r="O29" i="1"/>
  <c r="M29" i="1"/>
  <c r="L29" i="1"/>
  <c r="Q28" i="1"/>
  <c r="O28" i="1"/>
  <c r="J28" i="1"/>
  <c r="J41" i="1" s="1"/>
  <c r="I28" i="1"/>
  <c r="H28" i="1" s="1"/>
  <c r="G28" i="1"/>
  <c r="Q27" i="1"/>
  <c r="S27" i="1" s="1"/>
  <c r="O27" i="1"/>
  <c r="M27" i="1"/>
  <c r="L27" i="1"/>
  <c r="Q26" i="1"/>
  <c r="O26" i="1"/>
  <c r="G26" i="1" s="1"/>
  <c r="I26" i="1"/>
  <c r="H26" i="1"/>
  <c r="S26" i="1" s="1"/>
  <c r="Q25" i="1"/>
  <c r="O25" i="1"/>
  <c r="G25" i="1" s="1"/>
  <c r="I25" i="1"/>
  <c r="H25" i="1"/>
  <c r="S25" i="1" s="1"/>
  <c r="S24" i="1"/>
  <c r="Q24" i="1"/>
  <c r="O24" i="1"/>
  <c r="M24" i="1"/>
  <c r="L24" i="1"/>
  <c r="Q23" i="1"/>
  <c r="Q41" i="1" s="1"/>
  <c r="O23" i="1"/>
  <c r="O41" i="1" s="1"/>
  <c r="I23" i="1"/>
  <c r="I41" i="1" s="1"/>
  <c r="G23" i="1"/>
  <c r="S22" i="1"/>
  <c r="S21" i="1"/>
  <c r="R20" i="1"/>
  <c r="P20" i="1"/>
  <c r="M20" i="1"/>
  <c r="K20" i="1"/>
  <c r="G20" i="1"/>
  <c r="F20" i="1"/>
  <c r="E20" i="1"/>
  <c r="D20" i="1"/>
  <c r="L20" i="1" s="1"/>
  <c r="Q19" i="1"/>
  <c r="Q20" i="1" s="1"/>
  <c r="O19" i="1"/>
  <c r="O20" i="1" s="1"/>
  <c r="M19" i="1"/>
  <c r="L19" i="1"/>
  <c r="J19" i="1"/>
  <c r="J20" i="1" s="1"/>
  <c r="I19" i="1"/>
  <c r="I20" i="1" s="1"/>
  <c r="S18" i="1"/>
  <c r="M18" i="1"/>
  <c r="L18" i="1"/>
  <c r="H18" i="1"/>
  <c r="S17" i="1"/>
  <c r="R16" i="1"/>
  <c r="P16" i="1"/>
  <c r="P70" i="1" s="1"/>
  <c r="P78" i="1" s="1"/>
  <c r="K16" i="1"/>
  <c r="K70" i="1" s="1"/>
  <c r="K78" i="1" s="1"/>
  <c r="F16" i="1"/>
  <c r="F70" i="1" s="1"/>
  <c r="E16" i="1"/>
  <c r="E70" i="1" s="1"/>
  <c r="E78" i="1" s="1"/>
  <c r="D16" i="1"/>
  <c r="D70" i="1" s="1"/>
  <c r="Q15" i="1"/>
  <c r="O15" i="1"/>
  <c r="M15" i="1"/>
  <c r="L15" i="1"/>
  <c r="J15" i="1"/>
  <c r="I15" i="1"/>
  <c r="H15" i="1" s="1"/>
  <c r="S15" i="1" s="1"/>
  <c r="Q14" i="1"/>
  <c r="O14" i="1"/>
  <c r="J14" i="1"/>
  <c r="I14" i="1"/>
  <c r="H14" i="1" s="1"/>
  <c r="G14" i="1"/>
  <c r="Q13" i="1"/>
  <c r="S13" i="1" s="1"/>
  <c r="O13" i="1"/>
  <c r="J13" i="1"/>
  <c r="I13" i="1"/>
  <c r="H13" i="1"/>
  <c r="M13" i="1" s="1"/>
  <c r="G13" i="1"/>
  <c r="S12" i="1"/>
  <c r="Q12" i="1"/>
  <c r="O12" i="1"/>
  <c r="M12" i="1"/>
  <c r="L12" i="1"/>
  <c r="Q11" i="1"/>
  <c r="O11" i="1"/>
  <c r="G11" i="1" s="1"/>
  <c r="J11" i="1"/>
  <c r="H11" i="1" s="1"/>
  <c r="I11" i="1"/>
  <c r="Q10" i="1"/>
  <c r="Q16" i="1" s="1"/>
  <c r="O10" i="1"/>
  <c r="O16" i="1" s="1"/>
  <c r="O70" i="1" s="1"/>
  <c r="M10" i="1"/>
  <c r="L10" i="1"/>
  <c r="J10" i="1"/>
  <c r="J16" i="1" s="1"/>
  <c r="I10" i="1"/>
  <c r="I16" i="1" s="1"/>
  <c r="I70" i="1" s="1"/>
  <c r="I78" i="1" s="1"/>
  <c r="G10" i="1"/>
  <c r="M14" i="1" l="1"/>
  <c r="S14" i="1"/>
  <c r="L14" i="1"/>
  <c r="F78" i="1"/>
  <c r="M30" i="1"/>
  <c r="L30" i="1"/>
  <c r="M45" i="1"/>
  <c r="S45" i="1"/>
  <c r="L45" i="1"/>
  <c r="S74" i="1"/>
  <c r="S75" i="1"/>
  <c r="G16" i="1"/>
  <c r="M11" i="1"/>
  <c r="L11" i="1"/>
  <c r="G41" i="1"/>
  <c r="M50" i="1"/>
  <c r="L50" i="1"/>
  <c r="L75" i="1"/>
  <c r="M75" i="1"/>
  <c r="D78" i="1"/>
  <c r="S30" i="1"/>
  <c r="H54" i="1"/>
  <c r="M54" i="1" s="1"/>
  <c r="S54" i="1"/>
  <c r="G77" i="1"/>
  <c r="J70" i="1"/>
  <c r="J78" i="1" s="1"/>
  <c r="Q70" i="1"/>
  <c r="S11" i="1"/>
  <c r="M28" i="1"/>
  <c r="S28" i="1"/>
  <c r="L28" i="1"/>
  <c r="S50" i="1"/>
  <c r="L13" i="1"/>
  <c r="H23" i="1"/>
  <c r="M25" i="1"/>
  <c r="M26" i="1"/>
  <c r="M32" i="1"/>
  <c r="M33" i="1"/>
  <c r="M38" i="1"/>
  <c r="M39" i="1"/>
  <c r="G44" i="1"/>
  <c r="G54" i="1" s="1"/>
  <c r="L44" i="1"/>
  <c r="S44" i="1"/>
  <c r="L51" i="1"/>
  <c r="L52" i="1"/>
  <c r="L57" i="1"/>
  <c r="G58" i="1"/>
  <c r="G60" i="1" s="1"/>
  <c r="H59" i="1"/>
  <c r="S59" i="1" s="1"/>
  <c r="G62" i="1"/>
  <c r="G64" i="1" s="1"/>
  <c r="H64" i="1"/>
  <c r="S64" i="1" s="1"/>
  <c r="L66" i="1"/>
  <c r="L67" i="1"/>
  <c r="H68" i="1"/>
  <c r="M68" i="1" s="1"/>
  <c r="H72" i="1"/>
  <c r="M73" i="1"/>
  <c r="L76" i="1"/>
  <c r="Q77" i="1"/>
  <c r="S36" i="1"/>
  <c r="M44" i="1"/>
  <c r="R68" i="1"/>
  <c r="R77" i="1"/>
  <c r="H10" i="1"/>
  <c r="H19" i="1"/>
  <c r="S19" i="1" s="1"/>
  <c r="S23" i="1"/>
  <c r="O77" i="1"/>
  <c r="O78" i="1" s="1"/>
  <c r="L25" i="1"/>
  <c r="L26" i="1"/>
  <c r="L32" i="1"/>
  <c r="L33" i="1"/>
  <c r="L38" i="1"/>
  <c r="L39" i="1"/>
  <c r="S68" i="1" l="1"/>
  <c r="H60" i="1"/>
  <c r="G70" i="1"/>
  <c r="G78" i="1" s="1"/>
  <c r="H20" i="1"/>
  <c r="S20" i="1" s="1"/>
  <c r="H16" i="1"/>
  <c r="S10" i="1"/>
  <c r="L72" i="1"/>
  <c r="H77" i="1"/>
  <c r="M72" i="1"/>
  <c r="S72" i="1"/>
  <c r="L54" i="1"/>
  <c r="Q78" i="1"/>
  <c r="S77" i="1"/>
  <c r="H41" i="1"/>
  <c r="M23" i="1"/>
  <c r="L23" i="1"/>
  <c r="L68" i="1"/>
  <c r="R70" i="1"/>
  <c r="R78" i="1" s="1"/>
  <c r="S70" i="1" l="1"/>
  <c r="H70" i="1"/>
  <c r="M16" i="1"/>
  <c r="S16" i="1"/>
  <c r="L16" i="1"/>
  <c r="M77" i="1"/>
  <c r="L77" i="1"/>
  <c r="M60" i="1"/>
  <c r="S60" i="1"/>
  <c r="L60" i="1"/>
  <c r="M41" i="1"/>
  <c r="S41" i="1"/>
  <c r="L41" i="1"/>
  <c r="H78" i="1" l="1"/>
  <c r="M70" i="1"/>
  <c r="L70" i="1"/>
  <c r="H81" i="1" l="1"/>
  <c r="L78" i="1"/>
  <c r="M78" i="1"/>
  <c r="S78" i="1"/>
</calcChain>
</file>

<file path=xl/sharedStrings.xml><?xml version="1.0" encoding="utf-8"?>
<sst xmlns="http://schemas.openxmlformats.org/spreadsheetml/2006/main" count="168" uniqueCount="104">
  <si>
    <t>1. sz. melléklet</t>
  </si>
  <si>
    <t xml:space="preserve">Szentes Város Önkormányzata 2020. évi bevételei </t>
  </si>
  <si>
    <t>ezer Ft-ban</t>
  </si>
  <si>
    <t>Megnevezés</t>
  </si>
  <si>
    <t>2018. évi</t>
  </si>
  <si>
    <t>2019. évi</t>
  </si>
  <si>
    <t>2020. évi terv</t>
  </si>
  <si>
    <t>ebből</t>
  </si>
  <si>
    <t>Változás %-a</t>
  </si>
  <si>
    <t>kötelező</t>
  </si>
  <si>
    <t xml:space="preserve">önként vállalt </t>
  </si>
  <si>
    <t>állami</t>
  </si>
  <si>
    <t>2019.műk.</t>
  </si>
  <si>
    <t>2019.fejl</t>
  </si>
  <si>
    <t>2020.műk.</t>
  </si>
  <si>
    <t>2020.fejl</t>
  </si>
  <si>
    <t>eredeti</t>
  </si>
  <si>
    <t>teljesítés</t>
  </si>
  <si>
    <t>várható</t>
  </si>
  <si>
    <t>feladatok</t>
  </si>
  <si>
    <t>(6./2.)</t>
  </si>
  <si>
    <t>(6./4.)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</si>
  <si>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</si>
  <si>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</si>
  <si>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</si>
  <si>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</si>
  <si>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</si>
  <si>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</si>
  <si>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</si>
  <si>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</si>
  <si>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</si>
  <si>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</si>
  <si>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</si>
  <si>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I. Működési célú támogatások államháztartáson belülről</t>
  </si>
  <si>
    <t>B</t>
  </si>
  <si>
    <t>Önkormányzatok működési támogatásai</t>
  </si>
  <si>
    <t>Központosított előirányzatok</t>
  </si>
  <si>
    <t>Feladatalapú kötött felhasználású állami támogatások</t>
  </si>
  <si>
    <t>Működési célú támogatások bevételei államháztartáson belülről</t>
  </si>
  <si>
    <t xml:space="preserve">- ebből  NEAK-tól </t>
  </si>
  <si>
    <t>egyéb műk. célú támogatások bev.</t>
  </si>
  <si>
    <t>Elvonások és befizetések bevételei</t>
  </si>
  <si>
    <t>Működési c. támogatások összesen</t>
  </si>
  <si>
    <t>II. Felhalmozási célú támogatások államháztartáson belülről</t>
  </si>
  <si>
    <t>- EU Önerő Alapból</t>
  </si>
  <si>
    <t>- egyéb támogatás</t>
  </si>
  <si>
    <t>II. Felhalmozási célú tám. ÁHT-n belülről összesen</t>
  </si>
  <si>
    <t>III. Közhatalmi bevételek</t>
  </si>
  <si>
    <t>Jövedelemadók</t>
  </si>
  <si>
    <t>Termőföld bérbeadásából származó jövedelemadó</t>
  </si>
  <si>
    <t>Vagyoni típusú adók</t>
  </si>
  <si>
    <t>Építményadó</t>
  </si>
  <si>
    <t>Magánszemélyek kommunális adója</t>
  </si>
  <si>
    <t>Értékesítési és forgalmi adók</t>
  </si>
  <si>
    <t>Iparűzési adó</t>
  </si>
  <si>
    <t>Gépjárműadók</t>
  </si>
  <si>
    <t>Belf.gépjárművek adójának önkormányzatot megillető része</t>
  </si>
  <si>
    <t>Egyéb áruhasználati és szolgáltatási adók</t>
  </si>
  <si>
    <t xml:space="preserve">Idegenforgalmi </t>
  </si>
  <si>
    <t>Talajterhelési díj</t>
  </si>
  <si>
    <t>Egyéb átengedett adók</t>
  </si>
  <si>
    <t>Egyéb közhatalmi bevételek</t>
  </si>
  <si>
    <t>Igazagtási szolgáltatási díjak</t>
  </si>
  <si>
    <t>Környezet-, természet-,műemlékvédelmi,építésügyi bírság</t>
  </si>
  <si>
    <t>Helyi adókhoz kapcsolódó pótlékok, bírságok</t>
  </si>
  <si>
    <t>Egyéb bírság (szabálysértési pénz- és helyszíni bírság,</t>
  </si>
  <si>
    <t>közlekedési szabálysértés utáni közigazgatási bírság)</t>
  </si>
  <si>
    <t>Közhatalmi bevételek összesen</t>
  </si>
  <si>
    <t>IV. Működési bevételek</t>
  </si>
  <si>
    <t>Tulajdonosi bevételek</t>
  </si>
  <si>
    <t>Lakbér bevételek (SZVSZ Kft)</t>
  </si>
  <si>
    <t>Nem lakás c. szolgáló helyiségek bérleti díja (SZVSZ Kft)</t>
  </si>
  <si>
    <t>Egyéb bérleti díj</t>
  </si>
  <si>
    <t>Osztalék, hozam bevétel</t>
  </si>
  <si>
    <t>Üzemeltetésből, koncesszióból származó bevétel</t>
  </si>
  <si>
    <t>Ellátási díjak</t>
  </si>
  <si>
    <t>Kiszámlázott ÁFA</t>
  </si>
  <si>
    <t>ÁFA visszatérülés</t>
  </si>
  <si>
    <t>Kamatbevételek</t>
  </si>
  <si>
    <t>Egyéb működési bevétel</t>
  </si>
  <si>
    <t>Működési bevételek összesen</t>
  </si>
  <si>
    <t>V. 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</si>
  <si>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</si>
  <si>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</si>
  <si>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</si>
  <si>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</si>
  <si>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Felhalmozási bevételek összesen</t>
  </si>
  <si>
    <t>VI. Működési célú átvett pénzeszközök</t>
  </si>
  <si>
    <t>Támogatási kölcsönök visszatérülése</t>
  </si>
  <si>
    <t>Egyéb működési célra átvett pénzeszk</t>
  </si>
  <si>
    <t>Működési célú átvett pénzeszközök összesen</t>
  </si>
  <si>
    <t>VII. Felhalmozási célú átvett pénzeszközök</t>
  </si>
  <si>
    <t>Egyéb felhalmozási célra átvett pénzeszk</t>
  </si>
  <si>
    <t>Felhalmozási célú átvett pénzeszközök összesen</t>
  </si>
  <si>
    <t>VIII. Egyéb felhalmozási bevételek</t>
  </si>
  <si>
    <t>Költségvetési bevételek összesen</t>
  </si>
  <si>
    <t>IX. Finanszírozási bevételek</t>
  </si>
  <si>
    <t>Működési célú maradvány igénybevétele</t>
  </si>
  <si>
    <t>Felhalmozási célú maradvány igénybevétele</t>
  </si>
  <si>
    <t>Hitel, kölcsönfelvétel</t>
  </si>
  <si>
    <t>Államháztartáson belüli megelőlegezések</t>
  </si>
  <si>
    <t>Kölcsönök megtérülése</t>
  </si>
  <si>
    <t>Finanszírozási bevételek összesen</t>
  </si>
  <si>
    <t xml:space="preserve">Bevételek mindösszesen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</si>
</sst>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Times New Roman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sz val="11"/>
      <name val="Times New Roman"/>
      <family val="1"/>
    </font>
    <font>
      <sz val="12"/>
      <name val="Times New Roman"/>
      <family val="1"/>
    </font>
    <font>
      <sz val="12"/>
      <name val="Times New Roman"/>
      <charset val="238"/>
    </font>
    <font>
      <sz val="8"/>
      <name val="Times New Roman"/>
      <family val="1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 CE"/>
      <charset val="238"/>
    </font>
    <font>
      <b/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2" fillId="0" borderId="0" xfId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center" vertical="center" wrapText="1"/>
    </xf>
    <xf numFmtId="2" fontId="3" fillId="0" borderId="0" xfId="2" applyNumberFormat="1" applyFont="1" applyAlignment="1">
      <alignment horizontal="right"/>
    </xf>
    <xf numFmtId="0" fontId="3" fillId="0" borderId="1" xfId="3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2" fontId="4" fillId="0" borderId="3" xfId="4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2" fontId="4" fillId="0" borderId="1" xfId="4" applyNumberFormat="1" applyFont="1" applyBorder="1" applyAlignment="1">
      <alignment horizontal="center" vertical="center" wrapText="1"/>
    </xf>
    <xf numFmtId="2" fontId="4" fillId="0" borderId="2" xfId="4" applyNumberFormat="1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2" fontId="4" fillId="0" borderId="10" xfId="4" applyNumberFormat="1" applyFont="1" applyBorder="1" applyAlignment="1">
      <alignment horizontal="center" vertical="center" wrapText="1"/>
    </xf>
    <xf numFmtId="2" fontId="4" fillId="0" borderId="11" xfId="4" applyNumberFormat="1" applyFont="1" applyBorder="1" applyAlignment="1">
      <alignment horizontal="center" vertical="center" wrapText="1"/>
    </xf>
    <xf numFmtId="2" fontId="4" fillId="0" borderId="8" xfId="4" applyNumberFormat="1" applyFont="1" applyBorder="1" applyAlignment="1">
      <alignment horizontal="center" vertical="center" wrapText="1"/>
    </xf>
    <xf numFmtId="2" fontId="4" fillId="0" borderId="9" xfId="4" applyNumberFormat="1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2" fontId="4" fillId="0" borderId="12" xfId="4" applyNumberFormat="1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2" fontId="4" fillId="0" borderId="0" xfId="4" applyNumberFormat="1" applyFont="1" applyAlignment="1">
      <alignment horizontal="center" vertical="center" wrapText="1"/>
    </xf>
    <xf numFmtId="2" fontId="4" fillId="0" borderId="12" xfId="4" applyNumberFormat="1" applyFont="1" applyBorder="1" applyAlignment="1">
      <alignment horizontal="center" vertical="center" wrapText="1"/>
    </xf>
    <xf numFmtId="2" fontId="4" fillId="0" borderId="13" xfId="4" applyNumberFormat="1" applyFont="1" applyBorder="1" applyAlignment="1">
      <alignment horizontal="center" vertical="center" wrapText="1"/>
    </xf>
    <xf numFmtId="2" fontId="4" fillId="0" borderId="13" xfId="4" applyNumberFormat="1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2" fontId="6" fillId="0" borderId="5" xfId="4" applyNumberFormat="1" applyFont="1" applyBorder="1" applyAlignment="1">
      <alignment horizontal="center" vertical="center" wrapText="1"/>
    </xf>
    <xf numFmtId="2" fontId="6" fillId="0" borderId="11" xfId="4" applyNumberFormat="1" applyFont="1" applyBorder="1" applyAlignment="1">
      <alignment horizontal="center" vertical="center" wrapText="1"/>
    </xf>
    <xf numFmtId="0" fontId="7" fillId="0" borderId="1" xfId="1" applyFont="1" applyBorder="1"/>
    <xf numFmtId="3" fontId="1" fillId="0" borderId="0" xfId="1" applyNumberFormat="1"/>
    <xf numFmtId="3" fontId="1" fillId="0" borderId="14" xfId="1" applyNumberFormat="1" applyBorder="1"/>
    <xf numFmtId="0" fontId="8" fillId="0" borderId="7" xfId="1" applyFont="1" applyBorder="1"/>
    <xf numFmtId="0" fontId="2" fillId="0" borderId="7" xfId="1" applyFont="1" applyBorder="1" applyAlignment="1">
      <alignment horizontal="left" indent="1"/>
    </xf>
    <xf numFmtId="2" fontId="2" fillId="0" borderId="0" xfId="4" applyNumberFormat="1" applyFont="1"/>
    <xf numFmtId="2" fontId="2" fillId="0" borderId="14" xfId="4" applyNumberFormat="1" applyFont="1" applyBorder="1"/>
    <xf numFmtId="3" fontId="2" fillId="0" borderId="0" xfId="3" applyNumberFormat="1" applyFont="1"/>
    <xf numFmtId="0" fontId="8" fillId="0" borderId="7" xfId="1" applyFont="1" applyBorder="1" applyAlignment="1">
      <alignment horizontal="left"/>
    </xf>
    <xf numFmtId="3" fontId="4" fillId="0" borderId="0" xfId="4" applyNumberFormat="1" applyFont="1"/>
    <xf numFmtId="0" fontId="2" fillId="0" borderId="7" xfId="1" quotePrefix="1" applyFont="1" applyBorder="1" applyAlignment="1">
      <alignment horizontal="left" indent="1"/>
    </xf>
    <xf numFmtId="0" fontId="2" fillId="0" borderId="7" xfId="1" applyFont="1" applyBorder="1" applyAlignment="1">
      <alignment horizontal="left" indent="5"/>
    </xf>
    <xf numFmtId="0" fontId="7" fillId="0" borderId="4" xfId="1" applyFont="1" applyBorder="1"/>
    <xf numFmtId="3" fontId="7" fillId="0" borderId="5" xfId="4" applyNumberFormat="1" applyFont="1" applyBorder="1"/>
    <xf numFmtId="2" fontId="7" fillId="0" borderId="5" xfId="4" applyNumberFormat="1" applyFont="1" applyBorder="1"/>
    <xf numFmtId="2" fontId="7" fillId="0" borderId="6" xfId="4" applyNumberFormat="1" applyFont="1" applyBorder="1"/>
    <xf numFmtId="0" fontId="7" fillId="0" borderId="7" xfId="1" applyFont="1" applyBorder="1"/>
    <xf numFmtId="2" fontId="1" fillId="0" borderId="0" xfId="1" applyNumberFormat="1"/>
    <xf numFmtId="2" fontId="1" fillId="0" borderId="14" xfId="1" applyNumberFormat="1" applyBorder="1"/>
    <xf numFmtId="0" fontId="2" fillId="0" borderId="7" xfId="1" quotePrefix="1" applyFont="1" applyBorder="1"/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4" fillId="0" borderId="7" xfId="1" applyFont="1" applyBorder="1" applyAlignment="1">
      <alignment horizontal="left" indent="1"/>
    </xf>
    <xf numFmtId="0" fontId="4" fillId="0" borderId="7" xfId="1" applyFont="1" applyBorder="1" applyAlignment="1">
      <alignment horizontal="left" indent="2"/>
    </xf>
    <xf numFmtId="0" fontId="7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 indent="1"/>
    </xf>
    <xf numFmtId="3" fontId="7" fillId="0" borderId="5" xfId="1" applyNumberFormat="1" applyFont="1" applyBorder="1"/>
    <xf numFmtId="0" fontId="9" fillId="0" borderId="0" xfId="1" applyFont="1"/>
    <xf numFmtId="3" fontId="9" fillId="0" borderId="0" xfId="1" applyNumberFormat="1" applyFont="1"/>
    <xf numFmtId="0" fontId="10" fillId="0" borderId="4" xfId="0" applyFont="1" applyBorder="1" applyAlignment="1">
      <alignment horizontal="left"/>
    </xf>
    <xf numFmtId="3" fontId="10" fillId="0" borderId="5" xfId="4" applyNumberFormat="1" applyFont="1" applyBorder="1"/>
    <xf numFmtId="2" fontId="10" fillId="0" borderId="5" xfId="4" applyNumberFormat="1" applyFont="1" applyBorder="1"/>
    <xf numFmtId="2" fontId="10" fillId="0" borderId="6" xfId="4" applyNumberFormat="1" applyFont="1" applyBorder="1"/>
    <xf numFmtId="0" fontId="7" fillId="2" borderId="4" xfId="1" applyFont="1" applyFill="1" applyBorder="1"/>
    <xf numFmtId="3" fontId="7" fillId="2" borderId="5" xfId="1" applyNumberFormat="1" applyFont="1" applyFill="1" applyBorder="1" applyAlignment="1">
      <alignment horizontal="right"/>
    </xf>
    <xf numFmtId="2" fontId="7" fillId="2" borderId="5" xfId="4" applyNumberFormat="1" applyFont="1" applyFill="1" applyBorder="1"/>
    <xf numFmtId="2" fontId="7" fillId="2" borderId="6" xfId="4" applyNumberFormat="1" applyFont="1" applyFill="1" applyBorder="1"/>
    <xf numFmtId="0" fontId="2" fillId="0" borderId="15" xfId="1" applyFont="1" applyBorder="1"/>
    <xf numFmtId="0" fontId="1" fillId="0" borderId="15" xfId="1" applyBorder="1"/>
    <xf numFmtId="3" fontId="1" fillId="0" borderId="15" xfId="1" applyNumberFormat="1" applyBorder="1"/>
  </cellXfs>
  <cellStyles count="5">
    <cellStyle name="Normál" xfId="0" builtinId="0"/>
    <cellStyle name="Normál_01K1" xfId="4" xr:uid="{FEF41405-EED3-4C07-A25B-394B0EC8CC61}"/>
    <cellStyle name="Normál_01k1b" xfId="1" xr:uid="{9B42E0F7-E71E-4D7C-8627-43F4844CAB51}"/>
    <cellStyle name="Normál_01k2" xfId="2" xr:uid="{E494A59E-F9EB-4259-BA0B-2E9C104EF84B}"/>
    <cellStyle name="Normál_2002KM" xfId="3" xr:uid="{6797DE53-6673-4F68-8969-55A87C4DC2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kasa/Desktop/2020kmerede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darr.KADARRPC/Local%20Settings/Temporary%20Internet%20Files/Content.IE5/WJBJMWTX/M&#369;szaki%20Igazgat&#243;s&#225;g%20adatlapja%202010.%20&#233;vre%20pr&#243;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számok"/>
      <sheetName val="1a.mell."/>
      <sheetName val="1.mell. "/>
      <sheetName val="1b.mell."/>
      <sheetName val="1c.mell."/>
      <sheetName val="1d.mell."/>
      <sheetName val="2.mell."/>
      <sheetName val="2a.mell."/>
      <sheetName val="2b.mell."/>
      <sheetName val="2c.mell."/>
      <sheetName val="3.mell."/>
      <sheetName val="3a.mell."/>
      <sheetName val="4.mell."/>
      <sheetName val="5.mell."/>
      <sheetName val="5a.mell."/>
      <sheetName val="6.mell. "/>
      <sheetName val="7.mell."/>
      <sheetName val="8.mell."/>
      <sheetName val="8.a.mell."/>
      <sheetName val="8b.mell."/>
      <sheetName val="9.mell."/>
      <sheetName val="I."/>
      <sheetName val="II"/>
      <sheetName val="III"/>
      <sheetName val="V"/>
      <sheetName val="IV"/>
      <sheetName val="VI"/>
      <sheetName val="VIIa"/>
      <sheetName val="VIIb"/>
      <sheetName val="demográfia"/>
      <sheetName val="graf"/>
      <sheetName val="2019.12.31"/>
    </sheetNames>
    <sheetDataSet>
      <sheetData sheetId="0"/>
      <sheetData sheetId="1"/>
      <sheetData sheetId="2"/>
      <sheetData sheetId="3">
        <row r="10">
          <cell r="G10">
            <v>27034</v>
          </cell>
          <cell r="H10">
            <v>0</v>
          </cell>
        </row>
        <row r="11">
          <cell r="G11">
            <v>1816123</v>
          </cell>
          <cell r="H11">
            <v>1625613</v>
          </cell>
          <cell r="I11">
            <v>1625613</v>
          </cell>
        </row>
        <row r="12">
          <cell r="H12">
            <v>0</v>
          </cell>
        </row>
        <row r="13">
          <cell r="G13">
            <v>97392</v>
          </cell>
          <cell r="H13">
            <v>109080</v>
          </cell>
          <cell r="I13">
            <v>109080</v>
          </cell>
        </row>
        <row r="14">
          <cell r="G14">
            <v>262373</v>
          </cell>
          <cell r="H14">
            <v>230264</v>
          </cell>
          <cell r="I14">
            <v>222815</v>
          </cell>
          <cell r="J14">
            <v>7449</v>
          </cell>
        </row>
        <row r="15">
          <cell r="H15">
            <v>0</v>
          </cell>
        </row>
        <row r="17">
          <cell r="H17">
            <v>0</v>
          </cell>
        </row>
        <row r="20">
          <cell r="G20">
            <v>880</v>
          </cell>
          <cell r="H20">
            <v>0</v>
          </cell>
        </row>
        <row r="22">
          <cell r="G22">
            <v>159665</v>
          </cell>
          <cell r="H22">
            <v>182000</v>
          </cell>
          <cell r="I22">
            <v>182000</v>
          </cell>
        </row>
        <row r="23">
          <cell r="G23">
            <v>57296</v>
          </cell>
          <cell r="H23">
            <v>73000</v>
          </cell>
          <cell r="I23">
            <v>73000</v>
          </cell>
        </row>
        <row r="25">
          <cell r="G25">
            <v>1667342</v>
          </cell>
          <cell r="H25">
            <v>1784000</v>
          </cell>
          <cell r="I25">
            <v>1050628</v>
          </cell>
          <cell r="J25">
            <v>733372</v>
          </cell>
        </row>
        <row r="27">
          <cell r="G27">
            <v>85017</v>
          </cell>
          <cell r="H27">
            <v>84000</v>
          </cell>
          <cell r="I27">
            <v>84000</v>
          </cell>
        </row>
        <row r="29">
          <cell r="G29">
            <v>8082</v>
          </cell>
          <cell r="H29">
            <v>8000</v>
          </cell>
          <cell r="I29">
            <v>8000</v>
          </cell>
        </row>
        <row r="30">
          <cell r="G30">
            <v>6424</v>
          </cell>
          <cell r="H30">
            <v>6000</v>
          </cell>
          <cell r="I30">
            <v>6000</v>
          </cell>
        </row>
        <row r="33">
          <cell r="G33">
            <v>52</v>
          </cell>
          <cell r="H33">
            <v>1120</v>
          </cell>
          <cell r="I33">
            <v>1120</v>
          </cell>
        </row>
        <row r="34">
          <cell r="H34">
            <v>0</v>
          </cell>
        </row>
        <row r="35">
          <cell r="G35">
            <v>9283</v>
          </cell>
          <cell r="H35">
            <v>8000</v>
          </cell>
          <cell r="I35">
            <v>8000</v>
          </cell>
        </row>
        <row r="36">
          <cell r="H36">
            <v>0</v>
          </cell>
        </row>
        <row r="41">
          <cell r="G41">
            <v>58400</v>
          </cell>
          <cell r="H41">
            <v>58400</v>
          </cell>
          <cell r="I41">
            <v>58400</v>
          </cell>
        </row>
        <row r="42">
          <cell r="G42">
            <v>85500</v>
          </cell>
          <cell r="H42">
            <v>87500</v>
          </cell>
          <cell r="I42">
            <v>87500</v>
          </cell>
        </row>
        <row r="43">
          <cell r="H43">
            <v>0</v>
          </cell>
        </row>
        <row r="44">
          <cell r="H44">
            <v>0</v>
          </cell>
        </row>
        <row r="45">
          <cell r="G45">
            <v>250290</v>
          </cell>
          <cell r="H45">
            <v>259696</v>
          </cell>
          <cell r="I45">
            <v>111546</v>
          </cell>
          <cell r="J45">
            <v>148150</v>
          </cell>
        </row>
        <row r="46">
          <cell r="G46">
            <v>87196</v>
          </cell>
          <cell r="H46">
            <v>139269</v>
          </cell>
          <cell r="I46">
            <v>127744</v>
          </cell>
          <cell r="J46">
            <v>11525</v>
          </cell>
        </row>
        <row r="47">
          <cell r="G47">
            <v>57768</v>
          </cell>
          <cell r="H47">
            <v>61353</v>
          </cell>
          <cell r="I47">
            <v>53709</v>
          </cell>
          <cell r="J47">
            <v>7644</v>
          </cell>
        </row>
        <row r="48">
          <cell r="H48">
            <v>1</v>
          </cell>
          <cell r="I48">
            <v>1</v>
          </cell>
        </row>
        <row r="49">
          <cell r="G49">
            <v>131770</v>
          </cell>
          <cell r="H49">
            <v>332960</v>
          </cell>
          <cell r="I49">
            <v>286969</v>
          </cell>
          <cell r="J49">
            <v>45991</v>
          </cell>
        </row>
        <row r="54">
          <cell r="G54">
            <v>4190</v>
          </cell>
        </row>
        <row r="67">
          <cell r="G67">
            <v>619050</v>
          </cell>
          <cell r="H67">
            <v>134563</v>
          </cell>
          <cell r="I67">
            <v>134563</v>
          </cell>
        </row>
        <row r="69">
          <cell r="G69">
            <v>54055</v>
          </cell>
          <cell r="H69">
            <v>65025</v>
          </cell>
          <cell r="I69">
            <v>65025</v>
          </cell>
        </row>
        <row r="72">
          <cell r="H72">
            <v>5249844</v>
          </cell>
        </row>
      </sheetData>
      <sheetData sheetId="4">
        <row r="10">
          <cell r="B10">
            <v>999</v>
          </cell>
        </row>
        <row r="11">
          <cell r="B11">
            <v>6840</v>
          </cell>
        </row>
        <row r="12">
          <cell r="B12">
            <v>24791</v>
          </cell>
        </row>
        <row r="13">
          <cell r="B13">
            <v>249</v>
          </cell>
        </row>
        <row r="14">
          <cell r="B14">
            <v>735</v>
          </cell>
        </row>
        <row r="15">
          <cell r="B15">
            <v>127</v>
          </cell>
        </row>
        <row r="16">
          <cell r="B16">
            <v>3600</v>
          </cell>
        </row>
        <row r="17">
          <cell r="B17">
            <v>5000</v>
          </cell>
        </row>
        <row r="18">
          <cell r="B18">
            <v>553</v>
          </cell>
        </row>
        <row r="20">
          <cell r="B20">
            <v>6885</v>
          </cell>
        </row>
        <row r="21">
          <cell r="B21">
            <v>270</v>
          </cell>
        </row>
        <row r="22">
          <cell r="B22">
            <v>1847</v>
          </cell>
        </row>
        <row r="23">
          <cell r="B23">
            <v>6694</v>
          </cell>
        </row>
        <row r="24">
          <cell r="B24">
            <v>67</v>
          </cell>
        </row>
        <row r="25">
          <cell r="B25">
            <v>198</v>
          </cell>
        </row>
        <row r="26">
          <cell r="B26">
            <v>34</v>
          </cell>
        </row>
        <row r="27">
          <cell r="B27">
            <v>972</v>
          </cell>
        </row>
        <row r="28">
          <cell r="B28">
            <v>1350</v>
          </cell>
        </row>
        <row r="29">
          <cell r="B29">
            <v>149</v>
          </cell>
        </row>
        <row r="36">
          <cell r="B36">
            <v>499914</v>
          </cell>
        </row>
        <row r="39">
          <cell r="B39">
            <v>2876</v>
          </cell>
        </row>
        <row r="40">
          <cell r="B40">
            <v>5264</v>
          </cell>
        </row>
        <row r="42">
          <cell r="B42">
            <v>8259</v>
          </cell>
        </row>
        <row r="43">
          <cell r="B43">
            <v>3000</v>
          </cell>
        </row>
        <row r="44">
          <cell r="B44">
            <v>36389</v>
          </cell>
        </row>
        <row r="45">
          <cell r="B45">
            <v>21432</v>
          </cell>
        </row>
        <row r="46">
          <cell r="B46">
            <v>97500</v>
          </cell>
        </row>
        <row r="50">
          <cell r="B50">
            <v>459469</v>
          </cell>
        </row>
        <row r="51">
          <cell r="B51">
            <v>1254627</v>
          </cell>
        </row>
        <row r="53">
          <cell r="B53">
            <v>2450090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 refreshError="1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 refreshError="1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C1917-5C98-453D-9343-447A9BEF005E}">
  <dimension ref="A1:S81"/>
  <sheetViews>
    <sheetView tabSelected="1" zoomScale="75" zoomScaleNormal="75" workbookViewId="0">
      <pane xSplit="3" ySplit="6" topLeftCell="D40" activePane="bottomRight" state="frozen"/>
      <selection activeCell="L71" sqref="L71"/>
      <selection pane="topRight" activeCell="L71" sqref="L71"/>
      <selection pane="bottomLeft" activeCell="L71" sqref="L71"/>
      <selection pane="bottomRight" activeCell="H72" sqref="H72:H75"/>
    </sheetView>
  </sheetViews>
  <sheetFormatPr defaultRowHeight="15.75" x14ac:dyDescent="0.25"/>
  <cols>
    <col min="1" max="1" width="2.5" style="1" bestFit="1" customWidth="1"/>
    <col min="2" max="2" width="5.125" style="1" bestFit="1" customWidth="1"/>
    <col min="3" max="3" width="50" style="2" customWidth="1"/>
    <col min="4" max="4" width="10.5" style="1" customWidth="1"/>
    <col min="5" max="5" width="10.625" style="1" customWidth="1"/>
    <col min="6" max="7" width="9.75" style="1" bestFit="1" customWidth="1"/>
    <col min="8" max="8" width="10.125" style="1" customWidth="1"/>
    <col min="9" max="9" width="9.125" style="1" bestFit="1" customWidth="1"/>
    <col min="10" max="10" width="9.25" style="1" bestFit="1" customWidth="1"/>
    <col min="11" max="12" width="9.125" style="1" bestFit="1" customWidth="1"/>
    <col min="13" max="13" width="10.625" style="1" customWidth="1"/>
    <col min="14" max="14" width="9" style="1"/>
    <col min="15" max="15" width="9.75" style="1" bestFit="1" customWidth="1"/>
    <col min="16" max="16" width="9.125" style="1" bestFit="1" customWidth="1"/>
    <col min="17" max="17" width="9.75" style="1" bestFit="1" customWidth="1"/>
    <col min="18" max="18" width="9.125" style="1" bestFit="1" customWidth="1"/>
    <col min="19" max="256" width="9" style="1"/>
    <col min="257" max="257" width="2.5" style="1" bestFit="1" customWidth="1"/>
    <col min="258" max="258" width="5.125" style="1" bestFit="1" customWidth="1"/>
    <col min="259" max="259" width="50" style="1" customWidth="1"/>
    <col min="260" max="260" width="10.5" style="1" customWidth="1"/>
    <col min="261" max="261" width="10.625" style="1" customWidth="1"/>
    <col min="262" max="263" width="9.75" style="1" bestFit="1" customWidth="1"/>
    <col min="264" max="264" width="10.125" style="1" customWidth="1"/>
    <col min="265" max="265" width="9.125" style="1" bestFit="1" customWidth="1"/>
    <col min="266" max="266" width="9.25" style="1" bestFit="1" customWidth="1"/>
    <col min="267" max="268" width="9.125" style="1" bestFit="1" customWidth="1"/>
    <col min="269" max="269" width="10.625" style="1" customWidth="1"/>
    <col min="270" max="270" width="9" style="1"/>
    <col min="271" max="271" width="9.75" style="1" bestFit="1" customWidth="1"/>
    <col min="272" max="272" width="9.125" style="1" bestFit="1" customWidth="1"/>
    <col min="273" max="273" width="9.75" style="1" bestFit="1" customWidth="1"/>
    <col min="274" max="274" width="9.125" style="1" bestFit="1" customWidth="1"/>
    <col min="275" max="512" width="9" style="1"/>
    <col min="513" max="513" width="2.5" style="1" bestFit="1" customWidth="1"/>
    <col min="514" max="514" width="5.125" style="1" bestFit="1" customWidth="1"/>
    <col min="515" max="515" width="50" style="1" customWidth="1"/>
    <col min="516" max="516" width="10.5" style="1" customWidth="1"/>
    <col min="517" max="517" width="10.625" style="1" customWidth="1"/>
    <col min="518" max="519" width="9.75" style="1" bestFit="1" customWidth="1"/>
    <col min="520" max="520" width="10.125" style="1" customWidth="1"/>
    <col min="521" max="521" width="9.125" style="1" bestFit="1" customWidth="1"/>
    <col min="522" max="522" width="9.25" style="1" bestFit="1" customWidth="1"/>
    <col min="523" max="524" width="9.125" style="1" bestFit="1" customWidth="1"/>
    <col min="525" max="525" width="10.625" style="1" customWidth="1"/>
    <col min="526" max="526" width="9" style="1"/>
    <col min="527" max="527" width="9.75" style="1" bestFit="1" customWidth="1"/>
    <col min="528" max="528" width="9.125" style="1" bestFit="1" customWidth="1"/>
    <col min="529" max="529" width="9.75" style="1" bestFit="1" customWidth="1"/>
    <col min="530" max="530" width="9.125" style="1" bestFit="1" customWidth="1"/>
    <col min="531" max="768" width="9" style="1"/>
    <col min="769" max="769" width="2.5" style="1" bestFit="1" customWidth="1"/>
    <col min="770" max="770" width="5.125" style="1" bestFit="1" customWidth="1"/>
    <col min="771" max="771" width="50" style="1" customWidth="1"/>
    <col min="772" max="772" width="10.5" style="1" customWidth="1"/>
    <col min="773" max="773" width="10.625" style="1" customWidth="1"/>
    <col min="774" max="775" width="9.75" style="1" bestFit="1" customWidth="1"/>
    <col min="776" max="776" width="10.125" style="1" customWidth="1"/>
    <col min="777" max="777" width="9.125" style="1" bestFit="1" customWidth="1"/>
    <col min="778" max="778" width="9.25" style="1" bestFit="1" customWidth="1"/>
    <col min="779" max="780" width="9.125" style="1" bestFit="1" customWidth="1"/>
    <col min="781" max="781" width="10.625" style="1" customWidth="1"/>
    <col min="782" max="782" width="9" style="1"/>
    <col min="783" max="783" width="9.75" style="1" bestFit="1" customWidth="1"/>
    <col min="784" max="784" width="9.125" style="1" bestFit="1" customWidth="1"/>
    <col min="785" max="785" width="9.75" style="1" bestFit="1" customWidth="1"/>
    <col min="786" max="786" width="9.125" style="1" bestFit="1" customWidth="1"/>
    <col min="787" max="1024" width="9" style="1"/>
    <col min="1025" max="1025" width="2.5" style="1" bestFit="1" customWidth="1"/>
    <col min="1026" max="1026" width="5.125" style="1" bestFit="1" customWidth="1"/>
    <col min="1027" max="1027" width="50" style="1" customWidth="1"/>
    <col min="1028" max="1028" width="10.5" style="1" customWidth="1"/>
    <col min="1029" max="1029" width="10.625" style="1" customWidth="1"/>
    <col min="1030" max="1031" width="9.75" style="1" bestFit="1" customWidth="1"/>
    <col min="1032" max="1032" width="10.125" style="1" customWidth="1"/>
    <col min="1033" max="1033" width="9.125" style="1" bestFit="1" customWidth="1"/>
    <col min="1034" max="1034" width="9.25" style="1" bestFit="1" customWidth="1"/>
    <col min="1035" max="1036" width="9.125" style="1" bestFit="1" customWidth="1"/>
    <col min="1037" max="1037" width="10.625" style="1" customWidth="1"/>
    <col min="1038" max="1038" width="9" style="1"/>
    <col min="1039" max="1039" width="9.75" style="1" bestFit="1" customWidth="1"/>
    <col min="1040" max="1040" width="9.125" style="1" bestFit="1" customWidth="1"/>
    <col min="1041" max="1041" width="9.75" style="1" bestFit="1" customWidth="1"/>
    <col min="1042" max="1042" width="9.125" style="1" bestFit="1" customWidth="1"/>
    <col min="1043" max="1280" width="9" style="1"/>
    <col min="1281" max="1281" width="2.5" style="1" bestFit="1" customWidth="1"/>
    <col min="1282" max="1282" width="5.125" style="1" bestFit="1" customWidth="1"/>
    <col min="1283" max="1283" width="50" style="1" customWidth="1"/>
    <col min="1284" max="1284" width="10.5" style="1" customWidth="1"/>
    <col min="1285" max="1285" width="10.625" style="1" customWidth="1"/>
    <col min="1286" max="1287" width="9.75" style="1" bestFit="1" customWidth="1"/>
    <col min="1288" max="1288" width="10.125" style="1" customWidth="1"/>
    <col min="1289" max="1289" width="9.125" style="1" bestFit="1" customWidth="1"/>
    <col min="1290" max="1290" width="9.25" style="1" bestFit="1" customWidth="1"/>
    <col min="1291" max="1292" width="9.125" style="1" bestFit="1" customWidth="1"/>
    <col min="1293" max="1293" width="10.625" style="1" customWidth="1"/>
    <col min="1294" max="1294" width="9" style="1"/>
    <col min="1295" max="1295" width="9.75" style="1" bestFit="1" customWidth="1"/>
    <col min="1296" max="1296" width="9.125" style="1" bestFit="1" customWidth="1"/>
    <col min="1297" max="1297" width="9.75" style="1" bestFit="1" customWidth="1"/>
    <col min="1298" max="1298" width="9.125" style="1" bestFit="1" customWidth="1"/>
    <col min="1299" max="1536" width="9" style="1"/>
    <col min="1537" max="1537" width="2.5" style="1" bestFit="1" customWidth="1"/>
    <col min="1538" max="1538" width="5.125" style="1" bestFit="1" customWidth="1"/>
    <col min="1539" max="1539" width="50" style="1" customWidth="1"/>
    <col min="1540" max="1540" width="10.5" style="1" customWidth="1"/>
    <col min="1541" max="1541" width="10.625" style="1" customWidth="1"/>
    <col min="1542" max="1543" width="9.75" style="1" bestFit="1" customWidth="1"/>
    <col min="1544" max="1544" width="10.125" style="1" customWidth="1"/>
    <col min="1545" max="1545" width="9.125" style="1" bestFit="1" customWidth="1"/>
    <col min="1546" max="1546" width="9.25" style="1" bestFit="1" customWidth="1"/>
    <col min="1547" max="1548" width="9.125" style="1" bestFit="1" customWidth="1"/>
    <col min="1549" max="1549" width="10.625" style="1" customWidth="1"/>
    <col min="1550" max="1550" width="9" style="1"/>
    <col min="1551" max="1551" width="9.75" style="1" bestFit="1" customWidth="1"/>
    <col min="1552" max="1552" width="9.125" style="1" bestFit="1" customWidth="1"/>
    <col min="1553" max="1553" width="9.75" style="1" bestFit="1" customWidth="1"/>
    <col min="1554" max="1554" width="9.125" style="1" bestFit="1" customWidth="1"/>
    <col min="1555" max="1792" width="9" style="1"/>
    <col min="1793" max="1793" width="2.5" style="1" bestFit="1" customWidth="1"/>
    <col min="1794" max="1794" width="5.125" style="1" bestFit="1" customWidth="1"/>
    <col min="1795" max="1795" width="50" style="1" customWidth="1"/>
    <col min="1796" max="1796" width="10.5" style="1" customWidth="1"/>
    <col min="1797" max="1797" width="10.625" style="1" customWidth="1"/>
    <col min="1798" max="1799" width="9.75" style="1" bestFit="1" customWidth="1"/>
    <col min="1800" max="1800" width="10.125" style="1" customWidth="1"/>
    <col min="1801" max="1801" width="9.125" style="1" bestFit="1" customWidth="1"/>
    <col min="1802" max="1802" width="9.25" style="1" bestFit="1" customWidth="1"/>
    <col min="1803" max="1804" width="9.125" style="1" bestFit="1" customWidth="1"/>
    <col min="1805" max="1805" width="10.625" style="1" customWidth="1"/>
    <col min="1806" max="1806" width="9" style="1"/>
    <col min="1807" max="1807" width="9.75" style="1" bestFit="1" customWidth="1"/>
    <col min="1808" max="1808" width="9.125" style="1" bestFit="1" customWidth="1"/>
    <col min="1809" max="1809" width="9.75" style="1" bestFit="1" customWidth="1"/>
    <col min="1810" max="1810" width="9.125" style="1" bestFit="1" customWidth="1"/>
    <col min="1811" max="2048" width="9" style="1"/>
    <col min="2049" max="2049" width="2.5" style="1" bestFit="1" customWidth="1"/>
    <col min="2050" max="2050" width="5.125" style="1" bestFit="1" customWidth="1"/>
    <col min="2051" max="2051" width="50" style="1" customWidth="1"/>
    <col min="2052" max="2052" width="10.5" style="1" customWidth="1"/>
    <col min="2053" max="2053" width="10.625" style="1" customWidth="1"/>
    <col min="2054" max="2055" width="9.75" style="1" bestFit="1" customWidth="1"/>
    <col min="2056" max="2056" width="10.125" style="1" customWidth="1"/>
    <col min="2057" max="2057" width="9.125" style="1" bestFit="1" customWidth="1"/>
    <col min="2058" max="2058" width="9.25" style="1" bestFit="1" customWidth="1"/>
    <col min="2059" max="2060" width="9.125" style="1" bestFit="1" customWidth="1"/>
    <col min="2061" max="2061" width="10.625" style="1" customWidth="1"/>
    <col min="2062" max="2062" width="9" style="1"/>
    <col min="2063" max="2063" width="9.75" style="1" bestFit="1" customWidth="1"/>
    <col min="2064" max="2064" width="9.125" style="1" bestFit="1" customWidth="1"/>
    <col min="2065" max="2065" width="9.75" style="1" bestFit="1" customWidth="1"/>
    <col min="2066" max="2066" width="9.125" style="1" bestFit="1" customWidth="1"/>
    <col min="2067" max="2304" width="9" style="1"/>
    <col min="2305" max="2305" width="2.5" style="1" bestFit="1" customWidth="1"/>
    <col min="2306" max="2306" width="5.125" style="1" bestFit="1" customWidth="1"/>
    <col min="2307" max="2307" width="50" style="1" customWidth="1"/>
    <col min="2308" max="2308" width="10.5" style="1" customWidth="1"/>
    <col min="2309" max="2309" width="10.625" style="1" customWidth="1"/>
    <col min="2310" max="2311" width="9.75" style="1" bestFit="1" customWidth="1"/>
    <col min="2312" max="2312" width="10.125" style="1" customWidth="1"/>
    <col min="2313" max="2313" width="9.125" style="1" bestFit="1" customWidth="1"/>
    <col min="2314" max="2314" width="9.25" style="1" bestFit="1" customWidth="1"/>
    <col min="2315" max="2316" width="9.125" style="1" bestFit="1" customWidth="1"/>
    <col min="2317" max="2317" width="10.625" style="1" customWidth="1"/>
    <col min="2318" max="2318" width="9" style="1"/>
    <col min="2319" max="2319" width="9.75" style="1" bestFit="1" customWidth="1"/>
    <col min="2320" max="2320" width="9.125" style="1" bestFit="1" customWidth="1"/>
    <col min="2321" max="2321" width="9.75" style="1" bestFit="1" customWidth="1"/>
    <col min="2322" max="2322" width="9.125" style="1" bestFit="1" customWidth="1"/>
    <col min="2323" max="2560" width="9" style="1"/>
    <col min="2561" max="2561" width="2.5" style="1" bestFit="1" customWidth="1"/>
    <col min="2562" max="2562" width="5.125" style="1" bestFit="1" customWidth="1"/>
    <col min="2563" max="2563" width="50" style="1" customWidth="1"/>
    <col min="2564" max="2564" width="10.5" style="1" customWidth="1"/>
    <col min="2565" max="2565" width="10.625" style="1" customWidth="1"/>
    <col min="2566" max="2567" width="9.75" style="1" bestFit="1" customWidth="1"/>
    <col min="2568" max="2568" width="10.125" style="1" customWidth="1"/>
    <col min="2569" max="2569" width="9.125" style="1" bestFit="1" customWidth="1"/>
    <col min="2570" max="2570" width="9.25" style="1" bestFit="1" customWidth="1"/>
    <col min="2571" max="2572" width="9.125" style="1" bestFit="1" customWidth="1"/>
    <col min="2573" max="2573" width="10.625" style="1" customWidth="1"/>
    <col min="2574" max="2574" width="9" style="1"/>
    <col min="2575" max="2575" width="9.75" style="1" bestFit="1" customWidth="1"/>
    <col min="2576" max="2576" width="9.125" style="1" bestFit="1" customWidth="1"/>
    <col min="2577" max="2577" width="9.75" style="1" bestFit="1" customWidth="1"/>
    <col min="2578" max="2578" width="9.125" style="1" bestFit="1" customWidth="1"/>
    <col min="2579" max="2816" width="9" style="1"/>
    <col min="2817" max="2817" width="2.5" style="1" bestFit="1" customWidth="1"/>
    <col min="2818" max="2818" width="5.125" style="1" bestFit="1" customWidth="1"/>
    <col min="2819" max="2819" width="50" style="1" customWidth="1"/>
    <col min="2820" max="2820" width="10.5" style="1" customWidth="1"/>
    <col min="2821" max="2821" width="10.625" style="1" customWidth="1"/>
    <col min="2822" max="2823" width="9.75" style="1" bestFit="1" customWidth="1"/>
    <col min="2824" max="2824" width="10.125" style="1" customWidth="1"/>
    <col min="2825" max="2825" width="9.125" style="1" bestFit="1" customWidth="1"/>
    <col min="2826" max="2826" width="9.25" style="1" bestFit="1" customWidth="1"/>
    <col min="2827" max="2828" width="9.125" style="1" bestFit="1" customWidth="1"/>
    <col min="2829" max="2829" width="10.625" style="1" customWidth="1"/>
    <col min="2830" max="2830" width="9" style="1"/>
    <col min="2831" max="2831" width="9.75" style="1" bestFit="1" customWidth="1"/>
    <col min="2832" max="2832" width="9.125" style="1" bestFit="1" customWidth="1"/>
    <col min="2833" max="2833" width="9.75" style="1" bestFit="1" customWidth="1"/>
    <col min="2834" max="2834" width="9.125" style="1" bestFit="1" customWidth="1"/>
    <col min="2835" max="3072" width="9" style="1"/>
    <col min="3073" max="3073" width="2.5" style="1" bestFit="1" customWidth="1"/>
    <col min="3074" max="3074" width="5.125" style="1" bestFit="1" customWidth="1"/>
    <col min="3075" max="3075" width="50" style="1" customWidth="1"/>
    <col min="3076" max="3076" width="10.5" style="1" customWidth="1"/>
    <col min="3077" max="3077" width="10.625" style="1" customWidth="1"/>
    <col min="3078" max="3079" width="9.75" style="1" bestFit="1" customWidth="1"/>
    <col min="3080" max="3080" width="10.125" style="1" customWidth="1"/>
    <col min="3081" max="3081" width="9.125" style="1" bestFit="1" customWidth="1"/>
    <col min="3082" max="3082" width="9.25" style="1" bestFit="1" customWidth="1"/>
    <col min="3083" max="3084" width="9.125" style="1" bestFit="1" customWidth="1"/>
    <col min="3085" max="3085" width="10.625" style="1" customWidth="1"/>
    <col min="3086" max="3086" width="9" style="1"/>
    <col min="3087" max="3087" width="9.75" style="1" bestFit="1" customWidth="1"/>
    <col min="3088" max="3088" width="9.125" style="1" bestFit="1" customWidth="1"/>
    <col min="3089" max="3089" width="9.75" style="1" bestFit="1" customWidth="1"/>
    <col min="3090" max="3090" width="9.125" style="1" bestFit="1" customWidth="1"/>
    <col min="3091" max="3328" width="9" style="1"/>
    <col min="3329" max="3329" width="2.5" style="1" bestFit="1" customWidth="1"/>
    <col min="3330" max="3330" width="5.125" style="1" bestFit="1" customWidth="1"/>
    <col min="3331" max="3331" width="50" style="1" customWidth="1"/>
    <col min="3332" max="3332" width="10.5" style="1" customWidth="1"/>
    <col min="3333" max="3333" width="10.625" style="1" customWidth="1"/>
    <col min="3334" max="3335" width="9.75" style="1" bestFit="1" customWidth="1"/>
    <col min="3336" max="3336" width="10.125" style="1" customWidth="1"/>
    <col min="3337" max="3337" width="9.125" style="1" bestFit="1" customWidth="1"/>
    <col min="3338" max="3338" width="9.25" style="1" bestFit="1" customWidth="1"/>
    <col min="3339" max="3340" width="9.125" style="1" bestFit="1" customWidth="1"/>
    <col min="3341" max="3341" width="10.625" style="1" customWidth="1"/>
    <col min="3342" max="3342" width="9" style="1"/>
    <col min="3343" max="3343" width="9.75" style="1" bestFit="1" customWidth="1"/>
    <col min="3344" max="3344" width="9.125" style="1" bestFit="1" customWidth="1"/>
    <col min="3345" max="3345" width="9.75" style="1" bestFit="1" customWidth="1"/>
    <col min="3346" max="3346" width="9.125" style="1" bestFit="1" customWidth="1"/>
    <col min="3347" max="3584" width="9" style="1"/>
    <col min="3585" max="3585" width="2.5" style="1" bestFit="1" customWidth="1"/>
    <col min="3586" max="3586" width="5.125" style="1" bestFit="1" customWidth="1"/>
    <col min="3587" max="3587" width="50" style="1" customWidth="1"/>
    <col min="3588" max="3588" width="10.5" style="1" customWidth="1"/>
    <col min="3589" max="3589" width="10.625" style="1" customWidth="1"/>
    <col min="3590" max="3591" width="9.75" style="1" bestFit="1" customWidth="1"/>
    <col min="3592" max="3592" width="10.125" style="1" customWidth="1"/>
    <col min="3593" max="3593" width="9.125" style="1" bestFit="1" customWidth="1"/>
    <col min="3594" max="3594" width="9.25" style="1" bestFit="1" customWidth="1"/>
    <col min="3595" max="3596" width="9.125" style="1" bestFit="1" customWidth="1"/>
    <col min="3597" max="3597" width="10.625" style="1" customWidth="1"/>
    <col min="3598" max="3598" width="9" style="1"/>
    <col min="3599" max="3599" width="9.75" style="1" bestFit="1" customWidth="1"/>
    <col min="3600" max="3600" width="9.125" style="1" bestFit="1" customWidth="1"/>
    <col min="3601" max="3601" width="9.75" style="1" bestFit="1" customWidth="1"/>
    <col min="3602" max="3602" width="9.125" style="1" bestFit="1" customWidth="1"/>
    <col min="3603" max="3840" width="9" style="1"/>
    <col min="3841" max="3841" width="2.5" style="1" bestFit="1" customWidth="1"/>
    <col min="3842" max="3842" width="5.125" style="1" bestFit="1" customWidth="1"/>
    <col min="3843" max="3843" width="50" style="1" customWidth="1"/>
    <col min="3844" max="3844" width="10.5" style="1" customWidth="1"/>
    <col min="3845" max="3845" width="10.625" style="1" customWidth="1"/>
    <col min="3846" max="3847" width="9.75" style="1" bestFit="1" customWidth="1"/>
    <col min="3848" max="3848" width="10.125" style="1" customWidth="1"/>
    <col min="3849" max="3849" width="9.125" style="1" bestFit="1" customWidth="1"/>
    <col min="3850" max="3850" width="9.25" style="1" bestFit="1" customWidth="1"/>
    <col min="3851" max="3852" width="9.125" style="1" bestFit="1" customWidth="1"/>
    <col min="3853" max="3853" width="10.625" style="1" customWidth="1"/>
    <col min="3854" max="3854" width="9" style="1"/>
    <col min="3855" max="3855" width="9.75" style="1" bestFit="1" customWidth="1"/>
    <col min="3856" max="3856" width="9.125" style="1" bestFit="1" customWidth="1"/>
    <col min="3857" max="3857" width="9.75" style="1" bestFit="1" customWidth="1"/>
    <col min="3858" max="3858" width="9.125" style="1" bestFit="1" customWidth="1"/>
    <col min="3859" max="4096" width="9" style="1"/>
    <col min="4097" max="4097" width="2.5" style="1" bestFit="1" customWidth="1"/>
    <col min="4098" max="4098" width="5.125" style="1" bestFit="1" customWidth="1"/>
    <col min="4099" max="4099" width="50" style="1" customWidth="1"/>
    <col min="4100" max="4100" width="10.5" style="1" customWidth="1"/>
    <col min="4101" max="4101" width="10.625" style="1" customWidth="1"/>
    <col min="4102" max="4103" width="9.75" style="1" bestFit="1" customWidth="1"/>
    <col min="4104" max="4104" width="10.125" style="1" customWidth="1"/>
    <col min="4105" max="4105" width="9.125" style="1" bestFit="1" customWidth="1"/>
    <col min="4106" max="4106" width="9.25" style="1" bestFit="1" customWidth="1"/>
    <col min="4107" max="4108" width="9.125" style="1" bestFit="1" customWidth="1"/>
    <col min="4109" max="4109" width="10.625" style="1" customWidth="1"/>
    <col min="4110" max="4110" width="9" style="1"/>
    <col min="4111" max="4111" width="9.75" style="1" bestFit="1" customWidth="1"/>
    <col min="4112" max="4112" width="9.125" style="1" bestFit="1" customWidth="1"/>
    <col min="4113" max="4113" width="9.75" style="1" bestFit="1" customWidth="1"/>
    <col min="4114" max="4114" width="9.125" style="1" bestFit="1" customWidth="1"/>
    <col min="4115" max="4352" width="9" style="1"/>
    <col min="4353" max="4353" width="2.5" style="1" bestFit="1" customWidth="1"/>
    <col min="4354" max="4354" width="5.125" style="1" bestFit="1" customWidth="1"/>
    <col min="4355" max="4355" width="50" style="1" customWidth="1"/>
    <col min="4356" max="4356" width="10.5" style="1" customWidth="1"/>
    <col min="4357" max="4357" width="10.625" style="1" customWidth="1"/>
    <col min="4358" max="4359" width="9.75" style="1" bestFit="1" customWidth="1"/>
    <col min="4360" max="4360" width="10.125" style="1" customWidth="1"/>
    <col min="4361" max="4361" width="9.125" style="1" bestFit="1" customWidth="1"/>
    <col min="4362" max="4362" width="9.25" style="1" bestFit="1" customWidth="1"/>
    <col min="4363" max="4364" width="9.125" style="1" bestFit="1" customWidth="1"/>
    <col min="4365" max="4365" width="10.625" style="1" customWidth="1"/>
    <col min="4366" max="4366" width="9" style="1"/>
    <col min="4367" max="4367" width="9.75" style="1" bestFit="1" customWidth="1"/>
    <col min="4368" max="4368" width="9.125" style="1" bestFit="1" customWidth="1"/>
    <col min="4369" max="4369" width="9.75" style="1" bestFit="1" customWidth="1"/>
    <col min="4370" max="4370" width="9.125" style="1" bestFit="1" customWidth="1"/>
    <col min="4371" max="4608" width="9" style="1"/>
    <col min="4609" max="4609" width="2.5" style="1" bestFit="1" customWidth="1"/>
    <col min="4610" max="4610" width="5.125" style="1" bestFit="1" customWidth="1"/>
    <col min="4611" max="4611" width="50" style="1" customWidth="1"/>
    <col min="4612" max="4612" width="10.5" style="1" customWidth="1"/>
    <col min="4613" max="4613" width="10.625" style="1" customWidth="1"/>
    <col min="4614" max="4615" width="9.75" style="1" bestFit="1" customWidth="1"/>
    <col min="4616" max="4616" width="10.125" style="1" customWidth="1"/>
    <col min="4617" max="4617" width="9.125" style="1" bestFit="1" customWidth="1"/>
    <col min="4618" max="4618" width="9.25" style="1" bestFit="1" customWidth="1"/>
    <col min="4619" max="4620" width="9.125" style="1" bestFit="1" customWidth="1"/>
    <col min="4621" max="4621" width="10.625" style="1" customWidth="1"/>
    <col min="4622" max="4622" width="9" style="1"/>
    <col min="4623" max="4623" width="9.75" style="1" bestFit="1" customWidth="1"/>
    <col min="4624" max="4624" width="9.125" style="1" bestFit="1" customWidth="1"/>
    <col min="4625" max="4625" width="9.75" style="1" bestFit="1" customWidth="1"/>
    <col min="4626" max="4626" width="9.125" style="1" bestFit="1" customWidth="1"/>
    <col min="4627" max="4864" width="9" style="1"/>
    <col min="4865" max="4865" width="2.5" style="1" bestFit="1" customWidth="1"/>
    <col min="4866" max="4866" width="5.125" style="1" bestFit="1" customWidth="1"/>
    <col min="4867" max="4867" width="50" style="1" customWidth="1"/>
    <col min="4868" max="4868" width="10.5" style="1" customWidth="1"/>
    <col min="4869" max="4869" width="10.625" style="1" customWidth="1"/>
    <col min="4870" max="4871" width="9.75" style="1" bestFit="1" customWidth="1"/>
    <col min="4872" max="4872" width="10.125" style="1" customWidth="1"/>
    <col min="4873" max="4873" width="9.125" style="1" bestFit="1" customWidth="1"/>
    <col min="4874" max="4874" width="9.25" style="1" bestFit="1" customWidth="1"/>
    <col min="4875" max="4876" width="9.125" style="1" bestFit="1" customWidth="1"/>
    <col min="4877" max="4877" width="10.625" style="1" customWidth="1"/>
    <col min="4878" max="4878" width="9" style="1"/>
    <col min="4879" max="4879" width="9.75" style="1" bestFit="1" customWidth="1"/>
    <col min="4880" max="4880" width="9.125" style="1" bestFit="1" customWidth="1"/>
    <col min="4881" max="4881" width="9.75" style="1" bestFit="1" customWidth="1"/>
    <col min="4882" max="4882" width="9.125" style="1" bestFit="1" customWidth="1"/>
    <col min="4883" max="5120" width="9" style="1"/>
    <col min="5121" max="5121" width="2.5" style="1" bestFit="1" customWidth="1"/>
    <col min="5122" max="5122" width="5.125" style="1" bestFit="1" customWidth="1"/>
    <col min="5123" max="5123" width="50" style="1" customWidth="1"/>
    <col min="5124" max="5124" width="10.5" style="1" customWidth="1"/>
    <col min="5125" max="5125" width="10.625" style="1" customWidth="1"/>
    <col min="5126" max="5127" width="9.75" style="1" bestFit="1" customWidth="1"/>
    <col min="5128" max="5128" width="10.125" style="1" customWidth="1"/>
    <col min="5129" max="5129" width="9.125" style="1" bestFit="1" customWidth="1"/>
    <col min="5130" max="5130" width="9.25" style="1" bestFit="1" customWidth="1"/>
    <col min="5131" max="5132" width="9.125" style="1" bestFit="1" customWidth="1"/>
    <col min="5133" max="5133" width="10.625" style="1" customWidth="1"/>
    <col min="5134" max="5134" width="9" style="1"/>
    <col min="5135" max="5135" width="9.75" style="1" bestFit="1" customWidth="1"/>
    <col min="5136" max="5136" width="9.125" style="1" bestFit="1" customWidth="1"/>
    <col min="5137" max="5137" width="9.75" style="1" bestFit="1" customWidth="1"/>
    <col min="5138" max="5138" width="9.125" style="1" bestFit="1" customWidth="1"/>
    <col min="5139" max="5376" width="9" style="1"/>
    <col min="5377" max="5377" width="2.5" style="1" bestFit="1" customWidth="1"/>
    <col min="5378" max="5378" width="5.125" style="1" bestFit="1" customWidth="1"/>
    <col min="5379" max="5379" width="50" style="1" customWidth="1"/>
    <col min="5380" max="5380" width="10.5" style="1" customWidth="1"/>
    <col min="5381" max="5381" width="10.625" style="1" customWidth="1"/>
    <col min="5382" max="5383" width="9.75" style="1" bestFit="1" customWidth="1"/>
    <col min="5384" max="5384" width="10.125" style="1" customWidth="1"/>
    <col min="5385" max="5385" width="9.125" style="1" bestFit="1" customWidth="1"/>
    <col min="5386" max="5386" width="9.25" style="1" bestFit="1" customWidth="1"/>
    <col min="5387" max="5388" width="9.125" style="1" bestFit="1" customWidth="1"/>
    <col min="5389" max="5389" width="10.625" style="1" customWidth="1"/>
    <col min="5390" max="5390" width="9" style="1"/>
    <col min="5391" max="5391" width="9.75" style="1" bestFit="1" customWidth="1"/>
    <col min="5392" max="5392" width="9.125" style="1" bestFit="1" customWidth="1"/>
    <col min="5393" max="5393" width="9.75" style="1" bestFit="1" customWidth="1"/>
    <col min="5394" max="5394" width="9.125" style="1" bestFit="1" customWidth="1"/>
    <col min="5395" max="5632" width="9" style="1"/>
    <col min="5633" max="5633" width="2.5" style="1" bestFit="1" customWidth="1"/>
    <col min="5634" max="5634" width="5.125" style="1" bestFit="1" customWidth="1"/>
    <col min="5635" max="5635" width="50" style="1" customWidth="1"/>
    <col min="5636" max="5636" width="10.5" style="1" customWidth="1"/>
    <col min="5637" max="5637" width="10.625" style="1" customWidth="1"/>
    <col min="5638" max="5639" width="9.75" style="1" bestFit="1" customWidth="1"/>
    <col min="5640" max="5640" width="10.125" style="1" customWidth="1"/>
    <col min="5641" max="5641" width="9.125" style="1" bestFit="1" customWidth="1"/>
    <col min="5642" max="5642" width="9.25" style="1" bestFit="1" customWidth="1"/>
    <col min="5643" max="5644" width="9.125" style="1" bestFit="1" customWidth="1"/>
    <col min="5645" max="5645" width="10.625" style="1" customWidth="1"/>
    <col min="5646" max="5646" width="9" style="1"/>
    <col min="5647" max="5647" width="9.75" style="1" bestFit="1" customWidth="1"/>
    <col min="5648" max="5648" width="9.125" style="1" bestFit="1" customWidth="1"/>
    <col min="5649" max="5649" width="9.75" style="1" bestFit="1" customWidth="1"/>
    <col min="5650" max="5650" width="9.125" style="1" bestFit="1" customWidth="1"/>
    <col min="5651" max="5888" width="9" style="1"/>
    <col min="5889" max="5889" width="2.5" style="1" bestFit="1" customWidth="1"/>
    <col min="5890" max="5890" width="5.125" style="1" bestFit="1" customWidth="1"/>
    <col min="5891" max="5891" width="50" style="1" customWidth="1"/>
    <col min="5892" max="5892" width="10.5" style="1" customWidth="1"/>
    <col min="5893" max="5893" width="10.625" style="1" customWidth="1"/>
    <col min="5894" max="5895" width="9.75" style="1" bestFit="1" customWidth="1"/>
    <col min="5896" max="5896" width="10.125" style="1" customWidth="1"/>
    <col min="5897" max="5897" width="9.125" style="1" bestFit="1" customWidth="1"/>
    <col min="5898" max="5898" width="9.25" style="1" bestFit="1" customWidth="1"/>
    <col min="5899" max="5900" width="9.125" style="1" bestFit="1" customWidth="1"/>
    <col min="5901" max="5901" width="10.625" style="1" customWidth="1"/>
    <col min="5902" max="5902" width="9" style="1"/>
    <col min="5903" max="5903" width="9.75" style="1" bestFit="1" customWidth="1"/>
    <col min="5904" max="5904" width="9.125" style="1" bestFit="1" customWidth="1"/>
    <col min="5905" max="5905" width="9.75" style="1" bestFit="1" customWidth="1"/>
    <col min="5906" max="5906" width="9.125" style="1" bestFit="1" customWidth="1"/>
    <col min="5907" max="6144" width="9" style="1"/>
    <col min="6145" max="6145" width="2.5" style="1" bestFit="1" customWidth="1"/>
    <col min="6146" max="6146" width="5.125" style="1" bestFit="1" customWidth="1"/>
    <col min="6147" max="6147" width="50" style="1" customWidth="1"/>
    <col min="6148" max="6148" width="10.5" style="1" customWidth="1"/>
    <col min="6149" max="6149" width="10.625" style="1" customWidth="1"/>
    <col min="6150" max="6151" width="9.75" style="1" bestFit="1" customWidth="1"/>
    <col min="6152" max="6152" width="10.125" style="1" customWidth="1"/>
    <col min="6153" max="6153" width="9.125" style="1" bestFit="1" customWidth="1"/>
    <col min="6154" max="6154" width="9.25" style="1" bestFit="1" customWidth="1"/>
    <col min="6155" max="6156" width="9.125" style="1" bestFit="1" customWidth="1"/>
    <col min="6157" max="6157" width="10.625" style="1" customWidth="1"/>
    <col min="6158" max="6158" width="9" style="1"/>
    <col min="6159" max="6159" width="9.75" style="1" bestFit="1" customWidth="1"/>
    <col min="6160" max="6160" width="9.125" style="1" bestFit="1" customWidth="1"/>
    <col min="6161" max="6161" width="9.75" style="1" bestFit="1" customWidth="1"/>
    <col min="6162" max="6162" width="9.125" style="1" bestFit="1" customWidth="1"/>
    <col min="6163" max="6400" width="9" style="1"/>
    <col min="6401" max="6401" width="2.5" style="1" bestFit="1" customWidth="1"/>
    <col min="6402" max="6402" width="5.125" style="1" bestFit="1" customWidth="1"/>
    <col min="6403" max="6403" width="50" style="1" customWidth="1"/>
    <col min="6404" max="6404" width="10.5" style="1" customWidth="1"/>
    <col min="6405" max="6405" width="10.625" style="1" customWidth="1"/>
    <col min="6406" max="6407" width="9.75" style="1" bestFit="1" customWidth="1"/>
    <col min="6408" max="6408" width="10.125" style="1" customWidth="1"/>
    <col min="6409" max="6409" width="9.125" style="1" bestFit="1" customWidth="1"/>
    <col min="6410" max="6410" width="9.25" style="1" bestFit="1" customWidth="1"/>
    <col min="6411" max="6412" width="9.125" style="1" bestFit="1" customWidth="1"/>
    <col min="6413" max="6413" width="10.625" style="1" customWidth="1"/>
    <col min="6414" max="6414" width="9" style="1"/>
    <col min="6415" max="6415" width="9.75" style="1" bestFit="1" customWidth="1"/>
    <col min="6416" max="6416" width="9.125" style="1" bestFit="1" customWidth="1"/>
    <col min="6417" max="6417" width="9.75" style="1" bestFit="1" customWidth="1"/>
    <col min="6418" max="6418" width="9.125" style="1" bestFit="1" customWidth="1"/>
    <col min="6419" max="6656" width="9" style="1"/>
    <col min="6657" max="6657" width="2.5" style="1" bestFit="1" customWidth="1"/>
    <col min="6658" max="6658" width="5.125" style="1" bestFit="1" customWidth="1"/>
    <col min="6659" max="6659" width="50" style="1" customWidth="1"/>
    <col min="6660" max="6660" width="10.5" style="1" customWidth="1"/>
    <col min="6661" max="6661" width="10.625" style="1" customWidth="1"/>
    <col min="6662" max="6663" width="9.75" style="1" bestFit="1" customWidth="1"/>
    <col min="6664" max="6664" width="10.125" style="1" customWidth="1"/>
    <col min="6665" max="6665" width="9.125" style="1" bestFit="1" customWidth="1"/>
    <col min="6666" max="6666" width="9.25" style="1" bestFit="1" customWidth="1"/>
    <col min="6667" max="6668" width="9.125" style="1" bestFit="1" customWidth="1"/>
    <col min="6669" max="6669" width="10.625" style="1" customWidth="1"/>
    <col min="6670" max="6670" width="9" style="1"/>
    <col min="6671" max="6671" width="9.75" style="1" bestFit="1" customWidth="1"/>
    <col min="6672" max="6672" width="9.125" style="1" bestFit="1" customWidth="1"/>
    <col min="6673" max="6673" width="9.75" style="1" bestFit="1" customWidth="1"/>
    <col min="6674" max="6674" width="9.125" style="1" bestFit="1" customWidth="1"/>
    <col min="6675" max="6912" width="9" style="1"/>
    <col min="6913" max="6913" width="2.5" style="1" bestFit="1" customWidth="1"/>
    <col min="6914" max="6914" width="5.125" style="1" bestFit="1" customWidth="1"/>
    <col min="6915" max="6915" width="50" style="1" customWidth="1"/>
    <col min="6916" max="6916" width="10.5" style="1" customWidth="1"/>
    <col min="6917" max="6917" width="10.625" style="1" customWidth="1"/>
    <col min="6918" max="6919" width="9.75" style="1" bestFit="1" customWidth="1"/>
    <col min="6920" max="6920" width="10.125" style="1" customWidth="1"/>
    <col min="6921" max="6921" width="9.125" style="1" bestFit="1" customWidth="1"/>
    <col min="6922" max="6922" width="9.25" style="1" bestFit="1" customWidth="1"/>
    <col min="6923" max="6924" width="9.125" style="1" bestFit="1" customWidth="1"/>
    <col min="6925" max="6925" width="10.625" style="1" customWidth="1"/>
    <col min="6926" max="6926" width="9" style="1"/>
    <col min="6927" max="6927" width="9.75" style="1" bestFit="1" customWidth="1"/>
    <col min="6928" max="6928" width="9.125" style="1" bestFit="1" customWidth="1"/>
    <col min="6929" max="6929" width="9.75" style="1" bestFit="1" customWidth="1"/>
    <col min="6930" max="6930" width="9.125" style="1" bestFit="1" customWidth="1"/>
    <col min="6931" max="7168" width="9" style="1"/>
    <col min="7169" max="7169" width="2.5" style="1" bestFit="1" customWidth="1"/>
    <col min="7170" max="7170" width="5.125" style="1" bestFit="1" customWidth="1"/>
    <col min="7171" max="7171" width="50" style="1" customWidth="1"/>
    <col min="7172" max="7172" width="10.5" style="1" customWidth="1"/>
    <col min="7173" max="7173" width="10.625" style="1" customWidth="1"/>
    <col min="7174" max="7175" width="9.75" style="1" bestFit="1" customWidth="1"/>
    <col min="7176" max="7176" width="10.125" style="1" customWidth="1"/>
    <col min="7177" max="7177" width="9.125" style="1" bestFit="1" customWidth="1"/>
    <col min="7178" max="7178" width="9.25" style="1" bestFit="1" customWidth="1"/>
    <col min="7179" max="7180" width="9.125" style="1" bestFit="1" customWidth="1"/>
    <col min="7181" max="7181" width="10.625" style="1" customWidth="1"/>
    <col min="7182" max="7182" width="9" style="1"/>
    <col min="7183" max="7183" width="9.75" style="1" bestFit="1" customWidth="1"/>
    <col min="7184" max="7184" width="9.125" style="1" bestFit="1" customWidth="1"/>
    <col min="7185" max="7185" width="9.75" style="1" bestFit="1" customWidth="1"/>
    <col min="7186" max="7186" width="9.125" style="1" bestFit="1" customWidth="1"/>
    <col min="7187" max="7424" width="9" style="1"/>
    <col min="7425" max="7425" width="2.5" style="1" bestFit="1" customWidth="1"/>
    <col min="7426" max="7426" width="5.125" style="1" bestFit="1" customWidth="1"/>
    <col min="7427" max="7427" width="50" style="1" customWidth="1"/>
    <col min="7428" max="7428" width="10.5" style="1" customWidth="1"/>
    <col min="7429" max="7429" width="10.625" style="1" customWidth="1"/>
    <col min="7430" max="7431" width="9.75" style="1" bestFit="1" customWidth="1"/>
    <col min="7432" max="7432" width="10.125" style="1" customWidth="1"/>
    <col min="7433" max="7433" width="9.125" style="1" bestFit="1" customWidth="1"/>
    <col min="7434" max="7434" width="9.25" style="1" bestFit="1" customWidth="1"/>
    <col min="7435" max="7436" width="9.125" style="1" bestFit="1" customWidth="1"/>
    <col min="7437" max="7437" width="10.625" style="1" customWidth="1"/>
    <col min="7438" max="7438" width="9" style="1"/>
    <col min="7439" max="7439" width="9.75" style="1" bestFit="1" customWidth="1"/>
    <col min="7440" max="7440" width="9.125" style="1" bestFit="1" customWidth="1"/>
    <col min="7441" max="7441" width="9.75" style="1" bestFit="1" customWidth="1"/>
    <col min="7442" max="7442" width="9.125" style="1" bestFit="1" customWidth="1"/>
    <col min="7443" max="7680" width="9" style="1"/>
    <col min="7681" max="7681" width="2.5" style="1" bestFit="1" customWidth="1"/>
    <col min="7682" max="7682" width="5.125" style="1" bestFit="1" customWidth="1"/>
    <col min="7683" max="7683" width="50" style="1" customWidth="1"/>
    <col min="7684" max="7684" width="10.5" style="1" customWidth="1"/>
    <col min="7685" max="7685" width="10.625" style="1" customWidth="1"/>
    <col min="7686" max="7687" width="9.75" style="1" bestFit="1" customWidth="1"/>
    <col min="7688" max="7688" width="10.125" style="1" customWidth="1"/>
    <col min="7689" max="7689" width="9.125" style="1" bestFit="1" customWidth="1"/>
    <col min="7690" max="7690" width="9.25" style="1" bestFit="1" customWidth="1"/>
    <col min="7691" max="7692" width="9.125" style="1" bestFit="1" customWidth="1"/>
    <col min="7693" max="7693" width="10.625" style="1" customWidth="1"/>
    <col min="7694" max="7694" width="9" style="1"/>
    <col min="7695" max="7695" width="9.75" style="1" bestFit="1" customWidth="1"/>
    <col min="7696" max="7696" width="9.125" style="1" bestFit="1" customWidth="1"/>
    <col min="7697" max="7697" width="9.75" style="1" bestFit="1" customWidth="1"/>
    <col min="7698" max="7698" width="9.125" style="1" bestFit="1" customWidth="1"/>
    <col min="7699" max="7936" width="9" style="1"/>
    <col min="7937" max="7937" width="2.5" style="1" bestFit="1" customWidth="1"/>
    <col min="7938" max="7938" width="5.125" style="1" bestFit="1" customWidth="1"/>
    <col min="7939" max="7939" width="50" style="1" customWidth="1"/>
    <col min="7940" max="7940" width="10.5" style="1" customWidth="1"/>
    <col min="7941" max="7941" width="10.625" style="1" customWidth="1"/>
    <col min="7942" max="7943" width="9.75" style="1" bestFit="1" customWidth="1"/>
    <col min="7944" max="7944" width="10.125" style="1" customWidth="1"/>
    <col min="7945" max="7945" width="9.125" style="1" bestFit="1" customWidth="1"/>
    <col min="7946" max="7946" width="9.25" style="1" bestFit="1" customWidth="1"/>
    <col min="7947" max="7948" width="9.125" style="1" bestFit="1" customWidth="1"/>
    <col min="7949" max="7949" width="10.625" style="1" customWidth="1"/>
    <col min="7950" max="7950" width="9" style="1"/>
    <col min="7951" max="7951" width="9.75" style="1" bestFit="1" customWidth="1"/>
    <col min="7952" max="7952" width="9.125" style="1" bestFit="1" customWidth="1"/>
    <col min="7953" max="7953" width="9.75" style="1" bestFit="1" customWidth="1"/>
    <col min="7954" max="7954" width="9.125" style="1" bestFit="1" customWidth="1"/>
    <col min="7955" max="8192" width="9" style="1"/>
    <col min="8193" max="8193" width="2.5" style="1" bestFit="1" customWidth="1"/>
    <col min="8194" max="8194" width="5.125" style="1" bestFit="1" customWidth="1"/>
    <col min="8195" max="8195" width="50" style="1" customWidth="1"/>
    <col min="8196" max="8196" width="10.5" style="1" customWidth="1"/>
    <col min="8197" max="8197" width="10.625" style="1" customWidth="1"/>
    <col min="8198" max="8199" width="9.75" style="1" bestFit="1" customWidth="1"/>
    <col min="8200" max="8200" width="10.125" style="1" customWidth="1"/>
    <col min="8201" max="8201" width="9.125" style="1" bestFit="1" customWidth="1"/>
    <col min="8202" max="8202" width="9.25" style="1" bestFit="1" customWidth="1"/>
    <col min="8203" max="8204" width="9.125" style="1" bestFit="1" customWidth="1"/>
    <col min="8205" max="8205" width="10.625" style="1" customWidth="1"/>
    <col min="8206" max="8206" width="9" style="1"/>
    <col min="8207" max="8207" width="9.75" style="1" bestFit="1" customWidth="1"/>
    <col min="8208" max="8208" width="9.125" style="1" bestFit="1" customWidth="1"/>
    <col min="8209" max="8209" width="9.75" style="1" bestFit="1" customWidth="1"/>
    <col min="8210" max="8210" width="9.125" style="1" bestFit="1" customWidth="1"/>
    <col min="8211" max="8448" width="9" style="1"/>
    <col min="8449" max="8449" width="2.5" style="1" bestFit="1" customWidth="1"/>
    <col min="8450" max="8450" width="5.125" style="1" bestFit="1" customWidth="1"/>
    <col min="8451" max="8451" width="50" style="1" customWidth="1"/>
    <col min="8452" max="8452" width="10.5" style="1" customWidth="1"/>
    <col min="8453" max="8453" width="10.625" style="1" customWidth="1"/>
    <col min="8454" max="8455" width="9.75" style="1" bestFit="1" customWidth="1"/>
    <col min="8456" max="8456" width="10.125" style="1" customWidth="1"/>
    <col min="8457" max="8457" width="9.125" style="1" bestFit="1" customWidth="1"/>
    <col min="8458" max="8458" width="9.25" style="1" bestFit="1" customWidth="1"/>
    <col min="8459" max="8460" width="9.125" style="1" bestFit="1" customWidth="1"/>
    <col min="8461" max="8461" width="10.625" style="1" customWidth="1"/>
    <col min="8462" max="8462" width="9" style="1"/>
    <col min="8463" max="8463" width="9.75" style="1" bestFit="1" customWidth="1"/>
    <col min="8464" max="8464" width="9.125" style="1" bestFit="1" customWidth="1"/>
    <col min="8465" max="8465" width="9.75" style="1" bestFit="1" customWidth="1"/>
    <col min="8466" max="8466" width="9.125" style="1" bestFit="1" customWidth="1"/>
    <col min="8467" max="8704" width="9" style="1"/>
    <col min="8705" max="8705" width="2.5" style="1" bestFit="1" customWidth="1"/>
    <col min="8706" max="8706" width="5.125" style="1" bestFit="1" customWidth="1"/>
    <col min="8707" max="8707" width="50" style="1" customWidth="1"/>
    <col min="8708" max="8708" width="10.5" style="1" customWidth="1"/>
    <col min="8709" max="8709" width="10.625" style="1" customWidth="1"/>
    <col min="8710" max="8711" width="9.75" style="1" bestFit="1" customWidth="1"/>
    <col min="8712" max="8712" width="10.125" style="1" customWidth="1"/>
    <col min="8713" max="8713" width="9.125" style="1" bestFit="1" customWidth="1"/>
    <col min="8714" max="8714" width="9.25" style="1" bestFit="1" customWidth="1"/>
    <col min="8715" max="8716" width="9.125" style="1" bestFit="1" customWidth="1"/>
    <col min="8717" max="8717" width="10.625" style="1" customWidth="1"/>
    <col min="8718" max="8718" width="9" style="1"/>
    <col min="8719" max="8719" width="9.75" style="1" bestFit="1" customWidth="1"/>
    <col min="8720" max="8720" width="9.125" style="1" bestFit="1" customWidth="1"/>
    <col min="8721" max="8721" width="9.75" style="1" bestFit="1" customWidth="1"/>
    <col min="8722" max="8722" width="9.125" style="1" bestFit="1" customWidth="1"/>
    <col min="8723" max="8960" width="9" style="1"/>
    <col min="8961" max="8961" width="2.5" style="1" bestFit="1" customWidth="1"/>
    <col min="8962" max="8962" width="5.125" style="1" bestFit="1" customWidth="1"/>
    <col min="8963" max="8963" width="50" style="1" customWidth="1"/>
    <col min="8964" max="8964" width="10.5" style="1" customWidth="1"/>
    <col min="8965" max="8965" width="10.625" style="1" customWidth="1"/>
    <col min="8966" max="8967" width="9.75" style="1" bestFit="1" customWidth="1"/>
    <col min="8968" max="8968" width="10.125" style="1" customWidth="1"/>
    <col min="8969" max="8969" width="9.125" style="1" bestFit="1" customWidth="1"/>
    <col min="8970" max="8970" width="9.25" style="1" bestFit="1" customWidth="1"/>
    <col min="8971" max="8972" width="9.125" style="1" bestFit="1" customWidth="1"/>
    <col min="8973" max="8973" width="10.625" style="1" customWidth="1"/>
    <col min="8974" max="8974" width="9" style="1"/>
    <col min="8975" max="8975" width="9.75" style="1" bestFit="1" customWidth="1"/>
    <col min="8976" max="8976" width="9.125" style="1" bestFit="1" customWidth="1"/>
    <col min="8977" max="8977" width="9.75" style="1" bestFit="1" customWidth="1"/>
    <col min="8978" max="8978" width="9.125" style="1" bestFit="1" customWidth="1"/>
    <col min="8979" max="9216" width="9" style="1"/>
    <col min="9217" max="9217" width="2.5" style="1" bestFit="1" customWidth="1"/>
    <col min="9218" max="9218" width="5.125" style="1" bestFit="1" customWidth="1"/>
    <col min="9219" max="9219" width="50" style="1" customWidth="1"/>
    <col min="9220" max="9220" width="10.5" style="1" customWidth="1"/>
    <col min="9221" max="9221" width="10.625" style="1" customWidth="1"/>
    <col min="9222" max="9223" width="9.75" style="1" bestFit="1" customWidth="1"/>
    <col min="9224" max="9224" width="10.125" style="1" customWidth="1"/>
    <col min="9225" max="9225" width="9.125" style="1" bestFit="1" customWidth="1"/>
    <col min="9226" max="9226" width="9.25" style="1" bestFit="1" customWidth="1"/>
    <col min="9227" max="9228" width="9.125" style="1" bestFit="1" customWidth="1"/>
    <col min="9229" max="9229" width="10.625" style="1" customWidth="1"/>
    <col min="9230" max="9230" width="9" style="1"/>
    <col min="9231" max="9231" width="9.75" style="1" bestFit="1" customWidth="1"/>
    <col min="9232" max="9232" width="9.125" style="1" bestFit="1" customWidth="1"/>
    <col min="9233" max="9233" width="9.75" style="1" bestFit="1" customWidth="1"/>
    <col min="9234" max="9234" width="9.125" style="1" bestFit="1" customWidth="1"/>
    <col min="9235" max="9472" width="9" style="1"/>
    <col min="9473" max="9473" width="2.5" style="1" bestFit="1" customWidth="1"/>
    <col min="9474" max="9474" width="5.125" style="1" bestFit="1" customWidth="1"/>
    <col min="9475" max="9475" width="50" style="1" customWidth="1"/>
    <col min="9476" max="9476" width="10.5" style="1" customWidth="1"/>
    <col min="9477" max="9477" width="10.625" style="1" customWidth="1"/>
    <col min="9478" max="9479" width="9.75" style="1" bestFit="1" customWidth="1"/>
    <col min="9480" max="9480" width="10.125" style="1" customWidth="1"/>
    <col min="9481" max="9481" width="9.125" style="1" bestFit="1" customWidth="1"/>
    <col min="9482" max="9482" width="9.25" style="1" bestFit="1" customWidth="1"/>
    <col min="9483" max="9484" width="9.125" style="1" bestFit="1" customWidth="1"/>
    <col min="9485" max="9485" width="10.625" style="1" customWidth="1"/>
    <col min="9486" max="9486" width="9" style="1"/>
    <col min="9487" max="9487" width="9.75" style="1" bestFit="1" customWidth="1"/>
    <col min="9488" max="9488" width="9.125" style="1" bestFit="1" customWidth="1"/>
    <col min="9489" max="9489" width="9.75" style="1" bestFit="1" customWidth="1"/>
    <col min="9490" max="9490" width="9.125" style="1" bestFit="1" customWidth="1"/>
    <col min="9491" max="9728" width="9" style="1"/>
    <col min="9729" max="9729" width="2.5" style="1" bestFit="1" customWidth="1"/>
    <col min="9730" max="9730" width="5.125" style="1" bestFit="1" customWidth="1"/>
    <col min="9731" max="9731" width="50" style="1" customWidth="1"/>
    <col min="9732" max="9732" width="10.5" style="1" customWidth="1"/>
    <col min="9733" max="9733" width="10.625" style="1" customWidth="1"/>
    <col min="9734" max="9735" width="9.75" style="1" bestFit="1" customWidth="1"/>
    <col min="9736" max="9736" width="10.125" style="1" customWidth="1"/>
    <col min="9737" max="9737" width="9.125" style="1" bestFit="1" customWidth="1"/>
    <col min="9738" max="9738" width="9.25" style="1" bestFit="1" customWidth="1"/>
    <col min="9739" max="9740" width="9.125" style="1" bestFit="1" customWidth="1"/>
    <col min="9741" max="9741" width="10.625" style="1" customWidth="1"/>
    <col min="9742" max="9742" width="9" style="1"/>
    <col min="9743" max="9743" width="9.75" style="1" bestFit="1" customWidth="1"/>
    <col min="9744" max="9744" width="9.125" style="1" bestFit="1" customWidth="1"/>
    <col min="9745" max="9745" width="9.75" style="1" bestFit="1" customWidth="1"/>
    <col min="9746" max="9746" width="9.125" style="1" bestFit="1" customWidth="1"/>
    <col min="9747" max="9984" width="9" style="1"/>
    <col min="9985" max="9985" width="2.5" style="1" bestFit="1" customWidth="1"/>
    <col min="9986" max="9986" width="5.125" style="1" bestFit="1" customWidth="1"/>
    <col min="9987" max="9987" width="50" style="1" customWidth="1"/>
    <col min="9988" max="9988" width="10.5" style="1" customWidth="1"/>
    <col min="9989" max="9989" width="10.625" style="1" customWidth="1"/>
    <col min="9990" max="9991" width="9.75" style="1" bestFit="1" customWidth="1"/>
    <col min="9992" max="9992" width="10.125" style="1" customWidth="1"/>
    <col min="9993" max="9993" width="9.125" style="1" bestFit="1" customWidth="1"/>
    <col min="9994" max="9994" width="9.25" style="1" bestFit="1" customWidth="1"/>
    <col min="9995" max="9996" width="9.125" style="1" bestFit="1" customWidth="1"/>
    <col min="9997" max="9997" width="10.625" style="1" customWidth="1"/>
    <col min="9998" max="9998" width="9" style="1"/>
    <col min="9999" max="9999" width="9.75" style="1" bestFit="1" customWidth="1"/>
    <col min="10000" max="10000" width="9.125" style="1" bestFit="1" customWidth="1"/>
    <col min="10001" max="10001" width="9.75" style="1" bestFit="1" customWidth="1"/>
    <col min="10002" max="10002" width="9.125" style="1" bestFit="1" customWidth="1"/>
    <col min="10003" max="10240" width="9" style="1"/>
    <col min="10241" max="10241" width="2.5" style="1" bestFit="1" customWidth="1"/>
    <col min="10242" max="10242" width="5.125" style="1" bestFit="1" customWidth="1"/>
    <col min="10243" max="10243" width="50" style="1" customWidth="1"/>
    <col min="10244" max="10244" width="10.5" style="1" customWidth="1"/>
    <col min="10245" max="10245" width="10.625" style="1" customWidth="1"/>
    <col min="10246" max="10247" width="9.75" style="1" bestFit="1" customWidth="1"/>
    <col min="10248" max="10248" width="10.125" style="1" customWidth="1"/>
    <col min="10249" max="10249" width="9.125" style="1" bestFit="1" customWidth="1"/>
    <col min="10250" max="10250" width="9.25" style="1" bestFit="1" customWidth="1"/>
    <col min="10251" max="10252" width="9.125" style="1" bestFit="1" customWidth="1"/>
    <col min="10253" max="10253" width="10.625" style="1" customWidth="1"/>
    <col min="10254" max="10254" width="9" style="1"/>
    <col min="10255" max="10255" width="9.75" style="1" bestFit="1" customWidth="1"/>
    <col min="10256" max="10256" width="9.125" style="1" bestFit="1" customWidth="1"/>
    <col min="10257" max="10257" width="9.75" style="1" bestFit="1" customWidth="1"/>
    <col min="10258" max="10258" width="9.125" style="1" bestFit="1" customWidth="1"/>
    <col min="10259" max="10496" width="9" style="1"/>
    <col min="10497" max="10497" width="2.5" style="1" bestFit="1" customWidth="1"/>
    <col min="10498" max="10498" width="5.125" style="1" bestFit="1" customWidth="1"/>
    <col min="10499" max="10499" width="50" style="1" customWidth="1"/>
    <col min="10500" max="10500" width="10.5" style="1" customWidth="1"/>
    <col min="10501" max="10501" width="10.625" style="1" customWidth="1"/>
    <col min="10502" max="10503" width="9.75" style="1" bestFit="1" customWidth="1"/>
    <col min="10504" max="10504" width="10.125" style="1" customWidth="1"/>
    <col min="10505" max="10505" width="9.125" style="1" bestFit="1" customWidth="1"/>
    <col min="10506" max="10506" width="9.25" style="1" bestFit="1" customWidth="1"/>
    <col min="10507" max="10508" width="9.125" style="1" bestFit="1" customWidth="1"/>
    <col min="10509" max="10509" width="10.625" style="1" customWidth="1"/>
    <col min="10510" max="10510" width="9" style="1"/>
    <col min="10511" max="10511" width="9.75" style="1" bestFit="1" customWidth="1"/>
    <col min="10512" max="10512" width="9.125" style="1" bestFit="1" customWidth="1"/>
    <col min="10513" max="10513" width="9.75" style="1" bestFit="1" customWidth="1"/>
    <col min="10514" max="10514" width="9.125" style="1" bestFit="1" customWidth="1"/>
    <col min="10515" max="10752" width="9" style="1"/>
    <col min="10753" max="10753" width="2.5" style="1" bestFit="1" customWidth="1"/>
    <col min="10754" max="10754" width="5.125" style="1" bestFit="1" customWidth="1"/>
    <col min="10755" max="10755" width="50" style="1" customWidth="1"/>
    <col min="10756" max="10756" width="10.5" style="1" customWidth="1"/>
    <col min="10757" max="10757" width="10.625" style="1" customWidth="1"/>
    <col min="10758" max="10759" width="9.75" style="1" bestFit="1" customWidth="1"/>
    <col min="10760" max="10760" width="10.125" style="1" customWidth="1"/>
    <col min="10761" max="10761" width="9.125" style="1" bestFit="1" customWidth="1"/>
    <col min="10762" max="10762" width="9.25" style="1" bestFit="1" customWidth="1"/>
    <col min="10763" max="10764" width="9.125" style="1" bestFit="1" customWidth="1"/>
    <col min="10765" max="10765" width="10.625" style="1" customWidth="1"/>
    <col min="10766" max="10766" width="9" style="1"/>
    <col min="10767" max="10767" width="9.75" style="1" bestFit="1" customWidth="1"/>
    <col min="10768" max="10768" width="9.125" style="1" bestFit="1" customWidth="1"/>
    <col min="10769" max="10769" width="9.75" style="1" bestFit="1" customWidth="1"/>
    <col min="10770" max="10770" width="9.125" style="1" bestFit="1" customWidth="1"/>
    <col min="10771" max="11008" width="9" style="1"/>
    <col min="11009" max="11009" width="2.5" style="1" bestFit="1" customWidth="1"/>
    <col min="11010" max="11010" width="5.125" style="1" bestFit="1" customWidth="1"/>
    <col min="11011" max="11011" width="50" style="1" customWidth="1"/>
    <col min="11012" max="11012" width="10.5" style="1" customWidth="1"/>
    <col min="11013" max="11013" width="10.625" style="1" customWidth="1"/>
    <col min="11014" max="11015" width="9.75" style="1" bestFit="1" customWidth="1"/>
    <col min="11016" max="11016" width="10.125" style="1" customWidth="1"/>
    <col min="11017" max="11017" width="9.125" style="1" bestFit="1" customWidth="1"/>
    <col min="11018" max="11018" width="9.25" style="1" bestFit="1" customWidth="1"/>
    <col min="11019" max="11020" width="9.125" style="1" bestFit="1" customWidth="1"/>
    <col min="11021" max="11021" width="10.625" style="1" customWidth="1"/>
    <col min="11022" max="11022" width="9" style="1"/>
    <col min="11023" max="11023" width="9.75" style="1" bestFit="1" customWidth="1"/>
    <col min="11024" max="11024" width="9.125" style="1" bestFit="1" customWidth="1"/>
    <col min="11025" max="11025" width="9.75" style="1" bestFit="1" customWidth="1"/>
    <col min="11026" max="11026" width="9.125" style="1" bestFit="1" customWidth="1"/>
    <col min="11027" max="11264" width="9" style="1"/>
    <col min="11265" max="11265" width="2.5" style="1" bestFit="1" customWidth="1"/>
    <col min="11266" max="11266" width="5.125" style="1" bestFit="1" customWidth="1"/>
    <col min="11267" max="11267" width="50" style="1" customWidth="1"/>
    <col min="11268" max="11268" width="10.5" style="1" customWidth="1"/>
    <col min="11269" max="11269" width="10.625" style="1" customWidth="1"/>
    <col min="11270" max="11271" width="9.75" style="1" bestFit="1" customWidth="1"/>
    <col min="11272" max="11272" width="10.125" style="1" customWidth="1"/>
    <col min="11273" max="11273" width="9.125" style="1" bestFit="1" customWidth="1"/>
    <col min="11274" max="11274" width="9.25" style="1" bestFit="1" customWidth="1"/>
    <col min="11275" max="11276" width="9.125" style="1" bestFit="1" customWidth="1"/>
    <col min="11277" max="11277" width="10.625" style="1" customWidth="1"/>
    <col min="11278" max="11278" width="9" style="1"/>
    <col min="11279" max="11279" width="9.75" style="1" bestFit="1" customWidth="1"/>
    <col min="11280" max="11280" width="9.125" style="1" bestFit="1" customWidth="1"/>
    <col min="11281" max="11281" width="9.75" style="1" bestFit="1" customWidth="1"/>
    <col min="11282" max="11282" width="9.125" style="1" bestFit="1" customWidth="1"/>
    <col min="11283" max="11520" width="9" style="1"/>
    <col min="11521" max="11521" width="2.5" style="1" bestFit="1" customWidth="1"/>
    <col min="11522" max="11522" width="5.125" style="1" bestFit="1" customWidth="1"/>
    <col min="11523" max="11523" width="50" style="1" customWidth="1"/>
    <col min="11524" max="11524" width="10.5" style="1" customWidth="1"/>
    <col min="11525" max="11525" width="10.625" style="1" customWidth="1"/>
    <col min="11526" max="11527" width="9.75" style="1" bestFit="1" customWidth="1"/>
    <col min="11528" max="11528" width="10.125" style="1" customWidth="1"/>
    <col min="11529" max="11529" width="9.125" style="1" bestFit="1" customWidth="1"/>
    <col min="11530" max="11530" width="9.25" style="1" bestFit="1" customWidth="1"/>
    <col min="11531" max="11532" width="9.125" style="1" bestFit="1" customWidth="1"/>
    <col min="11533" max="11533" width="10.625" style="1" customWidth="1"/>
    <col min="11534" max="11534" width="9" style="1"/>
    <col min="11535" max="11535" width="9.75" style="1" bestFit="1" customWidth="1"/>
    <col min="11536" max="11536" width="9.125" style="1" bestFit="1" customWidth="1"/>
    <col min="11537" max="11537" width="9.75" style="1" bestFit="1" customWidth="1"/>
    <col min="11538" max="11538" width="9.125" style="1" bestFit="1" customWidth="1"/>
    <col min="11539" max="11776" width="9" style="1"/>
    <col min="11777" max="11777" width="2.5" style="1" bestFit="1" customWidth="1"/>
    <col min="11778" max="11778" width="5.125" style="1" bestFit="1" customWidth="1"/>
    <col min="11779" max="11779" width="50" style="1" customWidth="1"/>
    <col min="11780" max="11780" width="10.5" style="1" customWidth="1"/>
    <col min="11781" max="11781" width="10.625" style="1" customWidth="1"/>
    <col min="11782" max="11783" width="9.75" style="1" bestFit="1" customWidth="1"/>
    <col min="11784" max="11784" width="10.125" style="1" customWidth="1"/>
    <col min="11785" max="11785" width="9.125" style="1" bestFit="1" customWidth="1"/>
    <col min="11786" max="11786" width="9.25" style="1" bestFit="1" customWidth="1"/>
    <col min="11787" max="11788" width="9.125" style="1" bestFit="1" customWidth="1"/>
    <col min="11789" max="11789" width="10.625" style="1" customWidth="1"/>
    <col min="11790" max="11790" width="9" style="1"/>
    <col min="11791" max="11791" width="9.75" style="1" bestFit="1" customWidth="1"/>
    <col min="11792" max="11792" width="9.125" style="1" bestFit="1" customWidth="1"/>
    <col min="11793" max="11793" width="9.75" style="1" bestFit="1" customWidth="1"/>
    <col min="11794" max="11794" width="9.125" style="1" bestFit="1" customWidth="1"/>
    <col min="11795" max="12032" width="9" style="1"/>
    <col min="12033" max="12033" width="2.5" style="1" bestFit="1" customWidth="1"/>
    <col min="12034" max="12034" width="5.125" style="1" bestFit="1" customWidth="1"/>
    <col min="12035" max="12035" width="50" style="1" customWidth="1"/>
    <col min="12036" max="12036" width="10.5" style="1" customWidth="1"/>
    <col min="12037" max="12037" width="10.625" style="1" customWidth="1"/>
    <col min="12038" max="12039" width="9.75" style="1" bestFit="1" customWidth="1"/>
    <col min="12040" max="12040" width="10.125" style="1" customWidth="1"/>
    <col min="12041" max="12041" width="9.125" style="1" bestFit="1" customWidth="1"/>
    <col min="12042" max="12042" width="9.25" style="1" bestFit="1" customWidth="1"/>
    <col min="12043" max="12044" width="9.125" style="1" bestFit="1" customWidth="1"/>
    <col min="12045" max="12045" width="10.625" style="1" customWidth="1"/>
    <col min="12046" max="12046" width="9" style="1"/>
    <col min="12047" max="12047" width="9.75" style="1" bestFit="1" customWidth="1"/>
    <col min="12048" max="12048" width="9.125" style="1" bestFit="1" customWidth="1"/>
    <col min="12049" max="12049" width="9.75" style="1" bestFit="1" customWidth="1"/>
    <col min="12050" max="12050" width="9.125" style="1" bestFit="1" customWidth="1"/>
    <col min="12051" max="12288" width="9" style="1"/>
    <col min="12289" max="12289" width="2.5" style="1" bestFit="1" customWidth="1"/>
    <col min="12290" max="12290" width="5.125" style="1" bestFit="1" customWidth="1"/>
    <col min="12291" max="12291" width="50" style="1" customWidth="1"/>
    <col min="12292" max="12292" width="10.5" style="1" customWidth="1"/>
    <col min="12293" max="12293" width="10.625" style="1" customWidth="1"/>
    <col min="12294" max="12295" width="9.75" style="1" bestFit="1" customWidth="1"/>
    <col min="12296" max="12296" width="10.125" style="1" customWidth="1"/>
    <col min="12297" max="12297" width="9.125" style="1" bestFit="1" customWidth="1"/>
    <col min="12298" max="12298" width="9.25" style="1" bestFit="1" customWidth="1"/>
    <col min="12299" max="12300" width="9.125" style="1" bestFit="1" customWidth="1"/>
    <col min="12301" max="12301" width="10.625" style="1" customWidth="1"/>
    <col min="12302" max="12302" width="9" style="1"/>
    <col min="12303" max="12303" width="9.75" style="1" bestFit="1" customWidth="1"/>
    <col min="12304" max="12304" width="9.125" style="1" bestFit="1" customWidth="1"/>
    <col min="12305" max="12305" width="9.75" style="1" bestFit="1" customWidth="1"/>
    <col min="12306" max="12306" width="9.125" style="1" bestFit="1" customWidth="1"/>
    <col min="12307" max="12544" width="9" style="1"/>
    <col min="12545" max="12545" width="2.5" style="1" bestFit="1" customWidth="1"/>
    <col min="12546" max="12546" width="5.125" style="1" bestFit="1" customWidth="1"/>
    <col min="12547" max="12547" width="50" style="1" customWidth="1"/>
    <col min="12548" max="12548" width="10.5" style="1" customWidth="1"/>
    <col min="12549" max="12549" width="10.625" style="1" customWidth="1"/>
    <col min="12550" max="12551" width="9.75" style="1" bestFit="1" customWidth="1"/>
    <col min="12552" max="12552" width="10.125" style="1" customWidth="1"/>
    <col min="12553" max="12553" width="9.125" style="1" bestFit="1" customWidth="1"/>
    <col min="12554" max="12554" width="9.25" style="1" bestFit="1" customWidth="1"/>
    <col min="12555" max="12556" width="9.125" style="1" bestFit="1" customWidth="1"/>
    <col min="12557" max="12557" width="10.625" style="1" customWidth="1"/>
    <col min="12558" max="12558" width="9" style="1"/>
    <col min="12559" max="12559" width="9.75" style="1" bestFit="1" customWidth="1"/>
    <col min="12560" max="12560" width="9.125" style="1" bestFit="1" customWidth="1"/>
    <col min="12561" max="12561" width="9.75" style="1" bestFit="1" customWidth="1"/>
    <col min="12562" max="12562" width="9.125" style="1" bestFit="1" customWidth="1"/>
    <col min="12563" max="12800" width="9" style="1"/>
    <col min="12801" max="12801" width="2.5" style="1" bestFit="1" customWidth="1"/>
    <col min="12802" max="12802" width="5.125" style="1" bestFit="1" customWidth="1"/>
    <col min="12803" max="12803" width="50" style="1" customWidth="1"/>
    <col min="12804" max="12804" width="10.5" style="1" customWidth="1"/>
    <col min="12805" max="12805" width="10.625" style="1" customWidth="1"/>
    <col min="12806" max="12807" width="9.75" style="1" bestFit="1" customWidth="1"/>
    <col min="12808" max="12808" width="10.125" style="1" customWidth="1"/>
    <col min="12809" max="12809" width="9.125" style="1" bestFit="1" customWidth="1"/>
    <col min="12810" max="12810" width="9.25" style="1" bestFit="1" customWidth="1"/>
    <col min="12811" max="12812" width="9.125" style="1" bestFit="1" customWidth="1"/>
    <col min="12813" max="12813" width="10.625" style="1" customWidth="1"/>
    <col min="12814" max="12814" width="9" style="1"/>
    <col min="12815" max="12815" width="9.75" style="1" bestFit="1" customWidth="1"/>
    <col min="12816" max="12816" width="9.125" style="1" bestFit="1" customWidth="1"/>
    <col min="12817" max="12817" width="9.75" style="1" bestFit="1" customWidth="1"/>
    <col min="12818" max="12818" width="9.125" style="1" bestFit="1" customWidth="1"/>
    <col min="12819" max="13056" width="9" style="1"/>
    <col min="13057" max="13057" width="2.5" style="1" bestFit="1" customWidth="1"/>
    <col min="13058" max="13058" width="5.125" style="1" bestFit="1" customWidth="1"/>
    <col min="13059" max="13059" width="50" style="1" customWidth="1"/>
    <col min="13060" max="13060" width="10.5" style="1" customWidth="1"/>
    <col min="13061" max="13061" width="10.625" style="1" customWidth="1"/>
    <col min="13062" max="13063" width="9.75" style="1" bestFit="1" customWidth="1"/>
    <col min="13064" max="13064" width="10.125" style="1" customWidth="1"/>
    <col min="13065" max="13065" width="9.125" style="1" bestFit="1" customWidth="1"/>
    <col min="13066" max="13066" width="9.25" style="1" bestFit="1" customWidth="1"/>
    <col min="13067" max="13068" width="9.125" style="1" bestFit="1" customWidth="1"/>
    <col min="13069" max="13069" width="10.625" style="1" customWidth="1"/>
    <col min="13070" max="13070" width="9" style="1"/>
    <col min="13071" max="13071" width="9.75" style="1" bestFit="1" customWidth="1"/>
    <col min="13072" max="13072" width="9.125" style="1" bestFit="1" customWidth="1"/>
    <col min="13073" max="13073" width="9.75" style="1" bestFit="1" customWidth="1"/>
    <col min="13074" max="13074" width="9.125" style="1" bestFit="1" customWidth="1"/>
    <col min="13075" max="13312" width="9" style="1"/>
    <col min="13313" max="13313" width="2.5" style="1" bestFit="1" customWidth="1"/>
    <col min="13314" max="13314" width="5.125" style="1" bestFit="1" customWidth="1"/>
    <col min="13315" max="13315" width="50" style="1" customWidth="1"/>
    <col min="13316" max="13316" width="10.5" style="1" customWidth="1"/>
    <col min="13317" max="13317" width="10.625" style="1" customWidth="1"/>
    <col min="13318" max="13319" width="9.75" style="1" bestFit="1" customWidth="1"/>
    <col min="13320" max="13320" width="10.125" style="1" customWidth="1"/>
    <col min="13321" max="13321" width="9.125" style="1" bestFit="1" customWidth="1"/>
    <col min="13322" max="13322" width="9.25" style="1" bestFit="1" customWidth="1"/>
    <col min="13323" max="13324" width="9.125" style="1" bestFit="1" customWidth="1"/>
    <col min="13325" max="13325" width="10.625" style="1" customWidth="1"/>
    <col min="13326" max="13326" width="9" style="1"/>
    <col min="13327" max="13327" width="9.75" style="1" bestFit="1" customWidth="1"/>
    <col min="13328" max="13328" width="9.125" style="1" bestFit="1" customWidth="1"/>
    <col min="13329" max="13329" width="9.75" style="1" bestFit="1" customWidth="1"/>
    <col min="13330" max="13330" width="9.125" style="1" bestFit="1" customWidth="1"/>
    <col min="13331" max="13568" width="9" style="1"/>
    <col min="13569" max="13569" width="2.5" style="1" bestFit="1" customWidth="1"/>
    <col min="13570" max="13570" width="5.125" style="1" bestFit="1" customWidth="1"/>
    <col min="13571" max="13571" width="50" style="1" customWidth="1"/>
    <col min="13572" max="13572" width="10.5" style="1" customWidth="1"/>
    <col min="13573" max="13573" width="10.625" style="1" customWidth="1"/>
    <col min="13574" max="13575" width="9.75" style="1" bestFit="1" customWidth="1"/>
    <col min="13576" max="13576" width="10.125" style="1" customWidth="1"/>
    <col min="13577" max="13577" width="9.125" style="1" bestFit="1" customWidth="1"/>
    <col min="13578" max="13578" width="9.25" style="1" bestFit="1" customWidth="1"/>
    <col min="13579" max="13580" width="9.125" style="1" bestFit="1" customWidth="1"/>
    <col min="13581" max="13581" width="10.625" style="1" customWidth="1"/>
    <col min="13582" max="13582" width="9" style="1"/>
    <col min="13583" max="13583" width="9.75" style="1" bestFit="1" customWidth="1"/>
    <col min="13584" max="13584" width="9.125" style="1" bestFit="1" customWidth="1"/>
    <col min="13585" max="13585" width="9.75" style="1" bestFit="1" customWidth="1"/>
    <col min="13586" max="13586" width="9.125" style="1" bestFit="1" customWidth="1"/>
    <col min="13587" max="13824" width="9" style="1"/>
    <col min="13825" max="13825" width="2.5" style="1" bestFit="1" customWidth="1"/>
    <col min="13826" max="13826" width="5.125" style="1" bestFit="1" customWidth="1"/>
    <col min="13827" max="13827" width="50" style="1" customWidth="1"/>
    <col min="13828" max="13828" width="10.5" style="1" customWidth="1"/>
    <col min="13829" max="13829" width="10.625" style="1" customWidth="1"/>
    <col min="13830" max="13831" width="9.75" style="1" bestFit="1" customWidth="1"/>
    <col min="13832" max="13832" width="10.125" style="1" customWidth="1"/>
    <col min="13833" max="13833" width="9.125" style="1" bestFit="1" customWidth="1"/>
    <col min="13834" max="13834" width="9.25" style="1" bestFit="1" customWidth="1"/>
    <col min="13835" max="13836" width="9.125" style="1" bestFit="1" customWidth="1"/>
    <col min="13837" max="13837" width="10.625" style="1" customWidth="1"/>
    <col min="13838" max="13838" width="9" style="1"/>
    <col min="13839" max="13839" width="9.75" style="1" bestFit="1" customWidth="1"/>
    <col min="13840" max="13840" width="9.125" style="1" bestFit="1" customWidth="1"/>
    <col min="13841" max="13841" width="9.75" style="1" bestFit="1" customWidth="1"/>
    <col min="13842" max="13842" width="9.125" style="1" bestFit="1" customWidth="1"/>
    <col min="13843" max="14080" width="9" style="1"/>
    <col min="14081" max="14081" width="2.5" style="1" bestFit="1" customWidth="1"/>
    <col min="14082" max="14082" width="5.125" style="1" bestFit="1" customWidth="1"/>
    <col min="14083" max="14083" width="50" style="1" customWidth="1"/>
    <col min="14084" max="14084" width="10.5" style="1" customWidth="1"/>
    <col min="14085" max="14085" width="10.625" style="1" customWidth="1"/>
    <col min="14086" max="14087" width="9.75" style="1" bestFit="1" customWidth="1"/>
    <col min="14088" max="14088" width="10.125" style="1" customWidth="1"/>
    <col min="14089" max="14089" width="9.125" style="1" bestFit="1" customWidth="1"/>
    <col min="14090" max="14090" width="9.25" style="1" bestFit="1" customWidth="1"/>
    <col min="14091" max="14092" width="9.125" style="1" bestFit="1" customWidth="1"/>
    <col min="14093" max="14093" width="10.625" style="1" customWidth="1"/>
    <col min="14094" max="14094" width="9" style="1"/>
    <col min="14095" max="14095" width="9.75" style="1" bestFit="1" customWidth="1"/>
    <col min="14096" max="14096" width="9.125" style="1" bestFit="1" customWidth="1"/>
    <col min="14097" max="14097" width="9.75" style="1" bestFit="1" customWidth="1"/>
    <col min="14098" max="14098" width="9.125" style="1" bestFit="1" customWidth="1"/>
    <col min="14099" max="14336" width="9" style="1"/>
    <col min="14337" max="14337" width="2.5" style="1" bestFit="1" customWidth="1"/>
    <col min="14338" max="14338" width="5.125" style="1" bestFit="1" customWidth="1"/>
    <col min="14339" max="14339" width="50" style="1" customWidth="1"/>
    <col min="14340" max="14340" width="10.5" style="1" customWidth="1"/>
    <col min="14341" max="14341" width="10.625" style="1" customWidth="1"/>
    <col min="14342" max="14343" width="9.75" style="1" bestFit="1" customWidth="1"/>
    <col min="14344" max="14344" width="10.125" style="1" customWidth="1"/>
    <col min="14345" max="14345" width="9.125" style="1" bestFit="1" customWidth="1"/>
    <col min="14346" max="14346" width="9.25" style="1" bestFit="1" customWidth="1"/>
    <col min="14347" max="14348" width="9.125" style="1" bestFit="1" customWidth="1"/>
    <col min="14349" max="14349" width="10.625" style="1" customWidth="1"/>
    <col min="14350" max="14350" width="9" style="1"/>
    <col min="14351" max="14351" width="9.75" style="1" bestFit="1" customWidth="1"/>
    <col min="14352" max="14352" width="9.125" style="1" bestFit="1" customWidth="1"/>
    <col min="14353" max="14353" width="9.75" style="1" bestFit="1" customWidth="1"/>
    <col min="14354" max="14354" width="9.125" style="1" bestFit="1" customWidth="1"/>
    <col min="14355" max="14592" width="9" style="1"/>
    <col min="14593" max="14593" width="2.5" style="1" bestFit="1" customWidth="1"/>
    <col min="14594" max="14594" width="5.125" style="1" bestFit="1" customWidth="1"/>
    <col min="14595" max="14595" width="50" style="1" customWidth="1"/>
    <col min="14596" max="14596" width="10.5" style="1" customWidth="1"/>
    <col min="14597" max="14597" width="10.625" style="1" customWidth="1"/>
    <col min="14598" max="14599" width="9.75" style="1" bestFit="1" customWidth="1"/>
    <col min="14600" max="14600" width="10.125" style="1" customWidth="1"/>
    <col min="14601" max="14601" width="9.125" style="1" bestFit="1" customWidth="1"/>
    <col min="14602" max="14602" width="9.25" style="1" bestFit="1" customWidth="1"/>
    <col min="14603" max="14604" width="9.125" style="1" bestFit="1" customWidth="1"/>
    <col min="14605" max="14605" width="10.625" style="1" customWidth="1"/>
    <col min="14606" max="14606" width="9" style="1"/>
    <col min="14607" max="14607" width="9.75" style="1" bestFit="1" customWidth="1"/>
    <col min="14608" max="14608" width="9.125" style="1" bestFit="1" customWidth="1"/>
    <col min="14609" max="14609" width="9.75" style="1" bestFit="1" customWidth="1"/>
    <col min="14610" max="14610" width="9.125" style="1" bestFit="1" customWidth="1"/>
    <col min="14611" max="14848" width="9" style="1"/>
    <col min="14849" max="14849" width="2.5" style="1" bestFit="1" customWidth="1"/>
    <col min="14850" max="14850" width="5.125" style="1" bestFit="1" customWidth="1"/>
    <col min="14851" max="14851" width="50" style="1" customWidth="1"/>
    <col min="14852" max="14852" width="10.5" style="1" customWidth="1"/>
    <col min="14853" max="14853" width="10.625" style="1" customWidth="1"/>
    <col min="14854" max="14855" width="9.75" style="1" bestFit="1" customWidth="1"/>
    <col min="14856" max="14856" width="10.125" style="1" customWidth="1"/>
    <col min="14857" max="14857" width="9.125" style="1" bestFit="1" customWidth="1"/>
    <col min="14858" max="14858" width="9.25" style="1" bestFit="1" customWidth="1"/>
    <col min="14859" max="14860" width="9.125" style="1" bestFit="1" customWidth="1"/>
    <col min="14861" max="14861" width="10.625" style="1" customWidth="1"/>
    <col min="14862" max="14862" width="9" style="1"/>
    <col min="14863" max="14863" width="9.75" style="1" bestFit="1" customWidth="1"/>
    <col min="14864" max="14864" width="9.125" style="1" bestFit="1" customWidth="1"/>
    <col min="14865" max="14865" width="9.75" style="1" bestFit="1" customWidth="1"/>
    <col min="14866" max="14866" width="9.125" style="1" bestFit="1" customWidth="1"/>
    <col min="14867" max="15104" width="9" style="1"/>
    <col min="15105" max="15105" width="2.5" style="1" bestFit="1" customWidth="1"/>
    <col min="15106" max="15106" width="5.125" style="1" bestFit="1" customWidth="1"/>
    <col min="15107" max="15107" width="50" style="1" customWidth="1"/>
    <col min="15108" max="15108" width="10.5" style="1" customWidth="1"/>
    <col min="15109" max="15109" width="10.625" style="1" customWidth="1"/>
    <col min="15110" max="15111" width="9.75" style="1" bestFit="1" customWidth="1"/>
    <col min="15112" max="15112" width="10.125" style="1" customWidth="1"/>
    <col min="15113" max="15113" width="9.125" style="1" bestFit="1" customWidth="1"/>
    <col min="15114" max="15114" width="9.25" style="1" bestFit="1" customWidth="1"/>
    <col min="15115" max="15116" width="9.125" style="1" bestFit="1" customWidth="1"/>
    <col min="15117" max="15117" width="10.625" style="1" customWidth="1"/>
    <col min="15118" max="15118" width="9" style="1"/>
    <col min="15119" max="15119" width="9.75" style="1" bestFit="1" customWidth="1"/>
    <col min="15120" max="15120" width="9.125" style="1" bestFit="1" customWidth="1"/>
    <col min="15121" max="15121" width="9.75" style="1" bestFit="1" customWidth="1"/>
    <col min="15122" max="15122" width="9.125" style="1" bestFit="1" customWidth="1"/>
    <col min="15123" max="15360" width="9" style="1"/>
    <col min="15361" max="15361" width="2.5" style="1" bestFit="1" customWidth="1"/>
    <col min="15362" max="15362" width="5.125" style="1" bestFit="1" customWidth="1"/>
    <col min="15363" max="15363" width="50" style="1" customWidth="1"/>
    <col min="15364" max="15364" width="10.5" style="1" customWidth="1"/>
    <col min="15365" max="15365" width="10.625" style="1" customWidth="1"/>
    <col min="15366" max="15367" width="9.75" style="1" bestFit="1" customWidth="1"/>
    <col min="15368" max="15368" width="10.125" style="1" customWidth="1"/>
    <col min="15369" max="15369" width="9.125" style="1" bestFit="1" customWidth="1"/>
    <col min="15370" max="15370" width="9.25" style="1" bestFit="1" customWidth="1"/>
    <col min="15371" max="15372" width="9.125" style="1" bestFit="1" customWidth="1"/>
    <col min="15373" max="15373" width="10.625" style="1" customWidth="1"/>
    <col min="15374" max="15374" width="9" style="1"/>
    <col min="15375" max="15375" width="9.75" style="1" bestFit="1" customWidth="1"/>
    <col min="15376" max="15376" width="9.125" style="1" bestFit="1" customWidth="1"/>
    <col min="15377" max="15377" width="9.75" style="1" bestFit="1" customWidth="1"/>
    <col min="15378" max="15378" width="9.125" style="1" bestFit="1" customWidth="1"/>
    <col min="15379" max="15616" width="9" style="1"/>
    <col min="15617" max="15617" width="2.5" style="1" bestFit="1" customWidth="1"/>
    <col min="15618" max="15618" width="5.125" style="1" bestFit="1" customWidth="1"/>
    <col min="15619" max="15619" width="50" style="1" customWidth="1"/>
    <col min="15620" max="15620" width="10.5" style="1" customWidth="1"/>
    <col min="15621" max="15621" width="10.625" style="1" customWidth="1"/>
    <col min="15622" max="15623" width="9.75" style="1" bestFit="1" customWidth="1"/>
    <col min="15624" max="15624" width="10.125" style="1" customWidth="1"/>
    <col min="15625" max="15625" width="9.125" style="1" bestFit="1" customWidth="1"/>
    <col min="15626" max="15626" width="9.25" style="1" bestFit="1" customWidth="1"/>
    <col min="15627" max="15628" width="9.125" style="1" bestFit="1" customWidth="1"/>
    <col min="15629" max="15629" width="10.625" style="1" customWidth="1"/>
    <col min="15630" max="15630" width="9" style="1"/>
    <col min="15631" max="15631" width="9.75" style="1" bestFit="1" customWidth="1"/>
    <col min="15632" max="15632" width="9.125" style="1" bestFit="1" customWidth="1"/>
    <col min="15633" max="15633" width="9.75" style="1" bestFit="1" customWidth="1"/>
    <col min="15634" max="15634" width="9.125" style="1" bestFit="1" customWidth="1"/>
    <col min="15635" max="15872" width="9" style="1"/>
    <col min="15873" max="15873" width="2.5" style="1" bestFit="1" customWidth="1"/>
    <col min="15874" max="15874" width="5.125" style="1" bestFit="1" customWidth="1"/>
    <col min="15875" max="15875" width="50" style="1" customWidth="1"/>
    <col min="15876" max="15876" width="10.5" style="1" customWidth="1"/>
    <col min="15877" max="15877" width="10.625" style="1" customWidth="1"/>
    <col min="15878" max="15879" width="9.75" style="1" bestFit="1" customWidth="1"/>
    <col min="15880" max="15880" width="10.125" style="1" customWidth="1"/>
    <col min="15881" max="15881" width="9.125" style="1" bestFit="1" customWidth="1"/>
    <col min="15882" max="15882" width="9.25" style="1" bestFit="1" customWidth="1"/>
    <col min="15883" max="15884" width="9.125" style="1" bestFit="1" customWidth="1"/>
    <col min="15885" max="15885" width="10.625" style="1" customWidth="1"/>
    <col min="15886" max="15886" width="9" style="1"/>
    <col min="15887" max="15887" width="9.75" style="1" bestFit="1" customWidth="1"/>
    <col min="15888" max="15888" width="9.125" style="1" bestFit="1" customWidth="1"/>
    <col min="15889" max="15889" width="9.75" style="1" bestFit="1" customWidth="1"/>
    <col min="15890" max="15890" width="9.125" style="1" bestFit="1" customWidth="1"/>
    <col min="15891" max="16128" width="9" style="1"/>
    <col min="16129" max="16129" width="2.5" style="1" bestFit="1" customWidth="1"/>
    <col min="16130" max="16130" width="5.125" style="1" bestFit="1" customWidth="1"/>
    <col min="16131" max="16131" width="50" style="1" customWidth="1"/>
    <col min="16132" max="16132" width="10.5" style="1" customWidth="1"/>
    <col min="16133" max="16133" width="10.625" style="1" customWidth="1"/>
    <col min="16134" max="16135" width="9.75" style="1" bestFit="1" customWidth="1"/>
    <col min="16136" max="16136" width="10.125" style="1" customWidth="1"/>
    <col min="16137" max="16137" width="9.125" style="1" bestFit="1" customWidth="1"/>
    <col min="16138" max="16138" width="9.25" style="1" bestFit="1" customWidth="1"/>
    <col min="16139" max="16140" width="9.125" style="1" bestFit="1" customWidth="1"/>
    <col min="16141" max="16141" width="10.625" style="1" customWidth="1"/>
    <col min="16142" max="16142" width="9" style="1"/>
    <col min="16143" max="16143" width="9.75" style="1" bestFit="1" customWidth="1"/>
    <col min="16144" max="16144" width="9.125" style="1" bestFit="1" customWidth="1"/>
    <col min="16145" max="16145" width="9.75" style="1" bestFit="1" customWidth="1"/>
    <col min="16146" max="16146" width="9.125" style="1" bestFit="1" customWidth="1"/>
    <col min="16147" max="16384" width="9" style="1"/>
  </cols>
  <sheetData>
    <row r="1" spans="1:19" ht="15.75" customHeight="1" x14ac:dyDescent="0.25">
      <c r="M1" s="3" t="s">
        <v>0</v>
      </c>
    </row>
    <row r="2" spans="1:19" x14ac:dyDescent="0.2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9" x14ac:dyDescent="0.25">
      <c r="C3" s="5"/>
      <c r="D3" s="6"/>
      <c r="E3" s="6"/>
      <c r="F3" s="6"/>
      <c r="G3" s="6"/>
      <c r="H3" s="6"/>
      <c r="I3" s="7"/>
      <c r="J3" s="7"/>
      <c r="K3" s="7"/>
      <c r="L3" s="7"/>
      <c r="M3" s="8" t="s">
        <v>2</v>
      </c>
    </row>
    <row r="4" spans="1:19" ht="15.75" customHeight="1" x14ac:dyDescent="0.25">
      <c r="C4" s="9" t="s">
        <v>3</v>
      </c>
      <c r="D4" s="10" t="s">
        <v>4</v>
      </c>
      <c r="E4" s="11"/>
      <c r="F4" s="10" t="s">
        <v>5</v>
      </c>
      <c r="G4" s="11"/>
      <c r="H4" s="12" t="s">
        <v>6</v>
      </c>
      <c r="I4" s="13" t="s">
        <v>7</v>
      </c>
      <c r="J4" s="14"/>
      <c r="K4" s="15"/>
      <c r="L4" s="16" t="s">
        <v>8</v>
      </c>
      <c r="M4" s="17"/>
    </row>
    <row r="5" spans="1:19" ht="30.75" customHeight="1" x14ac:dyDescent="0.25">
      <c r="C5" s="18"/>
      <c r="D5" s="19"/>
      <c r="E5" s="20"/>
      <c r="F5" s="19"/>
      <c r="G5" s="20"/>
      <c r="H5" s="21"/>
      <c r="I5" s="22" t="s">
        <v>9</v>
      </c>
      <c r="J5" s="22" t="s">
        <v>10</v>
      </c>
      <c r="K5" s="22" t="s">
        <v>11</v>
      </c>
      <c r="L5" s="23"/>
      <c r="M5" s="24"/>
      <c r="O5" s="1" t="s">
        <v>12</v>
      </c>
      <c r="P5" s="1" t="s">
        <v>13</v>
      </c>
      <c r="Q5" s="1" t="s">
        <v>14</v>
      </c>
      <c r="R5" s="1" t="s">
        <v>15</v>
      </c>
    </row>
    <row r="6" spans="1:19" x14ac:dyDescent="0.25">
      <c r="C6" s="25"/>
      <c r="D6" s="26" t="s">
        <v>16</v>
      </c>
      <c r="E6" s="27" t="s">
        <v>17</v>
      </c>
      <c r="F6" s="28" t="s">
        <v>16</v>
      </c>
      <c r="G6" s="29" t="s">
        <v>18</v>
      </c>
      <c r="H6" s="30"/>
      <c r="I6" s="23" t="s">
        <v>19</v>
      </c>
      <c r="J6" s="31"/>
      <c r="K6" s="24"/>
      <c r="L6" s="32" t="s">
        <v>20</v>
      </c>
      <c r="M6" s="22" t="s">
        <v>21</v>
      </c>
    </row>
    <row r="7" spans="1:19" x14ac:dyDescent="0.25">
      <c r="C7" s="33" t="s">
        <v>22</v>
      </c>
      <c r="D7" s="34" t="s">
        <v>23</v>
      </c>
      <c r="E7" s="35" t="s">
        <v>24</v>
      </c>
      <c r="F7" s="36" t="s">
        <v>25</v>
      </c>
      <c r="G7" s="36" t="s">
        <v>26</v>
      </c>
      <c r="H7" s="36" t="s">
        <v>27</v>
      </c>
      <c r="I7" s="36" t="s">
        <v>28</v>
      </c>
      <c r="J7" s="36" t="s">
        <v>29</v>
      </c>
      <c r="K7" s="36" t="s">
        <v>30</v>
      </c>
      <c r="L7" s="36" t="s">
        <v>31</v>
      </c>
      <c r="M7" s="36" t="s">
        <v>32</v>
      </c>
    </row>
    <row r="8" spans="1:19" ht="15.75" customHeight="1" x14ac:dyDescent="0.25">
      <c r="B8" s="1">
        <v>1</v>
      </c>
      <c r="C8" s="37" t="s">
        <v>33</v>
      </c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1:19" ht="15.75" customHeight="1" x14ac:dyDescent="0.25">
      <c r="A9" s="1" t="s">
        <v>34</v>
      </c>
      <c r="B9" s="1">
        <v>11</v>
      </c>
      <c r="C9" s="40" t="s">
        <v>35</v>
      </c>
      <c r="D9" s="38"/>
      <c r="E9" s="38"/>
      <c r="F9" s="38"/>
      <c r="G9" s="38"/>
      <c r="H9" s="38"/>
      <c r="I9" s="38"/>
      <c r="J9" s="38"/>
      <c r="K9" s="38"/>
      <c r="L9" s="38"/>
      <c r="M9" s="39"/>
    </row>
    <row r="10" spans="1:19" x14ac:dyDescent="0.25">
      <c r="A10" s="1" t="s">
        <v>34</v>
      </c>
      <c r="B10" s="1">
        <v>115</v>
      </c>
      <c r="C10" s="41" t="s">
        <v>36</v>
      </c>
      <c r="D10" s="38"/>
      <c r="E10" s="38">
        <v>27113</v>
      </c>
      <c r="F10" s="38"/>
      <c r="G10" s="38">
        <f>SUM(O10:P10)</f>
        <v>27034</v>
      </c>
      <c r="H10" s="38">
        <f>SUM(I10:K10)</f>
        <v>0</v>
      </c>
      <c r="I10" s="38">
        <f>SUM('[1]1b.mell.'!I10)</f>
        <v>0</v>
      </c>
      <c r="J10" s="38">
        <f>SUM('[1]1b.mell.'!J10)</f>
        <v>0</v>
      </c>
      <c r="K10" s="38"/>
      <c r="L10" s="42" t="str">
        <f>IF(D10&gt;0,SUM((H10/D10)*100)," ")</f>
        <v xml:space="preserve"> </v>
      </c>
      <c r="M10" s="43" t="str">
        <f>IF(F10&gt;0,SUM((H10/F10)*100)," ")</f>
        <v xml:space="preserve"> </v>
      </c>
      <c r="O10" s="38">
        <f>SUM('[1]1b.mell.'!G10)</f>
        <v>27034</v>
      </c>
      <c r="Q10" s="38">
        <f>SUM('[1]1b.mell.'!H10)</f>
        <v>0</v>
      </c>
      <c r="S10" s="38">
        <f>SUM(Q10+R10-H10)</f>
        <v>0</v>
      </c>
    </row>
    <row r="11" spans="1:19" x14ac:dyDescent="0.25">
      <c r="A11" s="1" t="s">
        <v>34</v>
      </c>
      <c r="C11" s="41" t="s">
        <v>37</v>
      </c>
      <c r="D11" s="44">
        <v>1626713</v>
      </c>
      <c r="E11" s="38">
        <v>1666551</v>
      </c>
      <c r="F11" s="44">
        <v>1581079</v>
      </c>
      <c r="G11" s="38">
        <f>SUM(O11:P11)</f>
        <v>1816123</v>
      </c>
      <c r="H11" s="38">
        <f>SUM(I11:K11)</f>
        <v>1625613</v>
      </c>
      <c r="I11" s="38">
        <f>SUM('[1]1b.mell.'!I11)</f>
        <v>1625613</v>
      </c>
      <c r="J11" s="38">
        <f>SUM('[1]1b.mell.'!J11)</f>
        <v>0</v>
      </c>
      <c r="K11" s="38"/>
      <c r="L11" s="42">
        <f t="shared" ref="L11:L16" si="0">IF(D11&gt;0,SUM((H11/D11)*100)," ")</f>
        <v>99.932378975270993</v>
      </c>
      <c r="M11" s="43">
        <f t="shared" ref="M11:M16" si="1">IF(F11&gt;0,SUM((H11/F11)*100)," ")</f>
        <v>102.81668404931064</v>
      </c>
      <c r="O11" s="38">
        <f>SUM('[1]1b.mell.'!G11)</f>
        <v>1816123</v>
      </c>
      <c r="Q11" s="38">
        <f>SUM('[1]1b.mell.'!H11)</f>
        <v>1625613</v>
      </c>
      <c r="S11" s="38">
        <f t="shared" ref="S11:S74" si="2">SUM(Q11+R11-H11)</f>
        <v>0</v>
      </c>
    </row>
    <row r="12" spans="1:19" x14ac:dyDescent="0.25">
      <c r="A12" s="1" t="s">
        <v>34</v>
      </c>
      <c r="B12" s="1">
        <v>16</v>
      </c>
      <c r="C12" s="45" t="s">
        <v>38</v>
      </c>
      <c r="D12" s="46"/>
      <c r="E12" s="38"/>
      <c r="F12" s="46"/>
      <c r="G12" s="38"/>
      <c r="H12" s="38"/>
      <c r="I12" s="38"/>
      <c r="J12" s="38"/>
      <c r="K12" s="38"/>
      <c r="L12" s="42" t="str">
        <f t="shared" si="0"/>
        <v xml:space="preserve"> </v>
      </c>
      <c r="M12" s="43" t="str">
        <f t="shared" si="1"/>
        <v xml:space="preserve"> </v>
      </c>
      <c r="O12" s="38">
        <f>SUM('[1]1b.mell.'!G12)</f>
        <v>0</v>
      </c>
      <c r="Q12" s="38">
        <f>SUM('[1]1b.mell.'!H12)</f>
        <v>0</v>
      </c>
      <c r="S12" s="38">
        <f t="shared" si="2"/>
        <v>0</v>
      </c>
    </row>
    <row r="13" spans="1:19" x14ac:dyDescent="0.25">
      <c r="A13" s="1" t="s">
        <v>34</v>
      </c>
      <c r="B13" s="1">
        <v>16</v>
      </c>
      <c r="C13" s="47" t="s">
        <v>39</v>
      </c>
      <c r="D13" s="44">
        <v>81558</v>
      </c>
      <c r="E13" s="38">
        <v>91659</v>
      </c>
      <c r="F13" s="44">
        <v>88575</v>
      </c>
      <c r="G13" s="38">
        <f>SUM(O13:P13)</f>
        <v>97392</v>
      </c>
      <c r="H13" s="38">
        <f>SUM(I13:K13)</f>
        <v>109080</v>
      </c>
      <c r="I13" s="38">
        <f>SUM('[1]1b.mell.'!I13)</f>
        <v>109080</v>
      </c>
      <c r="J13" s="38">
        <f>SUM('[1]1b.mell.'!J13)</f>
        <v>0</v>
      </c>
      <c r="K13" s="38"/>
      <c r="L13" s="42">
        <f t="shared" si="0"/>
        <v>133.74531008607372</v>
      </c>
      <c r="M13" s="43">
        <f t="shared" si="1"/>
        <v>123.14987298899239</v>
      </c>
      <c r="O13" s="38">
        <f>SUM('[1]1b.mell.'!G13)</f>
        <v>97392</v>
      </c>
      <c r="Q13" s="38">
        <f>SUM('[1]1b.mell.'!H13)</f>
        <v>109080</v>
      </c>
      <c r="S13" s="38">
        <f t="shared" si="2"/>
        <v>0</v>
      </c>
    </row>
    <row r="14" spans="1:19" x14ac:dyDescent="0.25">
      <c r="A14" s="1" t="s">
        <v>34</v>
      </c>
      <c r="B14" s="1">
        <v>16</v>
      </c>
      <c r="C14" s="48" t="s">
        <v>40</v>
      </c>
      <c r="D14" s="44">
        <v>61595</v>
      </c>
      <c r="E14" s="38">
        <v>264439</v>
      </c>
      <c r="F14" s="44">
        <v>69350</v>
      </c>
      <c r="G14" s="38">
        <f>SUM(O14:P14)</f>
        <v>262373</v>
      </c>
      <c r="H14" s="38">
        <f>SUM(I14:K14)</f>
        <v>230264</v>
      </c>
      <c r="I14" s="38">
        <f>SUM('[1]1b.mell.'!I14)</f>
        <v>222815</v>
      </c>
      <c r="J14" s="38">
        <f>SUM('[1]1b.mell.'!J14)</f>
        <v>7449</v>
      </c>
      <c r="K14" s="38"/>
      <c r="L14" s="42">
        <f t="shared" si="0"/>
        <v>373.83553859891225</v>
      </c>
      <c r="M14" s="43">
        <f t="shared" si="1"/>
        <v>332.03172314347512</v>
      </c>
      <c r="O14" s="38">
        <f>SUM('[1]1b.mell.'!G14)</f>
        <v>262373</v>
      </c>
      <c r="Q14" s="38">
        <f>SUM('[1]1b.mell.'!H14)</f>
        <v>230264</v>
      </c>
      <c r="S14" s="38">
        <f t="shared" si="2"/>
        <v>0</v>
      </c>
    </row>
    <row r="15" spans="1:19" x14ac:dyDescent="0.25">
      <c r="A15" s="1" t="s">
        <v>34</v>
      </c>
      <c r="B15" s="1">
        <v>12</v>
      </c>
      <c r="C15" s="40" t="s">
        <v>41</v>
      </c>
      <c r="D15" s="38"/>
      <c r="E15" s="38"/>
      <c r="F15" s="38"/>
      <c r="G15" s="38"/>
      <c r="H15" s="38">
        <f>SUM(I15:K15)</f>
        <v>0</v>
      </c>
      <c r="I15" s="38">
        <f>SUM('[1]1b.mell.'!I15)</f>
        <v>0</v>
      </c>
      <c r="J15" s="38">
        <f>SUM('[1]1b.mell.'!J15)</f>
        <v>0</v>
      </c>
      <c r="K15" s="38"/>
      <c r="L15" s="42" t="str">
        <f t="shared" si="0"/>
        <v xml:space="preserve"> </v>
      </c>
      <c r="M15" s="43" t="str">
        <f t="shared" si="1"/>
        <v xml:space="preserve"> </v>
      </c>
      <c r="O15" s="38">
        <f>SUM('[1]1b.mell.'!G15)</f>
        <v>0</v>
      </c>
      <c r="Q15" s="38">
        <f>SUM('[1]1b.mell.'!H15)</f>
        <v>0</v>
      </c>
      <c r="S15" s="38">
        <f t="shared" si="2"/>
        <v>0</v>
      </c>
    </row>
    <row r="16" spans="1:19" x14ac:dyDescent="0.25">
      <c r="A16" s="1" t="s">
        <v>34</v>
      </c>
      <c r="B16" s="1">
        <v>1</v>
      </c>
      <c r="C16" s="49" t="s">
        <v>42</v>
      </c>
      <c r="D16" s="50">
        <f t="shared" ref="D16:K16" si="3">SUM(D10:D15)</f>
        <v>1769866</v>
      </c>
      <c r="E16" s="50">
        <f t="shared" si="3"/>
        <v>2049762</v>
      </c>
      <c r="F16" s="50">
        <f t="shared" si="3"/>
        <v>1739004</v>
      </c>
      <c r="G16" s="50">
        <f t="shared" si="3"/>
        <v>2202922</v>
      </c>
      <c r="H16" s="50">
        <f t="shared" si="3"/>
        <v>1964957</v>
      </c>
      <c r="I16" s="50">
        <f t="shared" si="3"/>
        <v>1957508</v>
      </c>
      <c r="J16" s="50">
        <f t="shared" si="3"/>
        <v>7449</v>
      </c>
      <c r="K16" s="50">
        <f t="shared" si="3"/>
        <v>0</v>
      </c>
      <c r="L16" s="51">
        <f t="shared" si="0"/>
        <v>111.02292489939916</v>
      </c>
      <c r="M16" s="52">
        <f t="shared" si="1"/>
        <v>112.9932421087013</v>
      </c>
      <c r="O16" s="50">
        <f>SUM(O10:O15)</f>
        <v>2202922</v>
      </c>
      <c r="P16" s="50">
        <f>SUM(P10:P15)</f>
        <v>0</v>
      </c>
      <c r="Q16" s="50">
        <f>SUM(Q10:Q15)</f>
        <v>1964957</v>
      </c>
      <c r="R16" s="50">
        <f>SUM(R10:R15)</f>
        <v>0</v>
      </c>
      <c r="S16" s="38">
        <f t="shared" si="2"/>
        <v>0</v>
      </c>
    </row>
    <row r="17" spans="1:19" x14ac:dyDescent="0.25">
      <c r="A17" s="1" t="s">
        <v>34</v>
      </c>
      <c r="B17" s="1">
        <v>2</v>
      </c>
      <c r="C17" s="53" t="s">
        <v>43</v>
      </c>
      <c r="D17" s="38"/>
      <c r="E17" s="38"/>
      <c r="F17" s="38"/>
      <c r="G17" s="38"/>
      <c r="H17" s="38"/>
      <c r="I17" s="38"/>
      <c r="J17" s="38"/>
      <c r="K17" s="38"/>
      <c r="L17" s="54"/>
      <c r="M17" s="55"/>
      <c r="S17" s="38">
        <f t="shared" si="2"/>
        <v>0</v>
      </c>
    </row>
    <row r="18" spans="1:19" x14ac:dyDescent="0.25">
      <c r="A18" s="1" t="s">
        <v>34</v>
      </c>
      <c r="B18" s="1">
        <v>2</v>
      </c>
      <c r="C18" s="56" t="s">
        <v>44</v>
      </c>
      <c r="D18" s="38"/>
      <c r="E18" s="38"/>
      <c r="F18" s="38"/>
      <c r="G18" s="38"/>
      <c r="H18" s="38">
        <f>SUM(I18:K18)</f>
        <v>0</v>
      </c>
      <c r="I18" s="38"/>
      <c r="J18" s="38"/>
      <c r="K18" s="38"/>
      <c r="L18" s="42" t="str">
        <f>IF(D18&gt;0,SUM((H18/D18)*100)," ")</f>
        <v xml:space="preserve"> </v>
      </c>
      <c r="M18" s="43" t="str">
        <f>IF(F18&gt;0,SUM((H18/F18)*100)," ")</f>
        <v xml:space="preserve"> </v>
      </c>
      <c r="O18" s="38"/>
      <c r="P18" s="38"/>
      <c r="Q18" s="38"/>
      <c r="R18" s="38"/>
      <c r="S18" s="38">
        <f t="shared" si="2"/>
        <v>0</v>
      </c>
    </row>
    <row r="19" spans="1:19" x14ac:dyDescent="0.25">
      <c r="A19" s="1" t="s">
        <v>34</v>
      </c>
      <c r="B19" s="1">
        <v>2</v>
      </c>
      <c r="C19" s="56" t="s">
        <v>45</v>
      </c>
      <c r="D19" s="38"/>
      <c r="E19" s="38">
        <v>804</v>
      </c>
      <c r="F19" s="38"/>
      <c r="G19" s="38"/>
      <c r="H19" s="38">
        <f>SUM(I19:K19)</f>
        <v>0</v>
      </c>
      <c r="I19" s="38">
        <f>SUM('[1]1b.mell.'!I17)</f>
        <v>0</v>
      </c>
      <c r="J19" s="38">
        <f>SUM('[1]1b.mell.'!J17)</f>
        <v>0</v>
      </c>
      <c r="K19" s="38"/>
      <c r="L19" s="42" t="str">
        <f>IF(D19&gt;0,SUM((H19/D19)*100)," ")</f>
        <v xml:space="preserve"> </v>
      </c>
      <c r="M19" s="43" t="str">
        <f>IF(F19&gt;0,SUM((H19/F19)*100)," ")</f>
        <v xml:space="preserve"> </v>
      </c>
      <c r="O19" s="38">
        <f>SUM('[1]1b.mell.'!G17)</f>
        <v>0</v>
      </c>
      <c r="Q19" s="38">
        <f>SUM('[1]1b.mell.'!H17)</f>
        <v>0</v>
      </c>
      <c r="S19" s="38">
        <f t="shared" si="2"/>
        <v>0</v>
      </c>
    </row>
    <row r="20" spans="1:19" x14ac:dyDescent="0.25">
      <c r="A20" s="1" t="s">
        <v>34</v>
      </c>
      <c r="B20" s="1">
        <v>3</v>
      </c>
      <c r="C20" s="49" t="s">
        <v>46</v>
      </c>
      <c r="D20" s="50">
        <f t="shared" ref="D20:K20" si="4">SUM(D18:D19)</f>
        <v>0</v>
      </c>
      <c r="E20" s="50">
        <f t="shared" si="4"/>
        <v>804</v>
      </c>
      <c r="F20" s="50">
        <f t="shared" si="4"/>
        <v>0</v>
      </c>
      <c r="G20" s="50">
        <f t="shared" si="4"/>
        <v>0</v>
      </c>
      <c r="H20" s="50">
        <f t="shared" si="4"/>
        <v>0</v>
      </c>
      <c r="I20" s="50">
        <f t="shared" si="4"/>
        <v>0</v>
      </c>
      <c r="J20" s="50">
        <f t="shared" si="4"/>
        <v>0</v>
      </c>
      <c r="K20" s="50">
        <f t="shared" si="4"/>
        <v>0</v>
      </c>
      <c r="L20" s="51" t="str">
        <f>IF(D20&gt;0,SUM((H20/D20)*100)," ")</f>
        <v xml:space="preserve"> </v>
      </c>
      <c r="M20" s="52" t="str">
        <f>IF(F20&gt;0,SUM((H20/F20)*100)," ")</f>
        <v xml:space="preserve"> </v>
      </c>
      <c r="O20" s="50">
        <f>SUM(O18:O19)</f>
        <v>0</v>
      </c>
      <c r="P20" s="50">
        <f>SUM(P18:P19)</f>
        <v>0</v>
      </c>
      <c r="Q20" s="50">
        <f>SUM(Q18:Q19)</f>
        <v>0</v>
      </c>
      <c r="R20" s="50">
        <f>SUM(R18:R19)</f>
        <v>0</v>
      </c>
      <c r="S20" s="38">
        <f t="shared" si="2"/>
        <v>0</v>
      </c>
    </row>
    <row r="21" spans="1:19" x14ac:dyDescent="0.25">
      <c r="A21" s="1" t="s">
        <v>34</v>
      </c>
      <c r="B21" s="1">
        <v>31</v>
      </c>
      <c r="C21" s="57" t="s">
        <v>47</v>
      </c>
      <c r="D21" s="38"/>
      <c r="E21" s="38"/>
      <c r="F21" s="38"/>
      <c r="G21" s="38"/>
      <c r="H21" s="38"/>
      <c r="I21" s="38"/>
      <c r="J21" s="38"/>
      <c r="K21" s="38"/>
      <c r="L21" s="54"/>
      <c r="M21" s="55"/>
      <c r="S21" s="38">
        <f t="shared" si="2"/>
        <v>0</v>
      </c>
    </row>
    <row r="22" spans="1:19" x14ac:dyDescent="0.25">
      <c r="A22" s="1" t="s">
        <v>34</v>
      </c>
      <c r="B22" s="1">
        <v>311</v>
      </c>
      <c r="C22" s="58" t="s">
        <v>48</v>
      </c>
      <c r="D22" s="38"/>
      <c r="E22" s="38"/>
      <c r="F22" s="38"/>
      <c r="G22" s="38"/>
      <c r="H22" s="38"/>
      <c r="I22" s="38"/>
      <c r="J22" s="38"/>
      <c r="K22" s="38"/>
      <c r="L22" s="54"/>
      <c r="M22" s="55"/>
      <c r="S22" s="38">
        <f t="shared" si="2"/>
        <v>0</v>
      </c>
    </row>
    <row r="23" spans="1:19" x14ac:dyDescent="0.25">
      <c r="A23" s="1" t="s">
        <v>34</v>
      </c>
      <c r="B23" s="1">
        <v>34</v>
      </c>
      <c r="C23" s="41" t="s">
        <v>49</v>
      </c>
      <c r="D23" s="38">
        <v>500</v>
      </c>
      <c r="E23" s="38">
        <v>646</v>
      </c>
      <c r="F23" s="38">
        <v>500</v>
      </c>
      <c r="G23" s="38">
        <f t="shared" ref="G23:G39" si="5">SUM(O23:P23)</f>
        <v>880</v>
      </c>
      <c r="H23" s="38">
        <f t="shared" ref="H23:H39" si="6">SUM(I23:K23)</f>
        <v>0</v>
      </c>
      <c r="I23" s="38">
        <f>SUM('[1]1b.mell.'!I20)</f>
        <v>0</v>
      </c>
      <c r="J23" s="38"/>
      <c r="K23" s="38"/>
      <c r="L23" s="42">
        <f t="shared" ref="L23:L39" si="7">IF(D23&gt;0,SUM((H23/D23)*100)," ")</f>
        <v>0</v>
      </c>
      <c r="M23" s="43">
        <f t="shared" ref="M23:M39" si="8">IF(F23&gt;0,SUM((H23/F23)*100)," ")</f>
        <v>0</v>
      </c>
      <c r="O23" s="38">
        <f>SUM('[1]1b.mell.'!G20)</f>
        <v>880</v>
      </c>
      <c r="Q23" s="38">
        <f>SUM('[1]1b.mell.'!H20)</f>
        <v>0</v>
      </c>
      <c r="S23" s="38">
        <f t="shared" si="2"/>
        <v>0</v>
      </c>
    </row>
    <row r="24" spans="1:19" x14ac:dyDescent="0.25">
      <c r="A24" s="1" t="s">
        <v>34</v>
      </c>
      <c r="B24" s="1">
        <v>34</v>
      </c>
      <c r="C24" s="45" t="s">
        <v>50</v>
      </c>
      <c r="D24" s="38"/>
      <c r="E24" s="38"/>
      <c r="F24" s="38"/>
      <c r="G24" s="38"/>
      <c r="H24" s="38"/>
      <c r="I24" s="38"/>
      <c r="J24" s="38"/>
      <c r="K24" s="38"/>
      <c r="L24" s="42" t="str">
        <f t="shared" si="7"/>
        <v xml:space="preserve"> </v>
      </c>
      <c r="M24" s="43" t="str">
        <f t="shared" si="8"/>
        <v xml:space="preserve"> </v>
      </c>
      <c r="O24" s="38">
        <f>SUM('[1]1b.mell.'!G21)</f>
        <v>0</v>
      </c>
      <c r="Q24" s="38">
        <f>SUM('[1]1b.mell.'!H21)</f>
        <v>0</v>
      </c>
      <c r="S24" s="38">
        <f t="shared" si="2"/>
        <v>0</v>
      </c>
    </row>
    <row r="25" spans="1:19" x14ac:dyDescent="0.25">
      <c r="A25" s="1" t="s">
        <v>34</v>
      </c>
      <c r="B25" s="1">
        <v>34</v>
      </c>
      <c r="C25" s="41" t="s">
        <v>51</v>
      </c>
      <c r="D25" s="38">
        <v>143000</v>
      </c>
      <c r="E25" s="38">
        <v>172354</v>
      </c>
      <c r="F25" s="38">
        <v>170000</v>
      </c>
      <c r="G25" s="38">
        <f t="shared" si="5"/>
        <v>159665</v>
      </c>
      <c r="H25" s="38">
        <f t="shared" si="6"/>
        <v>182000</v>
      </c>
      <c r="I25" s="38">
        <f>SUM('[1]1b.mell.'!I22)</f>
        <v>182000</v>
      </c>
      <c r="J25" s="38"/>
      <c r="K25" s="38"/>
      <c r="L25" s="42">
        <f t="shared" si="7"/>
        <v>127.27272727272727</v>
      </c>
      <c r="M25" s="43">
        <f t="shared" si="8"/>
        <v>107.05882352941177</v>
      </c>
      <c r="O25" s="38">
        <f>SUM('[1]1b.mell.'!G22)</f>
        <v>159665</v>
      </c>
      <c r="P25" s="38"/>
      <c r="Q25" s="38">
        <f>SUM('[1]1b.mell.'!H22)</f>
        <v>182000</v>
      </c>
      <c r="R25" s="38"/>
      <c r="S25" s="38">
        <f t="shared" si="2"/>
        <v>0</v>
      </c>
    </row>
    <row r="26" spans="1:19" x14ac:dyDescent="0.25">
      <c r="A26" s="1" t="s">
        <v>34</v>
      </c>
      <c r="B26" s="1">
        <v>351</v>
      </c>
      <c r="C26" s="41" t="s">
        <v>52</v>
      </c>
      <c r="D26" s="38">
        <v>58000</v>
      </c>
      <c r="E26" s="38">
        <v>60512</v>
      </c>
      <c r="F26" s="38">
        <v>60000</v>
      </c>
      <c r="G26" s="38">
        <f t="shared" si="5"/>
        <v>57296</v>
      </c>
      <c r="H26" s="38">
        <f t="shared" si="6"/>
        <v>73000</v>
      </c>
      <c r="I26" s="38">
        <f>SUM('[1]1b.mell.'!I23)</f>
        <v>73000</v>
      </c>
      <c r="J26" s="38"/>
      <c r="K26" s="38"/>
      <c r="L26" s="42">
        <f t="shared" si="7"/>
        <v>125.86206896551724</v>
      </c>
      <c r="M26" s="43">
        <f t="shared" si="8"/>
        <v>121.66666666666666</v>
      </c>
      <c r="O26" s="38">
        <f>SUM('[1]1b.mell.'!G23)</f>
        <v>57296</v>
      </c>
      <c r="Q26" s="38">
        <f>SUM('[1]1b.mell.'!H23)</f>
        <v>73000</v>
      </c>
      <c r="S26" s="38">
        <f t="shared" si="2"/>
        <v>0</v>
      </c>
    </row>
    <row r="27" spans="1:19" x14ac:dyDescent="0.25">
      <c r="A27" s="1" t="s">
        <v>34</v>
      </c>
      <c r="B27" s="1">
        <v>351</v>
      </c>
      <c r="C27" s="45" t="s">
        <v>53</v>
      </c>
      <c r="D27" s="38"/>
      <c r="E27" s="38"/>
      <c r="F27" s="38"/>
      <c r="G27" s="38"/>
      <c r="H27" s="38"/>
      <c r="I27" s="38"/>
      <c r="J27" s="38"/>
      <c r="K27" s="38"/>
      <c r="L27" s="42" t="str">
        <f t="shared" si="7"/>
        <v xml:space="preserve"> </v>
      </c>
      <c r="M27" s="43" t="str">
        <f t="shared" si="8"/>
        <v xml:space="preserve"> </v>
      </c>
      <c r="O27" s="38">
        <f>SUM('[1]1b.mell.'!G24)</f>
        <v>0</v>
      </c>
      <c r="Q27" s="38">
        <f>SUM('[1]1b.mell.'!H24)</f>
        <v>0</v>
      </c>
      <c r="S27" s="38">
        <f t="shared" si="2"/>
        <v>0</v>
      </c>
    </row>
    <row r="28" spans="1:19" x14ac:dyDescent="0.25">
      <c r="A28" s="1" t="s">
        <v>34</v>
      </c>
      <c r="B28" s="1">
        <v>354</v>
      </c>
      <c r="C28" s="41" t="s">
        <v>54</v>
      </c>
      <c r="D28" s="38">
        <v>1353000</v>
      </c>
      <c r="E28" s="38">
        <v>1577427</v>
      </c>
      <c r="F28" s="38">
        <v>1585000</v>
      </c>
      <c r="G28" s="38">
        <f t="shared" si="5"/>
        <v>1667342</v>
      </c>
      <c r="H28" s="38">
        <f t="shared" si="6"/>
        <v>1784000</v>
      </c>
      <c r="I28" s="38">
        <f>SUM('[1]1b.mell.'!I25)</f>
        <v>1050628</v>
      </c>
      <c r="J28" s="38">
        <f>SUM('[1]1b.mell.'!J25)</f>
        <v>733372</v>
      </c>
      <c r="K28" s="38"/>
      <c r="L28" s="42">
        <f t="shared" si="7"/>
        <v>131.85513673318553</v>
      </c>
      <c r="M28" s="43">
        <f t="shared" si="8"/>
        <v>112.55520504731862</v>
      </c>
      <c r="O28" s="38">
        <f>SUM('[1]1b.mell.'!G25)</f>
        <v>1667342</v>
      </c>
      <c r="Q28" s="38">
        <f>SUM('[1]1b.mell.'!H25)</f>
        <v>1784000</v>
      </c>
      <c r="S28" s="38">
        <f t="shared" si="2"/>
        <v>0</v>
      </c>
    </row>
    <row r="29" spans="1:19" x14ac:dyDescent="0.25">
      <c r="A29" s="1" t="s">
        <v>34</v>
      </c>
      <c r="B29" s="1">
        <v>354</v>
      </c>
      <c r="C29" s="45" t="s">
        <v>55</v>
      </c>
      <c r="D29" s="38"/>
      <c r="E29" s="38"/>
      <c r="F29" s="38"/>
      <c r="G29" s="38"/>
      <c r="H29" s="38"/>
      <c r="I29" s="38"/>
      <c r="J29" s="38"/>
      <c r="K29" s="38"/>
      <c r="L29" s="42" t="str">
        <f t="shared" si="7"/>
        <v xml:space="preserve"> </v>
      </c>
      <c r="M29" s="43" t="str">
        <f t="shared" si="8"/>
        <v xml:space="preserve"> </v>
      </c>
      <c r="O29" s="38">
        <f>SUM('[1]1b.mell.'!G26)</f>
        <v>0</v>
      </c>
      <c r="Q29" s="38">
        <f>SUM('[1]1b.mell.'!H26)</f>
        <v>0</v>
      </c>
      <c r="S29" s="38">
        <f t="shared" si="2"/>
        <v>0</v>
      </c>
    </row>
    <row r="30" spans="1:19" x14ac:dyDescent="0.25">
      <c r="A30" s="1" t="s">
        <v>34</v>
      </c>
      <c r="B30" s="1">
        <v>355</v>
      </c>
      <c r="C30" s="41" t="s">
        <v>56</v>
      </c>
      <c r="D30" s="38">
        <v>75000</v>
      </c>
      <c r="E30" s="38">
        <v>82511</v>
      </c>
      <c r="F30" s="38">
        <v>80000</v>
      </c>
      <c r="G30" s="38">
        <f t="shared" si="5"/>
        <v>85017</v>
      </c>
      <c r="H30" s="38">
        <f t="shared" si="6"/>
        <v>84000</v>
      </c>
      <c r="I30" s="38">
        <f>SUM('[1]1b.mell.'!I27)</f>
        <v>84000</v>
      </c>
      <c r="J30" s="38"/>
      <c r="K30" s="38"/>
      <c r="L30" s="42">
        <f t="shared" si="7"/>
        <v>112.00000000000001</v>
      </c>
      <c r="M30" s="43">
        <f t="shared" si="8"/>
        <v>105</v>
      </c>
      <c r="O30" s="38">
        <f>SUM('[1]1b.mell.'!G27)</f>
        <v>85017</v>
      </c>
      <c r="Q30" s="38">
        <f>SUM('[1]1b.mell.'!H27)</f>
        <v>84000</v>
      </c>
      <c r="S30" s="38">
        <f t="shared" si="2"/>
        <v>0</v>
      </c>
    </row>
    <row r="31" spans="1:19" x14ac:dyDescent="0.25">
      <c r="A31" s="1" t="s">
        <v>34</v>
      </c>
      <c r="B31" s="1">
        <v>355</v>
      </c>
      <c r="C31" s="45" t="s">
        <v>57</v>
      </c>
      <c r="D31" s="38"/>
      <c r="E31" s="38"/>
      <c r="F31" s="38"/>
      <c r="G31" s="38"/>
      <c r="H31" s="38"/>
      <c r="I31" s="38"/>
      <c r="J31" s="38"/>
      <c r="K31" s="38"/>
      <c r="L31" s="42" t="str">
        <f t="shared" si="7"/>
        <v xml:space="preserve"> </v>
      </c>
      <c r="M31" s="43" t="str">
        <f t="shared" si="8"/>
        <v xml:space="preserve"> </v>
      </c>
      <c r="O31" s="38">
        <f>SUM('[1]1b.mell.'!G28)</f>
        <v>0</v>
      </c>
      <c r="Q31" s="38">
        <f>SUM('[1]1b.mell.'!H28)</f>
        <v>0</v>
      </c>
      <c r="S31" s="38">
        <f t="shared" si="2"/>
        <v>0</v>
      </c>
    </row>
    <row r="32" spans="1:19" x14ac:dyDescent="0.25">
      <c r="A32" s="1" t="s">
        <v>34</v>
      </c>
      <c r="B32" s="1">
        <v>355</v>
      </c>
      <c r="C32" s="41" t="s">
        <v>58</v>
      </c>
      <c r="D32" s="38">
        <v>5000</v>
      </c>
      <c r="E32" s="38">
        <v>6406</v>
      </c>
      <c r="F32" s="38">
        <v>7000</v>
      </c>
      <c r="G32" s="38">
        <f t="shared" si="5"/>
        <v>8082</v>
      </c>
      <c r="H32" s="38">
        <f t="shared" si="6"/>
        <v>8000</v>
      </c>
      <c r="I32" s="38">
        <f>SUM('[1]1b.mell.'!I29)</f>
        <v>8000</v>
      </c>
      <c r="J32" s="38"/>
      <c r="K32" s="38"/>
      <c r="L32" s="42">
        <f t="shared" si="7"/>
        <v>160</v>
      </c>
      <c r="M32" s="43">
        <f t="shared" si="8"/>
        <v>114.28571428571428</v>
      </c>
      <c r="O32" s="38">
        <f>SUM('[1]1b.mell.'!G29)</f>
        <v>8082</v>
      </c>
      <c r="Q32" s="38">
        <f>SUM('[1]1b.mell.'!H29)</f>
        <v>8000</v>
      </c>
      <c r="S32" s="38">
        <f t="shared" si="2"/>
        <v>0</v>
      </c>
    </row>
    <row r="33" spans="1:19" x14ac:dyDescent="0.25">
      <c r="A33" s="1" t="s">
        <v>34</v>
      </c>
      <c r="B33" s="1">
        <v>355</v>
      </c>
      <c r="C33" s="59" t="s">
        <v>59</v>
      </c>
      <c r="D33" s="38">
        <v>9000</v>
      </c>
      <c r="E33" s="38">
        <v>7693</v>
      </c>
      <c r="F33" s="38">
        <v>6000</v>
      </c>
      <c r="G33" s="38">
        <f t="shared" si="5"/>
        <v>6424</v>
      </c>
      <c r="H33" s="38">
        <f t="shared" si="6"/>
        <v>6000</v>
      </c>
      <c r="I33" s="38">
        <f>SUM('[1]1b.mell.'!I30)</f>
        <v>6000</v>
      </c>
      <c r="J33" s="38"/>
      <c r="K33" s="38"/>
      <c r="L33" s="42">
        <f t="shared" si="7"/>
        <v>66.666666666666657</v>
      </c>
      <c r="M33" s="43">
        <f t="shared" si="8"/>
        <v>100</v>
      </c>
      <c r="O33" s="38">
        <f>SUM('[1]1b.mell.'!G30)</f>
        <v>6424</v>
      </c>
      <c r="Q33" s="38">
        <f>SUM('[1]1b.mell.'!H30)</f>
        <v>6000</v>
      </c>
      <c r="S33" s="38">
        <f t="shared" si="2"/>
        <v>0</v>
      </c>
    </row>
    <row r="34" spans="1:19" x14ac:dyDescent="0.25">
      <c r="C34" s="45" t="s">
        <v>60</v>
      </c>
      <c r="D34" s="38"/>
      <c r="E34" s="38"/>
      <c r="F34" s="38"/>
      <c r="G34" s="38"/>
      <c r="H34" s="38"/>
      <c r="I34" s="38"/>
      <c r="J34" s="38"/>
      <c r="K34" s="38"/>
      <c r="L34" s="42" t="str">
        <f t="shared" si="7"/>
        <v xml:space="preserve"> </v>
      </c>
      <c r="M34" s="43" t="str">
        <f t="shared" si="8"/>
        <v xml:space="preserve"> </v>
      </c>
      <c r="O34" s="38">
        <f>SUM('[1]1b.mell.'!G31)</f>
        <v>0</v>
      </c>
      <c r="Q34" s="38">
        <f>SUM('[1]1b.mell.'!H31)</f>
        <v>0</v>
      </c>
      <c r="S34" s="38">
        <f t="shared" si="2"/>
        <v>0</v>
      </c>
    </row>
    <row r="35" spans="1:19" x14ac:dyDescent="0.25">
      <c r="A35" s="1" t="s">
        <v>34</v>
      </c>
      <c r="B35" s="1">
        <v>36</v>
      </c>
      <c r="C35" s="45" t="s">
        <v>61</v>
      </c>
      <c r="D35" s="38"/>
      <c r="E35" s="38"/>
      <c r="F35" s="38"/>
      <c r="G35" s="38"/>
      <c r="H35" s="38"/>
      <c r="I35" s="38"/>
      <c r="J35" s="38"/>
      <c r="K35" s="38"/>
      <c r="L35" s="42" t="str">
        <f t="shared" si="7"/>
        <v xml:space="preserve"> </v>
      </c>
      <c r="M35" s="43" t="str">
        <f t="shared" si="8"/>
        <v xml:space="preserve"> </v>
      </c>
      <c r="O35" s="38">
        <f>SUM('[1]1b.mell.'!G32)</f>
        <v>0</v>
      </c>
      <c r="Q35" s="38">
        <f>SUM('[1]1b.mell.'!H32)</f>
        <v>0</v>
      </c>
      <c r="S35" s="38">
        <f t="shared" si="2"/>
        <v>0</v>
      </c>
    </row>
    <row r="36" spans="1:19" x14ac:dyDescent="0.25">
      <c r="A36" s="1" t="s">
        <v>34</v>
      </c>
      <c r="B36" s="1">
        <v>36</v>
      </c>
      <c r="C36" s="41" t="s">
        <v>62</v>
      </c>
      <c r="D36" s="38">
        <v>500</v>
      </c>
      <c r="E36" s="38">
        <v>2089</v>
      </c>
      <c r="F36" s="38">
        <v>150</v>
      </c>
      <c r="G36" s="38">
        <f t="shared" si="5"/>
        <v>52</v>
      </c>
      <c r="H36" s="38">
        <f t="shared" si="6"/>
        <v>1120</v>
      </c>
      <c r="I36" s="38">
        <f>SUM('[1]1b.mell.'!I33)</f>
        <v>1120</v>
      </c>
      <c r="J36" s="38"/>
      <c r="K36" s="38"/>
      <c r="L36" s="42">
        <f t="shared" si="7"/>
        <v>224.00000000000003</v>
      </c>
      <c r="M36" s="43">
        <f t="shared" si="8"/>
        <v>746.66666666666663</v>
      </c>
      <c r="O36" s="38">
        <f>SUM('[1]1b.mell.'!G33)</f>
        <v>52</v>
      </c>
      <c r="Q36" s="38">
        <f>SUM('[1]1b.mell.'!H33)</f>
        <v>1120</v>
      </c>
      <c r="S36" s="38">
        <f t="shared" si="2"/>
        <v>0</v>
      </c>
    </row>
    <row r="37" spans="1:19" x14ac:dyDescent="0.25">
      <c r="A37" s="1" t="s">
        <v>34</v>
      </c>
      <c r="B37" s="1">
        <v>36</v>
      </c>
      <c r="C37" s="59" t="s">
        <v>63</v>
      </c>
      <c r="D37" s="38"/>
      <c r="E37" s="38">
        <v>0</v>
      </c>
      <c r="F37" s="38"/>
      <c r="G37" s="38"/>
      <c r="H37" s="38">
        <f t="shared" si="6"/>
        <v>0</v>
      </c>
      <c r="I37" s="38"/>
      <c r="J37" s="38"/>
      <c r="K37" s="38"/>
      <c r="L37" s="42" t="str">
        <f t="shared" si="7"/>
        <v xml:space="preserve"> </v>
      </c>
      <c r="M37" s="43" t="str">
        <f t="shared" si="8"/>
        <v xml:space="preserve"> </v>
      </c>
      <c r="O37" s="38">
        <f>SUM('[1]1b.mell.'!G34)</f>
        <v>0</v>
      </c>
      <c r="Q37" s="38">
        <f>SUM('[1]1b.mell.'!H34)</f>
        <v>0</v>
      </c>
      <c r="S37" s="38">
        <f t="shared" si="2"/>
        <v>0</v>
      </c>
    </row>
    <row r="38" spans="1:19" x14ac:dyDescent="0.25">
      <c r="A38" s="1" t="s">
        <v>34</v>
      </c>
      <c r="B38" s="1">
        <v>36</v>
      </c>
      <c r="C38" s="41" t="s">
        <v>64</v>
      </c>
      <c r="D38" s="38">
        <v>6000</v>
      </c>
      <c r="E38" s="38">
        <v>8433</v>
      </c>
      <c r="F38" s="38">
        <v>6000</v>
      </c>
      <c r="G38" s="38">
        <f t="shared" si="5"/>
        <v>9283</v>
      </c>
      <c r="H38" s="38">
        <f t="shared" si="6"/>
        <v>8000</v>
      </c>
      <c r="I38" s="38">
        <f>SUM('[1]1b.mell.'!I35)</f>
        <v>8000</v>
      </c>
      <c r="J38" s="38"/>
      <c r="K38" s="38"/>
      <c r="L38" s="42">
        <f t="shared" si="7"/>
        <v>133.33333333333331</v>
      </c>
      <c r="M38" s="43">
        <f t="shared" si="8"/>
        <v>133.33333333333331</v>
      </c>
      <c r="O38" s="38">
        <f>SUM('[1]1b.mell.'!G35)</f>
        <v>9283</v>
      </c>
      <c r="Q38" s="38">
        <f>SUM('[1]1b.mell.'!H35)</f>
        <v>8000</v>
      </c>
      <c r="S38" s="38">
        <f t="shared" si="2"/>
        <v>0</v>
      </c>
    </row>
    <row r="39" spans="1:19" x14ac:dyDescent="0.25">
      <c r="A39" s="1" t="s">
        <v>34</v>
      </c>
      <c r="B39" s="1">
        <v>36</v>
      </c>
      <c r="C39" s="59" t="s">
        <v>65</v>
      </c>
      <c r="D39" s="38">
        <v>800</v>
      </c>
      <c r="E39" s="38">
        <v>350</v>
      </c>
      <c r="F39" s="38">
        <v>150</v>
      </c>
      <c r="G39" s="38">
        <f t="shared" si="5"/>
        <v>0</v>
      </c>
      <c r="H39" s="38">
        <f t="shared" si="6"/>
        <v>0</v>
      </c>
      <c r="I39" s="38">
        <f>SUM('[1]1b.mell.'!I36)</f>
        <v>0</v>
      </c>
      <c r="J39" s="38"/>
      <c r="K39" s="38"/>
      <c r="L39" s="42">
        <f t="shared" si="7"/>
        <v>0</v>
      </c>
      <c r="M39" s="43">
        <f t="shared" si="8"/>
        <v>0</v>
      </c>
      <c r="O39" s="38">
        <f>SUM('[1]1b.mell.'!G36)</f>
        <v>0</v>
      </c>
      <c r="Q39" s="38">
        <f>SUM('[1]1b.mell.'!H36)</f>
        <v>0</v>
      </c>
      <c r="S39" s="38">
        <f t="shared" si="2"/>
        <v>0</v>
      </c>
    </row>
    <row r="40" spans="1:19" x14ac:dyDescent="0.25">
      <c r="A40" s="1" t="s">
        <v>34</v>
      </c>
      <c r="B40" s="1">
        <v>36</v>
      </c>
      <c r="C40" s="60" t="s">
        <v>66</v>
      </c>
      <c r="D40" s="38"/>
      <c r="E40" s="38"/>
      <c r="F40" s="38"/>
      <c r="G40" s="38"/>
      <c r="H40" s="38"/>
      <c r="I40" s="38"/>
      <c r="J40" s="38"/>
      <c r="K40" s="38"/>
      <c r="L40" s="54"/>
      <c r="M40" s="55"/>
      <c r="O40" s="38">
        <f>SUM('[1]1b.mell.'!G37)</f>
        <v>0</v>
      </c>
      <c r="Q40" s="38">
        <f>SUM('[1]1b.mell.'!H37)</f>
        <v>0</v>
      </c>
      <c r="S40" s="38">
        <f t="shared" si="2"/>
        <v>0</v>
      </c>
    </row>
    <row r="41" spans="1:19" x14ac:dyDescent="0.25">
      <c r="A41" s="1" t="s">
        <v>34</v>
      </c>
      <c r="B41" s="1">
        <v>3</v>
      </c>
      <c r="C41" s="61" t="s">
        <v>67</v>
      </c>
      <c r="D41" s="50">
        <f t="shared" ref="D41:K41" si="9">SUM(D23:D40)</f>
        <v>1650800</v>
      </c>
      <c r="E41" s="50">
        <f t="shared" si="9"/>
        <v>1918421</v>
      </c>
      <c r="F41" s="50">
        <f t="shared" si="9"/>
        <v>1914800</v>
      </c>
      <c r="G41" s="50">
        <f t="shared" si="9"/>
        <v>1994041</v>
      </c>
      <c r="H41" s="50">
        <f t="shared" si="9"/>
        <v>2146120</v>
      </c>
      <c r="I41" s="50">
        <f t="shared" si="9"/>
        <v>1412748</v>
      </c>
      <c r="J41" s="50">
        <f t="shared" si="9"/>
        <v>733372</v>
      </c>
      <c r="K41" s="50">
        <f t="shared" si="9"/>
        <v>0</v>
      </c>
      <c r="L41" s="51">
        <f>IF(D41&gt;0,SUM((H41/D41)*100)," ")</f>
        <v>130.00484613520717</v>
      </c>
      <c r="M41" s="52">
        <f>IF(F41&gt;0,SUM((H41/F41)*100)," ")</f>
        <v>112.08063505326926</v>
      </c>
      <c r="O41" s="50">
        <f>SUM(O23:O40)</f>
        <v>1994041</v>
      </c>
      <c r="P41" s="50">
        <f>SUM(P23:P40)</f>
        <v>0</v>
      </c>
      <c r="Q41" s="50">
        <f>SUM(Q23:Q40)</f>
        <v>2146120</v>
      </c>
      <c r="R41" s="50">
        <f>SUM(R23:R40)</f>
        <v>0</v>
      </c>
      <c r="S41" s="38">
        <f t="shared" si="2"/>
        <v>0</v>
      </c>
    </row>
    <row r="42" spans="1:19" x14ac:dyDescent="0.25">
      <c r="A42" s="1" t="s">
        <v>34</v>
      </c>
      <c r="B42" s="1">
        <v>4</v>
      </c>
      <c r="C42" s="57" t="s">
        <v>68</v>
      </c>
      <c r="D42" s="38"/>
      <c r="E42" s="38"/>
      <c r="F42" s="38"/>
      <c r="G42" s="38"/>
      <c r="H42" s="38"/>
      <c r="I42" s="38"/>
      <c r="J42" s="38"/>
      <c r="K42" s="38"/>
      <c r="L42" s="54"/>
      <c r="M42" s="55"/>
      <c r="S42" s="38">
        <f t="shared" si="2"/>
        <v>0</v>
      </c>
    </row>
    <row r="43" spans="1:19" x14ac:dyDescent="0.25">
      <c r="A43" s="1" t="s">
        <v>34</v>
      </c>
      <c r="B43" s="1">
        <v>404</v>
      </c>
      <c r="C43" s="62" t="s">
        <v>69</v>
      </c>
      <c r="D43" s="38"/>
      <c r="E43" s="38"/>
      <c r="F43" s="38"/>
      <c r="G43" s="38"/>
      <c r="H43" s="38"/>
      <c r="I43" s="38"/>
      <c r="J43" s="38"/>
      <c r="K43" s="38"/>
      <c r="L43" s="54"/>
      <c r="M43" s="55"/>
      <c r="S43" s="38">
        <f t="shared" si="2"/>
        <v>0</v>
      </c>
    </row>
    <row r="44" spans="1:19" x14ac:dyDescent="0.25">
      <c r="A44" s="1" t="s">
        <v>34</v>
      </c>
      <c r="B44" s="1">
        <v>404</v>
      </c>
      <c r="C44" s="60" t="s">
        <v>70</v>
      </c>
      <c r="D44" s="38">
        <v>50200</v>
      </c>
      <c r="E44" s="38">
        <v>49377</v>
      </c>
      <c r="F44" s="38">
        <v>58400</v>
      </c>
      <c r="G44" s="38">
        <f t="shared" ref="G44:G53" si="10">SUM(O44:P44)</f>
        <v>58400</v>
      </c>
      <c r="H44" s="38">
        <f t="shared" ref="H44:H52" si="11">SUM(I44:K44)</f>
        <v>58400</v>
      </c>
      <c r="I44" s="38">
        <f>SUM('[1]1b.mell.'!I41)</f>
        <v>58400</v>
      </c>
      <c r="J44" s="38">
        <f>SUM('[1]1b.mell.'!J41)</f>
        <v>0</v>
      </c>
      <c r="K44" s="38"/>
      <c r="L44" s="42">
        <f t="shared" ref="L44:L53" si="12">IF(D44&gt;0,SUM((H44/D44)*100)," ")</f>
        <v>116.33466135458168</v>
      </c>
      <c r="M44" s="43">
        <f t="shared" ref="M44:M53" si="13">IF(F44&gt;0,SUM((H44/F44)*100)," ")</f>
        <v>100</v>
      </c>
      <c r="O44" s="38">
        <f>SUM('[1]1b.mell.'!G41)</f>
        <v>58400</v>
      </c>
      <c r="Q44" s="38">
        <f>SUM('[1]1b.mell.'!H41)</f>
        <v>58400</v>
      </c>
      <c r="S44" s="38">
        <f t="shared" si="2"/>
        <v>0</v>
      </c>
    </row>
    <row r="45" spans="1:19" x14ac:dyDescent="0.25">
      <c r="A45" s="1" t="s">
        <v>34</v>
      </c>
      <c r="B45" s="1">
        <v>404</v>
      </c>
      <c r="C45" s="60" t="s">
        <v>71</v>
      </c>
      <c r="D45" s="38">
        <v>80800</v>
      </c>
      <c r="E45" s="38">
        <v>81147</v>
      </c>
      <c r="F45" s="38">
        <v>85500</v>
      </c>
      <c r="G45" s="38">
        <f t="shared" si="10"/>
        <v>85500</v>
      </c>
      <c r="H45" s="38">
        <f t="shared" si="11"/>
        <v>87500</v>
      </c>
      <c r="I45" s="38">
        <f>SUM('[1]1b.mell.'!I42)</f>
        <v>87500</v>
      </c>
      <c r="J45" s="38">
        <f>SUM('[1]1b.mell.'!J42)</f>
        <v>0</v>
      </c>
      <c r="K45" s="38"/>
      <c r="L45" s="42">
        <f t="shared" si="12"/>
        <v>108.29207920792079</v>
      </c>
      <c r="M45" s="43">
        <f t="shared" si="13"/>
        <v>102.3391812865497</v>
      </c>
      <c r="O45" s="38">
        <f>SUM('[1]1b.mell.'!G42)</f>
        <v>85500</v>
      </c>
      <c r="Q45" s="38">
        <f>SUM('[1]1b.mell.'!H42)</f>
        <v>87500</v>
      </c>
      <c r="S45" s="38">
        <f t="shared" si="2"/>
        <v>0</v>
      </c>
    </row>
    <row r="46" spans="1:19" x14ac:dyDescent="0.25">
      <c r="A46" s="1" t="s">
        <v>34</v>
      </c>
      <c r="B46" s="1">
        <v>404</v>
      </c>
      <c r="C46" s="60" t="s">
        <v>72</v>
      </c>
      <c r="D46" s="38">
        <v>39466</v>
      </c>
      <c r="E46" s="38">
        <v>42057</v>
      </c>
      <c r="F46" s="38">
        <v>44065</v>
      </c>
      <c r="G46" s="38">
        <f t="shared" si="10"/>
        <v>28352</v>
      </c>
      <c r="H46" s="38">
        <f t="shared" si="11"/>
        <v>42894</v>
      </c>
      <c r="I46" s="38"/>
      <c r="J46" s="38">
        <f>SUM('[1]1c.mell.'!B10:B18)</f>
        <v>42894</v>
      </c>
      <c r="K46" s="38"/>
      <c r="L46" s="42">
        <f t="shared" si="12"/>
        <v>108.68595753306644</v>
      </c>
      <c r="M46" s="43">
        <f t="shared" si="13"/>
        <v>97.342562124134801</v>
      </c>
      <c r="O46" s="38">
        <f>SUM('[1]1b.mell.'!G43)</f>
        <v>0</v>
      </c>
      <c r="P46" s="38">
        <v>28352</v>
      </c>
      <c r="Q46" s="38"/>
      <c r="R46" s="38">
        <f>SUM('[1]1c.mell.'!B10:B18)</f>
        <v>42894</v>
      </c>
      <c r="S46" s="38">
        <f t="shared" si="2"/>
        <v>0</v>
      </c>
    </row>
    <row r="47" spans="1:19" x14ac:dyDescent="0.25">
      <c r="A47" s="1" t="s">
        <v>34</v>
      </c>
      <c r="B47" s="1">
        <v>404</v>
      </c>
      <c r="C47" s="60" t="s">
        <v>73</v>
      </c>
      <c r="D47" s="38"/>
      <c r="E47" s="38"/>
      <c r="F47" s="38"/>
      <c r="G47" s="38"/>
      <c r="H47" s="38">
        <f t="shared" si="11"/>
        <v>0</v>
      </c>
      <c r="I47" s="38"/>
      <c r="J47" s="38"/>
      <c r="K47" s="38"/>
      <c r="L47" s="42" t="str">
        <f t="shared" si="12"/>
        <v xml:space="preserve"> </v>
      </c>
      <c r="M47" s="43" t="str">
        <f t="shared" si="13"/>
        <v xml:space="preserve"> </v>
      </c>
      <c r="O47" s="38">
        <f>SUM('[1]1b.mell.'!G44)</f>
        <v>0</v>
      </c>
      <c r="Q47" s="38">
        <f>SUM('[1]1b.mell.'!H43)</f>
        <v>0</v>
      </c>
      <c r="S47" s="38">
        <f t="shared" si="2"/>
        <v>0</v>
      </c>
    </row>
    <row r="48" spans="1:19" x14ac:dyDescent="0.25">
      <c r="A48" s="1" t="s">
        <v>34</v>
      </c>
      <c r="B48" s="1">
        <v>404</v>
      </c>
      <c r="C48" s="60" t="s">
        <v>74</v>
      </c>
      <c r="D48" s="38"/>
      <c r="E48" s="38"/>
      <c r="F48" s="38"/>
      <c r="G48" s="38"/>
      <c r="H48" s="38">
        <f t="shared" si="11"/>
        <v>0</v>
      </c>
      <c r="I48" s="38"/>
      <c r="J48" s="38"/>
      <c r="K48" s="38"/>
      <c r="L48" s="42" t="str">
        <f t="shared" si="12"/>
        <v xml:space="preserve"> </v>
      </c>
      <c r="M48" s="43" t="str">
        <f t="shared" si="13"/>
        <v xml:space="preserve"> </v>
      </c>
      <c r="Q48" s="38">
        <f>SUM('[1]1b.mell.'!H44)</f>
        <v>0</v>
      </c>
      <c r="S48" s="38">
        <f t="shared" si="2"/>
        <v>0</v>
      </c>
    </row>
    <row r="49" spans="1:19" x14ac:dyDescent="0.25">
      <c r="A49" s="1" t="s">
        <v>34</v>
      </c>
      <c r="B49" s="1">
        <v>405</v>
      </c>
      <c r="C49" s="62" t="s">
        <v>75</v>
      </c>
      <c r="D49" s="38">
        <v>233645</v>
      </c>
      <c r="E49" s="38">
        <v>245226</v>
      </c>
      <c r="F49" s="38">
        <v>248228</v>
      </c>
      <c r="G49" s="38">
        <f t="shared" si="10"/>
        <v>250290</v>
      </c>
      <c r="H49" s="38">
        <f t="shared" si="11"/>
        <v>259696</v>
      </c>
      <c r="I49" s="38">
        <f>SUM('[1]1b.mell.'!I45)</f>
        <v>111546</v>
      </c>
      <c r="J49" s="38">
        <f>SUM('[1]1b.mell.'!J45)</f>
        <v>148150</v>
      </c>
      <c r="K49" s="38"/>
      <c r="L49" s="42">
        <f t="shared" si="12"/>
        <v>111.14982131010723</v>
      </c>
      <c r="M49" s="43">
        <f t="shared" si="13"/>
        <v>104.61994617851332</v>
      </c>
      <c r="O49" s="38">
        <f>SUM('[1]1b.mell.'!G45)</f>
        <v>250290</v>
      </c>
      <c r="Q49" s="38">
        <f>SUM('[1]1b.mell.'!H45)</f>
        <v>259696</v>
      </c>
      <c r="S49" s="38">
        <f t="shared" si="2"/>
        <v>0</v>
      </c>
    </row>
    <row r="50" spans="1:19" x14ac:dyDescent="0.25">
      <c r="A50" s="1" t="s">
        <v>34</v>
      </c>
      <c r="B50" s="1">
        <v>406</v>
      </c>
      <c r="C50" s="62" t="s">
        <v>76</v>
      </c>
      <c r="D50" s="38">
        <v>93984</v>
      </c>
      <c r="E50" s="38">
        <v>104444</v>
      </c>
      <c r="F50" s="38">
        <v>97668</v>
      </c>
      <c r="G50" s="38">
        <f t="shared" si="10"/>
        <v>142949</v>
      </c>
      <c r="H50" s="38">
        <f t="shared" si="11"/>
        <v>157735</v>
      </c>
      <c r="I50" s="38">
        <f>SUM('[1]1b.mell.'!I46)</f>
        <v>127744</v>
      </c>
      <c r="J50" s="38">
        <f>SUM('[1]1b.mell.'!J46,'[1]1c.mell.'!B20:B29)</f>
        <v>29991</v>
      </c>
      <c r="K50" s="38"/>
      <c r="L50" s="42">
        <f t="shared" si="12"/>
        <v>167.83175859720802</v>
      </c>
      <c r="M50" s="43">
        <f t="shared" si="13"/>
        <v>161.50120817463244</v>
      </c>
      <c r="O50" s="38">
        <f>SUM('[1]1b.mell.'!G46)</f>
        <v>87196</v>
      </c>
      <c r="P50" s="38">
        <v>55753</v>
      </c>
      <c r="Q50" s="38">
        <f>SUM('[1]1b.mell.'!H46)</f>
        <v>139269</v>
      </c>
      <c r="R50" s="38">
        <f>SUM('[1]1c.mell.'!B20:B29)</f>
        <v>18466</v>
      </c>
      <c r="S50" s="38">
        <f t="shared" si="2"/>
        <v>0</v>
      </c>
    </row>
    <row r="51" spans="1:19" x14ac:dyDescent="0.25">
      <c r="A51" s="1" t="s">
        <v>34</v>
      </c>
      <c r="B51" s="1">
        <v>407</v>
      </c>
      <c r="C51" s="62" t="s">
        <v>77</v>
      </c>
      <c r="D51" s="38">
        <v>54335</v>
      </c>
      <c r="E51" s="38">
        <v>49417</v>
      </c>
      <c r="F51" s="38">
        <v>58095</v>
      </c>
      <c r="G51" s="38">
        <f t="shared" si="10"/>
        <v>57768</v>
      </c>
      <c r="H51" s="38">
        <f t="shared" si="11"/>
        <v>61353</v>
      </c>
      <c r="I51" s="38">
        <f>SUM('[1]1b.mell.'!I47)</f>
        <v>53709</v>
      </c>
      <c r="J51" s="38">
        <f>SUM('[1]1b.mell.'!J47)</f>
        <v>7644</v>
      </c>
      <c r="K51" s="38"/>
      <c r="L51" s="42">
        <f t="shared" si="12"/>
        <v>112.9161682156989</v>
      </c>
      <c r="M51" s="43">
        <f t="shared" si="13"/>
        <v>105.60805577072037</v>
      </c>
      <c r="O51" s="38">
        <f>SUM('[1]1b.mell.'!G47)</f>
        <v>57768</v>
      </c>
      <c r="Q51" s="38">
        <f>SUM('[1]1b.mell.'!H47)</f>
        <v>61353</v>
      </c>
      <c r="S51" s="38">
        <f t="shared" si="2"/>
        <v>0</v>
      </c>
    </row>
    <row r="52" spans="1:19" x14ac:dyDescent="0.25">
      <c r="A52" s="1" t="s">
        <v>34</v>
      </c>
      <c r="B52" s="1">
        <v>408</v>
      </c>
      <c r="C52" s="41" t="s">
        <v>78</v>
      </c>
      <c r="D52" s="38">
        <v>33</v>
      </c>
      <c r="E52" s="38">
        <v>338</v>
      </c>
      <c r="F52" s="38">
        <v>2</v>
      </c>
      <c r="G52" s="38"/>
      <c r="H52" s="38">
        <f t="shared" si="11"/>
        <v>1</v>
      </c>
      <c r="I52" s="38">
        <f>SUM('[1]1b.mell.'!I48)</f>
        <v>1</v>
      </c>
      <c r="J52" s="38">
        <f>SUM('[1]1b.mell.'!J48)</f>
        <v>0</v>
      </c>
      <c r="K52" s="38"/>
      <c r="L52" s="42">
        <f t="shared" si="12"/>
        <v>3.0303030303030303</v>
      </c>
      <c r="M52" s="43">
        <f t="shared" si="13"/>
        <v>50</v>
      </c>
      <c r="O52" s="38">
        <f>SUM('[1]1b.mell.'!G48)</f>
        <v>0</v>
      </c>
      <c r="Q52" s="38">
        <f>SUM('[1]1b.mell.'!H48)</f>
        <v>1</v>
      </c>
      <c r="S52" s="38">
        <f t="shared" si="2"/>
        <v>0</v>
      </c>
    </row>
    <row r="53" spans="1:19" x14ac:dyDescent="0.25">
      <c r="A53" s="1" t="s">
        <v>34</v>
      </c>
      <c r="B53" s="1">
        <v>410</v>
      </c>
      <c r="C53" s="59" t="s">
        <v>79</v>
      </c>
      <c r="D53" s="38">
        <v>118604</v>
      </c>
      <c r="E53" s="38">
        <v>165822</v>
      </c>
      <c r="F53" s="38">
        <v>121587</v>
      </c>
      <c r="G53" s="38">
        <f t="shared" si="10"/>
        <v>131770</v>
      </c>
      <c r="H53" s="38">
        <f>SUM(I53:K53)</f>
        <v>332960</v>
      </c>
      <c r="I53" s="38">
        <f>SUM('[1]1b.mell.'!I49)</f>
        <v>286969</v>
      </c>
      <c r="J53" s="38">
        <f>SUM('[1]1b.mell.'!J49)</f>
        <v>45991</v>
      </c>
      <c r="K53" s="38"/>
      <c r="L53" s="42">
        <f t="shared" si="12"/>
        <v>280.73252166874641</v>
      </c>
      <c r="M53" s="43">
        <f t="shared" si="13"/>
        <v>273.8450656731394</v>
      </c>
      <c r="O53" s="38">
        <f>SUM('[1]1b.mell.'!G49)</f>
        <v>131770</v>
      </c>
      <c r="Q53" s="38">
        <f>SUM('[1]1b.mell.'!H49)</f>
        <v>332960</v>
      </c>
      <c r="S53" s="38">
        <f t="shared" si="2"/>
        <v>0</v>
      </c>
    </row>
    <row r="54" spans="1:19" x14ac:dyDescent="0.25">
      <c r="A54" s="1" t="s">
        <v>34</v>
      </c>
      <c r="B54" s="1">
        <v>4</v>
      </c>
      <c r="C54" s="61" t="s">
        <v>80</v>
      </c>
      <c r="D54" s="63">
        <f t="shared" ref="D54:K54" si="14">SUM(D44:D53)</f>
        <v>671067</v>
      </c>
      <c r="E54" s="63">
        <f t="shared" si="14"/>
        <v>737828</v>
      </c>
      <c r="F54" s="63">
        <f t="shared" si="14"/>
        <v>713545</v>
      </c>
      <c r="G54" s="63">
        <f t="shared" si="14"/>
        <v>755029</v>
      </c>
      <c r="H54" s="63">
        <f t="shared" si="14"/>
        <v>1000539</v>
      </c>
      <c r="I54" s="63">
        <f t="shared" si="14"/>
        <v>725869</v>
      </c>
      <c r="J54" s="63">
        <f t="shared" si="14"/>
        <v>274670</v>
      </c>
      <c r="K54" s="63">
        <f t="shared" si="14"/>
        <v>0</v>
      </c>
      <c r="L54" s="51">
        <f>IF(D54&gt;0,SUM((H54/D54)*100)," ")</f>
        <v>149.09673698751391</v>
      </c>
      <c r="M54" s="52">
        <f>IF(F54&gt;0,SUM((H54/F54)*100)," ")</f>
        <v>140.22086904119573</v>
      </c>
      <c r="O54" s="63">
        <f>SUM(O44:O53)</f>
        <v>670924</v>
      </c>
      <c r="P54" s="63">
        <f>SUM(P44:P53)</f>
        <v>84105</v>
      </c>
      <c r="Q54" s="63">
        <f>SUM(Q44:Q53)</f>
        <v>939179</v>
      </c>
      <c r="R54" s="63">
        <f>SUM(R44:R53)</f>
        <v>61360</v>
      </c>
      <c r="S54" s="38">
        <f t="shared" si="2"/>
        <v>0</v>
      </c>
    </row>
    <row r="55" spans="1:19" x14ac:dyDescent="0.25">
      <c r="A55" s="1" t="s">
        <v>34</v>
      </c>
      <c r="B55" s="1">
        <v>5</v>
      </c>
      <c r="C55" s="57" t="s">
        <v>81</v>
      </c>
      <c r="D55" s="38"/>
      <c r="E55" s="38"/>
      <c r="F55" s="38"/>
      <c r="G55" s="38"/>
      <c r="H55" s="38"/>
      <c r="I55" s="38"/>
      <c r="J55" s="38"/>
      <c r="K55" s="38"/>
      <c r="L55" s="54"/>
      <c r="M55" s="55"/>
      <c r="O55" s="38"/>
      <c r="P55" s="38"/>
      <c r="Q55" s="38"/>
      <c r="R55" s="38"/>
      <c r="S55" s="38">
        <f t="shared" si="2"/>
        <v>0</v>
      </c>
    </row>
    <row r="56" spans="1:19" x14ac:dyDescent="0.25">
      <c r="A56" s="1" t="s">
        <v>34</v>
      </c>
      <c r="B56" s="1">
        <v>51</v>
      </c>
      <c r="C56" s="41" t="s">
        <v>82</v>
      </c>
      <c r="D56" s="38"/>
      <c r="E56" s="38"/>
      <c r="F56" s="38"/>
      <c r="G56" s="38"/>
      <c r="H56" s="38">
        <f>SUM(I56:K56)</f>
        <v>0</v>
      </c>
      <c r="I56" s="38">
        <f>SUM('[1]1b.mell.'!I52)</f>
        <v>0</v>
      </c>
      <c r="J56" s="38">
        <f>SUM('[1]1b.mell.'!J52)</f>
        <v>0</v>
      </c>
      <c r="K56" s="38"/>
      <c r="L56" s="42" t="str">
        <f>IF(D56&gt;0,SUM((H56/D56)*100)," ")</f>
        <v xml:space="preserve"> </v>
      </c>
      <c r="M56" s="43" t="str">
        <f>IF(F56&gt;0,SUM((H56/F56)*100)," ")</f>
        <v xml:space="preserve"> </v>
      </c>
      <c r="O56" s="38"/>
      <c r="P56" s="38"/>
      <c r="Q56" s="38"/>
      <c r="R56" s="38"/>
      <c r="S56" s="38">
        <f t="shared" si="2"/>
        <v>0</v>
      </c>
    </row>
    <row r="57" spans="1:19" x14ac:dyDescent="0.25">
      <c r="A57" s="1" t="s">
        <v>34</v>
      </c>
      <c r="B57" s="1">
        <v>52</v>
      </c>
      <c r="C57" s="41" t="s">
        <v>83</v>
      </c>
      <c r="D57" s="38">
        <v>10981</v>
      </c>
      <c r="E57" s="38">
        <v>32422</v>
      </c>
      <c r="F57" s="38">
        <v>26500</v>
      </c>
      <c r="G57" s="38">
        <f>SUM(O57:P57)</f>
        <v>253245</v>
      </c>
      <c r="H57" s="38">
        <f>SUM(I57:K57)</f>
        <v>499914</v>
      </c>
      <c r="I57" s="38">
        <f>SUM('[1]1b.mell.'!I53)</f>
        <v>0</v>
      </c>
      <c r="J57" s="38">
        <f>SUM('[1]1b.mell.'!J53,'[1]1c.mell.'!B36)</f>
        <v>499914</v>
      </c>
      <c r="K57" s="38"/>
      <c r="L57" s="42">
        <f>IF(D57&gt;0,SUM((H57/D57)*100)," ")</f>
        <v>4552.5361988889899</v>
      </c>
      <c r="M57" s="43">
        <f>IF(F57&gt;0,SUM((H57/F57)*100)," ")</f>
        <v>1886.4679245283019</v>
      </c>
      <c r="O57" s="38"/>
      <c r="P57" s="38">
        <v>253245</v>
      </c>
      <c r="Q57" s="38"/>
      <c r="R57" s="38">
        <f>SUM('[1]1c.mell.'!B36)</f>
        <v>499914</v>
      </c>
      <c r="S57" s="38">
        <f t="shared" si="2"/>
        <v>0</v>
      </c>
    </row>
    <row r="58" spans="1:19" x14ac:dyDescent="0.25">
      <c r="A58" s="1" t="s">
        <v>34</v>
      </c>
      <c r="B58" s="1">
        <v>53</v>
      </c>
      <c r="C58" s="41" t="s">
        <v>84</v>
      </c>
      <c r="D58" s="38"/>
      <c r="E58" s="38">
        <v>2352</v>
      </c>
      <c r="F58" s="38"/>
      <c r="G58" s="38">
        <f>SUM(O58:P58)</f>
        <v>4343</v>
      </c>
      <c r="H58" s="38">
        <f>SUM(I58:K58)</f>
        <v>0</v>
      </c>
      <c r="I58" s="38">
        <f>SUM('[1]1b.mell.'!I54)</f>
        <v>0</v>
      </c>
      <c r="J58" s="38">
        <f>SUM('[1]1b.mell.'!J54)</f>
        <v>0</v>
      </c>
      <c r="K58" s="38"/>
      <c r="L58" s="42" t="str">
        <f>IF(D58&gt;0,SUM((H58/D58)*100)," ")</f>
        <v xml:space="preserve"> </v>
      </c>
      <c r="M58" s="43" t="str">
        <f>IF(F58&gt;0,SUM((H58/F58)*100)," ")</f>
        <v xml:space="preserve"> </v>
      </c>
      <c r="O58" s="38">
        <f>SUM('[1]1b.mell.'!G54)</f>
        <v>4190</v>
      </c>
      <c r="P58" s="38">
        <v>153</v>
      </c>
      <c r="Q58" s="38"/>
      <c r="R58" s="38"/>
      <c r="S58" s="38">
        <f t="shared" si="2"/>
        <v>0</v>
      </c>
    </row>
    <row r="59" spans="1:19" x14ac:dyDescent="0.25">
      <c r="C59" s="41" t="s">
        <v>85</v>
      </c>
      <c r="D59" s="38"/>
      <c r="E59" s="38"/>
      <c r="F59" s="38"/>
      <c r="G59" s="38"/>
      <c r="H59" s="38">
        <f>SUM(I59:K59)</f>
        <v>0</v>
      </c>
      <c r="I59" s="38">
        <f>SUM('[1]1b.mell.'!I55)</f>
        <v>0</v>
      </c>
      <c r="J59" s="38">
        <f>SUM('[1]1b.mell.'!J55)</f>
        <v>0</v>
      </c>
      <c r="K59" s="38"/>
      <c r="L59" s="42"/>
      <c r="M59" s="43"/>
      <c r="O59" s="38"/>
      <c r="P59" s="38"/>
      <c r="Q59" s="38"/>
      <c r="R59" s="38"/>
      <c r="S59" s="38">
        <f t="shared" si="2"/>
        <v>0</v>
      </c>
    </row>
    <row r="60" spans="1:19" x14ac:dyDescent="0.25">
      <c r="A60" s="1" t="s">
        <v>34</v>
      </c>
      <c r="B60" s="1">
        <v>5</v>
      </c>
      <c r="C60" s="61" t="s">
        <v>86</v>
      </c>
      <c r="D60" s="50">
        <f t="shared" ref="D60:K60" si="15">SUM(D56:D59)</f>
        <v>10981</v>
      </c>
      <c r="E60" s="50">
        <f t="shared" si="15"/>
        <v>34774</v>
      </c>
      <c r="F60" s="50">
        <f t="shared" si="15"/>
        <v>26500</v>
      </c>
      <c r="G60" s="50">
        <f t="shared" si="15"/>
        <v>257588</v>
      </c>
      <c r="H60" s="50">
        <f t="shared" si="15"/>
        <v>499914</v>
      </c>
      <c r="I60" s="50">
        <f t="shared" si="15"/>
        <v>0</v>
      </c>
      <c r="J60" s="50">
        <f t="shared" si="15"/>
        <v>499914</v>
      </c>
      <c r="K60" s="50">
        <f t="shared" si="15"/>
        <v>0</v>
      </c>
      <c r="L60" s="51">
        <f>IF(D60&gt;0,SUM((H60/D60)*100)," ")</f>
        <v>4552.5361988889899</v>
      </c>
      <c r="M60" s="52">
        <f>IF(F60&gt;0,SUM((H60/F60)*100)," ")</f>
        <v>1886.4679245283019</v>
      </c>
      <c r="O60" s="50">
        <f>SUM(O56:O59)</f>
        <v>4190</v>
      </c>
      <c r="P60" s="50">
        <f>SUM(P56:P59)</f>
        <v>253398</v>
      </c>
      <c r="Q60" s="50">
        <f>SUM(Q56:Q59)</f>
        <v>0</v>
      </c>
      <c r="R60" s="50">
        <f>SUM(R56:R59)</f>
        <v>499914</v>
      </c>
      <c r="S60" s="38">
        <f t="shared" si="2"/>
        <v>0</v>
      </c>
    </row>
    <row r="61" spans="1:19" x14ac:dyDescent="0.25">
      <c r="A61" s="1" t="s">
        <v>34</v>
      </c>
      <c r="B61" s="1">
        <v>6</v>
      </c>
      <c r="C61" s="57" t="s">
        <v>87</v>
      </c>
      <c r="D61" s="38"/>
      <c r="E61" s="38"/>
      <c r="F61" s="38"/>
      <c r="G61" s="38"/>
      <c r="H61" s="38"/>
      <c r="I61" s="38"/>
      <c r="J61" s="38"/>
      <c r="K61" s="38"/>
      <c r="L61" s="54"/>
      <c r="M61" s="55"/>
      <c r="O61" s="38"/>
      <c r="P61" s="38"/>
      <c r="Q61" s="38"/>
      <c r="R61" s="38"/>
      <c r="S61" s="38">
        <f t="shared" si="2"/>
        <v>0</v>
      </c>
    </row>
    <row r="62" spans="1:19" x14ac:dyDescent="0.25">
      <c r="A62" s="1" t="s">
        <v>34</v>
      </c>
      <c r="B62" s="1">
        <v>62</v>
      </c>
      <c r="C62" s="41" t="s">
        <v>88</v>
      </c>
      <c r="D62" s="38"/>
      <c r="E62" s="38"/>
      <c r="F62" s="38"/>
      <c r="G62" s="38">
        <f>SUM(O62:P62)</f>
        <v>0</v>
      </c>
      <c r="H62" s="38">
        <f>SUM(I62:K62)</f>
        <v>0</v>
      </c>
      <c r="I62" s="38">
        <f>SUM('[1]1b.mell.'!I58)</f>
        <v>0</v>
      </c>
      <c r="J62" s="38">
        <f>SUM('[1]1b.mell.'!J58)</f>
        <v>0</v>
      </c>
      <c r="K62" s="38"/>
      <c r="L62" s="42" t="str">
        <f>IF(D62&gt;0,SUM((H62/D62)*100)," ")</f>
        <v xml:space="preserve"> </v>
      </c>
      <c r="M62" s="43" t="str">
        <f>IF(F62&gt;0,SUM((H62/F62)*100)," ")</f>
        <v xml:space="preserve"> </v>
      </c>
      <c r="O62" s="38">
        <f>SUM('[1]1b.mell.'!G58)</f>
        <v>0</v>
      </c>
      <c r="P62" s="38"/>
      <c r="Q62" s="38"/>
      <c r="R62" s="38"/>
      <c r="S62" s="38">
        <f t="shared" si="2"/>
        <v>0</v>
      </c>
    </row>
    <row r="63" spans="1:19" x14ac:dyDescent="0.25">
      <c r="A63" s="1" t="s">
        <v>34</v>
      </c>
      <c r="B63" s="1">
        <v>63</v>
      </c>
      <c r="C63" s="41" t="s">
        <v>89</v>
      </c>
      <c r="D63" s="38"/>
      <c r="E63" s="38">
        <v>874</v>
      </c>
      <c r="F63" s="38"/>
      <c r="G63" s="38">
        <f>SUM(O63:P63)</f>
        <v>0</v>
      </c>
      <c r="H63" s="38">
        <f>SUM(I63:K63)</f>
        <v>0</v>
      </c>
      <c r="I63" s="38">
        <f>SUM('[1]1b.mell.'!I59)</f>
        <v>0</v>
      </c>
      <c r="J63" s="38">
        <f>SUM('[1]1b.mell.'!J59)</f>
        <v>0</v>
      </c>
      <c r="K63" s="38"/>
      <c r="L63" s="42" t="str">
        <f>IF(D63&gt;0,SUM((H63/D63)*100)," ")</f>
        <v xml:space="preserve"> </v>
      </c>
      <c r="M63" s="43" t="str">
        <f>IF(F63&gt;0,SUM((H63/F63)*100)," ")</f>
        <v xml:space="preserve"> </v>
      </c>
      <c r="O63" s="38">
        <f>SUM('[1]1b.mell.'!G59)</f>
        <v>0</v>
      </c>
      <c r="P63" s="38"/>
      <c r="Q63" s="38"/>
      <c r="R63" s="38"/>
      <c r="S63" s="38">
        <f t="shared" si="2"/>
        <v>0</v>
      </c>
    </row>
    <row r="64" spans="1:19" x14ac:dyDescent="0.25">
      <c r="A64" s="1" t="s">
        <v>34</v>
      </c>
      <c r="B64" s="1">
        <v>6</v>
      </c>
      <c r="C64" s="61" t="s">
        <v>90</v>
      </c>
      <c r="D64" s="50">
        <f t="shared" ref="D64:K64" si="16">SUM(D62:D63)</f>
        <v>0</v>
      </c>
      <c r="E64" s="50">
        <f t="shared" si="16"/>
        <v>874</v>
      </c>
      <c r="F64" s="50">
        <f t="shared" si="16"/>
        <v>0</v>
      </c>
      <c r="G64" s="50">
        <f t="shared" si="16"/>
        <v>0</v>
      </c>
      <c r="H64" s="50">
        <f t="shared" si="16"/>
        <v>0</v>
      </c>
      <c r="I64" s="50">
        <f t="shared" si="16"/>
        <v>0</v>
      </c>
      <c r="J64" s="50">
        <f t="shared" si="16"/>
        <v>0</v>
      </c>
      <c r="K64" s="50">
        <f t="shared" si="16"/>
        <v>0</v>
      </c>
      <c r="L64" s="51" t="str">
        <f>IF(D64&gt;0,SUM((H64/D64)*100)," ")</f>
        <v xml:space="preserve"> </v>
      </c>
      <c r="M64" s="52" t="str">
        <f>IF(F64&gt;0,SUM((H64/F64)*100)," ")</f>
        <v xml:space="preserve"> </v>
      </c>
      <c r="O64" s="50">
        <f>SUM(O62:O63)</f>
        <v>0</v>
      </c>
      <c r="P64" s="50">
        <f>SUM(P62:P63)</f>
        <v>0</v>
      </c>
      <c r="Q64" s="50">
        <f>SUM(Q62:Q63)</f>
        <v>0</v>
      </c>
      <c r="R64" s="50">
        <f>SUM(R62:R63)</f>
        <v>0</v>
      </c>
      <c r="S64" s="38">
        <f t="shared" si="2"/>
        <v>0</v>
      </c>
    </row>
    <row r="65" spans="1:19" x14ac:dyDescent="0.25">
      <c r="A65" s="1" t="s">
        <v>34</v>
      </c>
      <c r="B65" s="1">
        <v>7</v>
      </c>
      <c r="C65" s="57" t="s">
        <v>91</v>
      </c>
      <c r="D65" s="38"/>
      <c r="E65" s="38"/>
      <c r="F65" s="38"/>
      <c r="G65" s="38"/>
      <c r="H65" s="38"/>
      <c r="I65" s="38"/>
      <c r="J65" s="38"/>
      <c r="K65" s="38"/>
      <c r="L65" s="54"/>
      <c r="M65" s="55"/>
      <c r="O65" s="38"/>
      <c r="P65" s="38"/>
      <c r="Q65" s="38"/>
      <c r="R65" s="38"/>
      <c r="S65" s="38">
        <f t="shared" si="2"/>
        <v>0</v>
      </c>
    </row>
    <row r="66" spans="1:19" x14ac:dyDescent="0.25">
      <c r="A66" s="1" t="s">
        <v>34</v>
      </c>
      <c r="B66" s="1">
        <v>72</v>
      </c>
      <c r="C66" s="41" t="s">
        <v>88</v>
      </c>
      <c r="D66" s="38">
        <v>10500</v>
      </c>
      <c r="E66" s="38">
        <v>13584</v>
      </c>
      <c r="F66" s="38">
        <v>10400</v>
      </c>
      <c r="G66" s="38">
        <f>SUM(O66:P66)</f>
        <v>11627</v>
      </c>
      <c r="H66" s="38">
        <f>SUM(I66:K66)</f>
        <v>8140</v>
      </c>
      <c r="I66" s="38">
        <f>SUM('[1]1b.mell.'!I62)</f>
        <v>0</v>
      </c>
      <c r="J66" s="38">
        <f>SUM('[1]1b.mell.'!J62,'[1]1c.mell.'!B39:B40)</f>
        <v>8140</v>
      </c>
      <c r="K66" s="38"/>
      <c r="L66" s="42">
        <f>IF(D66&gt;0,SUM((H66/D66)*100)," ")</f>
        <v>77.523809523809533</v>
      </c>
      <c r="M66" s="43">
        <f>IF(F66&gt;0,SUM((H66/F66)*100)," ")</f>
        <v>78.269230769230774</v>
      </c>
      <c r="O66" s="38"/>
      <c r="P66" s="38">
        <v>11627</v>
      </c>
      <c r="Q66" s="38"/>
      <c r="R66" s="38">
        <f>SUM('[1]1c.mell.'!B39:B40)</f>
        <v>8140</v>
      </c>
      <c r="S66" s="38">
        <f t="shared" si="2"/>
        <v>0</v>
      </c>
    </row>
    <row r="67" spans="1:19" x14ac:dyDescent="0.25">
      <c r="A67" s="1" t="s">
        <v>34</v>
      </c>
      <c r="B67" s="1">
        <v>73</v>
      </c>
      <c r="C67" s="41" t="s">
        <v>92</v>
      </c>
      <c r="D67" s="38">
        <v>2208242</v>
      </c>
      <c r="E67" s="38">
        <v>2039513</v>
      </c>
      <c r="F67" s="38">
        <v>951230</v>
      </c>
      <c r="G67" s="38">
        <f>SUM(O67:P67)</f>
        <v>811871</v>
      </c>
      <c r="H67" s="38">
        <f>SUM(I67:K67)</f>
        <v>166580</v>
      </c>
      <c r="I67" s="38">
        <f>SUM('[1]1b.mell.'!I63)</f>
        <v>0</v>
      </c>
      <c r="J67" s="38">
        <f>SUM('[1]1b.mell.'!J63,'[1]1c.mell.'!B42:B46)</f>
        <v>166580</v>
      </c>
      <c r="K67" s="38"/>
      <c r="L67" s="42">
        <f>IF(D67&gt;0,SUM((H67/D67)*100)," ")</f>
        <v>7.5435572731611851</v>
      </c>
      <c r="M67" s="43">
        <f>IF(F67&gt;0,SUM((H67/F67)*100)," ")</f>
        <v>17.51206332853253</v>
      </c>
      <c r="O67" s="38"/>
      <c r="P67" s="38">
        <v>811871</v>
      </c>
      <c r="Q67" s="38"/>
      <c r="R67" s="38">
        <f>SUM('[1]1c.mell.'!B42:B46)</f>
        <v>166580</v>
      </c>
      <c r="S67" s="38">
        <f t="shared" si="2"/>
        <v>0</v>
      </c>
    </row>
    <row r="68" spans="1:19" x14ac:dyDescent="0.25">
      <c r="A68" s="1" t="s">
        <v>34</v>
      </c>
      <c r="B68" s="1">
        <v>7</v>
      </c>
      <c r="C68" s="61" t="s">
        <v>93</v>
      </c>
      <c r="D68" s="50">
        <f t="shared" ref="D68:K68" si="17">SUM(D66:D67)</f>
        <v>2218742</v>
      </c>
      <c r="E68" s="50">
        <f t="shared" si="17"/>
        <v>2053097</v>
      </c>
      <c r="F68" s="50">
        <f t="shared" si="17"/>
        <v>961630</v>
      </c>
      <c r="G68" s="50">
        <f t="shared" si="17"/>
        <v>823498</v>
      </c>
      <c r="H68" s="50">
        <f t="shared" si="17"/>
        <v>174720</v>
      </c>
      <c r="I68" s="50">
        <f t="shared" si="17"/>
        <v>0</v>
      </c>
      <c r="J68" s="50">
        <f t="shared" si="17"/>
        <v>174720</v>
      </c>
      <c r="K68" s="50">
        <f t="shared" si="17"/>
        <v>0</v>
      </c>
      <c r="L68" s="51">
        <f>IF(D68&gt;0,SUM((H68/D68)*100)," ")</f>
        <v>7.8747326187542308</v>
      </c>
      <c r="M68" s="52">
        <f>IF(F68&gt;0,SUM((H68/F68)*100)," ")</f>
        <v>18.169150296891736</v>
      </c>
      <c r="O68" s="50">
        <f>SUM(O66:O67)</f>
        <v>0</v>
      </c>
      <c r="P68" s="50">
        <f>SUM(P66:P67)</f>
        <v>823498</v>
      </c>
      <c r="Q68" s="50">
        <f>SUM(Q66:Q67)</f>
        <v>0</v>
      </c>
      <c r="R68" s="50">
        <f>SUM(R66:R67)</f>
        <v>174720</v>
      </c>
      <c r="S68" s="38">
        <f t="shared" si="2"/>
        <v>0</v>
      </c>
    </row>
    <row r="69" spans="1:19" s="64" customFormat="1" x14ac:dyDescent="0.25">
      <c r="C69" s="61" t="s">
        <v>94</v>
      </c>
      <c r="D69" s="50"/>
      <c r="E69" s="65"/>
      <c r="F69" s="50"/>
      <c r="G69" s="50"/>
      <c r="H69" s="50">
        <f>SUM(I69:K69)</f>
        <v>0</v>
      </c>
      <c r="I69" s="50"/>
      <c r="J69" s="50"/>
      <c r="K69" s="50"/>
      <c r="L69" s="51" t="str">
        <f>IF(D69&gt;0,SUM((H69/D69)*100)," ")</f>
        <v xml:space="preserve"> </v>
      </c>
      <c r="M69" s="52" t="str">
        <f>IF(F69&gt;0,SUM((H69/F69)*100)," ")</f>
        <v xml:space="preserve"> </v>
      </c>
      <c r="N69" s="65"/>
      <c r="O69" s="50"/>
      <c r="P69" s="50"/>
      <c r="Q69" s="50"/>
      <c r="R69" s="50"/>
      <c r="S69" s="38">
        <f t="shared" si="2"/>
        <v>0</v>
      </c>
    </row>
    <row r="70" spans="1:19" x14ac:dyDescent="0.25">
      <c r="A70" s="1" t="s">
        <v>34</v>
      </c>
      <c r="C70" s="66" t="s">
        <v>95</v>
      </c>
      <c r="D70" s="67">
        <f t="shared" ref="D70:K70" si="18">SUM(D16+D20+D17+D41+D54+D60+D64+D68+D69)</f>
        <v>6321456</v>
      </c>
      <c r="E70" s="67">
        <f t="shared" si="18"/>
        <v>6795560</v>
      </c>
      <c r="F70" s="67">
        <f t="shared" si="18"/>
        <v>5355479</v>
      </c>
      <c r="G70" s="67">
        <f t="shared" si="18"/>
        <v>6033078</v>
      </c>
      <c r="H70" s="67">
        <f t="shared" si="18"/>
        <v>5786250</v>
      </c>
      <c r="I70" s="67">
        <f t="shared" si="18"/>
        <v>4096125</v>
      </c>
      <c r="J70" s="67">
        <f t="shared" si="18"/>
        <v>1690125</v>
      </c>
      <c r="K70" s="67">
        <f t="shared" si="18"/>
        <v>0</v>
      </c>
      <c r="L70" s="68">
        <f>IF(D70&gt;0,SUM((H70/D70)*100)," ")</f>
        <v>91.533501142774696</v>
      </c>
      <c r="M70" s="69">
        <f>IF(F70&gt;0,SUM((H70/F70)*100)," ")</f>
        <v>108.04355688818872</v>
      </c>
      <c r="O70" s="67">
        <f>SUM(O16+O20+O17+O41+O54+O60+O64+O68+O69)</f>
        <v>4872077</v>
      </c>
      <c r="P70" s="67">
        <f>SUM(P16+P20+P17+P41+P54+P60+P64+P68+P69)</f>
        <v>1161001</v>
      </c>
      <c r="Q70" s="67">
        <f>SUM(Q16+Q20+Q17+Q41+Q54+Q60+Q64+Q68+Q69)</f>
        <v>5050256</v>
      </c>
      <c r="R70" s="67">
        <f>SUM(R16+R20+R17+R41+R54+R60+R64+R68+R69)</f>
        <v>735994</v>
      </c>
      <c r="S70" s="38">
        <f t="shared" si="2"/>
        <v>0</v>
      </c>
    </row>
    <row r="71" spans="1:19" x14ac:dyDescent="0.25">
      <c r="A71" s="1" t="s">
        <v>34</v>
      </c>
      <c r="B71" s="1">
        <v>8</v>
      </c>
      <c r="C71" s="57" t="s">
        <v>96</v>
      </c>
      <c r="D71" s="38"/>
      <c r="E71" s="38"/>
      <c r="F71" s="38"/>
      <c r="G71" s="38"/>
      <c r="H71" s="38"/>
      <c r="I71" s="38"/>
      <c r="J71" s="38"/>
      <c r="K71" s="38"/>
      <c r="L71" s="54"/>
      <c r="M71" s="55"/>
      <c r="O71" s="38"/>
      <c r="P71" s="38"/>
      <c r="Q71" s="38"/>
      <c r="R71" s="38"/>
      <c r="S71" s="38">
        <f t="shared" si="2"/>
        <v>0</v>
      </c>
    </row>
    <row r="72" spans="1:19" x14ac:dyDescent="0.25">
      <c r="A72" s="1" t="s">
        <v>34</v>
      </c>
      <c r="B72" s="1">
        <v>8131</v>
      </c>
      <c r="C72" s="59" t="s">
        <v>97</v>
      </c>
      <c r="D72" s="38">
        <v>127326</v>
      </c>
      <c r="E72" s="38">
        <v>175125</v>
      </c>
      <c r="F72" s="38">
        <v>188053</v>
      </c>
      <c r="G72" s="38">
        <f>SUM(O72:P72)</f>
        <v>619050</v>
      </c>
      <c r="H72" s="38">
        <f>SUM(I72:K72)</f>
        <v>134563</v>
      </c>
      <c r="I72" s="38">
        <f>SUM('[1]1b.mell.'!I67)</f>
        <v>134563</v>
      </c>
      <c r="J72" s="38">
        <f>SUM('[1]1b.mell.'!J67)</f>
        <v>0</v>
      </c>
      <c r="K72" s="38"/>
      <c r="L72" s="42">
        <f t="shared" ref="L72:L78" si="19">IF(D72&gt;0,SUM((H72/D72)*100)," ")</f>
        <v>105.68383519469708</v>
      </c>
      <c r="M72" s="43">
        <f t="shared" ref="M72:M78" si="20">IF(F72&gt;0,SUM((H72/F72)*100)," ")</f>
        <v>71.555891158343655</v>
      </c>
      <c r="O72" s="38">
        <f>SUM('[1]1b.mell.'!G67)</f>
        <v>619050</v>
      </c>
      <c r="P72" s="38"/>
      <c r="Q72" s="38">
        <f>SUM('[1]1b.mell.'!H67)</f>
        <v>134563</v>
      </c>
      <c r="R72" s="38"/>
      <c r="S72" s="38">
        <f t="shared" si="2"/>
        <v>0</v>
      </c>
    </row>
    <row r="73" spans="1:19" x14ac:dyDescent="0.25">
      <c r="A73" s="1" t="s">
        <v>34</v>
      </c>
      <c r="B73" s="1">
        <v>8131</v>
      </c>
      <c r="C73" s="59" t="s">
        <v>98</v>
      </c>
      <c r="D73" s="38">
        <v>740380</v>
      </c>
      <c r="E73" s="38">
        <v>976204</v>
      </c>
      <c r="F73" s="38">
        <v>2096181</v>
      </c>
      <c r="G73" s="38">
        <f>SUM(O73:P73)</f>
        <v>1800439</v>
      </c>
      <c r="H73" s="38">
        <f>SUM(I73:K73)</f>
        <v>1254627</v>
      </c>
      <c r="I73" s="38"/>
      <c r="J73" s="38">
        <f>SUM('[1]1c.mell.'!B51)</f>
        <v>1254627</v>
      </c>
      <c r="K73" s="38"/>
      <c r="L73" s="42">
        <f t="shared" si="19"/>
        <v>169.45717064210271</v>
      </c>
      <c r="M73" s="43">
        <f t="shared" si="20"/>
        <v>59.852989794297343</v>
      </c>
      <c r="O73" s="38"/>
      <c r="P73" s="38">
        <v>1800439</v>
      </c>
      <c r="Q73" s="38"/>
      <c r="R73" s="38">
        <f>SUM('[1]1c.mell.'!B51)</f>
        <v>1254627</v>
      </c>
      <c r="S73" s="38">
        <f t="shared" si="2"/>
        <v>0</v>
      </c>
    </row>
    <row r="74" spans="1:19" x14ac:dyDescent="0.25">
      <c r="A74" s="1" t="s">
        <v>34</v>
      </c>
      <c r="B74" s="1">
        <v>811</v>
      </c>
      <c r="C74" s="59" t="s">
        <v>99</v>
      </c>
      <c r="D74" s="38"/>
      <c r="E74" s="38"/>
      <c r="F74" s="38">
        <v>103721</v>
      </c>
      <c r="G74" s="38"/>
      <c r="H74" s="38">
        <f>SUM(I74:K74)</f>
        <v>459469</v>
      </c>
      <c r="I74" s="38">
        <f>SUM('[1]1b.mell.'!I68)</f>
        <v>0</v>
      </c>
      <c r="J74" s="38">
        <f>SUM('[1]1b.mell.'!J68,'[1]1c.mell.'!B50)</f>
        <v>459469</v>
      </c>
      <c r="K74" s="38"/>
      <c r="L74" s="42" t="str">
        <f t="shared" si="19"/>
        <v xml:space="preserve"> </v>
      </c>
      <c r="M74" s="43">
        <f t="shared" si="20"/>
        <v>442.9855092025723</v>
      </c>
      <c r="O74" s="38">
        <f>SUM('[1]1b.mell.'!G68)</f>
        <v>0</v>
      </c>
      <c r="P74" s="38"/>
      <c r="Q74" s="38"/>
      <c r="R74" s="38">
        <f>SUM('[1]1c.mell.'!B50)</f>
        <v>459469</v>
      </c>
      <c r="S74" s="38">
        <f t="shared" si="2"/>
        <v>0</v>
      </c>
    </row>
    <row r="75" spans="1:19" x14ac:dyDescent="0.25">
      <c r="C75" s="59" t="s">
        <v>100</v>
      </c>
      <c r="D75" s="38">
        <v>56116</v>
      </c>
      <c r="E75" s="38">
        <v>54055</v>
      </c>
      <c r="F75" s="38">
        <v>54055</v>
      </c>
      <c r="G75" s="38">
        <f>SUM(O75:P75)</f>
        <v>54055</v>
      </c>
      <c r="H75" s="38">
        <f>SUM(I75:K75)</f>
        <v>65025</v>
      </c>
      <c r="I75" s="38">
        <f>SUM('[1]1b.mell.'!I69)</f>
        <v>65025</v>
      </c>
      <c r="J75" s="38">
        <f>SUM('[1]1b.mell.'!J69)</f>
        <v>0</v>
      </c>
      <c r="K75" s="38"/>
      <c r="L75" s="42">
        <f>IF(D75&gt;0,SUM((H75/D75)*100)," ")</f>
        <v>115.87604248342717</v>
      </c>
      <c r="M75" s="43">
        <f>IF(F75&gt;0,SUM((H75/F75)*100)," ")</f>
        <v>120.29414485246508</v>
      </c>
      <c r="O75" s="38">
        <f>SUM('[1]1b.mell.'!G69)</f>
        <v>54055</v>
      </c>
      <c r="P75" s="38"/>
      <c r="Q75" s="38">
        <f>SUM('[1]1b.mell.'!H69)</f>
        <v>65025</v>
      </c>
      <c r="R75" s="38"/>
      <c r="S75" s="38">
        <f>SUM(Q75+R75-H75)</f>
        <v>0</v>
      </c>
    </row>
    <row r="76" spans="1:19" x14ac:dyDescent="0.25">
      <c r="C76" s="59" t="s">
        <v>101</v>
      </c>
      <c r="D76" s="38">
        <v>49950</v>
      </c>
      <c r="E76" s="38">
        <v>111826</v>
      </c>
      <c r="F76" s="38"/>
      <c r="G76" s="38">
        <f>SUM(O76:P76)</f>
        <v>0</v>
      </c>
      <c r="H76" s="38">
        <f>SUM(I76:K76)</f>
        <v>0</v>
      </c>
      <c r="I76" s="38">
        <f>SUM('[1]1b.mell.'!I70)</f>
        <v>0</v>
      </c>
      <c r="J76" s="38">
        <f>SUM('[1]1b.mell.'!J70)</f>
        <v>0</v>
      </c>
      <c r="K76" s="38"/>
      <c r="L76" s="42">
        <f t="shared" si="19"/>
        <v>0</v>
      </c>
      <c r="M76" s="43" t="str">
        <f t="shared" si="20"/>
        <v xml:space="preserve"> </v>
      </c>
      <c r="O76" s="38">
        <f>SUM('[1]1b.mell.'!G70)</f>
        <v>0</v>
      </c>
      <c r="P76" s="38"/>
      <c r="Q76" s="38"/>
      <c r="R76" s="38"/>
      <c r="S76" s="38">
        <f>SUM(Q76+R76-H76)</f>
        <v>0</v>
      </c>
    </row>
    <row r="77" spans="1:19" x14ac:dyDescent="0.25">
      <c r="C77" s="61" t="s">
        <v>102</v>
      </c>
      <c r="D77" s="50">
        <f t="shared" ref="D77:K77" si="21">SUM(D72:D76)</f>
        <v>973772</v>
      </c>
      <c r="E77" s="50">
        <f t="shared" si="21"/>
        <v>1317210</v>
      </c>
      <c r="F77" s="50">
        <f t="shared" si="21"/>
        <v>2442010</v>
      </c>
      <c r="G77" s="50">
        <f t="shared" si="21"/>
        <v>2473544</v>
      </c>
      <c r="H77" s="50">
        <f t="shared" si="21"/>
        <v>1913684</v>
      </c>
      <c r="I77" s="50">
        <f t="shared" si="21"/>
        <v>199588</v>
      </c>
      <c r="J77" s="50">
        <f t="shared" si="21"/>
        <v>1714096</v>
      </c>
      <c r="K77" s="50">
        <f t="shared" si="21"/>
        <v>0</v>
      </c>
      <c r="L77" s="51">
        <f t="shared" si="19"/>
        <v>196.5227999983569</v>
      </c>
      <c r="M77" s="52">
        <f t="shared" si="20"/>
        <v>78.365117259962076</v>
      </c>
      <c r="O77" s="50">
        <f>SUM(O72:O76)</f>
        <v>673105</v>
      </c>
      <c r="P77" s="50">
        <f>SUM(P72:P76)</f>
        <v>1800439</v>
      </c>
      <c r="Q77" s="50">
        <f>SUM(Q72:Q76)</f>
        <v>199588</v>
      </c>
      <c r="R77" s="50">
        <f>SUM(R72:R76)</f>
        <v>1714096</v>
      </c>
      <c r="S77" s="38">
        <f>SUM(Q77+R77-H77)</f>
        <v>0</v>
      </c>
    </row>
    <row r="78" spans="1:19" x14ac:dyDescent="0.25">
      <c r="C78" s="70" t="s">
        <v>103</v>
      </c>
      <c r="D78" s="71">
        <f t="shared" ref="D78:K78" si="22">SUM(D70+D77)</f>
        <v>7295228</v>
      </c>
      <c r="E78" s="71">
        <f t="shared" si="22"/>
        <v>8112770</v>
      </c>
      <c r="F78" s="71">
        <f t="shared" si="22"/>
        <v>7797489</v>
      </c>
      <c r="G78" s="71">
        <f t="shared" si="22"/>
        <v>8506622</v>
      </c>
      <c r="H78" s="71">
        <f t="shared" si="22"/>
        <v>7699934</v>
      </c>
      <c r="I78" s="71">
        <f t="shared" si="22"/>
        <v>4295713</v>
      </c>
      <c r="J78" s="71">
        <f t="shared" si="22"/>
        <v>3404221</v>
      </c>
      <c r="K78" s="71">
        <f t="shared" si="22"/>
        <v>0</v>
      </c>
      <c r="L78" s="72">
        <f t="shared" si="19"/>
        <v>105.54754423028314</v>
      </c>
      <c r="M78" s="73">
        <f t="shared" si="20"/>
        <v>98.74889211129377</v>
      </c>
      <c r="O78" s="71">
        <f>SUM(O70+O77)</f>
        <v>5545182</v>
      </c>
      <c r="P78" s="71">
        <f>SUM(P70+P77)</f>
        <v>2961440</v>
      </c>
      <c r="Q78" s="71">
        <f>SUM(Q70+Q77)</f>
        <v>5249844</v>
      </c>
      <c r="R78" s="71">
        <f>SUM(R70+R77)</f>
        <v>2450090</v>
      </c>
      <c r="S78" s="38">
        <f>SUM(Q78+R78-H78)</f>
        <v>0</v>
      </c>
    </row>
    <row r="79" spans="1:19" x14ac:dyDescent="0.25">
      <c r="C79" s="74"/>
      <c r="D79" s="75"/>
      <c r="E79" s="76"/>
      <c r="F79" s="76"/>
      <c r="G79" s="75"/>
      <c r="H79" s="75"/>
      <c r="I79" s="75"/>
      <c r="J79" s="75"/>
      <c r="K79" s="75"/>
      <c r="L79" s="75"/>
      <c r="M79" s="75"/>
    </row>
    <row r="80" spans="1:19" x14ac:dyDescent="0.25">
      <c r="H80" s="38">
        <f>SUM('[1]1b.mell.'!H72+'[1]1c.mell.'!B53)</f>
        <v>7699934</v>
      </c>
      <c r="M80" s="38"/>
    </row>
    <row r="81" spans="8:13" x14ac:dyDescent="0.25">
      <c r="H81" s="38">
        <f>SUM(H80-H78)</f>
        <v>0</v>
      </c>
      <c r="M81" s="38"/>
    </row>
  </sheetData>
  <mergeCells count="8">
    <mergeCell ref="C2:M2"/>
    <mergeCell ref="C4:C6"/>
    <mergeCell ref="D4:E5"/>
    <mergeCell ref="F4:G5"/>
    <mergeCell ref="H4:H6"/>
    <mergeCell ref="I4:K4"/>
    <mergeCell ref="L4:M5"/>
    <mergeCell ref="I6:K6"/>
  </mergeCells>
  <printOptions horizontalCentered="1"/>
  <pageMargins left="0.17" right="0.15748031496062992" top="0.86" bottom="0.49" header="0.5" footer="0.27559055118110237"/>
  <pageSetup paperSize="9" scale="75" firstPageNumber="79" orientation="landscape" useFirstPageNumber="1" r:id="rId1"/>
  <headerFooter alignWithMargins="0">
    <oddHeader>&amp;C&amp;P</oddHeader>
  </headerFooter>
  <rowBreaks count="1" manualBreakCount="1">
    <brk id="41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1.mell. </vt:lpstr>
      <vt:lpstr>'1.mell. '!Nyomtatási_cím</vt:lpstr>
      <vt:lpstr>'1.mell.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Ádám</dc:creator>
  <cp:lastModifiedBy>Farkas Ádám</cp:lastModifiedBy>
  <dcterms:created xsi:type="dcterms:W3CDTF">2020-10-12T11:59:47Z</dcterms:created>
  <dcterms:modified xsi:type="dcterms:W3CDTF">2020-10-12T12:00:07Z</dcterms:modified>
</cp:coreProperties>
</file>