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5" activeTab="9"/>
  </bookViews>
  <sheets>
    <sheet name="ÖSSZEFÜGGÉSEK" sheetId="1" r:id="rId1"/>
    <sheet name="1.1.sz.mell." sheetId="2" r:id="rId2"/>
    <sheet name="1.2.sz.mell. " sheetId="3" r:id="rId3"/>
    <sheet name="2.1.sz.mell  " sheetId="4" r:id="rId4"/>
    <sheet name="2.2.sz.mell  " sheetId="5" r:id="rId5"/>
    <sheet name="ELLENŐRZÉS-1.sz.2.a.sz.2.b.sz." sheetId="6" r:id="rId6"/>
    <sheet name="3.sz.mell." sheetId="7" r:id="rId7"/>
    <sheet name="4.1.sz.mell." sheetId="8" r:id="rId8"/>
    <sheet name="4.2.sz.mell." sheetId="9" r:id="rId9"/>
    <sheet name="5.1. sz. mell" sheetId="10" r:id="rId10"/>
    <sheet name="5.2. sz. mell" sheetId="11" r:id="rId11"/>
    <sheet name="5.3. sz. mell" sheetId="12" r:id="rId12"/>
    <sheet name="5.4. sz. mell" sheetId="13" r:id="rId13"/>
    <sheet name="5.5.sz.mell" sheetId="14" r:id="rId14"/>
    <sheet name="5.6.sz.mell." sheetId="15" r:id="rId15"/>
    <sheet name="5.7.sz.mell" sheetId="16" r:id="rId16"/>
    <sheet name="5.8.sz.mell" sheetId="17" r:id="rId17"/>
    <sheet name="5.9.sz.mell" sheetId="18" r:id="rId18"/>
    <sheet name="5.10.sz.mell" sheetId="19" r:id="rId19"/>
    <sheet name="5.11.sz.mell" sheetId="20" r:id="rId20"/>
    <sheet name="5.12.sz.mell" sheetId="21" r:id="rId21"/>
    <sheet name="5.13.sz.mell" sheetId="22" r:id="rId22"/>
    <sheet name="5.14.sz.mell" sheetId="23" r:id="rId23"/>
    <sheet name="5.15.sz.mell" sheetId="24" r:id="rId24"/>
    <sheet name="5.16.sz.mell" sheetId="25" r:id="rId25"/>
    <sheet name="5.17.sz.mell" sheetId="26" r:id="rId26"/>
    <sheet name="6.sz.mell" sheetId="27" r:id="rId27"/>
  </sheets>
  <definedNames>
    <definedName name="_xlnm.Print_Titles" localSheetId="9">'5.1. sz. mell'!$1:$6</definedName>
    <definedName name="_xlnm.Print_Titles" localSheetId="10">'5.2. sz. mell'!$1:$6</definedName>
    <definedName name="_xlnm.Print_Titles" localSheetId="11">'5.3. sz. mell'!$1:$6</definedName>
    <definedName name="_xlnm.Print_Titles" localSheetId="12">'5.4. sz. mell'!$1:$6</definedName>
    <definedName name="_xlnm.Print_Area" localSheetId="1">'1.1.sz.mell.'!$A$1:$E$144</definedName>
    <definedName name="_xlnm.Print_Area" localSheetId="2">'1.2.sz.mell. '!$A$1:$E$128</definedName>
  </definedNames>
  <calcPr fullCalcOnLoad="1"/>
</workbook>
</file>

<file path=xl/sharedStrings.xml><?xml version="1.0" encoding="utf-8"?>
<sst xmlns="http://schemas.openxmlformats.org/spreadsheetml/2006/main" count="2489" uniqueCount="482">
  <si>
    <t xml:space="preserve">2013. évi </t>
  </si>
  <si>
    <t>2013. VI. 30. teljesítés</t>
  </si>
  <si>
    <t>2013. évi eredeti előirányzat</t>
  </si>
  <si>
    <t>2013. évi módosított előirányzat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</si>
  <si>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</si>
  <si>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3.,4.,5. oszlop 30. sor)</t>
    </r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</si>
  <si>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</si>
  <si>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</si>
  <si>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</si>
  <si>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</si>
  <si>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2013. I. féléviévi (I-III. negyedévi) teljesítés BEVÉTELEK</t>
  </si>
  <si>
    <t>2013.  I. féléviévi (I-III. negyedévi) teljesítés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</si>
  <si>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</si>
  <si>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</si>
  <si>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</si>
  <si>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</si>
  <si>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Felhasználás
2012. XII.31-ig</t>
  </si>
  <si>
    <t>Felújítási kiadások előirányzata felújításonként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</si>
  <si>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</si>
  <si>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</si>
  <si>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</si>
  <si>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</si>
  <si>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</si>
  <si>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</si>
  <si>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</si>
  <si>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</si>
  <si>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</si>
  <si>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</si>
  <si>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</si>
  <si>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</si>
  <si>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</si>
  <si>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</si>
  <si>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</si>
  <si>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</si>
  <si>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</si>
  <si>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</si>
  <si>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</si>
  <si>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</si>
  <si>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</si>
  <si>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</si>
  <si>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</si>
  <si>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</si>
  <si>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</si>
  <si>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</si>
  <si>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</si>
  <si>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</si>
  <si>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</si>
  <si>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</si>
  <si>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</si>
  <si>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</si>
  <si>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</si>
  <si>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</si>
  <si>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</si>
  <si>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</si>
  <si>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</si>
  <si>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</si>
  <si>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</si>
  <si>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</si>
  <si>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</si>
  <si>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</si>
  <si>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</si>
  <si>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</si>
  <si>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</si>
  <si>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</si>
  <si>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</si>
  <si>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</si>
  <si>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</si>
  <si>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</si>
  <si>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</si>
  <si>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</si>
  <si>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</si>
  <si>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</si>
  <si>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</si>
  <si>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</si>
  <si>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</si>
  <si>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</si>
  <si>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</si>
  <si>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</si>
  <si>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</si>
  <si>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</si>
  <si>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</si>
  <si>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</si>
  <si>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</si>
  <si>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</si>
  <si>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</si>
  <si>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</si>
  <si>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</si>
  <si>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</si>
  <si>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</si>
  <si>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</si>
  <si>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</si>
  <si>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</si>
  <si>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</si>
  <si>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</si>
  <si>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</si>
  <si>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</si>
  <si>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</si>
  <si>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</si>
  <si>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</si>
  <si>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</si>
  <si>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</si>
  <si>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</si>
  <si>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</si>
  <si>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</si>
  <si>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</si>
  <si>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</si>
  <si>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</si>
  <si>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</si>
  <si>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</si>
  <si>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</si>
  <si>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</si>
  <si>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</si>
  <si>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</si>
  <si>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</si>
  <si>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</si>
  <si>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</si>
  <si>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</si>
  <si>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</si>
  <si>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</si>
  <si>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</si>
  <si>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</si>
  <si>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</si>
  <si>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</si>
  <si>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</si>
  <si>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</si>
  <si>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</si>
  <si>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</si>
  <si>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</si>
  <si>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</si>
  <si>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</si>
  <si>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</si>
  <si>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</si>
  <si>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</si>
  <si>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</si>
  <si>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</si>
  <si>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</si>
  <si>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</si>
  <si>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</si>
  <si>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</si>
  <si>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</si>
  <si>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</si>
  <si>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</si>
  <si>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</si>
  <si>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</si>
  <si>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</si>
  <si>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</si>
  <si>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</si>
  <si>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</si>
  <si>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</si>
  <si>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</si>
  <si>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</si>
  <si>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</si>
  <si>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</si>
  <si>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</si>
  <si>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</si>
  <si>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</si>
  <si>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</si>
  <si>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</si>
  <si>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</si>
  <si>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</si>
  <si>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</si>
  <si>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</si>
  <si>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</si>
  <si>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</si>
  <si>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</si>
  <si>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</si>
  <si>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</si>
  <si>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</si>
  <si>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</si>
  <si>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</si>
  <si>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</si>
  <si>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</si>
  <si>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</si>
  <si>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</si>
  <si>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</si>
  <si>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</si>
  <si>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</si>
  <si>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</si>
  <si>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</si>
  <si>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</si>
  <si>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</si>
  <si>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</si>
  <si>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</si>
  <si>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</si>
  <si>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</si>
  <si>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</si>
  <si>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</si>
  <si>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</si>
  <si>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</si>
  <si>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</si>
  <si>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</si>
  <si>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</si>
  <si>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</si>
  <si>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</si>
  <si>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</si>
  <si>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</si>
  <si>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</si>
  <si>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</si>
  <si>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</si>
  <si>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</si>
  <si>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</si>
  <si>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</si>
  <si>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</si>
  <si>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</si>
  <si>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</si>
  <si>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</si>
  <si>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</si>
  <si>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</si>
  <si>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</si>
  <si>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</si>
  <si>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</si>
  <si>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</si>
  <si>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</si>
  <si>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</si>
  <si>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</si>
  <si>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</si>
  <si>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</si>
  <si>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</si>
  <si>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</si>
  <si>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</si>
  <si>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</si>
  <si>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</si>
  <si>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</si>
  <si>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</si>
  <si>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</si>
  <si>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</si>
  <si>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</si>
  <si>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</si>
  <si>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</si>
  <si>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</si>
  <si>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</si>
  <si>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</si>
  <si>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</si>
  <si>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</si>
  <si>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</si>
  <si>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</si>
  <si>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</si>
  <si>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</si>
  <si>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</si>
  <si>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</si>
  <si>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</si>
  <si>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</si>
  <si>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</si>
  <si>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</si>
  <si>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</si>
  <si>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</si>
  <si>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</si>
  <si>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</si>
  <si>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</si>
  <si>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</si>
  <si>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</si>
  <si>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</si>
  <si>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</si>
  <si>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</si>
  <si>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</si>
  <si>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</si>
  <si>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</si>
  <si>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</si>
  <si>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</si>
  <si>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</si>
  <si>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</si>
  <si>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</si>
  <si>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</si>
  <si>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</si>
  <si>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</si>
  <si>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</si>
  <si>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</si>
  <si>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</si>
  <si>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</si>
  <si>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</si>
  <si>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</si>
  <si>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</si>
  <si>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</si>
  <si>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</si>
  <si>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</si>
  <si>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</si>
  <si>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</si>
  <si>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</si>
  <si>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</si>
  <si>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</si>
  <si>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</si>
  <si>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</si>
  <si>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</si>
  <si>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</si>
  <si>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</si>
  <si>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</si>
  <si>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</si>
  <si>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</si>
  <si>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</si>
  <si>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</si>
  <si>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</si>
  <si>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</si>
  <si>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</si>
  <si>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</si>
  <si>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</si>
  <si>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</si>
  <si>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</si>
  <si>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</si>
  <si>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</si>
  <si>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</si>
  <si>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</si>
  <si>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</si>
  <si>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</si>
  <si>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</si>
  <si>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</si>
  <si>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</si>
  <si>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</si>
  <si>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</si>
  <si>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</si>
  <si>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</si>
  <si>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</si>
  <si>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</si>
  <si>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</si>
  <si>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</si>
  <si>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</si>
  <si>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</si>
  <si>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</si>
  <si>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</si>
  <si>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</si>
  <si>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</si>
  <si>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</si>
  <si>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</si>
  <si>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</si>
  <si>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</si>
  <si>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</si>
  <si>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</si>
  <si>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</si>
  <si>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</si>
  <si>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</si>
  <si>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</si>
  <si>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</si>
  <si>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</si>
  <si>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</si>
  <si>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</si>
  <si>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</si>
  <si>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</si>
  <si>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</si>
  <si>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</si>
  <si>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</si>
  <si>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</si>
  <si>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</si>
  <si>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</si>
  <si>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</si>
  <si>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</si>
  <si>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</si>
  <si>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</si>
  <si>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</si>
  <si>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</si>
  <si>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</si>
  <si>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</si>
  <si>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</si>
  <si>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</si>
  <si>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</si>
  <si>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</si>
  <si>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</si>
  <si>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</si>
  <si>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</si>
  <si>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</si>
  <si>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</si>
  <si>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</si>
  <si>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</si>
  <si>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</si>
  <si>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</si>
  <si>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</si>
  <si>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</si>
  <si>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</si>
  <si>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</si>
  <si>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</si>
  <si>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</si>
  <si>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</si>
  <si>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</si>
  <si>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</si>
  <si>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</si>
  <si>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</si>
  <si>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</si>
  <si>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</si>
  <si>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</si>
  <si>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</si>
  <si>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</si>
  <si>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</si>
  <si>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</si>
  <si>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</si>
  <si>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</si>
  <si>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</si>
  <si>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</si>
  <si>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</si>
  <si>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</si>
  <si>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</si>
  <si>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Módosított előirányzat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</si>
  <si>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</si>
  <si>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</si>
  <si>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</si>
  <si>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</si>
  <si>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</si>
  <si>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</si>
  <si>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</si>
  <si>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</si>
  <si>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</si>
  <si>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 xml:space="preserve">2.1. melléklet   </t>
  </si>
  <si>
    <t>2.2. melléklet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</si>
  <si>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</si>
  <si>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</si>
  <si>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</si>
  <si>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</si>
  <si>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</si>
  <si>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</si>
  <si>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</si>
  <si>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</si>
  <si>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</si>
  <si>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</si>
  <si>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</si>
  <si>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</si>
  <si>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</si>
  <si>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</si>
  <si>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</si>
  <si>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</si>
  <si>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</si>
  <si>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</si>
  <si>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</si>
  <si>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</si>
  <si>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</si>
  <si>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</si>
  <si>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</si>
  <si>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</si>
  <si>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</si>
  <si>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</si>
  <si>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</si>
  <si>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</si>
  <si>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Egyéb támogatás (szerkezetátalakítási tartalék)</t>
  </si>
  <si>
    <t>2013. XII.31. teljesítés</t>
  </si>
  <si>
    <t>2013. XII. 31. teljesítés</t>
  </si>
  <si>
    <t>Felhalmozási célú finanszírozási kiadások (6.2.1.+...+6.2.8.)</t>
  </si>
  <si>
    <t>Központi irányítószervi támogatás</t>
  </si>
  <si>
    <t xml:space="preserve">   Központi irányítószervi támogatás</t>
  </si>
  <si>
    <t>Pogány Községi Önkormányzat saját bevételeinek részletezése az adósságot keletkeztető ügyletből származó tárgyévi fizetési kötelezettség megállapításához</t>
  </si>
  <si>
    <t>Faluház</t>
  </si>
  <si>
    <t>Falucska dűlő útfelújítás</t>
  </si>
  <si>
    <t>Falumegújítási pályázat tervdokumentáció sportpálya</t>
  </si>
  <si>
    <t>Pogány Községi Önkormányzat önkormányzati jogalkotás</t>
  </si>
  <si>
    <t>Beruházás  megnevezése</t>
  </si>
  <si>
    <t>Citroen Berlingo lízingdíj</t>
  </si>
  <si>
    <t>Teljesítés
2013. XII.31.</t>
  </si>
  <si>
    <t>Összes teljesítés 2013. XII. 31-ig</t>
  </si>
  <si>
    <t>Teljesítés 
2013. XII. 31.</t>
  </si>
  <si>
    <t>5.1. melléklet</t>
  </si>
  <si>
    <t>5.2. melléklet</t>
  </si>
  <si>
    <t>Közfoglalkoztatás</t>
  </si>
  <si>
    <t>Községgazdálkodás</t>
  </si>
  <si>
    <t>5.3. melléklet</t>
  </si>
  <si>
    <t>Művelődés</t>
  </si>
  <si>
    <t xml:space="preserve">5.4. melléklet </t>
  </si>
  <si>
    <t>Sport</t>
  </si>
  <si>
    <t xml:space="preserve">5.5. melléklet </t>
  </si>
  <si>
    <t>út</t>
  </si>
  <si>
    <t xml:space="preserve">5.6. melléklet </t>
  </si>
  <si>
    <t>közvilágítás</t>
  </si>
  <si>
    <t xml:space="preserve">5.7. melléklet </t>
  </si>
  <si>
    <t>Háziorvosi alapellátás</t>
  </si>
  <si>
    <t xml:space="preserve">5.8. melléklet </t>
  </si>
  <si>
    <t xml:space="preserve">5.9. melléklet </t>
  </si>
  <si>
    <t>Aktív korúak ellátása</t>
  </si>
  <si>
    <t>Lakásfenntartási támogatás</t>
  </si>
  <si>
    <t>Ápolási díj</t>
  </si>
  <si>
    <t xml:space="preserve">5.10. melléklet </t>
  </si>
  <si>
    <t xml:space="preserve">5.11. melléklet </t>
  </si>
  <si>
    <t>Átmeneti segély</t>
  </si>
  <si>
    <t xml:space="preserve">5.12. melléklet </t>
  </si>
  <si>
    <t>Temetési segély</t>
  </si>
  <si>
    <t>pénzbeli ellátások</t>
  </si>
  <si>
    <t>Köztemető fenntartás</t>
  </si>
  <si>
    <t xml:space="preserve">5.13. melléklet </t>
  </si>
  <si>
    <t xml:space="preserve">5.14. melléklet </t>
  </si>
  <si>
    <t xml:space="preserve">5.15. melléklet </t>
  </si>
  <si>
    <t xml:space="preserve">5.16. melléklet </t>
  </si>
  <si>
    <t>Támogatási célú finanszírozási műveletek</t>
  </si>
  <si>
    <t>Egyéb működési célú kiadások (központi irányítószervi)</t>
  </si>
  <si>
    <t xml:space="preserve">5.17. melléklet </t>
  </si>
  <si>
    <t>Foglalkoztatást helyettesítő támogatás</t>
  </si>
  <si>
    <t>Beruházási (felhalmozási) kiadások előirányzata beruházásonként                 4.1.mell</t>
  </si>
  <si>
    <t>Faluház színpad</t>
  </si>
  <si>
    <t xml:space="preserve">6. melléklet </t>
  </si>
  <si>
    <t>Pogányi Óvoda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</si>
</sst>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name val="Times New Roman CE"/>
      <family val="1"/>
    </font>
    <font>
      <b/>
      <i/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43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8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3" xfId="56" applyFont="1" applyFill="1" applyBorder="1" applyAlignment="1" applyProtection="1">
      <alignment horizontal="left" vertical="center" wrapText="1" indent="1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5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49" fontId="17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24" xfId="56" applyFont="1" applyFill="1" applyBorder="1" applyAlignment="1" applyProtection="1">
      <alignment horizontal="left" vertical="center" wrapText="1" indent="1"/>
      <protection/>
    </xf>
    <xf numFmtId="0" fontId="15" fillId="0" borderId="25" xfId="56" applyFont="1" applyFill="1" applyBorder="1" applyAlignment="1" applyProtection="1">
      <alignment horizontal="left" vertical="center" wrapText="1" indent="1"/>
      <protection/>
    </xf>
    <xf numFmtId="0" fontId="15" fillId="0" borderId="26" xfId="56" applyFont="1" applyFill="1" applyBorder="1" applyAlignment="1" applyProtection="1">
      <alignment horizontal="left" vertical="center" wrapText="1" inden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6" applyFont="1" applyFill="1" applyBorder="1" applyAlignment="1" applyProtection="1">
      <alignment vertical="center" wrapText="1"/>
      <protection/>
    </xf>
    <xf numFmtId="0" fontId="15" fillId="0" borderId="27" xfId="56" applyFont="1" applyFill="1" applyBorder="1" applyAlignment="1" applyProtection="1">
      <alignment vertical="center" wrapText="1"/>
      <protection/>
    </xf>
    <xf numFmtId="0" fontId="15" fillId="0" borderId="24" xfId="56" applyFont="1" applyFill="1" applyBorder="1" applyAlignment="1" applyProtection="1">
      <alignment horizontal="center" vertical="center" wrapText="1"/>
      <protection/>
    </xf>
    <xf numFmtId="0" fontId="15" fillId="0" borderId="25" xfId="56" applyFont="1" applyFill="1" applyBorder="1" applyAlignment="1" applyProtection="1">
      <alignment horizontal="center" vertical="center" wrapText="1"/>
      <protection/>
    </xf>
    <xf numFmtId="0" fontId="15" fillId="0" borderId="28" xfId="56" applyFont="1" applyFill="1" applyBorder="1" applyAlignment="1" applyProtection="1">
      <alignment horizontal="center" vertical="center" wrapText="1"/>
      <protection/>
    </xf>
    <xf numFmtId="0" fontId="3" fillId="0" borderId="0" xfId="56" applyFill="1">
      <alignment/>
      <protection/>
    </xf>
    <xf numFmtId="0" fontId="17" fillId="0" borderId="0" xfId="56" applyFont="1" applyFill="1">
      <alignment/>
      <protection/>
    </xf>
    <xf numFmtId="0" fontId="19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6" fillId="0" borderId="34" xfId="0" applyFont="1" applyFill="1" applyBorder="1" applyAlignment="1" applyProtection="1">
      <alignment horizontal="right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indent="6"/>
      <protection/>
    </xf>
    <xf numFmtId="0" fontId="17" fillId="0" borderId="11" xfId="56" applyFont="1" applyFill="1" applyBorder="1" applyAlignment="1" applyProtection="1">
      <alignment horizontal="left" vertical="center" wrapText="1" indent="6"/>
      <protection/>
    </xf>
    <xf numFmtId="0" fontId="17" fillId="0" borderId="16" xfId="56" applyFont="1" applyFill="1" applyBorder="1" applyAlignment="1" applyProtection="1">
      <alignment horizontal="left" vertical="center" wrapText="1" indent="6"/>
      <protection/>
    </xf>
    <xf numFmtId="0" fontId="17" fillId="0" borderId="32" xfId="56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49" fontId="17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6" applyFont="1" applyFill="1" applyBorder="1" applyAlignment="1" applyProtection="1">
      <alignment horizontal="center" vertical="center" wrapText="1"/>
      <protection/>
    </xf>
    <xf numFmtId="0" fontId="15" fillId="0" borderId="14" xfId="56" applyFont="1" applyFill="1" applyBorder="1" applyAlignment="1" applyProtection="1">
      <alignment horizontal="center" vertical="center" wrapText="1"/>
      <protection/>
    </xf>
    <xf numFmtId="0" fontId="15" fillId="0" borderId="35" xfId="56" applyFont="1" applyFill="1" applyBorder="1" applyAlignment="1" applyProtection="1">
      <alignment horizontal="center" vertical="center" wrapText="1"/>
      <protection/>
    </xf>
    <xf numFmtId="0" fontId="17" fillId="0" borderId="24" xfId="56" applyFont="1" applyFill="1" applyBorder="1" applyAlignment="1" applyProtection="1">
      <alignment horizontal="center" vertical="center"/>
      <protection/>
    </xf>
    <xf numFmtId="0" fontId="17" fillId="0" borderId="25" xfId="56" applyFont="1" applyFill="1" applyBorder="1" applyAlignment="1" applyProtection="1">
      <alignment horizontal="center" vertical="center"/>
      <protection/>
    </xf>
    <xf numFmtId="0" fontId="17" fillId="0" borderId="22" xfId="56" applyFont="1" applyFill="1" applyBorder="1" applyAlignment="1" applyProtection="1">
      <alignment horizontal="center" vertical="center"/>
      <protection/>
    </xf>
    <xf numFmtId="0" fontId="17" fillId="0" borderId="18" xfId="56" applyFont="1" applyFill="1" applyBorder="1" applyAlignment="1" applyProtection="1">
      <alignment horizontal="center" vertical="center"/>
      <protection/>
    </xf>
    <xf numFmtId="0" fontId="17" fillId="0" borderId="21" xfId="56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164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wrapText="1"/>
      <protection/>
    </xf>
    <xf numFmtId="0" fontId="27" fillId="0" borderId="3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8" fillId="0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41" xfId="0" applyNumberFormat="1" applyFont="1" applyFill="1" applyBorder="1" applyAlignment="1" applyProtection="1">
      <alignment horizontal="right" vertical="center"/>
      <protection locked="0"/>
    </xf>
    <xf numFmtId="0" fontId="15" fillId="0" borderId="42" xfId="56" applyFont="1" applyFill="1" applyBorder="1" applyAlignment="1" applyProtection="1">
      <alignment horizontal="left" vertical="center" wrapText="1" indent="1"/>
      <protection/>
    </xf>
    <xf numFmtId="49" fontId="17" fillId="0" borderId="43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44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6" applyFont="1" applyFill="1" applyBorder="1" applyAlignment="1" applyProtection="1">
      <alignment horizontal="left" vertical="center" wrapText="1" inden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0" xfId="56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32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1" fillId="0" borderId="24" xfId="0" applyNumberFormat="1" applyFont="1" applyBorder="1" applyAlignment="1" applyProtection="1">
      <alignment horizontal="left" vertical="center" wrapText="1" indent="1"/>
      <protection/>
    </xf>
    <xf numFmtId="164" fontId="15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48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28" xfId="0" applyFont="1" applyBorder="1" applyAlignment="1" applyProtection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164" fontId="15" fillId="0" borderId="29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right" vertical="center" wrapText="1" indent="1"/>
      <protection locked="0"/>
    </xf>
    <xf numFmtId="0" fontId="21" fillId="0" borderId="47" xfId="0" applyFont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3" fillId="0" borderId="0" xfId="56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6" xfId="40" applyNumberFormat="1" applyFont="1" applyFill="1" applyBorder="1" applyAlignment="1" applyProtection="1">
      <alignment/>
      <protection locked="0"/>
    </xf>
    <xf numFmtId="165" fontId="17" fillId="0" borderId="57" xfId="40" applyNumberFormat="1" applyFont="1" applyFill="1" applyBorder="1" applyAlignment="1" applyProtection="1">
      <alignment/>
      <protection locked="0"/>
    </xf>
    <xf numFmtId="165" fontId="17" fillId="0" borderId="58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 applyProtection="1">
      <alignment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5" fillId="0" borderId="39" xfId="0" applyFont="1" applyBorder="1" applyAlignment="1" applyProtection="1">
      <alignment horizontal="center" wrapText="1"/>
      <protection/>
    </xf>
    <xf numFmtId="0" fontId="15" fillId="0" borderId="39" xfId="56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32" xfId="56" applyFont="1" applyFill="1" applyBorder="1" applyAlignment="1" applyProtection="1">
      <alignment horizontal="left" vertical="center" wrapText="1" indent="1"/>
      <protection/>
    </xf>
    <xf numFmtId="0" fontId="15" fillId="0" borderId="27" xfId="56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right" vertical="center"/>
      <protection/>
    </xf>
    <xf numFmtId="49" fontId="8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1" fillId="0" borderId="13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32" xfId="0" applyFont="1" applyBorder="1" applyAlignment="1" applyProtection="1" quotePrefix="1">
      <alignment horizontal="left" vertical="center" wrapText="1" indent="6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4" fillId="0" borderId="25" xfId="0" applyFont="1" applyBorder="1" applyAlignment="1" applyProtection="1">
      <alignment horizontal="left" vertical="center" wrapText="1" indent="1"/>
      <protection/>
    </xf>
    <xf numFmtId="0" fontId="35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164" fontId="16" fillId="0" borderId="34" xfId="56" applyNumberFormat="1" applyFont="1" applyFill="1" applyBorder="1" applyAlignment="1" applyProtection="1">
      <alignment vertical="center"/>
      <protection/>
    </xf>
    <xf numFmtId="164" fontId="16" fillId="0" borderId="34" xfId="56" applyNumberFormat="1" applyFont="1" applyFill="1" applyBorder="1" applyAlignment="1" applyProtection="1">
      <alignment/>
      <protection/>
    </xf>
    <xf numFmtId="0" fontId="7" fillId="0" borderId="0" xfId="56" applyFont="1" applyFill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33" fillId="0" borderId="34" xfId="0" applyFont="1" applyBorder="1" applyAlignment="1" applyProtection="1">
      <alignment wrapText="1"/>
      <protection/>
    </xf>
    <xf numFmtId="0" fontId="8" fillId="0" borderId="32" xfId="56" applyFont="1" applyFill="1" applyBorder="1" applyAlignment="1" applyProtection="1">
      <alignment horizontal="center" vertical="center" wrapText="1"/>
      <protection/>
    </xf>
    <xf numFmtId="0" fontId="8" fillId="0" borderId="33" xfId="56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7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164" fontId="15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8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22" fillId="0" borderId="25" xfId="0" applyFont="1" applyBorder="1" applyAlignment="1" applyProtection="1">
      <alignment horizontal="right" vertical="center" wrapText="1" indent="1"/>
      <protection/>
    </xf>
    <xf numFmtId="0" fontId="21" fillId="0" borderId="25" xfId="0" applyFont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Border="1" applyAlignment="1" applyProtection="1">
      <alignment horizontal="right" vertical="center" wrapText="1" indent="1"/>
      <protection/>
    </xf>
    <xf numFmtId="164" fontId="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5" xfId="56" applyFont="1" applyFill="1" applyBorder="1" applyAlignment="1" applyProtection="1">
      <alignment horizontal="center" vertical="center"/>
      <protection/>
    </xf>
    <xf numFmtId="165" fontId="15" fillId="0" borderId="55" xfId="40" applyNumberFormat="1" applyFont="1" applyFill="1" applyBorder="1" applyAlignment="1" applyProtection="1">
      <alignment/>
      <protection/>
    </xf>
    <xf numFmtId="165" fontId="17" fillId="0" borderId="14" xfId="40" applyNumberFormat="1" applyFont="1" applyFill="1" applyBorder="1" applyAlignment="1" applyProtection="1">
      <alignment/>
      <protection locked="0"/>
    </xf>
    <xf numFmtId="165" fontId="17" fillId="0" borderId="11" xfId="40" applyNumberFormat="1" applyFont="1" applyFill="1" applyBorder="1" applyAlignment="1" applyProtection="1">
      <alignment/>
      <protection locked="0"/>
    </xf>
    <xf numFmtId="165" fontId="17" fillId="0" borderId="16" xfId="40" applyNumberFormat="1" applyFont="1" applyFill="1" applyBorder="1" applyAlignment="1" applyProtection="1">
      <alignment/>
      <protection locked="0"/>
    </xf>
    <xf numFmtId="165" fontId="15" fillId="0" borderId="25" xfId="40" applyNumberFormat="1" applyFont="1" applyFill="1" applyBorder="1" applyAlignment="1" applyProtection="1">
      <alignment/>
      <protection/>
    </xf>
    <xf numFmtId="164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63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Font="1" applyBorder="1" applyAlignment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65" xfId="0" applyNumberFormat="1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67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0" fillId="0" borderId="69" xfId="0" applyNumberFormat="1" applyFill="1" applyBorder="1" applyAlignment="1" applyProtection="1">
      <alignment horizontal="center" vertical="center" wrapText="1"/>
      <protection locked="0"/>
    </xf>
    <xf numFmtId="164" fontId="17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1" xfId="0" applyNumberFormat="1" applyFont="1" applyFill="1" applyBorder="1" applyAlignment="1" applyProtection="1">
      <alignment vertical="center" wrapText="1"/>
      <protection locked="0"/>
    </xf>
    <xf numFmtId="1" fontId="17" fillId="0" borderId="71" xfId="0" applyNumberFormat="1" applyFont="1" applyFill="1" applyBorder="1" applyAlignment="1" applyProtection="1">
      <alignment vertical="center" wrapText="1"/>
      <protection locked="0"/>
    </xf>
    <xf numFmtId="164" fontId="17" fillId="0" borderId="72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horizontal="right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 indent="1"/>
      <protection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6" applyFont="1" applyFill="1" applyBorder="1" applyAlignment="1" applyProtection="1">
      <alignment horizontal="left" vertical="center" wrapText="1" inden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0" fontId="8" fillId="0" borderId="27" xfId="56" applyFont="1" applyFill="1" applyBorder="1" applyAlignment="1" applyProtection="1">
      <alignment horizontal="left" vertical="center" wrapText="1" indent="1"/>
      <protection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49" fontId="14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32" xfId="56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Border="1" applyAlignment="1" applyProtection="1">
      <alignment horizontal="center" vertical="center" wrapText="1"/>
      <protection/>
    </xf>
    <xf numFmtId="0" fontId="53" fillId="0" borderId="39" xfId="0" applyFont="1" applyBorder="1" applyAlignment="1" applyProtection="1">
      <alignment horizontal="center" wrapText="1"/>
      <protection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49" fontId="14" fillId="0" borderId="13" xfId="56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56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14" fillId="0" borderId="40" xfId="0" applyFont="1" applyFill="1" applyBorder="1" applyAlignment="1" applyProtection="1">
      <alignment vertical="center" wrapText="1"/>
      <protection/>
    </xf>
    <xf numFmtId="0" fontId="8" fillId="0" borderId="39" xfId="0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0" fontId="8" fillId="0" borderId="32" xfId="56" applyFont="1" applyFill="1" applyBorder="1" applyAlignment="1" applyProtection="1">
      <alignment horizontal="center" vertical="center" wrapText="1"/>
      <protection/>
    </xf>
    <xf numFmtId="164" fontId="8" fillId="0" borderId="14" xfId="56" applyNumberFormat="1" applyFont="1" applyFill="1" applyBorder="1" applyAlignment="1" applyProtection="1">
      <alignment horizontal="center" vertical="center"/>
      <protection/>
    </xf>
    <xf numFmtId="164" fontId="8" fillId="0" borderId="35" xfId="56" applyNumberFormat="1" applyFont="1" applyFill="1" applyBorder="1" applyAlignment="1" applyProtection="1">
      <alignment horizontal="center" vertical="center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76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8" fillId="0" borderId="24" xfId="56" applyFont="1" applyFill="1" applyBorder="1" applyAlignment="1" applyProtection="1">
      <alignment horizontal="left"/>
      <protection/>
    </xf>
    <xf numFmtId="0" fontId="8" fillId="0" borderId="25" xfId="56" applyFont="1" applyFill="1" applyBorder="1" applyAlignment="1" applyProtection="1">
      <alignment horizontal="left"/>
      <protection/>
    </xf>
    <xf numFmtId="0" fontId="17" fillId="0" borderId="77" xfId="56" applyFont="1" applyFill="1" applyBorder="1" applyAlignment="1">
      <alignment horizontal="justify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78" xfId="0" applyNumberFormat="1" applyFont="1" applyFill="1" applyBorder="1" applyAlignment="1" applyProtection="1">
      <alignment horizontal="right" wrapText="1"/>
      <protection/>
    </xf>
    <xf numFmtId="164" fontId="6" fillId="0" borderId="34" xfId="0" applyNumberFormat="1" applyFont="1" applyFill="1" applyBorder="1" applyAlignment="1" applyProtection="1">
      <alignment horizontal="right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8" fillId="0" borderId="84" xfId="0" applyFont="1" applyFill="1" applyBorder="1" applyAlignment="1" applyProtection="1" quotePrefix="1">
      <alignment horizontal="center" vertical="center"/>
      <protection/>
    </xf>
    <xf numFmtId="0" fontId="8" fillId="0" borderId="85" xfId="0" applyFont="1" applyFill="1" applyBorder="1" applyAlignment="1" applyProtection="1" quotePrefix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0" t="s">
        <v>141</v>
      </c>
    </row>
    <row r="3" spans="1:2" ht="12.75">
      <c r="A3" s="72"/>
      <c r="B3" s="72"/>
    </row>
    <row r="4" spans="1:2" ht="15.75">
      <c r="A4" s="58" t="s">
        <v>6</v>
      </c>
      <c r="B4" s="83"/>
    </row>
    <row r="5" spans="1:2" s="84" customFormat="1" ht="12.75">
      <c r="A5" s="72"/>
      <c r="B5" s="72"/>
    </row>
    <row r="6" spans="1:2" ht="12.75">
      <c r="A6" s="72" t="s">
        <v>228</v>
      </c>
      <c r="B6" s="72" t="s">
        <v>410</v>
      </c>
    </row>
    <row r="7" spans="1:2" ht="12.75">
      <c r="A7" s="72" t="s">
        <v>142</v>
      </c>
      <c r="B7" s="72" t="s">
        <v>417</v>
      </c>
    </row>
    <row r="8" spans="1:2" ht="12.75">
      <c r="A8" s="72" t="s">
        <v>384</v>
      </c>
      <c r="B8" s="72" t="s">
        <v>422</v>
      </c>
    </row>
    <row r="9" spans="1:2" ht="12.75">
      <c r="A9" s="72"/>
      <c r="B9" s="72"/>
    </row>
    <row r="10" spans="1:2" ht="15.75">
      <c r="A10" s="58" t="s">
        <v>8</v>
      </c>
      <c r="B10" s="83"/>
    </row>
    <row r="11" spans="1:2" ht="12.75">
      <c r="A11" s="72"/>
      <c r="B11" s="72"/>
    </row>
    <row r="12" spans="1:2" s="84" customFormat="1" ht="12.75">
      <c r="A12" s="72" t="s">
        <v>392</v>
      </c>
      <c r="B12" s="72" t="s">
        <v>411</v>
      </c>
    </row>
    <row r="13" spans="1:2" ht="12.75">
      <c r="A13" s="72" t="s">
        <v>393</v>
      </c>
      <c r="B13" s="72" t="s">
        <v>418</v>
      </c>
    </row>
    <row r="14" spans="1:2" ht="12.75">
      <c r="A14" s="72" t="s">
        <v>394</v>
      </c>
      <c r="B14" s="72" t="s">
        <v>423</v>
      </c>
    </row>
    <row r="15" spans="1:2" ht="12.75">
      <c r="A15" s="72"/>
      <c r="B15" s="72"/>
    </row>
    <row r="16" spans="1:2" ht="14.25">
      <c r="A16" s="318" t="s">
        <v>10</v>
      </c>
      <c r="B16" s="83"/>
    </row>
    <row r="17" spans="1:2" ht="12.75">
      <c r="A17" s="72"/>
      <c r="B17" s="72"/>
    </row>
    <row r="18" spans="1:2" ht="12.75">
      <c r="A18" s="72" t="s">
        <v>395</v>
      </c>
      <c r="B18" s="72" t="s">
        <v>412</v>
      </c>
    </row>
    <row r="19" spans="1:2" ht="12.75">
      <c r="A19" s="72" t="s">
        <v>390</v>
      </c>
      <c r="B19" s="72" t="s">
        <v>419</v>
      </c>
    </row>
    <row r="20" spans="1:2" ht="12.75">
      <c r="A20" s="72" t="s">
        <v>396</v>
      </c>
      <c r="B20" s="72" t="s">
        <v>424</v>
      </c>
    </row>
    <row r="21" spans="1:2" ht="12.75">
      <c r="A21" s="72"/>
      <c r="B21" s="72"/>
    </row>
    <row r="22" spans="1:2" ht="15.75">
      <c r="A22" s="58" t="s">
        <v>7</v>
      </c>
      <c r="B22" s="83"/>
    </row>
    <row r="23" spans="1:2" ht="12.75">
      <c r="A23" s="72"/>
      <c r="B23" s="72"/>
    </row>
    <row r="24" spans="1:2" ht="12.75">
      <c r="A24" s="72" t="s">
        <v>156</v>
      </c>
      <c r="B24" s="72" t="s">
        <v>413</v>
      </c>
    </row>
    <row r="25" spans="1:2" ht="12.75">
      <c r="A25" s="72" t="s">
        <v>143</v>
      </c>
      <c r="B25" s="72" t="s">
        <v>420</v>
      </c>
    </row>
    <row r="26" spans="1:2" ht="12.75">
      <c r="A26" s="72" t="s">
        <v>385</v>
      </c>
      <c r="B26" s="72" t="s">
        <v>425</v>
      </c>
    </row>
    <row r="27" spans="1:2" ht="12.75">
      <c r="A27" s="72"/>
      <c r="B27" s="72"/>
    </row>
    <row r="28" spans="1:2" ht="15.75">
      <c r="A28" s="58" t="s">
        <v>9</v>
      </c>
      <c r="B28" s="83"/>
    </row>
    <row r="29" spans="1:2" ht="12.75">
      <c r="A29" s="72"/>
      <c r="B29" s="72"/>
    </row>
    <row r="30" spans="1:2" ht="12.75">
      <c r="A30" s="72" t="s">
        <v>397</v>
      </c>
      <c r="B30" s="72" t="s">
        <v>414</v>
      </c>
    </row>
    <row r="31" spans="1:2" ht="12.75">
      <c r="A31" s="72" t="s">
        <v>12</v>
      </c>
      <c r="B31" s="72" t="s">
        <v>421</v>
      </c>
    </row>
    <row r="32" spans="1:2" ht="12.75">
      <c r="A32" s="72" t="s">
        <v>13</v>
      </c>
      <c r="B32" s="72" t="s">
        <v>426</v>
      </c>
    </row>
    <row r="33" spans="1:2" ht="12.75">
      <c r="A33" s="72"/>
      <c r="B33" s="72"/>
    </row>
    <row r="34" spans="1:2" ht="15.75">
      <c r="A34" s="319" t="s">
        <v>11</v>
      </c>
      <c r="B34" s="83"/>
    </row>
    <row r="35" spans="1:2" ht="12.75">
      <c r="A35" s="72"/>
      <c r="B35" s="72"/>
    </row>
    <row r="36" spans="1:2" ht="12.75">
      <c r="A36" s="72" t="s">
        <v>391</v>
      </c>
      <c r="B36" s="72" t="s">
        <v>415</v>
      </c>
    </row>
    <row r="37" spans="1:2" ht="12.75">
      <c r="A37" s="72" t="s">
        <v>15</v>
      </c>
      <c r="B37" s="72" t="s">
        <v>416</v>
      </c>
    </row>
    <row r="38" spans="1:2" ht="12.75">
      <c r="A38" s="72" t="s">
        <v>14</v>
      </c>
      <c r="B38" s="72" t="s">
        <v>427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20" zoomScaleSheetLayoutView="120" zoomScalePageLayoutView="0" workbookViewId="0" topLeftCell="A43">
      <selection activeCell="D52" sqref="D52"/>
    </sheetView>
  </sheetViews>
  <sheetFormatPr defaultColWidth="9.00390625" defaultRowHeight="12.75"/>
  <cols>
    <col min="1" max="1" width="9.625" style="136" customWidth="1"/>
    <col min="2" max="2" width="9.625" style="137" customWidth="1"/>
    <col min="3" max="3" width="59.375" style="137" customWidth="1"/>
    <col min="4" max="6" width="15.875" style="137" customWidth="1"/>
    <col min="7" max="16384" width="9.375" style="4" customWidth="1"/>
  </cols>
  <sheetData>
    <row r="1" spans="1:6" s="2" customFormat="1" ht="21" customHeight="1" thickBot="1">
      <c r="A1" s="108"/>
      <c r="B1" s="109"/>
      <c r="C1" s="110"/>
      <c r="D1" s="141"/>
      <c r="E1" s="141"/>
      <c r="F1" s="141" t="s">
        <v>444</v>
      </c>
    </row>
    <row r="2" spans="1:6" s="59" customFormat="1" ht="25.5" customHeight="1">
      <c r="A2" s="518" t="s">
        <v>235</v>
      </c>
      <c r="B2" s="519"/>
      <c r="C2" s="521" t="s">
        <v>240</v>
      </c>
      <c r="D2" s="522"/>
      <c r="E2" s="523"/>
      <c r="F2" s="279"/>
    </row>
    <row r="3" spans="1:6" s="59" customFormat="1" ht="16.5" thickBot="1">
      <c r="A3" s="111" t="s">
        <v>234</v>
      </c>
      <c r="B3" s="112"/>
      <c r="C3" s="524" t="s">
        <v>438</v>
      </c>
      <c r="D3" s="525"/>
      <c r="E3" s="526"/>
      <c r="F3" s="280" t="s">
        <v>241</v>
      </c>
    </row>
    <row r="4" spans="1:6" s="60" customFormat="1" ht="15.75" customHeight="1" thickBot="1">
      <c r="A4" s="113"/>
      <c r="B4" s="113"/>
      <c r="C4" s="113"/>
      <c r="D4" s="114"/>
      <c r="E4" s="114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s="52" customFormat="1" ht="12.75" customHeight="1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s="52" customFormat="1" ht="15.75" customHeight="1" thickBot="1">
      <c r="A7" s="515" t="s">
        <v>78</v>
      </c>
      <c r="B7" s="516"/>
      <c r="C7" s="516"/>
      <c r="D7" s="516"/>
      <c r="E7" s="516"/>
      <c r="F7" s="517"/>
    </row>
    <row r="8" spans="1:6" s="61" customFormat="1" ht="12" customHeight="1" thickBot="1">
      <c r="A8" s="105" t="s">
        <v>44</v>
      </c>
      <c r="B8" s="117"/>
      <c r="C8" s="118" t="s">
        <v>239</v>
      </c>
      <c r="D8" s="208">
        <f>SUM(D9:D16)</f>
        <v>0</v>
      </c>
      <c r="E8" s="208">
        <f>SUM(E9:E16)</f>
        <v>0</v>
      </c>
      <c r="F8" s="208">
        <f>SUM(F9:F16)</f>
        <v>28885</v>
      </c>
    </row>
    <row r="9" spans="1:6" s="61" customFormat="1" ht="12" customHeight="1">
      <c r="A9" s="121"/>
      <c r="B9" s="120" t="s">
        <v>115</v>
      </c>
      <c r="C9" s="11" t="s">
        <v>167</v>
      </c>
      <c r="D9" s="372"/>
      <c r="E9" s="372"/>
      <c r="F9" s="263"/>
    </row>
    <row r="10" spans="1:6" s="61" customFormat="1" ht="12" customHeight="1">
      <c r="A10" s="119"/>
      <c r="B10" s="120" t="s">
        <v>116</v>
      </c>
      <c r="C10" s="8" t="s">
        <v>168</v>
      </c>
      <c r="D10" s="205"/>
      <c r="E10" s="205"/>
      <c r="F10" s="211">
        <v>2270</v>
      </c>
    </row>
    <row r="11" spans="1:6" s="61" customFormat="1" ht="12" customHeight="1">
      <c r="A11" s="119"/>
      <c r="B11" s="120" t="s">
        <v>117</v>
      </c>
      <c r="C11" s="8" t="s">
        <v>169</v>
      </c>
      <c r="D11" s="205"/>
      <c r="E11" s="205"/>
      <c r="F11" s="211">
        <v>20528</v>
      </c>
    </row>
    <row r="12" spans="1:6" s="61" customFormat="1" ht="12" customHeight="1">
      <c r="A12" s="119"/>
      <c r="B12" s="120" t="s">
        <v>118</v>
      </c>
      <c r="C12" s="8" t="s">
        <v>170</v>
      </c>
      <c r="D12" s="205"/>
      <c r="E12" s="205"/>
      <c r="F12" s="211">
        <v>8</v>
      </c>
    </row>
    <row r="13" spans="1:6" s="61" customFormat="1" ht="12" customHeight="1">
      <c r="A13" s="119"/>
      <c r="B13" s="120" t="s">
        <v>136</v>
      </c>
      <c r="C13" s="7" t="s">
        <v>171</v>
      </c>
      <c r="D13" s="205"/>
      <c r="E13" s="205"/>
      <c r="F13" s="211"/>
    </row>
    <row r="14" spans="1:6" s="61" customFormat="1" ht="12" customHeight="1">
      <c r="A14" s="122"/>
      <c r="B14" s="120" t="s">
        <v>119</v>
      </c>
      <c r="C14" s="8" t="s">
        <v>172</v>
      </c>
      <c r="D14" s="373"/>
      <c r="E14" s="373"/>
      <c r="F14" s="264">
        <v>6064</v>
      </c>
    </row>
    <row r="15" spans="1:6" s="62" customFormat="1" ht="12" customHeight="1">
      <c r="A15" s="119"/>
      <c r="B15" s="120" t="s">
        <v>120</v>
      </c>
      <c r="C15" s="8" t="s">
        <v>22</v>
      </c>
      <c r="D15" s="205"/>
      <c r="E15" s="205"/>
      <c r="F15" s="211"/>
    </row>
    <row r="16" spans="1:6" s="62" customFormat="1" ht="12" customHeight="1" thickBot="1">
      <c r="A16" s="123"/>
      <c r="B16" s="124" t="s">
        <v>127</v>
      </c>
      <c r="C16" s="7" t="s">
        <v>231</v>
      </c>
      <c r="D16" s="207"/>
      <c r="E16" s="207"/>
      <c r="F16" s="212">
        <v>15</v>
      </c>
    </row>
    <row r="17" spans="1:6" s="61" customFormat="1" ht="12" customHeight="1" thickBot="1">
      <c r="A17" s="105" t="s">
        <v>45</v>
      </c>
      <c r="B17" s="117"/>
      <c r="C17" s="118" t="s">
        <v>23</v>
      </c>
      <c r="D17" s="208">
        <f>SUM(D18:D21)</f>
        <v>0</v>
      </c>
      <c r="E17" s="208">
        <f>SUM(E18:E21)</f>
        <v>0</v>
      </c>
      <c r="F17" s="213">
        <f>SUM(F18:F21)</f>
        <v>7064</v>
      </c>
    </row>
    <row r="18" spans="1:6" s="62" customFormat="1" ht="12" customHeight="1">
      <c r="A18" s="119"/>
      <c r="B18" s="120" t="s">
        <v>121</v>
      </c>
      <c r="C18" s="10" t="s">
        <v>19</v>
      </c>
      <c r="D18" s="205"/>
      <c r="E18" s="205"/>
      <c r="F18" s="211">
        <v>4796</v>
      </c>
    </row>
    <row r="19" spans="1:6" s="62" customFormat="1" ht="12" customHeight="1">
      <c r="A19" s="119"/>
      <c r="B19" s="120" t="s">
        <v>122</v>
      </c>
      <c r="C19" s="8" t="s">
        <v>20</v>
      </c>
      <c r="D19" s="205"/>
      <c r="E19" s="205"/>
      <c r="F19" s="211"/>
    </row>
    <row r="20" spans="1:6" s="62" customFormat="1" ht="12" customHeight="1">
      <c r="A20" s="119"/>
      <c r="B20" s="120" t="s">
        <v>123</v>
      </c>
      <c r="C20" s="8" t="s">
        <v>21</v>
      </c>
      <c r="D20" s="205"/>
      <c r="E20" s="205"/>
      <c r="F20" s="211">
        <v>2268</v>
      </c>
    </row>
    <row r="21" spans="1:6" s="62" customFormat="1" ht="12" customHeight="1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s="62" customFormat="1" ht="12" customHeight="1" thickBot="1">
      <c r="A22" s="107" t="s">
        <v>46</v>
      </c>
      <c r="B22" s="67"/>
      <c r="C22" s="67" t="s">
        <v>24</v>
      </c>
      <c r="D22" s="208">
        <f>+D23+D24</f>
        <v>0</v>
      </c>
      <c r="E22" s="208">
        <f>+E23+E24</f>
        <v>0</v>
      </c>
      <c r="F22" s="213">
        <f>+F23+F24</f>
        <v>1962</v>
      </c>
    </row>
    <row r="23" spans="1:6" s="62" customFormat="1" ht="12" customHeight="1">
      <c r="A23" s="262"/>
      <c r="B23" s="278" t="s">
        <v>95</v>
      </c>
      <c r="C23" s="77" t="s">
        <v>252</v>
      </c>
      <c r="D23" s="376"/>
      <c r="E23" s="376"/>
      <c r="F23" s="283">
        <v>650</v>
      </c>
    </row>
    <row r="24" spans="1:6" s="62" customFormat="1" ht="12" customHeight="1" thickBot="1">
      <c r="A24" s="276"/>
      <c r="B24" s="277" t="s">
        <v>96</v>
      </c>
      <c r="C24" s="78" t="s">
        <v>256</v>
      </c>
      <c r="D24" s="381"/>
      <c r="E24" s="381"/>
      <c r="F24" s="284">
        <v>1312</v>
      </c>
    </row>
    <row r="25" spans="1:6" s="62" customFormat="1" ht="12" customHeight="1" thickBot="1">
      <c r="A25" s="107" t="s">
        <v>47</v>
      </c>
      <c r="B25" s="67"/>
      <c r="C25" s="67" t="s">
        <v>242</v>
      </c>
      <c r="D25" s="244"/>
      <c r="E25" s="244"/>
      <c r="F25" s="243">
        <v>48</v>
      </c>
    </row>
    <row r="26" spans="1:6" s="61" customFormat="1" ht="12" customHeight="1" thickBot="1">
      <c r="A26" s="107" t="s">
        <v>48</v>
      </c>
      <c r="B26" s="117"/>
      <c r="C26" s="67" t="s">
        <v>25</v>
      </c>
      <c r="D26" s="244"/>
      <c r="E26" s="244"/>
      <c r="F26" s="243"/>
    </row>
    <row r="27" spans="1:6" s="61" customFormat="1" ht="12" customHeight="1" thickBot="1">
      <c r="A27" s="105" t="s">
        <v>49</v>
      </c>
      <c r="B27" s="92"/>
      <c r="C27" s="67" t="s">
        <v>30</v>
      </c>
      <c r="D27" s="208">
        <f>+D8+D17+D22+D25+D26</f>
        <v>0</v>
      </c>
      <c r="E27" s="208">
        <f>+E8+E17+E22+E25+E26</f>
        <v>0</v>
      </c>
      <c r="F27" s="213">
        <f>+F8+F17+F22+F25+F26</f>
        <v>37959</v>
      </c>
    </row>
    <row r="28" spans="1:6" s="61" customFormat="1" ht="12" customHeight="1" thickBot="1">
      <c r="A28" s="273" t="s">
        <v>50</v>
      </c>
      <c r="B28" s="281"/>
      <c r="C28" s="275" t="s">
        <v>26</v>
      </c>
      <c r="D28" s="375">
        <f>+D29+D30</f>
        <v>0</v>
      </c>
      <c r="E28" s="375">
        <f>+E29+E30</f>
        <v>0</v>
      </c>
      <c r="F28" s="268">
        <f>+F29+F30</f>
        <v>0</v>
      </c>
    </row>
    <row r="29" spans="1:6" s="61" customFormat="1" ht="12" customHeight="1">
      <c r="A29" s="121"/>
      <c r="B29" s="90" t="s">
        <v>109</v>
      </c>
      <c r="C29" s="77" t="s">
        <v>354</v>
      </c>
      <c r="D29" s="376"/>
      <c r="E29" s="376"/>
      <c r="F29" s="283"/>
    </row>
    <row r="30" spans="1:6" s="62" customFormat="1" ht="12" customHeight="1" thickBot="1">
      <c r="A30" s="282"/>
      <c r="B30" s="91" t="s">
        <v>110</v>
      </c>
      <c r="C30" s="274" t="s">
        <v>27</v>
      </c>
      <c r="D30" s="56"/>
      <c r="E30" s="56"/>
      <c r="F30" s="57"/>
    </row>
    <row r="31" spans="1:6" s="62" customFormat="1" ht="12" customHeight="1" thickBot="1">
      <c r="A31" s="126" t="s">
        <v>51</v>
      </c>
      <c r="B31" s="271"/>
      <c r="C31" s="272" t="s">
        <v>28</v>
      </c>
      <c r="D31" s="244"/>
      <c r="E31" s="244"/>
      <c r="F31" s="243"/>
    </row>
    <row r="32" spans="1:6" s="62" customFormat="1" ht="15" customHeight="1" thickBot="1">
      <c r="A32" s="126" t="s">
        <v>52</v>
      </c>
      <c r="B32" s="127"/>
      <c r="C32" s="128" t="s">
        <v>29</v>
      </c>
      <c r="D32" s="377">
        <f>+D27+D28+D31</f>
        <v>0</v>
      </c>
      <c r="E32" s="377">
        <f>+E27+E28+E31</f>
        <v>0</v>
      </c>
      <c r="F32" s="269">
        <f>+F27+F28+F31</f>
        <v>37959</v>
      </c>
    </row>
    <row r="33" spans="1:6" s="62" customFormat="1" ht="15" customHeight="1">
      <c r="A33" s="129"/>
      <c r="B33" s="129"/>
      <c r="C33" s="130"/>
      <c r="D33" s="266"/>
      <c r="E33" s="266"/>
      <c r="F33" s="266"/>
    </row>
    <row r="34" spans="1:6" ht="13.5" thickBot="1">
      <c r="A34" s="131"/>
      <c r="B34" s="132"/>
      <c r="C34" s="132"/>
      <c r="D34" s="267"/>
      <c r="E34" s="267"/>
      <c r="F34" s="267"/>
    </row>
    <row r="35" spans="1:6" s="52" customFormat="1" ht="16.5" customHeight="1" thickBot="1">
      <c r="A35" s="515" t="s">
        <v>82</v>
      </c>
      <c r="B35" s="516"/>
      <c r="C35" s="516"/>
      <c r="D35" s="516"/>
      <c r="E35" s="516"/>
      <c r="F35" s="517"/>
    </row>
    <row r="36" spans="1:6" s="63" customFormat="1" ht="12" customHeight="1" thickBot="1">
      <c r="A36" s="107" t="s">
        <v>44</v>
      </c>
      <c r="B36" s="23"/>
      <c r="C36" s="67" t="s">
        <v>18</v>
      </c>
      <c r="D36" s="208">
        <f>SUM(D37:D41)</f>
        <v>0</v>
      </c>
      <c r="E36" s="208">
        <f>SUM(E37:E41)</f>
        <v>0</v>
      </c>
      <c r="F36" s="213">
        <f>SUM(F37:F41)</f>
        <v>60235</v>
      </c>
    </row>
    <row r="37" spans="1:6" ht="12" customHeight="1">
      <c r="A37" s="133"/>
      <c r="B37" s="89" t="s">
        <v>115</v>
      </c>
      <c r="C37" s="10" t="s">
        <v>74</v>
      </c>
      <c r="D37" s="363"/>
      <c r="E37" s="363"/>
      <c r="F37" s="53">
        <v>10659</v>
      </c>
    </row>
    <row r="38" spans="1:6" ht="12" customHeight="1">
      <c r="A38" s="134"/>
      <c r="B38" s="85" t="s">
        <v>116</v>
      </c>
      <c r="C38" s="8" t="s">
        <v>199</v>
      </c>
      <c r="D38" s="54"/>
      <c r="E38" s="54"/>
      <c r="F38" s="55">
        <v>2799</v>
      </c>
    </row>
    <row r="39" spans="1:6" ht="12" customHeight="1">
      <c r="A39" s="134"/>
      <c r="B39" s="85" t="s">
        <v>117</v>
      </c>
      <c r="C39" s="8" t="s">
        <v>135</v>
      </c>
      <c r="D39" s="54"/>
      <c r="E39" s="54"/>
      <c r="F39" s="55">
        <v>28070</v>
      </c>
    </row>
    <row r="40" spans="1:6" ht="12" customHeight="1">
      <c r="A40" s="134"/>
      <c r="B40" s="85" t="s">
        <v>118</v>
      </c>
      <c r="C40" s="8" t="s">
        <v>200</v>
      </c>
      <c r="D40" s="54"/>
      <c r="E40" s="54"/>
      <c r="F40" s="55">
        <v>0</v>
      </c>
    </row>
    <row r="41" spans="1:6" ht="12" customHeight="1" thickBot="1">
      <c r="A41" s="134"/>
      <c r="B41" s="85" t="s">
        <v>126</v>
      </c>
      <c r="C41" s="8" t="s">
        <v>201</v>
      </c>
      <c r="D41" s="54"/>
      <c r="E41" s="54"/>
      <c r="F41" s="55">
        <v>18707</v>
      </c>
    </row>
    <row r="42" spans="1:6" ht="12" customHeight="1" thickBot="1">
      <c r="A42" s="107" t="s">
        <v>45</v>
      </c>
      <c r="B42" s="23"/>
      <c r="C42" s="67" t="s">
        <v>34</v>
      </c>
      <c r="D42" s="208">
        <f>SUM(D43:D46)</f>
        <v>0</v>
      </c>
      <c r="E42" s="208">
        <f>SUM(E43:E46)</f>
        <v>0</v>
      </c>
      <c r="F42" s="213">
        <f>SUM(F43:F46)</f>
        <v>0</v>
      </c>
    </row>
    <row r="43" spans="1:6" s="63" customFormat="1" ht="12" customHeight="1">
      <c r="A43" s="133"/>
      <c r="B43" s="89" t="s">
        <v>121</v>
      </c>
      <c r="C43" s="10" t="s">
        <v>280</v>
      </c>
      <c r="D43" s="363"/>
      <c r="E43" s="363"/>
      <c r="F43" s="53"/>
    </row>
    <row r="44" spans="1:6" ht="12" customHeight="1">
      <c r="A44" s="134"/>
      <c r="B44" s="85" t="s">
        <v>122</v>
      </c>
      <c r="C44" s="8" t="s">
        <v>202</v>
      </c>
      <c r="D44" s="54"/>
      <c r="E44" s="54"/>
      <c r="F44" s="55"/>
    </row>
    <row r="45" spans="1:6" ht="12" customHeight="1">
      <c r="A45" s="134"/>
      <c r="B45" s="85" t="s">
        <v>125</v>
      </c>
      <c r="C45" s="8" t="s">
        <v>83</v>
      </c>
      <c r="D45" s="54"/>
      <c r="E45" s="54"/>
      <c r="F45" s="55"/>
    </row>
    <row r="46" spans="1:6" ht="12" customHeight="1" thickBot="1">
      <c r="A46" s="134"/>
      <c r="B46" s="85" t="s">
        <v>133</v>
      </c>
      <c r="C46" s="8" t="s">
        <v>31</v>
      </c>
      <c r="D46" s="54"/>
      <c r="E46" s="54"/>
      <c r="F46" s="55"/>
    </row>
    <row r="47" spans="1:6" ht="12" customHeight="1" thickBot="1">
      <c r="A47" s="107" t="s">
        <v>46</v>
      </c>
      <c r="B47" s="23"/>
      <c r="C47" s="23" t="s">
        <v>32</v>
      </c>
      <c r="D47" s="244"/>
      <c r="E47" s="244"/>
      <c r="F47" s="243"/>
    </row>
    <row r="48" spans="1:6" s="62" customFormat="1" ht="12" customHeight="1" thickBot="1">
      <c r="A48" s="126" t="s">
        <v>47</v>
      </c>
      <c r="B48" s="271"/>
      <c r="C48" s="272" t="s">
        <v>35</v>
      </c>
      <c r="D48" s="244"/>
      <c r="E48" s="244"/>
      <c r="F48" s="243"/>
    </row>
    <row r="49" spans="1:6" ht="15" customHeight="1" thickBot="1">
      <c r="A49" s="107" t="s">
        <v>48</v>
      </c>
      <c r="B49" s="125"/>
      <c r="C49" s="135" t="s">
        <v>33</v>
      </c>
      <c r="D49" s="377">
        <f>+D36+D42+D47+D48</f>
        <v>0</v>
      </c>
      <c r="E49" s="377">
        <f>+E36+E42+E47+E48</f>
        <v>0</v>
      </c>
      <c r="F49" s="269">
        <f>+F36+F42+F47+F48</f>
        <v>60235</v>
      </c>
    </row>
    <row r="50" spans="4:6" ht="13.5" thickBot="1">
      <c r="D50" s="270"/>
      <c r="E50" s="270"/>
      <c r="F50" s="270"/>
    </row>
    <row r="51" spans="1:6" ht="15" customHeight="1" thickBot="1">
      <c r="A51" s="138" t="s">
        <v>237</v>
      </c>
      <c r="B51" s="139"/>
      <c r="C51" s="140"/>
      <c r="D51" s="380">
        <v>3</v>
      </c>
      <c r="E51" s="380">
        <v>3</v>
      </c>
      <c r="F51" s="65">
        <v>3</v>
      </c>
    </row>
    <row r="52" spans="1:6" ht="14.25" customHeight="1" thickBot="1">
      <c r="A52" s="138" t="s">
        <v>238</v>
      </c>
      <c r="B52" s="139"/>
      <c r="C52" s="140"/>
      <c r="D52" s="380"/>
      <c r="E52" s="380">
        <v>12</v>
      </c>
      <c r="F52" s="65">
        <v>12</v>
      </c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8"/>
      <c r="B1" s="109"/>
      <c r="C1" s="142"/>
      <c r="D1" s="141"/>
      <c r="E1" s="141"/>
      <c r="F1" s="141" t="s">
        <v>445</v>
      </c>
    </row>
    <row r="2" spans="1:6" s="59" customFormat="1" ht="25.5" customHeight="1">
      <c r="A2" s="518" t="s">
        <v>235</v>
      </c>
      <c r="B2" s="519"/>
      <c r="C2" s="527" t="s">
        <v>240</v>
      </c>
      <c r="D2" s="528"/>
      <c r="E2" s="529"/>
      <c r="F2" s="143"/>
    </row>
    <row r="3" spans="1:6" s="59" customFormat="1" ht="16.5" thickBot="1">
      <c r="A3" s="111" t="s">
        <v>234</v>
      </c>
      <c r="B3" s="112"/>
      <c r="C3" s="530" t="s">
        <v>446</v>
      </c>
      <c r="D3" s="531"/>
      <c r="E3" s="532"/>
      <c r="F3" s="144"/>
    </row>
    <row r="4" spans="1:6" s="60" customFormat="1" ht="15.75" customHeight="1" thickBot="1">
      <c r="A4" s="113"/>
      <c r="B4" s="113"/>
      <c r="C4" s="113"/>
      <c r="D4" s="114"/>
      <c r="E4" s="114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s="52" customFormat="1" ht="12.75" customHeight="1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s="52" customFormat="1" ht="15.75" customHeight="1" thickBot="1">
      <c r="A7" s="515" t="s">
        <v>78</v>
      </c>
      <c r="B7" s="516"/>
      <c r="C7" s="516"/>
      <c r="D7" s="516"/>
      <c r="E7" s="516"/>
      <c r="F7" s="517"/>
    </row>
    <row r="8" spans="1:6" s="61" customFormat="1" ht="12" customHeight="1" thickBot="1">
      <c r="A8" s="105" t="s">
        <v>44</v>
      </c>
      <c r="B8" s="117"/>
      <c r="C8" s="118" t="s">
        <v>239</v>
      </c>
      <c r="D8" s="208">
        <f>SUM(D9:D16)</f>
        <v>0</v>
      </c>
      <c r="E8" s="208">
        <f>SUM(E9:E16)</f>
        <v>0</v>
      </c>
      <c r="F8" s="213">
        <f>SUM(F9:F16)</f>
        <v>8</v>
      </c>
    </row>
    <row r="9" spans="1:6" s="61" customFormat="1" ht="12" customHeight="1">
      <c r="A9" s="121"/>
      <c r="B9" s="120" t="s">
        <v>115</v>
      </c>
      <c r="C9" s="11" t="s">
        <v>167</v>
      </c>
      <c r="D9" s="372"/>
      <c r="E9" s="372"/>
      <c r="F9" s="263"/>
    </row>
    <row r="10" spans="1:6" s="61" customFormat="1" ht="12" customHeight="1">
      <c r="A10" s="119"/>
      <c r="B10" s="120" t="s">
        <v>116</v>
      </c>
      <c r="C10" s="8" t="s">
        <v>168</v>
      </c>
      <c r="D10" s="205"/>
      <c r="E10" s="205"/>
      <c r="F10" s="211"/>
    </row>
    <row r="11" spans="1:6" s="61" customFormat="1" ht="12" customHeight="1">
      <c r="A11" s="119"/>
      <c r="B11" s="120" t="s">
        <v>117</v>
      </c>
      <c r="C11" s="8" t="s">
        <v>169</v>
      </c>
      <c r="D11" s="205"/>
      <c r="E11" s="205"/>
      <c r="F11" s="211"/>
    </row>
    <row r="12" spans="1:6" s="61" customFormat="1" ht="12" customHeight="1">
      <c r="A12" s="119"/>
      <c r="B12" s="120" t="s">
        <v>118</v>
      </c>
      <c r="C12" s="8" t="s">
        <v>170</v>
      </c>
      <c r="D12" s="205"/>
      <c r="E12" s="205"/>
      <c r="F12" s="211"/>
    </row>
    <row r="13" spans="1:6" s="61" customFormat="1" ht="12" customHeight="1">
      <c r="A13" s="119"/>
      <c r="B13" s="120" t="s">
        <v>136</v>
      </c>
      <c r="C13" s="7" t="s">
        <v>171</v>
      </c>
      <c r="D13" s="205"/>
      <c r="E13" s="205"/>
      <c r="F13" s="211"/>
    </row>
    <row r="14" spans="1:6" s="61" customFormat="1" ht="12" customHeight="1">
      <c r="A14" s="122"/>
      <c r="B14" s="120" t="s">
        <v>119</v>
      </c>
      <c r="C14" s="8" t="s">
        <v>172</v>
      </c>
      <c r="D14" s="373"/>
      <c r="E14" s="373"/>
      <c r="F14" s="264"/>
    </row>
    <row r="15" spans="1:6" s="62" customFormat="1" ht="12" customHeight="1">
      <c r="A15" s="119"/>
      <c r="B15" s="120" t="s">
        <v>120</v>
      </c>
      <c r="C15" s="8" t="s">
        <v>22</v>
      </c>
      <c r="D15" s="205"/>
      <c r="E15" s="205"/>
      <c r="F15" s="211"/>
    </row>
    <row r="16" spans="1:6" s="62" customFormat="1" ht="12" customHeight="1" thickBot="1">
      <c r="A16" s="123"/>
      <c r="B16" s="124" t="s">
        <v>127</v>
      </c>
      <c r="C16" s="7" t="s">
        <v>231</v>
      </c>
      <c r="D16" s="207"/>
      <c r="E16" s="207"/>
      <c r="F16" s="212">
        <v>8</v>
      </c>
    </row>
    <row r="17" spans="1:6" s="61" customFormat="1" ht="12" customHeight="1" thickBot="1">
      <c r="A17" s="105" t="s">
        <v>45</v>
      </c>
      <c r="B17" s="117"/>
      <c r="C17" s="118" t="s">
        <v>23</v>
      </c>
      <c r="D17" s="208">
        <f>SUM(D18:D21)</f>
        <v>0</v>
      </c>
      <c r="E17" s="208">
        <f>SUM(E18:E21)</f>
        <v>0</v>
      </c>
      <c r="F17" s="213">
        <f>SUM(F18:F21)</f>
        <v>13183</v>
      </c>
    </row>
    <row r="18" spans="1:6" s="62" customFormat="1" ht="12" customHeight="1">
      <c r="A18" s="119"/>
      <c r="B18" s="120" t="s">
        <v>121</v>
      </c>
      <c r="C18" s="10" t="s">
        <v>19</v>
      </c>
      <c r="D18" s="205"/>
      <c r="E18" s="205"/>
      <c r="F18" s="211">
        <v>13183</v>
      </c>
    </row>
    <row r="19" spans="1:6" s="62" customFormat="1" ht="12" customHeight="1">
      <c r="A19" s="119"/>
      <c r="B19" s="120" t="s">
        <v>122</v>
      </c>
      <c r="C19" s="8" t="s">
        <v>20</v>
      </c>
      <c r="D19" s="205"/>
      <c r="E19" s="205"/>
      <c r="F19" s="211"/>
    </row>
    <row r="20" spans="1:6" s="62" customFormat="1" ht="12" customHeight="1">
      <c r="A20" s="119"/>
      <c r="B20" s="120" t="s">
        <v>123</v>
      </c>
      <c r="C20" s="8" t="s">
        <v>21</v>
      </c>
      <c r="D20" s="205"/>
      <c r="E20" s="205"/>
      <c r="F20" s="211"/>
    </row>
    <row r="21" spans="1:6" s="62" customFormat="1" ht="12" customHeight="1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s="62" customFormat="1" ht="12" customHeight="1" thickBot="1">
      <c r="A22" s="107" t="s">
        <v>46</v>
      </c>
      <c r="B22" s="67"/>
      <c r="C22" s="67" t="s">
        <v>24</v>
      </c>
      <c r="D22" s="208">
        <f>+D23+D24</f>
        <v>0</v>
      </c>
      <c r="E22" s="208">
        <f>+E23+E24</f>
        <v>0</v>
      </c>
      <c r="F22" s="213">
        <f>+F23+F24</f>
        <v>0</v>
      </c>
    </row>
    <row r="23" spans="1:6" s="61" customFormat="1" ht="12" customHeight="1">
      <c r="A23" s="262"/>
      <c r="B23" s="278" t="s">
        <v>95</v>
      </c>
      <c r="C23" s="77" t="s">
        <v>252</v>
      </c>
      <c r="D23" s="376"/>
      <c r="E23" s="376"/>
      <c r="F23" s="283"/>
    </row>
    <row r="24" spans="1:6" s="61" customFormat="1" ht="12" customHeight="1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s="61" customFormat="1" ht="12" customHeight="1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s="62" customFormat="1" ht="12" customHeight="1" thickBot="1">
      <c r="A26" s="105" t="s">
        <v>48</v>
      </c>
      <c r="B26" s="92"/>
      <c r="C26" s="67" t="s">
        <v>36</v>
      </c>
      <c r="D26" s="208">
        <f>(D8+D17+D21+D25)</f>
        <v>0</v>
      </c>
      <c r="E26" s="208">
        <f>(E8+E17+E21+E25)</f>
        <v>0</v>
      </c>
      <c r="F26" s="208">
        <f>(F8+F17+F21+F25)</f>
        <v>13191</v>
      </c>
    </row>
    <row r="27" spans="1:6" s="62" customFormat="1" ht="15" customHeight="1" thickBot="1">
      <c r="A27" s="273" t="s">
        <v>49</v>
      </c>
      <c r="B27" s="281"/>
      <c r="C27" s="275" t="s">
        <v>38</v>
      </c>
      <c r="D27" s="375">
        <f>+D28+D29</f>
        <v>0</v>
      </c>
      <c r="E27" s="375">
        <f>+E28+E29</f>
        <v>0</v>
      </c>
      <c r="F27" s="268">
        <f>+F28+F29</f>
        <v>0</v>
      </c>
    </row>
    <row r="28" spans="1:6" s="62" customFormat="1" ht="15" customHeight="1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s="52" customFormat="1" ht="16.5" customHeight="1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s="63" customFormat="1" ht="12" customHeight="1" thickBot="1">
      <c r="A31" s="126" t="s">
        <v>51</v>
      </c>
      <c r="B31" s="127"/>
      <c r="C31" s="128" t="s">
        <v>37</v>
      </c>
      <c r="D31" s="377">
        <f>+D26+D27+D30</f>
        <v>0</v>
      </c>
      <c r="E31" s="377">
        <f>+E26+E27+E30</f>
        <v>0</v>
      </c>
      <c r="F31" s="269">
        <f>+F26+F27+F30</f>
        <v>13191</v>
      </c>
    </row>
    <row r="32" spans="1:6" ht="12" customHeight="1">
      <c r="A32" s="129"/>
      <c r="B32" s="129"/>
      <c r="C32" s="130"/>
      <c r="D32" s="266"/>
      <c r="E32" s="266"/>
      <c r="F32" s="266"/>
    </row>
    <row r="33" spans="1:6" ht="12" customHeight="1" thickBot="1">
      <c r="A33" s="131"/>
      <c r="B33" s="132"/>
      <c r="C33" s="132"/>
      <c r="D33" s="267"/>
      <c r="E33" s="267"/>
      <c r="F33" s="267"/>
    </row>
    <row r="34" spans="1:6" ht="12" customHeight="1" thickBot="1">
      <c r="A34" s="515" t="s">
        <v>82</v>
      </c>
      <c r="B34" s="516"/>
      <c r="C34" s="516"/>
      <c r="D34" s="516"/>
      <c r="E34" s="516"/>
      <c r="F34" s="517"/>
    </row>
    <row r="35" spans="1:6" ht="12" customHeight="1" thickBot="1">
      <c r="A35" s="107" t="s">
        <v>44</v>
      </c>
      <c r="B35" s="23"/>
      <c r="C35" s="67" t="s">
        <v>18</v>
      </c>
      <c r="D35" s="208">
        <f>SUM(D36:D40)</f>
        <v>0</v>
      </c>
      <c r="E35" s="208">
        <f>SUM(E36:E40)</f>
        <v>0</v>
      </c>
      <c r="F35" s="213">
        <f>SUM(F36:F40)</f>
        <v>13961</v>
      </c>
    </row>
    <row r="36" spans="1:6" ht="12" customHeight="1">
      <c r="A36" s="133"/>
      <c r="B36" s="89" t="s">
        <v>115</v>
      </c>
      <c r="C36" s="10" t="s">
        <v>74</v>
      </c>
      <c r="D36" s="363"/>
      <c r="E36" s="363"/>
      <c r="F36" s="53">
        <v>10976</v>
      </c>
    </row>
    <row r="37" spans="1:6" ht="12" customHeight="1">
      <c r="A37" s="134"/>
      <c r="B37" s="85" t="s">
        <v>116</v>
      </c>
      <c r="C37" s="8" t="s">
        <v>199</v>
      </c>
      <c r="D37" s="54"/>
      <c r="E37" s="54"/>
      <c r="F37" s="55">
        <v>1503</v>
      </c>
    </row>
    <row r="38" spans="1:6" s="63" customFormat="1" ht="12" customHeight="1">
      <c r="A38" s="134"/>
      <c r="B38" s="85" t="s">
        <v>117</v>
      </c>
      <c r="C38" s="8" t="s">
        <v>135</v>
      </c>
      <c r="D38" s="54"/>
      <c r="E38" s="54"/>
      <c r="F38" s="55">
        <v>1482</v>
      </c>
    </row>
    <row r="39" spans="1:6" ht="12" customHeight="1">
      <c r="A39" s="134"/>
      <c r="B39" s="85" t="s">
        <v>118</v>
      </c>
      <c r="C39" s="8" t="s">
        <v>200</v>
      </c>
      <c r="D39" s="54"/>
      <c r="E39" s="54"/>
      <c r="F39" s="55"/>
    </row>
    <row r="40" spans="1:6" ht="12" customHeight="1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2" customHeight="1" thickBot="1">
      <c r="A41" s="107" t="s">
        <v>45</v>
      </c>
      <c r="B41" s="23"/>
      <c r="C41" s="67" t="s">
        <v>34</v>
      </c>
      <c r="D41" s="208">
        <f>SUM(D42:D45)</f>
        <v>0</v>
      </c>
      <c r="E41" s="208">
        <f>SUM(E42:E45)</f>
        <v>0</v>
      </c>
      <c r="F41" s="213">
        <f>SUM(F42:F45)</f>
        <v>0</v>
      </c>
    </row>
    <row r="42" spans="1:6" ht="12" customHeight="1">
      <c r="A42" s="133"/>
      <c r="B42" s="89" t="s">
        <v>121</v>
      </c>
      <c r="C42" s="10" t="s">
        <v>280</v>
      </c>
      <c r="D42" s="363"/>
      <c r="E42" s="363"/>
      <c r="F42" s="53"/>
    </row>
    <row r="43" spans="1:6" ht="15" customHeight="1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15" customHeight="1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4.25" customHeight="1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>
        <f>+D35+D41+D46+D47</f>
        <v>0</v>
      </c>
      <c r="E48" s="377">
        <f>+E35+E41+E46+E47</f>
        <v>0</v>
      </c>
      <c r="F48" s="269">
        <f>+F35+F41+F46+F47</f>
        <v>13961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20" zoomScaleSheetLayoutView="120" workbookViewId="0" topLeftCell="A47">
      <selection activeCell="D51" sqref="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8"/>
      <c r="B1" s="109"/>
      <c r="C1" s="142"/>
      <c r="D1" s="141"/>
      <c r="E1" s="141"/>
      <c r="F1" s="141" t="s">
        <v>448</v>
      </c>
    </row>
    <row r="2" spans="1:6" s="59" customFormat="1" ht="25.5" customHeight="1">
      <c r="A2" s="518" t="s">
        <v>235</v>
      </c>
      <c r="B2" s="519"/>
      <c r="C2" s="527" t="s">
        <v>240</v>
      </c>
      <c r="D2" s="528"/>
      <c r="E2" s="529"/>
      <c r="F2" s="143"/>
    </row>
    <row r="3" spans="1:6" s="59" customFormat="1" ht="16.5" thickBot="1">
      <c r="A3" s="111" t="s">
        <v>234</v>
      </c>
      <c r="B3" s="112"/>
      <c r="C3" s="530" t="s">
        <v>447</v>
      </c>
      <c r="D3" s="531"/>
      <c r="E3" s="532"/>
      <c r="F3" s="144"/>
    </row>
    <row r="4" spans="1:6" s="60" customFormat="1" ht="15.75" customHeight="1" thickBot="1">
      <c r="A4" s="113"/>
      <c r="B4" s="113"/>
      <c r="C4" s="113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s="52" customFormat="1" ht="12.75" customHeight="1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s="52" customFormat="1" ht="15.75" customHeight="1" thickBot="1">
      <c r="A7" s="515" t="s">
        <v>78</v>
      </c>
      <c r="B7" s="516"/>
      <c r="C7" s="516"/>
      <c r="D7" s="516"/>
      <c r="E7" s="516"/>
      <c r="F7" s="517"/>
    </row>
    <row r="8" spans="1:6" s="61" customFormat="1" ht="12" customHeight="1" thickBot="1">
      <c r="A8" s="105" t="s">
        <v>44</v>
      </c>
      <c r="B8" s="117"/>
      <c r="C8" s="118" t="s">
        <v>239</v>
      </c>
      <c r="D8" s="208"/>
      <c r="E8" s="208"/>
      <c r="F8" s="213">
        <v>38</v>
      </c>
    </row>
    <row r="9" spans="1:6" s="61" customFormat="1" ht="12" customHeight="1">
      <c r="A9" s="121"/>
      <c r="B9" s="120" t="s">
        <v>115</v>
      </c>
      <c r="C9" s="11" t="s">
        <v>167</v>
      </c>
      <c r="D9" s="372"/>
      <c r="E9" s="372"/>
      <c r="F9" s="263"/>
    </row>
    <row r="10" spans="1:6" s="61" customFormat="1" ht="12" customHeight="1">
      <c r="A10" s="119"/>
      <c r="B10" s="120" t="s">
        <v>116</v>
      </c>
      <c r="C10" s="8" t="s">
        <v>168</v>
      </c>
      <c r="D10" s="205"/>
      <c r="E10" s="205"/>
      <c r="F10" s="211"/>
    </row>
    <row r="11" spans="1:6" s="61" customFormat="1" ht="12" customHeight="1">
      <c r="A11" s="119"/>
      <c r="B11" s="120" t="s">
        <v>117</v>
      </c>
      <c r="C11" s="8" t="s">
        <v>169</v>
      </c>
      <c r="D11" s="205"/>
      <c r="E11" s="205"/>
      <c r="F11" s="211">
        <v>30</v>
      </c>
    </row>
    <row r="12" spans="1:6" s="61" customFormat="1" ht="12" customHeight="1">
      <c r="A12" s="119"/>
      <c r="B12" s="120" t="s">
        <v>118</v>
      </c>
      <c r="C12" s="8" t="s">
        <v>170</v>
      </c>
      <c r="D12" s="205"/>
      <c r="E12" s="205"/>
      <c r="F12" s="211"/>
    </row>
    <row r="13" spans="1:6" s="61" customFormat="1" ht="12" customHeight="1">
      <c r="A13" s="119"/>
      <c r="B13" s="120" t="s">
        <v>136</v>
      </c>
      <c r="C13" s="7" t="s">
        <v>171</v>
      </c>
      <c r="D13" s="205"/>
      <c r="E13" s="205"/>
      <c r="F13" s="211"/>
    </row>
    <row r="14" spans="1:6" s="61" customFormat="1" ht="12" customHeight="1">
      <c r="A14" s="122"/>
      <c r="B14" s="120" t="s">
        <v>119</v>
      </c>
      <c r="C14" s="8" t="s">
        <v>172</v>
      </c>
      <c r="D14" s="373"/>
      <c r="E14" s="373"/>
      <c r="F14" s="264">
        <v>8</v>
      </c>
    </row>
    <row r="15" spans="1:6" s="62" customFormat="1" ht="12" customHeight="1">
      <c r="A15" s="119"/>
      <c r="B15" s="120" t="s">
        <v>120</v>
      </c>
      <c r="C15" s="8" t="s">
        <v>22</v>
      </c>
      <c r="D15" s="205"/>
      <c r="E15" s="205"/>
      <c r="F15" s="211"/>
    </row>
    <row r="16" spans="1:6" s="62" customFormat="1" ht="12" customHeight="1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s="61" customFormat="1" ht="12" customHeight="1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s="62" customFormat="1" ht="12" customHeight="1">
      <c r="A18" s="119"/>
      <c r="B18" s="120" t="s">
        <v>121</v>
      </c>
      <c r="C18" s="10" t="s">
        <v>19</v>
      </c>
      <c r="D18" s="205"/>
      <c r="E18" s="205"/>
      <c r="F18" s="211"/>
    </row>
    <row r="19" spans="1:6" s="62" customFormat="1" ht="12" customHeight="1">
      <c r="A19" s="119"/>
      <c r="B19" s="120" t="s">
        <v>122</v>
      </c>
      <c r="C19" s="8" t="s">
        <v>20</v>
      </c>
      <c r="D19" s="205"/>
      <c r="E19" s="205"/>
      <c r="F19" s="211"/>
    </row>
    <row r="20" spans="1:6" s="62" customFormat="1" ht="12" customHeight="1">
      <c r="A20" s="119"/>
      <c r="B20" s="120" t="s">
        <v>123</v>
      </c>
      <c r="C20" s="8" t="s">
        <v>21</v>
      </c>
      <c r="D20" s="205"/>
      <c r="E20" s="205"/>
      <c r="F20" s="211"/>
    </row>
    <row r="21" spans="1:6" s="62" customFormat="1" ht="12" customHeight="1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s="62" customFormat="1" ht="12" customHeight="1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s="61" customFormat="1" ht="12" customHeight="1">
      <c r="A23" s="262"/>
      <c r="B23" s="278" t="s">
        <v>95</v>
      </c>
      <c r="C23" s="77" t="s">
        <v>252</v>
      </c>
      <c r="D23" s="376"/>
      <c r="E23" s="376"/>
      <c r="F23" s="283"/>
    </row>
    <row r="24" spans="1:6" s="61" customFormat="1" ht="12" customHeight="1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s="61" customFormat="1" ht="12" customHeight="1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s="61" customFormat="1" ht="12" customHeight="1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s="62" customFormat="1" ht="12" customHeight="1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s="62" customFormat="1" ht="15" customHeight="1">
      <c r="A28" s="121"/>
      <c r="B28" s="90" t="s">
        <v>102</v>
      </c>
      <c r="C28" s="77" t="s">
        <v>354</v>
      </c>
      <c r="D28" s="376"/>
      <c r="E28" s="376"/>
      <c r="F28" s="283"/>
    </row>
    <row r="29" spans="1:6" s="62" customFormat="1" ht="15" customHeight="1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s="52" customFormat="1" ht="16.5" customHeight="1" thickBot="1">
      <c r="A31" s="126" t="s">
        <v>51</v>
      </c>
      <c r="B31" s="127"/>
      <c r="C31" s="128" t="s">
        <v>37</v>
      </c>
      <c r="D31" s="377"/>
      <c r="E31" s="377"/>
      <c r="F31" s="269">
        <v>38</v>
      </c>
    </row>
    <row r="32" spans="1:6" s="63" customFormat="1" ht="12" customHeight="1">
      <c r="A32" s="129"/>
      <c r="B32" s="129"/>
      <c r="C32" s="130"/>
      <c r="D32" s="266"/>
      <c r="E32" s="266"/>
      <c r="F32" s="266"/>
    </row>
    <row r="33" spans="1:6" ht="12" customHeight="1" thickBot="1">
      <c r="A33" s="131"/>
      <c r="B33" s="132"/>
      <c r="C33" s="132"/>
      <c r="D33" s="267"/>
      <c r="E33" s="267"/>
      <c r="F33" s="267"/>
    </row>
    <row r="34" spans="1:6" ht="12" customHeight="1" thickBot="1">
      <c r="A34" s="515" t="s">
        <v>82</v>
      </c>
      <c r="B34" s="516"/>
      <c r="C34" s="516"/>
      <c r="D34" s="516"/>
      <c r="E34" s="516"/>
      <c r="F34" s="517"/>
    </row>
    <row r="35" spans="1:6" ht="12" customHeight="1" thickBot="1">
      <c r="A35" s="107" t="s">
        <v>44</v>
      </c>
      <c r="B35" s="23"/>
      <c r="C35" s="67" t="s">
        <v>18</v>
      </c>
      <c r="D35" s="213">
        <f>SUM(D36:D40)</f>
        <v>0</v>
      </c>
      <c r="E35" s="213">
        <f>SUM(E36:E40)</f>
        <v>0</v>
      </c>
      <c r="F35" s="213">
        <f>SUM(F36:F40)</f>
        <v>12034</v>
      </c>
    </row>
    <row r="36" spans="1:6" ht="12" customHeight="1">
      <c r="A36" s="133"/>
      <c r="B36" s="89" t="s">
        <v>115</v>
      </c>
      <c r="C36" s="10" t="s">
        <v>74</v>
      </c>
      <c r="D36" s="363"/>
      <c r="E36" s="363"/>
      <c r="F36" s="53">
        <v>4087</v>
      </c>
    </row>
    <row r="37" spans="1:6" ht="12" customHeight="1">
      <c r="A37" s="134"/>
      <c r="B37" s="85" t="s">
        <v>116</v>
      </c>
      <c r="C37" s="8" t="s">
        <v>199</v>
      </c>
      <c r="D37" s="54"/>
      <c r="E37" s="54"/>
      <c r="F37" s="55">
        <v>734</v>
      </c>
    </row>
    <row r="38" spans="1:6" ht="12" customHeight="1">
      <c r="A38" s="134"/>
      <c r="B38" s="85" t="s">
        <v>117</v>
      </c>
      <c r="C38" s="8" t="s">
        <v>135</v>
      </c>
      <c r="D38" s="54"/>
      <c r="E38" s="54"/>
      <c r="F38" s="55">
        <v>7213</v>
      </c>
    </row>
    <row r="39" spans="1:6" s="63" customFormat="1" ht="12" customHeight="1">
      <c r="A39" s="134"/>
      <c r="B39" s="85" t="s">
        <v>118</v>
      </c>
      <c r="C39" s="8" t="s">
        <v>200</v>
      </c>
      <c r="D39" s="54"/>
      <c r="E39" s="54"/>
      <c r="F39" s="55"/>
    </row>
    <row r="40" spans="1:6" ht="12" customHeight="1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2" customHeight="1" thickBot="1">
      <c r="A41" s="107" t="s">
        <v>45</v>
      </c>
      <c r="B41" s="23"/>
      <c r="C41" s="67" t="s">
        <v>34</v>
      </c>
      <c r="D41" s="213">
        <f>SUM(D42:D45)</f>
        <v>0</v>
      </c>
      <c r="E41" s="213">
        <f>SUM(E42:E45)</f>
        <v>0</v>
      </c>
      <c r="F41" s="213">
        <f>SUM(F42:F45)</f>
        <v>877</v>
      </c>
    </row>
    <row r="42" spans="1:6" ht="12" customHeight="1">
      <c r="A42" s="133"/>
      <c r="B42" s="89" t="s">
        <v>121</v>
      </c>
      <c r="C42" s="10" t="s">
        <v>280</v>
      </c>
      <c r="D42" s="363"/>
      <c r="E42" s="363"/>
      <c r="F42" s="53">
        <v>877</v>
      </c>
    </row>
    <row r="43" spans="1:6" ht="12" customHeight="1">
      <c r="A43" s="134"/>
      <c r="B43" s="85" t="s">
        <v>122</v>
      </c>
      <c r="C43" s="8" t="s">
        <v>202</v>
      </c>
      <c r="D43" s="54"/>
      <c r="E43" s="54"/>
      <c r="F43" s="55"/>
    </row>
    <row r="44" spans="1:6" ht="15" customHeight="1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5" customHeight="1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4.25" customHeight="1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269">
        <f>(D35+D41+D46+D47)</f>
        <v>0</v>
      </c>
      <c r="E48" s="269">
        <f>(E35+E41+E46+E47)</f>
        <v>0</v>
      </c>
      <c r="F48" s="269">
        <f>(F35+F41+F46+F47)</f>
        <v>12911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>
        <v>2</v>
      </c>
      <c r="E50" s="380">
        <v>2</v>
      </c>
      <c r="F50" s="65">
        <v>2</v>
      </c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20" zoomScaleSheetLayoutView="120" workbookViewId="0" topLeftCell="A40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8"/>
      <c r="B1" s="109"/>
      <c r="C1" s="142"/>
      <c r="F1" s="141" t="s">
        <v>450</v>
      </c>
    </row>
    <row r="2" spans="1:6" s="59" customFormat="1" ht="25.5" customHeight="1">
      <c r="A2" s="518" t="s">
        <v>235</v>
      </c>
      <c r="B2" s="519"/>
      <c r="C2" s="527" t="s">
        <v>240</v>
      </c>
      <c r="D2" s="528"/>
      <c r="E2" s="529"/>
      <c r="F2" s="143"/>
    </row>
    <row r="3" spans="1:6" s="59" customFormat="1" ht="16.5" thickBot="1">
      <c r="A3" s="111" t="s">
        <v>234</v>
      </c>
      <c r="B3" s="112"/>
      <c r="C3" s="530" t="s">
        <v>449</v>
      </c>
      <c r="D3" s="531"/>
      <c r="E3" s="532"/>
      <c r="F3" s="144"/>
    </row>
    <row r="4" spans="1:6" s="60" customFormat="1" ht="15.75" customHeight="1" thickBot="1">
      <c r="A4" s="113"/>
      <c r="B4" s="113"/>
      <c r="C4" s="113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s="52" customFormat="1" ht="12.75" customHeight="1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s="52" customFormat="1" ht="15.75" customHeight="1" thickBot="1">
      <c r="A7" s="515" t="s">
        <v>78</v>
      </c>
      <c r="B7" s="516"/>
      <c r="C7" s="516"/>
      <c r="D7" s="516"/>
      <c r="E7" s="516"/>
      <c r="F7" s="517"/>
    </row>
    <row r="8" spans="1:6" s="61" customFormat="1" ht="12" customHeight="1" thickBot="1">
      <c r="A8" s="105" t="s">
        <v>44</v>
      </c>
      <c r="B8" s="117"/>
      <c r="C8" s="118" t="s">
        <v>239</v>
      </c>
      <c r="D8" s="213">
        <f>SUM(D9:D16)</f>
        <v>0</v>
      </c>
      <c r="E8" s="213">
        <f>SUM(E9:E16)</f>
        <v>0</v>
      </c>
      <c r="F8" s="213">
        <f>SUM(F9:F16)</f>
        <v>0</v>
      </c>
    </row>
    <row r="9" spans="1:6" s="61" customFormat="1" ht="12" customHeight="1">
      <c r="A9" s="121"/>
      <c r="B9" s="120" t="s">
        <v>115</v>
      </c>
      <c r="C9" s="11" t="s">
        <v>167</v>
      </c>
      <c r="D9" s="372"/>
      <c r="E9" s="372"/>
      <c r="F9" s="263"/>
    </row>
    <row r="10" spans="1:6" s="61" customFormat="1" ht="12" customHeight="1">
      <c r="A10" s="119"/>
      <c r="B10" s="120" t="s">
        <v>116</v>
      </c>
      <c r="C10" s="8" t="s">
        <v>168</v>
      </c>
      <c r="D10" s="205"/>
      <c r="E10" s="205"/>
      <c r="F10" s="211"/>
    </row>
    <row r="11" spans="1:6" s="61" customFormat="1" ht="12" customHeight="1">
      <c r="A11" s="119"/>
      <c r="B11" s="120" t="s">
        <v>117</v>
      </c>
      <c r="C11" s="8" t="s">
        <v>169</v>
      </c>
      <c r="D11" s="205"/>
      <c r="E11" s="205"/>
      <c r="F11" s="211"/>
    </row>
    <row r="12" spans="1:6" s="61" customFormat="1" ht="12" customHeight="1">
      <c r="A12" s="119"/>
      <c r="B12" s="120" t="s">
        <v>118</v>
      </c>
      <c r="C12" s="8" t="s">
        <v>170</v>
      </c>
      <c r="D12" s="205"/>
      <c r="E12" s="205"/>
      <c r="F12" s="211"/>
    </row>
    <row r="13" spans="1:6" s="61" customFormat="1" ht="12" customHeight="1">
      <c r="A13" s="119"/>
      <c r="B13" s="120" t="s">
        <v>136</v>
      </c>
      <c r="C13" s="7" t="s">
        <v>171</v>
      </c>
      <c r="D13" s="205"/>
      <c r="E13" s="205"/>
      <c r="F13" s="211"/>
    </row>
    <row r="14" spans="1:6" s="61" customFormat="1" ht="12" customHeight="1">
      <c r="A14" s="122"/>
      <c r="B14" s="120" t="s">
        <v>119</v>
      </c>
      <c r="C14" s="8" t="s">
        <v>172</v>
      </c>
      <c r="D14" s="373"/>
      <c r="E14" s="373"/>
      <c r="F14" s="264"/>
    </row>
    <row r="15" spans="1:6" s="62" customFormat="1" ht="12" customHeight="1">
      <c r="A15" s="119"/>
      <c r="B15" s="120" t="s">
        <v>120</v>
      </c>
      <c r="C15" s="8" t="s">
        <v>22</v>
      </c>
      <c r="D15" s="205"/>
      <c r="E15" s="205"/>
      <c r="F15" s="211"/>
    </row>
    <row r="16" spans="1:6" s="62" customFormat="1" ht="12" customHeight="1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s="61" customFormat="1" ht="12" customHeight="1" thickBot="1">
      <c r="A17" s="105" t="s">
        <v>45</v>
      </c>
      <c r="B17" s="117"/>
      <c r="C17" s="118" t="s">
        <v>23</v>
      </c>
      <c r="D17" s="213">
        <f>SUM(D18:D21)</f>
        <v>0</v>
      </c>
      <c r="E17" s="213">
        <f>SUM(E18:E21)</f>
        <v>0</v>
      </c>
      <c r="F17" s="213">
        <f>SUM(F18:F21)</f>
        <v>11377</v>
      </c>
    </row>
    <row r="18" spans="1:6" s="62" customFormat="1" ht="12" customHeight="1">
      <c r="A18" s="119"/>
      <c r="B18" s="120" t="s">
        <v>121</v>
      </c>
      <c r="C18" s="10" t="s">
        <v>19</v>
      </c>
      <c r="D18" s="205"/>
      <c r="E18" s="205"/>
      <c r="F18" s="211">
        <v>1131</v>
      </c>
    </row>
    <row r="19" spans="1:6" s="62" customFormat="1" ht="12" customHeight="1">
      <c r="A19" s="119"/>
      <c r="B19" s="120" t="s">
        <v>122</v>
      </c>
      <c r="C19" s="8" t="s">
        <v>20</v>
      </c>
      <c r="D19" s="205"/>
      <c r="E19" s="205"/>
      <c r="F19" s="211"/>
    </row>
    <row r="20" spans="1:6" s="62" customFormat="1" ht="12" customHeight="1">
      <c r="A20" s="119"/>
      <c r="B20" s="120" t="s">
        <v>123</v>
      </c>
      <c r="C20" s="8" t="s">
        <v>21</v>
      </c>
      <c r="D20" s="205"/>
      <c r="E20" s="205"/>
      <c r="F20" s="211">
        <v>10246</v>
      </c>
    </row>
    <row r="21" spans="1:6" s="62" customFormat="1" ht="12" customHeight="1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s="62" customFormat="1" ht="12" customHeight="1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s="61" customFormat="1" ht="12" customHeight="1">
      <c r="A23" s="262"/>
      <c r="B23" s="278" t="s">
        <v>95</v>
      </c>
      <c r="C23" s="77" t="s">
        <v>252</v>
      </c>
      <c r="D23" s="376"/>
      <c r="E23" s="376"/>
      <c r="F23" s="283"/>
    </row>
    <row r="24" spans="1:6" s="61" customFormat="1" ht="12" customHeight="1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s="61" customFormat="1" ht="12" customHeight="1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s="61" customFormat="1" ht="12" customHeight="1" thickBot="1">
      <c r="A26" s="105" t="s">
        <v>48</v>
      </c>
      <c r="B26" s="92"/>
      <c r="C26" s="67" t="s">
        <v>36</v>
      </c>
      <c r="D26" s="208"/>
      <c r="E26" s="208"/>
      <c r="F26" s="213">
        <f>(F8+F17+F22+F25)</f>
        <v>11377</v>
      </c>
    </row>
    <row r="27" spans="1:6" s="62" customFormat="1" ht="12" customHeight="1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s="62" customFormat="1" ht="15" customHeight="1">
      <c r="A28" s="121"/>
      <c r="B28" s="90" t="s">
        <v>102</v>
      </c>
      <c r="C28" s="77" t="s">
        <v>354</v>
      </c>
      <c r="D28" s="376"/>
      <c r="E28" s="376"/>
      <c r="F28" s="283"/>
    </row>
    <row r="29" spans="1:6" s="62" customFormat="1" ht="15" customHeight="1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s="52" customFormat="1" ht="16.5" customHeight="1" thickBot="1">
      <c r="A31" s="126" t="s">
        <v>51</v>
      </c>
      <c r="B31" s="127"/>
      <c r="C31" s="128" t="s">
        <v>37</v>
      </c>
      <c r="D31" s="377"/>
      <c r="E31" s="377"/>
      <c r="F31" s="269">
        <f>(F26+F27+F30)</f>
        <v>11377</v>
      </c>
    </row>
    <row r="32" spans="1:6" s="63" customFormat="1" ht="12" customHeight="1">
      <c r="A32" s="129"/>
      <c r="B32" s="129"/>
      <c r="C32" s="130"/>
      <c r="D32" s="266"/>
      <c r="E32" s="266"/>
      <c r="F32" s="266"/>
    </row>
    <row r="33" spans="1:6" ht="12" customHeight="1" thickBot="1">
      <c r="A33" s="131"/>
      <c r="B33" s="132"/>
      <c r="C33" s="132"/>
      <c r="D33" s="267"/>
      <c r="E33" s="267"/>
      <c r="F33" s="267"/>
    </row>
    <row r="34" spans="1:6" ht="12" customHeight="1" thickBot="1">
      <c r="A34" s="515" t="s">
        <v>82</v>
      </c>
      <c r="B34" s="516"/>
      <c r="C34" s="516"/>
      <c r="D34" s="516"/>
      <c r="E34" s="516"/>
      <c r="F34" s="517"/>
    </row>
    <row r="35" spans="1:6" ht="12" customHeight="1" thickBot="1">
      <c r="A35" s="107" t="s">
        <v>44</v>
      </c>
      <c r="B35" s="23"/>
      <c r="C35" s="67" t="s">
        <v>18</v>
      </c>
      <c r="D35" s="213">
        <f>SUM(D36:D40)</f>
        <v>0</v>
      </c>
      <c r="E35" s="213">
        <f>SUM(E36:E40)</f>
        <v>0</v>
      </c>
      <c r="F35" s="213">
        <f>SUM(F36:F40)</f>
        <v>7513</v>
      </c>
    </row>
    <row r="36" spans="1:6" ht="12" customHeight="1">
      <c r="A36" s="133"/>
      <c r="B36" s="89" t="s">
        <v>115</v>
      </c>
      <c r="C36" s="10" t="s">
        <v>74</v>
      </c>
      <c r="D36" s="363"/>
      <c r="E36" s="363"/>
      <c r="F36" s="53">
        <v>3035</v>
      </c>
    </row>
    <row r="37" spans="1:6" ht="12" customHeight="1">
      <c r="A37" s="134"/>
      <c r="B37" s="85" t="s">
        <v>116</v>
      </c>
      <c r="C37" s="8" t="s">
        <v>199</v>
      </c>
      <c r="D37" s="54"/>
      <c r="E37" s="54"/>
      <c r="F37" s="55">
        <v>637</v>
      </c>
    </row>
    <row r="38" spans="1:6" ht="12" customHeight="1">
      <c r="A38" s="134"/>
      <c r="B38" s="85" t="s">
        <v>117</v>
      </c>
      <c r="C38" s="8" t="s">
        <v>135</v>
      </c>
      <c r="D38" s="54"/>
      <c r="E38" s="54"/>
      <c r="F38" s="55">
        <v>3841</v>
      </c>
    </row>
    <row r="39" spans="1:6" s="63" customFormat="1" ht="12" customHeight="1">
      <c r="A39" s="134"/>
      <c r="B39" s="85" t="s">
        <v>118</v>
      </c>
      <c r="C39" s="8" t="s">
        <v>200</v>
      </c>
      <c r="D39" s="54"/>
      <c r="E39" s="54"/>
      <c r="F39" s="55"/>
    </row>
    <row r="40" spans="1:6" ht="12" customHeight="1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2" customHeight="1" thickBot="1">
      <c r="A41" s="107" t="s">
        <v>45</v>
      </c>
      <c r="B41" s="23"/>
      <c r="C41" s="67" t="s">
        <v>34</v>
      </c>
      <c r="D41" s="208"/>
      <c r="E41" s="208"/>
      <c r="F41" s="213">
        <f>SUM(F42:F45)</f>
        <v>10775</v>
      </c>
    </row>
    <row r="42" spans="1:6" ht="12" customHeight="1">
      <c r="A42" s="133"/>
      <c r="B42" s="89" t="s">
        <v>121</v>
      </c>
      <c r="C42" s="10" t="s">
        <v>280</v>
      </c>
      <c r="D42" s="363"/>
      <c r="E42" s="363"/>
      <c r="F42" s="53">
        <v>1160</v>
      </c>
    </row>
    <row r="43" spans="1:6" ht="12" customHeight="1">
      <c r="A43" s="134"/>
      <c r="B43" s="85" t="s">
        <v>122</v>
      </c>
      <c r="C43" s="8" t="s">
        <v>202</v>
      </c>
      <c r="D43" s="54"/>
      <c r="E43" s="54"/>
      <c r="F43" s="55">
        <v>9615</v>
      </c>
    </row>
    <row r="44" spans="1:6" ht="15" customHeight="1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5" customHeight="1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4.25" customHeight="1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18288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>
        <v>2</v>
      </c>
      <c r="E50" s="380">
        <v>2</v>
      </c>
      <c r="F50" s="65">
        <v>2</v>
      </c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60" workbookViewId="0" topLeftCell="A1">
      <selection activeCell="F44" sqref="F44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15.50390625" style="0" customWidth="1"/>
    <col min="5" max="6" width="15.875" style="0" customWidth="1"/>
  </cols>
  <sheetData>
    <row r="1" spans="1:6" ht="13.5" thickBot="1">
      <c r="A1" s="110"/>
      <c r="B1" s="110"/>
      <c r="C1" s="142"/>
      <c r="D1" s="413"/>
      <c r="E1" s="413"/>
      <c r="F1" s="141" t="s">
        <v>452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451</v>
      </c>
      <c r="D3" s="531"/>
      <c r="E3" s="532"/>
      <c r="F3" s="144"/>
    </row>
    <row r="4" spans="1:6" ht="13.5" thickBot="1">
      <c r="A4" s="113"/>
      <c r="B4" s="113"/>
      <c r="C4" s="113"/>
      <c r="D4" s="414"/>
      <c r="E4" s="414"/>
      <c r="F4" s="415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416">
        <v>1</v>
      </c>
      <c r="B6" s="417">
        <v>2</v>
      </c>
      <c r="C6" s="417">
        <v>3</v>
      </c>
      <c r="D6" s="417">
        <v>4</v>
      </c>
      <c r="E6" s="389">
        <v>5</v>
      </c>
      <c r="F6" s="38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416" t="s">
        <v>44</v>
      </c>
      <c r="B8" s="418"/>
      <c r="C8" s="419" t="s">
        <v>239</v>
      </c>
      <c r="D8" s="421">
        <f>SUM(D9:D16)</f>
        <v>0</v>
      </c>
      <c r="E8" s="421">
        <f>SUM(E9:E16)</f>
        <v>0</v>
      </c>
      <c r="F8" s="421">
        <f>SUM(F9:F16)</f>
        <v>137</v>
      </c>
    </row>
    <row r="9" spans="1:6" ht="12.75">
      <c r="A9" s="422"/>
      <c r="B9" s="423" t="s">
        <v>115</v>
      </c>
      <c r="C9" s="424" t="s">
        <v>167</v>
      </c>
      <c r="D9" s="425"/>
      <c r="E9" s="425"/>
      <c r="F9" s="426"/>
    </row>
    <row r="10" spans="1:6" ht="12.75">
      <c r="A10" s="427"/>
      <c r="B10" s="423" t="s">
        <v>116</v>
      </c>
      <c r="C10" s="428" t="s">
        <v>168</v>
      </c>
      <c r="D10" s="429"/>
      <c r="E10" s="429"/>
      <c r="F10" s="430"/>
    </row>
    <row r="11" spans="1:6" ht="12.75">
      <c r="A11" s="427"/>
      <c r="B11" s="423" t="s">
        <v>117</v>
      </c>
      <c r="C11" s="428" t="s">
        <v>169</v>
      </c>
      <c r="D11" s="429"/>
      <c r="E11" s="429"/>
      <c r="F11" s="430">
        <v>108</v>
      </c>
    </row>
    <row r="12" spans="1:6" ht="12.75">
      <c r="A12" s="427"/>
      <c r="B12" s="423" t="s">
        <v>118</v>
      </c>
      <c r="C12" s="428" t="s">
        <v>170</v>
      </c>
      <c r="D12" s="429"/>
      <c r="E12" s="429"/>
      <c r="F12" s="430"/>
    </row>
    <row r="13" spans="1:6" ht="12.75">
      <c r="A13" s="427"/>
      <c r="B13" s="423" t="s">
        <v>136</v>
      </c>
      <c r="C13" s="431" t="s">
        <v>171</v>
      </c>
      <c r="D13" s="429"/>
      <c r="E13" s="429"/>
      <c r="F13" s="430"/>
    </row>
    <row r="14" spans="1:6" ht="12.75">
      <c r="A14" s="432"/>
      <c r="B14" s="423" t="s">
        <v>119</v>
      </c>
      <c r="C14" s="428" t="s">
        <v>172</v>
      </c>
      <c r="D14" s="433"/>
      <c r="E14" s="433"/>
      <c r="F14" s="434">
        <v>29</v>
      </c>
    </row>
    <row r="15" spans="1:6" ht="12.75">
      <c r="A15" s="427"/>
      <c r="B15" s="423" t="s">
        <v>120</v>
      </c>
      <c r="C15" s="428" t="s">
        <v>22</v>
      </c>
      <c r="D15" s="429"/>
      <c r="E15" s="429"/>
      <c r="F15" s="430"/>
    </row>
    <row r="16" spans="1:6" ht="13.5" thickBot="1">
      <c r="A16" s="435"/>
      <c r="B16" s="436" t="s">
        <v>127</v>
      </c>
      <c r="C16" s="431" t="s">
        <v>231</v>
      </c>
      <c r="D16" s="437"/>
      <c r="E16" s="437"/>
      <c r="F16" s="438"/>
    </row>
    <row r="17" spans="1:6" ht="13.5" thickBot="1">
      <c r="A17" s="416" t="s">
        <v>45</v>
      </c>
      <c r="B17" s="418"/>
      <c r="C17" s="419" t="s">
        <v>23</v>
      </c>
      <c r="D17" s="421">
        <f>SUM(D18:D21)</f>
        <v>0</v>
      </c>
      <c r="E17" s="421">
        <f>SUM(E18:E21)</f>
        <v>0</v>
      </c>
      <c r="F17" s="421">
        <f>SUM(F18:F21)</f>
        <v>0</v>
      </c>
    </row>
    <row r="18" spans="1:6" ht="12.75">
      <c r="A18" s="427"/>
      <c r="B18" s="423" t="s">
        <v>121</v>
      </c>
      <c r="C18" s="439" t="s">
        <v>19</v>
      </c>
      <c r="D18" s="429"/>
      <c r="E18" s="429"/>
      <c r="F18" s="430"/>
    </row>
    <row r="19" spans="1:6" ht="12.75">
      <c r="A19" s="427"/>
      <c r="B19" s="423" t="s">
        <v>122</v>
      </c>
      <c r="C19" s="428" t="s">
        <v>20</v>
      </c>
      <c r="D19" s="429"/>
      <c r="E19" s="429"/>
      <c r="F19" s="430"/>
    </row>
    <row r="20" spans="1:6" ht="12.75">
      <c r="A20" s="427"/>
      <c r="B20" s="423" t="s">
        <v>123</v>
      </c>
      <c r="C20" s="428" t="s">
        <v>21</v>
      </c>
      <c r="D20" s="429"/>
      <c r="E20" s="429"/>
      <c r="F20" s="430"/>
    </row>
    <row r="21" spans="1:6" ht="13.5" thickBot="1">
      <c r="A21" s="427"/>
      <c r="B21" s="423" t="s">
        <v>124</v>
      </c>
      <c r="C21" s="428" t="s">
        <v>20</v>
      </c>
      <c r="D21" s="429"/>
      <c r="E21" s="429"/>
      <c r="F21" s="430"/>
    </row>
    <row r="22" spans="1:6" ht="13.5" thickBot="1">
      <c r="A22" s="440" t="s">
        <v>46</v>
      </c>
      <c r="B22" s="441"/>
      <c r="C22" s="441" t="s">
        <v>24</v>
      </c>
      <c r="D22" s="420"/>
      <c r="E22" s="420"/>
      <c r="F22" s="421"/>
    </row>
    <row r="23" spans="1:6" ht="12.75">
      <c r="A23" s="442"/>
      <c r="B23" s="443" t="s">
        <v>95</v>
      </c>
      <c r="C23" s="444" t="s">
        <v>252</v>
      </c>
      <c r="D23" s="445"/>
      <c r="E23" s="445"/>
      <c r="F23" s="446"/>
    </row>
    <row r="24" spans="1:6" ht="13.5" thickBot="1">
      <c r="A24" s="447"/>
      <c r="B24" s="448" t="s">
        <v>96</v>
      </c>
      <c r="C24" s="449" t="s">
        <v>256</v>
      </c>
      <c r="D24" s="450"/>
      <c r="E24" s="450"/>
      <c r="F24" s="451"/>
    </row>
    <row r="25" spans="1:6" ht="13.5" thickBot="1">
      <c r="A25" s="440" t="s">
        <v>47</v>
      </c>
      <c r="B25" s="418"/>
      <c r="C25" s="441" t="s">
        <v>40</v>
      </c>
      <c r="D25" s="452"/>
      <c r="E25" s="452"/>
      <c r="F25" s="453"/>
    </row>
    <row r="26" spans="1:6" ht="13.5" thickBot="1">
      <c r="A26" s="416" t="s">
        <v>48</v>
      </c>
      <c r="B26" s="454"/>
      <c r="C26" s="441" t="s">
        <v>36</v>
      </c>
      <c r="D26" s="420"/>
      <c r="E26" s="420"/>
      <c r="F26" s="421">
        <f>(F8+F17+F22+F25)</f>
        <v>137</v>
      </c>
    </row>
    <row r="27" spans="1:6" ht="13.5" thickBot="1">
      <c r="A27" s="455" t="s">
        <v>49</v>
      </c>
      <c r="B27" s="456"/>
      <c r="C27" s="457" t="s">
        <v>38</v>
      </c>
      <c r="D27" s="458"/>
      <c r="E27" s="458"/>
      <c r="F27" s="459"/>
    </row>
    <row r="28" spans="1:6" ht="12.75">
      <c r="A28" s="422"/>
      <c r="B28" s="460" t="s">
        <v>102</v>
      </c>
      <c r="C28" s="444" t="s">
        <v>354</v>
      </c>
      <c r="D28" s="445"/>
      <c r="E28" s="445"/>
      <c r="F28" s="446"/>
    </row>
    <row r="29" spans="1:6" ht="13.5" thickBot="1">
      <c r="A29" s="461"/>
      <c r="B29" s="462" t="s">
        <v>103</v>
      </c>
      <c r="C29" s="463" t="s">
        <v>27</v>
      </c>
      <c r="D29" s="464"/>
      <c r="E29" s="464"/>
      <c r="F29" s="465"/>
    </row>
    <row r="30" spans="1:6" ht="13.5" thickBot="1">
      <c r="A30" s="466" t="s">
        <v>50</v>
      </c>
      <c r="B30" s="467"/>
      <c r="C30" s="468" t="s">
        <v>39</v>
      </c>
      <c r="D30" s="452"/>
      <c r="E30" s="452"/>
      <c r="F30" s="453"/>
    </row>
    <row r="31" spans="1:6" ht="13.5" thickBot="1">
      <c r="A31" s="466" t="s">
        <v>51</v>
      </c>
      <c r="B31" s="127"/>
      <c r="C31" s="128" t="s">
        <v>37</v>
      </c>
      <c r="D31" s="469"/>
      <c r="E31" s="469"/>
      <c r="F31" s="470">
        <f>(F26+F27+F30)</f>
        <v>137</v>
      </c>
    </row>
    <row r="32" spans="1:6" ht="12.75">
      <c r="A32" s="471"/>
      <c r="B32" s="471"/>
      <c r="C32" s="130"/>
      <c r="D32" s="472"/>
      <c r="E32" s="472"/>
      <c r="F32" s="472"/>
    </row>
    <row r="33" spans="1:6" ht="13.5" thickBot="1">
      <c r="A33" s="473"/>
      <c r="B33" s="474"/>
      <c r="C33" s="474"/>
      <c r="D33" s="475"/>
      <c r="E33" s="475"/>
      <c r="F33" s="475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440" t="s">
        <v>44</v>
      </c>
      <c r="B35" s="476"/>
      <c r="C35" s="441" t="s">
        <v>18</v>
      </c>
      <c r="D35" s="421">
        <f>SUM(D36:D40)</f>
        <v>0</v>
      </c>
      <c r="E35" s="421">
        <f>SUM(E36:E40)</f>
        <v>0</v>
      </c>
      <c r="F35" s="421">
        <f>SUM(F36:F40)</f>
        <v>1007</v>
      </c>
    </row>
    <row r="36" spans="1:6" ht="12.75">
      <c r="A36" s="477"/>
      <c r="B36" s="478" t="s">
        <v>115</v>
      </c>
      <c r="C36" s="439" t="s">
        <v>74</v>
      </c>
      <c r="D36" s="479"/>
      <c r="E36" s="479"/>
      <c r="F36" s="480"/>
    </row>
    <row r="37" spans="1:6" ht="12.75">
      <c r="A37" s="481"/>
      <c r="B37" s="482" t="s">
        <v>116</v>
      </c>
      <c r="C37" s="428" t="s">
        <v>199</v>
      </c>
      <c r="D37" s="483"/>
      <c r="E37" s="483"/>
      <c r="F37" s="484"/>
    </row>
    <row r="38" spans="1:6" ht="12.75">
      <c r="A38" s="481"/>
      <c r="B38" s="482" t="s">
        <v>117</v>
      </c>
      <c r="C38" s="428" t="s">
        <v>135</v>
      </c>
      <c r="D38" s="483"/>
      <c r="E38" s="483"/>
      <c r="F38" s="484">
        <v>572</v>
      </c>
    </row>
    <row r="39" spans="1:6" ht="12.75">
      <c r="A39" s="481"/>
      <c r="B39" s="482" t="s">
        <v>118</v>
      </c>
      <c r="C39" s="428" t="s">
        <v>200</v>
      </c>
      <c r="D39" s="483"/>
      <c r="E39" s="483"/>
      <c r="F39" s="484"/>
    </row>
    <row r="40" spans="1:6" ht="13.5" thickBot="1">
      <c r="A40" s="481"/>
      <c r="B40" s="482" t="s">
        <v>126</v>
      </c>
      <c r="C40" s="428" t="s">
        <v>201</v>
      </c>
      <c r="D40" s="483"/>
      <c r="E40" s="483"/>
      <c r="F40" s="484">
        <v>435</v>
      </c>
    </row>
    <row r="41" spans="1:6" ht="13.5" thickBot="1">
      <c r="A41" s="440" t="s">
        <v>45</v>
      </c>
      <c r="B41" s="476"/>
      <c r="C41" s="441" t="s">
        <v>34</v>
      </c>
      <c r="D41" s="421">
        <f>SUM(D42:D45)</f>
        <v>0</v>
      </c>
      <c r="E41" s="421">
        <f>SUM(E42:E45)</f>
        <v>0</v>
      </c>
      <c r="F41" s="421">
        <f>SUM(F42:F45)</f>
        <v>2467</v>
      </c>
    </row>
    <row r="42" spans="1:6" ht="12.75">
      <c r="A42" s="477"/>
      <c r="B42" s="478" t="s">
        <v>121</v>
      </c>
      <c r="C42" s="439" t="s">
        <v>280</v>
      </c>
      <c r="D42" s="479"/>
      <c r="E42" s="479"/>
      <c r="F42" s="480"/>
    </row>
    <row r="43" spans="1:6" ht="12.75">
      <c r="A43" s="481"/>
      <c r="B43" s="482" t="s">
        <v>122</v>
      </c>
      <c r="C43" s="428" t="s">
        <v>202</v>
      </c>
      <c r="D43" s="483"/>
      <c r="E43" s="483"/>
      <c r="F43" s="484">
        <v>2467</v>
      </c>
    </row>
    <row r="44" spans="1:6" ht="12.75">
      <c r="A44" s="481"/>
      <c r="B44" s="482" t="s">
        <v>125</v>
      </c>
      <c r="C44" s="428" t="s">
        <v>83</v>
      </c>
      <c r="D44" s="483"/>
      <c r="E44" s="483"/>
      <c r="F44" s="484"/>
    </row>
    <row r="45" spans="1:6" ht="24.75" thickBot="1">
      <c r="A45" s="481"/>
      <c r="B45" s="482" t="s">
        <v>133</v>
      </c>
      <c r="C45" s="428" t="s">
        <v>31</v>
      </c>
      <c r="D45" s="483"/>
      <c r="E45" s="483"/>
      <c r="F45" s="484"/>
    </row>
    <row r="46" spans="1:6" ht="13.5" thickBot="1">
      <c r="A46" s="440" t="s">
        <v>46</v>
      </c>
      <c r="B46" s="476"/>
      <c r="C46" s="476" t="s">
        <v>32</v>
      </c>
      <c r="D46" s="452"/>
      <c r="E46" s="452"/>
      <c r="F46" s="453"/>
    </row>
    <row r="47" spans="1:6" ht="13.5" thickBot="1">
      <c r="A47" s="466" t="s">
        <v>47</v>
      </c>
      <c r="B47" s="467"/>
      <c r="C47" s="468" t="s">
        <v>35</v>
      </c>
      <c r="D47" s="452"/>
      <c r="E47" s="452"/>
      <c r="F47" s="453"/>
    </row>
    <row r="48" spans="1:6" ht="13.5" thickBot="1">
      <c r="A48" s="440" t="s">
        <v>48</v>
      </c>
      <c r="B48" s="485"/>
      <c r="C48" s="135" t="s">
        <v>33</v>
      </c>
      <c r="D48" s="469"/>
      <c r="E48" s="469"/>
      <c r="F48" s="470">
        <f>(F35+F41+F46+F47)</f>
        <v>3474</v>
      </c>
    </row>
    <row r="49" spans="1:6" ht="13.5" thickBot="1">
      <c r="A49" s="486"/>
      <c r="B49" s="487"/>
      <c r="C49" s="487"/>
      <c r="D49" s="488"/>
      <c r="E49" s="488"/>
      <c r="F49" s="488"/>
    </row>
    <row r="50" spans="1:6" ht="13.5" thickBot="1">
      <c r="A50" s="489" t="s">
        <v>237</v>
      </c>
      <c r="B50" s="490"/>
      <c r="C50" s="491"/>
      <c r="D50" s="492"/>
      <c r="E50" s="492"/>
      <c r="F50" s="493"/>
    </row>
    <row r="51" spans="1:6" ht="13.5" thickBot="1">
      <c r="A51" s="489" t="s">
        <v>238</v>
      </c>
      <c r="B51" s="490"/>
      <c r="C51" s="491"/>
      <c r="D51" s="492"/>
      <c r="E51" s="492"/>
      <c r="F51" s="493"/>
    </row>
    <row r="52" spans="1:6" ht="12.75">
      <c r="A52" s="494"/>
      <c r="B52" s="494"/>
      <c r="C52" s="494"/>
      <c r="D52" s="494"/>
      <c r="E52" s="494"/>
      <c r="F52" s="494"/>
    </row>
    <row r="53" spans="1:6" ht="12.75">
      <c r="A53" s="494"/>
      <c r="B53" s="494"/>
      <c r="C53" s="494"/>
      <c r="D53" s="494"/>
      <c r="E53" s="494"/>
      <c r="F53" s="494"/>
    </row>
    <row r="54" spans="1:6" ht="12.75">
      <c r="A54" s="494"/>
      <c r="B54" s="494"/>
      <c r="C54" s="494"/>
      <c r="D54" s="494"/>
      <c r="E54" s="494"/>
      <c r="F54" s="494"/>
    </row>
    <row r="55" spans="1:6" ht="12.75">
      <c r="A55" s="494"/>
      <c r="B55" s="494"/>
      <c r="C55" s="494"/>
      <c r="D55" s="494"/>
      <c r="E55" s="494"/>
      <c r="F55" s="494"/>
    </row>
    <row r="56" spans="1:6" ht="12.75">
      <c r="A56" s="494"/>
      <c r="B56" s="494"/>
      <c r="C56" s="494"/>
      <c r="D56" s="494"/>
      <c r="E56" s="494"/>
      <c r="F56" s="494"/>
    </row>
    <row r="57" spans="1:6" ht="12.75">
      <c r="A57" s="494"/>
      <c r="B57" s="494"/>
      <c r="C57" s="494"/>
      <c r="D57" s="494"/>
      <c r="E57" s="494"/>
      <c r="F57" s="494"/>
    </row>
    <row r="58" spans="1:6" ht="12.75">
      <c r="A58" s="494"/>
      <c r="B58" s="494"/>
      <c r="C58" s="494"/>
      <c r="D58" s="494"/>
      <c r="E58" s="494"/>
      <c r="F58" s="494"/>
    </row>
    <row r="59" spans="1:6" ht="12.75">
      <c r="A59" s="494"/>
      <c r="B59" s="494"/>
      <c r="C59" s="494"/>
      <c r="D59" s="494"/>
      <c r="E59" s="494"/>
      <c r="F59" s="494"/>
    </row>
    <row r="60" spans="1:6" ht="12.75">
      <c r="A60" s="494"/>
      <c r="B60" s="494"/>
      <c r="C60" s="494"/>
      <c r="D60" s="494"/>
      <c r="E60" s="494"/>
      <c r="F60" s="494"/>
    </row>
    <row r="61" spans="1:6" ht="12.75">
      <c r="A61" s="494"/>
      <c r="B61" s="494"/>
      <c r="C61" s="494"/>
      <c r="D61" s="494"/>
      <c r="E61" s="494"/>
      <c r="F61" s="494"/>
    </row>
    <row r="62" spans="1:6" ht="12.75">
      <c r="A62" s="494"/>
      <c r="B62" s="494"/>
      <c r="C62" s="494"/>
      <c r="D62" s="494"/>
      <c r="E62" s="494"/>
      <c r="F62" s="494"/>
    </row>
    <row r="63" spans="1:6" ht="12.75">
      <c r="A63" s="494"/>
      <c r="B63" s="494"/>
      <c r="C63" s="494"/>
      <c r="D63" s="494"/>
      <c r="E63" s="494"/>
      <c r="F63" s="494"/>
    </row>
    <row r="64" spans="1:6" ht="12.75">
      <c r="A64" s="494"/>
      <c r="B64" s="494"/>
      <c r="C64" s="494"/>
      <c r="D64" s="494"/>
      <c r="E64" s="494"/>
      <c r="F64" s="494"/>
    </row>
    <row r="65" spans="1:6" ht="12.75">
      <c r="A65" s="494"/>
      <c r="B65" s="494"/>
      <c r="C65" s="494"/>
      <c r="D65" s="494"/>
      <c r="E65" s="494"/>
      <c r="F65" s="494"/>
    </row>
    <row r="66" spans="1:6" ht="12.75">
      <c r="A66" s="494"/>
      <c r="B66" s="494"/>
      <c r="C66" s="494"/>
      <c r="D66" s="494"/>
      <c r="E66" s="494"/>
      <c r="F66" s="494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6" sqref="F6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454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453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/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>
        <v>97</v>
      </c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>
        <v>97</v>
      </c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v>97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2" sqref="F2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456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455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13">
        <f>SUM(D36:D40)</f>
        <v>0</v>
      </c>
      <c r="E35" s="213">
        <f>SUM(E36:E40)</f>
        <v>0</v>
      </c>
      <c r="F35" s="213">
        <f>SUM(F36:F40)</f>
        <v>2381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>
        <v>2381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2381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18" sqref="F18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17.625" style="0" customWidth="1"/>
    <col min="5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458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460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>
        <f>SUM(D9:D16)</f>
        <v>0</v>
      </c>
      <c r="E8" s="208">
        <f>SUM(E9:E16)</f>
        <v>0</v>
      </c>
      <c r="F8" s="208">
        <f>SUM(F9:F16)</f>
        <v>0</v>
      </c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>
        <f>SUM(F18:F21)</f>
        <v>0</v>
      </c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>
        <f>(F8+F17+F22+F25)</f>
        <v>0</v>
      </c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>
        <f>(F26+F27+F30)</f>
        <v>0</v>
      </c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13">
        <f>SUM(D36:D40)</f>
        <v>0</v>
      </c>
      <c r="E35" s="213">
        <f>SUM(E36:E40)</f>
        <v>0</v>
      </c>
      <c r="F35" s="213">
        <f>SUM(F36:F40)</f>
        <v>3896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>
        <v>36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3860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3896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60" r:id="rId1"/>
  <ignoredErrors>
    <ignoredError sqref="F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49" sqref="F49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19.375" style="0" customWidth="1"/>
    <col min="5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459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457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80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>
        <v>80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80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49" sqref="F49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463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461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2371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>
        <v>16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2355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2371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00" zoomScalePageLayoutView="0" workbookViewId="0" topLeftCell="A120">
      <selection activeCell="D101" sqref="D101"/>
    </sheetView>
  </sheetViews>
  <sheetFormatPr defaultColWidth="9.00390625" defaultRowHeight="12.75"/>
  <cols>
    <col min="1" max="1" width="9.50390625" style="303" customWidth="1"/>
    <col min="2" max="2" width="60.875" style="303" customWidth="1"/>
    <col min="3" max="5" width="15.875" style="304" customWidth="1"/>
    <col min="6" max="16384" width="9.375" style="33" customWidth="1"/>
  </cols>
  <sheetData>
    <row r="1" spans="1:5" ht="15.75" customHeight="1">
      <c r="A1" s="495" t="s">
        <v>41</v>
      </c>
      <c r="B1" s="495"/>
      <c r="C1" s="495"/>
      <c r="D1" s="495"/>
      <c r="E1" s="495"/>
    </row>
    <row r="2" spans="1:5" ht="15.75" customHeight="1" thickBot="1">
      <c r="A2" s="309" t="s">
        <v>144</v>
      </c>
      <c r="B2" s="309"/>
      <c r="C2" s="196"/>
      <c r="D2" s="196"/>
      <c r="E2" s="196" t="s">
        <v>298</v>
      </c>
    </row>
    <row r="3" spans="1:5" ht="15.75" customHeight="1">
      <c r="A3" s="496" t="s">
        <v>93</v>
      </c>
      <c r="B3" s="498" t="s">
        <v>43</v>
      </c>
      <c r="C3" s="500" t="s">
        <v>0</v>
      </c>
      <c r="D3" s="500"/>
      <c r="E3" s="501"/>
    </row>
    <row r="4" spans="1:5" ht="37.5" customHeight="1" thickBot="1">
      <c r="A4" s="497"/>
      <c r="B4" s="499"/>
      <c r="C4" s="314" t="s">
        <v>387</v>
      </c>
      <c r="D4" s="314" t="s">
        <v>388</v>
      </c>
      <c r="E4" s="315" t="s">
        <v>430</v>
      </c>
    </row>
    <row r="5" spans="1:5" s="34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4" t="s">
        <v>44</v>
      </c>
      <c r="B6" s="23" t="s">
        <v>159</v>
      </c>
      <c r="C6" s="325">
        <f>+C7+C12+C21</f>
        <v>42450</v>
      </c>
      <c r="D6" s="325">
        <f>+D7+D12+D21</f>
        <v>42450</v>
      </c>
      <c r="E6" s="173">
        <f>+E7+E12+E21+E21</f>
        <v>57878</v>
      </c>
    </row>
    <row r="7" spans="1:5" s="1" customFormat="1" ht="12" customHeight="1" thickBot="1">
      <c r="A7" s="22" t="s">
        <v>45</v>
      </c>
      <c r="B7" s="152" t="s">
        <v>372</v>
      </c>
      <c r="C7" s="326">
        <f>+C8+C9+C10+C11</f>
        <v>16590</v>
      </c>
      <c r="D7" s="326">
        <f>+D8+D9+D10+D11</f>
        <v>16590</v>
      </c>
      <c r="E7" s="174">
        <f>+E8+E9+E10+E11</f>
        <v>18842</v>
      </c>
    </row>
    <row r="8" spans="1:5" s="1" customFormat="1" ht="12" customHeight="1">
      <c r="A8" s="15" t="s">
        <v>121</v>
      </c>
      <c r="B8" s="285" t="s">
        <v>80</v>
      </c>
      <c r="C8" s="327">
        <v>16140</v>
      </c>
      <c r="D8" s="327">
        <v>16140</v>
      </c>
      <c r="E8" s="176">
        <v>17736</v>
      </c>
    </row>
    <row r="9" spans="1:5" s="1" customFormat="1" ht="12" customHeight="1">
      <c r="A9" s="15" t="s">
        <v>122</v>
      </c>
      <c r="B9" s="166" t="s">
        <v>94</v>
      </c>
      <c r="C9" s="327"/>
      <c r="D9" s="327"/>
      <c r="E9" s="176"/>
    </row>
    <row r="10" spans="1:5" s="1" customFormat="1" ht="12" customHeight="1">
      <c r="A10" s="15" t="s">
        <v>123</v>
      </c>
      <c r="B10" s="166" t="s">
        <v>160</v>
      </c>
      <c r="C10" s="327">
        <v>450</v>
      </c>
      <c r="D10" s="327">
        <v>450</v>
      </c>
      <c r="E10" s="176">
        <v>614</v>
      </c>
    </row>
    <row r="11" spans="1:5" s="1" customFormat="1" ht="12" customHeight="1" thickBot="1">
      <c r="A11" s="15" t="s">
        <v>124</v>
      </c>
      <c r="B11" s="286" t="s">
        <v>161</v>
      </c>
      <c r="C11" s="327"/>
      <c r="D11" s="327"/>
      <c r="E11" s="176">
        <v>492</v>
      </c>
    </row>
    <row r="12" spans="1:5" s="1" customFormat="1" ht="12" customHeight="1" thickBot="1">
      <c r="A12" s="22" t="s">
        <v>46</v>
      </c>
      <c r="B12" s="23" t="s">
        <v>162</v>
      </c>
      <c r="C12" s="326">
        <f>+C13+C14+C15+C16+C17+C18+C19+C20</f>
        <v>21860</v>
      </c>
      <c r="D12" s="326">
        <f>+D13+D14+D15+D16+D17+D18+D19+D20</f>
        <v>21860</v>
      </c>
      <c r="E12" s="174">
        <f>+E13+E14+E15+E16+E17+E18+E19+E20</f>
        <v>30144</v>
      </c>
    </row>
    <row r="13" spans="1:5" s="1" customFormat="1" ht="12" customHeight="1">
      <c r="A13" s="19" t="s">
        <v>95</v>
      </c>
      <c r="B13" s="11" t="s">
        <v>167</v>
      </c>
      <c r="C13" s="328"/>
      <c r="D13" s="328"/>
      <c r="E13" s="175"/>
    </row>
    <row r="14" spans="1:5" s="1" customFormat="1" ht="12" customHeight="1">
      <c r="A14" s="15" t="s">
        <v>96</v>
      </c>
      <c r="B14" s="8" t="s">
        <v>168</v>
      </c>
      <c r="C14" s="327">
        <v>1480</v>
      </c>
      <c r="D14" s="327">
        <v>1480</v>
      </c>
      <c r="E14" s="176">
        <v>2525</v>
      </c>
    </row>
    <row r="15" spans="1:5" s="1" customFormat="1" ht="12" customHeight="1">
      <c r="A15" s="15" t="s">
        <v>97</v>
      </c>
      <c r="B15" s="8" t="s">
        <v>169</v>
      </c>
      <c r="C15" s="327">
        <v>20380</v>
      </c>
      <c r="D15" s="327">
        <v>20380</v>
      </c>
      <c r="E15" s="176">
        <v>20633</v>
      </c>
    </row>
    <row r="16" spans="1:5" s="1" customFormat="1" ht="12" customHeight="1">
      <c r="A16" s="15" t="s">
        <v>98</v>
      </c>
      <c r="B16" s="8" t="s">
        <v>170</v>
      </c>
      <c r="C16" s="327"/>
      <c r="D16" s="327"/>
      <c r="E16" s="176">
        <v>8</v>
      </c>
    </row>
    <row r="17" spans="1:5" s="1" customFormat="1" ht="12" customHeight="1">
      <c r="A17" s="14" t="s">
        <v>163</v>
      </c>
      <c r="B17" s="7" t="s">
        <v>171</v>
      </c>
      <c r="C17" s="329"/>
      <c r="D17" s="329"/>
      <c r="E17" s="177"/>
    </row>
    <row r="18" spans="1:5" s="1" customFormat="1" ht="12" customHeight="1">
      <c r="A18" s="15" t="s">
        <v>164</v>
      </c>
      <c r="B18" s="8" t="s">
        <v>244</v>
      </c>
      <c r="C18" s="327"/>
      <c r="D18" s="327"/>
      <c r="E18" s="176">
        <v>6562</v>
      </c>
    </row>
    <row r="19" spans="1:5" s="1" customFormat="1" ht="12" customHeight="1">
      <c r="A19" s="15" t="s">
        <v>165</v>
      </c>
      <c r="B19" s="8" t="s">
        <v>173</v>
      </c>
      <c r="C19" s="327"/>
      <c r="D19" s="327"/>
      <c r="E19" s="176">
        <v>25</v>
      </c>
    </row>
    <row r="20" spans="1:5" s="1" customFormat="1" ht="12" customHeight="1" thickBot="1">
      <c r="A20" s="16" t="s">
        <v>166</v>
      </c>
      <c r="B20" s="9" t="s">
        <v>174</v>
      </c>
      <c r="C20" s="330"/>
      <c r="D20" s="330"/>
      <c r="E20" s="178">
        <v>391</v>
      </c>
    </row>
    <row r="21" spans="1:5" s="1" customFormat="1" ht="12" customHeight="1" thickBot="1">
      <c r="A21" s="22" t="s">
        <v>175</v>
      </c>
      <c r="B21" s="23" t="s">
        <v>245</v>
      </c>
      <c r="C21" s="331">
        <v>4000</v>
      </c>
      <c r="D21" s="331">
        <v>4000</v>
      </c>
      <c r="E21" s="179">
        <v>4446</v>
      </c>
    </row>
    <row r="22" spans="1:5" s="1" customFormat="1" ht="12" customHeight="1" thickBot="1">
      <c r="A22" s="22" t="s">
        <v>48</v>
      </c>
      <c r="B22" s="23" t="s">
        <v>177</v>
      </c>
      <c r="C22" s="326">
        <f>+C23+C24+C25+C26+C27+C28+C29+C30</f>
        <v>33501</v>
      </c>
      <c r="D22" s="326">
        <f>+D23+D24+D25+D26+D27+D28+D29+D30</f>
        <v>46237</v>
      </c>
      <c r="E22" s="174">
        <f>+E23+E24+E25+E26+E27+E28+E29+E30</f>
        <v>46236</v>
      </c>
    </row>
    <row r="23" spans="1:5" s="1" customFormat="1" ht="12" customHeight="1">
      <c r="A23" s="17" t="s">
        <v>99</v>
      </c>
      <c r="B23" s="10" t="s">
        <v>183</v>
      </c>
      <c r="C23" s="332"/>
      <c r="D23" s="332"/>
      <c r="E23" s="180"/>
    </row>
    <row r="24" spans="1:5" s="1" customFormat="1" ht="12" customHeight="1">
      <c r="A24" s="15" t="s">
        <v>100</v>
      </c>
      <c r="B24" s="8" t="s">
        <v>184</v>
      </c>
      <c r="C24" s="327">
        <v>33501</v>
      </c>
      <c r="D24" s="327">
        <v>46237</v>
      </c>
      <c r="E24" s="176">
        <v>46236</v>
      </c>
    </row>
    <row r="25" spans="1:5" s="1" customFormat="1" ht="12" customHeight="1">
      <c r="A25" s="15" t="s">
        <v>101</v>
      </c>
      <c r="B25" s="8" t="s">
        <v>185</v>
      </c>
      <c r="C25" s="327"/>
      <c r="D25" s="327"/>
      <c r="E25" s="176"/>
    </row>
    <row r="26" spans="1:5" s="1" customFormat="1" ht="12" customHeight="1">
      <c r="A26" s="18" t="s">
        <v>178</v>
      </c>
      <c r="B26" s="8" t="s">
        <v>104</v>
      </c>
      <c r="C26" s="334"/>
      <c r="D26" s="334"/>
      <c r="E26" s="182"/>
    </row>
    <row r="27" spans="1:5" s="1" customFormat="1" ht="12" customHeight="1">
      <c r="A27" s="18" t="s">
        <v>179</v>
      </c>
      <c r="B27" s="8" t="s">
        <v>186</v>
      </c>
      <c r="C27" s="333"/>
      <c r="D27" s="333"/>
      <c r="E27" s="181"/>
    </row>
    <row r="28" spans="1:5" s="1" customFormat="1" ht="12" customHeight="1">
      <c r="A28" s="15" t="s">
        <v>180</v>
      </c>
      <c r="B28" s="8" t="s">
        <v>187</v>
      </c>
      <c r="C28" s="327"/>
      <c r="D28" s="327"/>
      <c r="E28" s="176"/>
    </row>
    <row r="29" spans="1:5" s="1" customFormat="1" ht="12" customHeight="1">
      <c r="A29" s="15" t="s">
        <v>181</v>
      </c>
      <c r="B29" s="8" t="s">
        <v>246</v>
      </c>
      <c r="C29" s="334"/>
      <c r="D29" s="334"/>
      <c r="E29" s="182"/>
    </row>
    <row r="30" spans="1:5" s="1" customFormat="1" ht="12" customHeight="1" thickBot="1">
      <c r="A30" s="15" t="s">
        <v>182</v>
      </c>
      <c r="B30" s="13" t="s">
        <v>428</v>
      </c>
      <c r="C30" s="337"/>
      <c r="D30" s="337"/>
      <c r="E30" s="338"/>
    </row>
    <row r="31" spans="1:5" s="1" customFormat="1" ht="12" customHeight="1" thickBot="1">
      <c r="A31" s="145" t="s">
        <v>49</v>
      </c>
      <c r="B31" s="23" t="s">
        <v>373</v>
      </c>
      <c r="C31" s="326">
        <f>+C32+C38</f>
        <v>9220</v>
      </c>
      <c r="D31" s="326">
        <f>+D32+D38</f>
        <v>41879</v>
      </c>
      <c r="E31" s="174">
        <f>+E32+E38</f>
        <v>35427</v>
      </c>
    </row>
    <row r="32" spans="1:5" s="1" customFormat="1" ht="12" customHeight="1">
      <c r="A32" s="146" t="s">
        <v>102</v>
      </c>
      <c r="B32" s="287" t="s">
        <v>374</v>
      </c>
      <c r="C32" s="335">
        <f>+C33+C34+C35+C36+C37</f>
        <v>0</v>
      </c>
      <c r="D32" s="335">
        <f>+D33+D34+D35+D36+D37</f>
        <v>19489</v>
      </c>
      <c r="E32" s="186">
        <f>+E33+E34+E35+E36+E37</f>
        <v>22257</v>
      </c>
    </row>
    <row r="33" spans="1:5" s="1" customFormat="1" ht="12" customHeight="1">
      <c r="A33" s="147" t="s">
        <v>105</v>
      </c>
      <c r="B33" s="153" t="s">
        <v>247</v>
      </c>
      <c r="C33" s="334"/>
      <c r="D33" s="334"/>
      <c r="E33" s="182"/>
    </row>
    <row r="34" spans="1:5" s="1" customFormat="1" ht="12" customHeight="1">
      <c r="A34" s="147" t="s">
        <v>106</v>
      </c>
      <c r="B34" s="153" t="s">
        <v>248</v>
      </c>
      <c r="C34" s="334"/>
      <c r="D34" s="334"/>
      <c r="E34" s="182"/>
    </row>
    <row r="35" spans="1:5" s="1" customFormat="1" ht="12" customHeight="1">
      <c r="A35" s="147" t="s">
        <v>107</v>
      </c>
      <c r="B35" s="153" t="s">
        <v>249</v>
      </c>
      <c r="C35" s="334"/>
      <c r="D35" s="334"/>
      <c r="E35" s="182"/>
    </row>
    <row r="36" spans="1:5" s="1" customFormat="1" ht="12" customHeight="1">
      <c r="A36" s="147" t="s">
        <v>108</v>
      </c>
      <c r="B36" s="153" t="s">
        <v>250</v>
      </c>
      <c r="C36" s="334"/>
      <c r="D36" s="334"/>
      <c r="E36" s="182"/>
    </row>
    <row r="37" spans="1:5" s="1" customFormat="1" ht="12" customHeight="1">
      <c r="A37" s="147" t="s">
        <v>189</v>
      </c>
      <c r="B37" s="153" t="s">
        <v>375</v>
      </c>
      <c r="C37" s="334"/>
      <c r="D37" s="334">
        <v>19489</v>
      </c>
      <c r="E37" s="182">
        <v>22257</v>
      </c>
    </row>
    <row r="38" spans="1:5" s="1" customFormat="1" ht="12" customHeight="1">
      <c r="A38" s="147" t="s">
        <v>103</v>
      </c>
      <c r="B38" s="154" t="s">
        <v>376</v>
      </c>
      <c r="C38" s="336">
        <f>+C39+C40+C41+C42+C43</f>
        <v>9220</v>
      </c>
      <c r="D38" s="336">
        <f>+D39+D40+D41+D42+D43</f>
        <v>22390</v>
      </c>
      <c r="E38" s="187">
        <f>+E39+E40+E41+E42+E43</f>
        <v>13170</v>
      </c>
    </row>
    <row r="39" spans="1:5" s="1" customFormat="1" ht="12" customHeight="1">
      <c r="A39" s="147" t="s">
        <v>111</v>
      </c>
      <c r="B39" s="153" t="s">
        <v>247</v>
      </c>
      <c r="C39" s="334"/>
      <c r="D39" s="334"/>
      <c r="E39" s="182"/>
    </row>
    <row r="40" spans="1:5" s="1" customFormat="1" ht="12" customHeight="1">
      <c r="A40" s="147" t="s">
        <v>112</v>
      </c>
      <c r="B40" s="153" t="s">
        <v>248</v>
      </c>
      <c r="C40" s="334"/>
      <c r="D40" s="334"/>
      <c r="E40" s="182"/>
    </row>
    <row r="41" spans="1:5" s="1" customFormat="1" ht="12" customHeight="1">
      <c r="A41" s="147" t="s">
        <v>113</v>
      </c>
      <c r="B41" s="153" t="s">
        <v>249</v>
      </c>
      <c r="C41" s="334"/>
      <c r="D41" s="334"/>
      <c r="E41" s="182"/>
    </row>
    <row r="42" spans="1:5" s="1" customFormat="1" ht="12" customHeight="1">
      <c r="A42" s="147" t="s">
        <v>114</v>
      </c>
      <c r="B42" s="155" t="s">
        <v>250</v>
      </c>
      <c r="C42" s="334"/>
      <c r="D42" s="334"/>
      <c r="E42" s="182"/>
    </row>
    <row r="43" spans="1:5" s="1" customFormat="1" ht="12" customHeight="1" thickBot="1">
      <c r="A43" s="148" t="s">
        <v>190</v>
      </c>
      <c r="B43" s="156" t="s">
        <v>377</v>
      </c>
      <c r="C43" s="337">
        <v>9220</v>
      </c>
      <c r="D43" s="337">
        <v>22390</v>
      </c>
      <c r="E43" s="338">
        <v>13170</v>
      </c>
    </row>
    <row r="44" spans="1:5" s="1" customFormat="1" ht="12" customHeight="1" thickBot="1">
      <c r="A44" s="22" t="s">
        <v>191</v>
      </c>
      <c r="B44" s="288" t="s">
        <v>251</v>
      </c>
      <c r="C44" s="326">
        <f>+C45+C46</f>
        <v>0</v>
      </c>
      <c r="D44" s="326">
        <f>+D45+D46</f>
        <v>0</v>
      </c>
      <c r="E44" s="174">
        <f>+E45+E46</f>
        <v>1950</v>
      </c>
    </row>
    <row r="45" spans="1:5" s="1" customFormat="1" ht="12" customHeight="1">
      <c r="A45" s="17" t="s">
        <v>109</v>
      </c>
      <c r="B45" s="166" t="s">
        <v>252</v>
      </c>
      <c r="C45" s="332"/>
      <c r="D45" s="332"/>
      <c r="E45" s="180">
        <v>650</v>
      </c>
    </row>
    <row r="46" spans="1:5" s="1" customFormat="1" ht="12" customHeight="1" thickBot="1">
      <c r="A46" s="14" t="s">
        <v>110</v>
      </c>
      <c r="B46" s="161" t="s">
        <v>256</v>
      </c>
      <c r="C46" s="329"/>
      <c r="D46" s="329"/>
      <c r="E46" s="177">
        <v>1300</v>
      </c>
    </row>
    <row r="47" spans="1:5" s="1" customFormat="1" ht="12" customHeight="1" thickBot="1">
      <c r="A47" s="22" t="s">
        <v>51</v>
      </c>
      <c r="B47" s="288" t="s">
        <v>255</v>
      </c>
      <c r="C47" s="326">
        <f>+C48+C49+C50</f>
        <v>16000</v>
      </c>
      <c r="D47" s="326">
        <f>+D48+D49+D50</f>
        <v>16000</v>
      </c>
      <c r="E47" s="174">
        <f>+E48+E49+E50</f>
        <v>2824</v>
      </c>
    </row>
    <row r="48" spans="1:5" s="1" customFormat="1" ht="12" customHeight="1">
      <c r="A48" s="17" t="s">
        <v>194</v>
      </c>
      <c r="B48" s="166" t="s">
        <v>192</v>
      </c>
      <c r="C48" s="339">
        <v>16000</v>
      </c>
      <c r="D48" s="339">
        <v>16000</v>
      </c>
      <c r="E48" s="340">
        <v>1001</v>
      </c>
    </row>
    <row r="49" spans="1:5" s="1" customFormat="1" ht="12" customHeight="1">
      <c r="A49" s="15" t="s">
        <v>195</v>
      </c>
      <c r="B49" s="153" t="s">
        <v>193</v>
      </c>
      <c r="C49" s="334"/>
      <c r="D49" s="334"/>
      <c r="E49" s="182">
        <v>1823</v>
      </c>
    </row>
    <row r="50" spans="1:5" s="1" customFormat="1" ht="12" customHeight="1" thickBot="1">
      <c r="A50" s="14" t="s">
        <v>307</v>
      </c>
      <c r="B50" s="161" t="s">
        <v>253</v>
      </c>
      <c r="C50" s="341"/>
      <c r="D50" s="341"/>
      <c r="E50" s="342"/>
    </row>
    <row r="51" spans="1:5" s="1" customFormat="1" ht="17.25" customHeight="1" thickBot="1">
      <c r="A51" s="22" t="s">
        <v>196</v>
      </c>
      <c r="B51" s="289" t="s">
        <v>254</v>
      </c>
      <c r="C51" s="343"/>
      <c r="D51" s="343"/>
      <c r="E51" s="183"/>
    </row>
    <row r="52" spans="1:5" s="1" customFormat="1" ht="12" customHeight="1" thickBot="1">
      <c r="A52" s="22" t="s">
        <v>53</v>
      </c>
      <c r="B52" s="25" t="s">
        <v>197</v>
      </c>
      <c r="C52" s="344">
        <f>+C7+C12+C21+C22+C31+C44+C47+C51</f>
        <v>101171</v>
      </c>
      <c r="D52" s="344">
        <f>+D7+D12+D21+D22+D31+D44+D47+D51</f>
        <v>146566</v>
      </c>
      <c r="E52" s="184">
        <f>+E7+E12+E21+E22+E31+E44+E47+E51</f>
        <v>139869</v>
      </c>
    </row>
    <row r="53" spans="1:5" s="1" customFormat="1" ht="12" customHeight="1" thickBot="1">
      <c r="A53" s="157" t="s">
        <v>54</v>
      </c>
      <c r="B53" s="152" t="s">
        <v>257</v>
      </c>
      <c r="C53" s="345">
        <f>+C54+C60</f>
        <v>6335</v>
      </c>
      <c r="D53" s="345">
        <f>+D54+D60</f>
        <v>6335</v>
      </c>
      <c r="E53" s="345">
        <f>+E54+E60</f>
        <v>2200</v>
      </c>
    </row>
    <row r="54" spans="1:5" s="1" customFormat="1" ht="12" customHeight="1">
      <c r="A54" s="290" t="s">
        <v>137</v>
      </c>
      <c r="B54" s="287" t="s">
        <v>337</v>
      </c>
      <c r="C54" s="335">
        <f>+C55+C56+C57+C58+C59</f>
        <v>6335</v>
      </c>
      <c r="D54" s="335">
        <f>+D55+D56+D57+D58+D59</f>
        <v>6335</v>
      </c>
      <c r="E54" s="335">
        <f>+E55+E56+E57+E58+E59</f>
        <v>2200</v>
      </c>
    </row>
    <row r="55" spans="1:5" s="1" customFormat="1" ht="12" customHeight="1">
      <c r="A55" s="158" t="s">
        <v>269</v>
      </c>
      <c r="B55" s="153" t="s">
        <v>258</v>
      </c>
      <c r="C55" s="334">
        <v>6335</v>
      </c>
      <c r="D55" s="334">
        <v>6335</v>
      </c>
      <c r="E55" s="182">
        <v>2200</v>
      </c>
    </row>
    <row r="56" spans="1:5" s="1" customFormat="1" ht="12" customHeight="1">
      <c r="A56" s="158" t="s">
        <v>270</v>
      </c>
      <c r="B56" s="153" t="s">
        <v>259</v>
      </c>
      <c r="C56" s="334"/>
      <c r="D56" s="334"/>
      <c r="E56" s="182"/>
    </row>
    <row r="57" spans="1:5" s="1" customFormat="1" ht="12" customHeight="1">
      <c r="A57" s="158" t="s">
        <v>271</v>
      </c>
      <c r="B57" s="153" t="s">
        <v>260</v>
      </c>
      <c r="C57" s="334"/>
      <c r="D57" s="334"/>
      <c r="E57" s="182"/>
    </row>
    <row r="58" spans="1:5" s="1" customFormat="1" ht="12" customHeight="1">
      <c r="A58" s="158" t="s">
        <v>272</v>
      </c>
      <c r="B58" s="153" t="s">
        <v>261</v>
      </c>
      <c r="C58" s="334"/>
      <c r="D58" s="334"/>
      <c r="E58" s="182"/>
    </row>
    <row r="59" spans="1:5" s="1" customFormat="1" ht="12" customHeight="1">
      <c r="A59" s="158" t="s">
        <v>273</v>
      </c>
      <c r="B59" s="153" t="s">
        <v>262</v>
      </c>
      <c r="C59" s="334"/>
      <c r="D59" s="334"/>
      <c r="E59" s="182"/>
    </row>
    <row r="60" spans="1:5" s="1" customFormat="1" ht="12" customHeight="1">
      <c r="A60" s="159" t="s">
        <v>138</v>
      </c>
      <c r="B60" s="154" t="s">
        <v>336</v>
      </c>
      <c r="C60" s="336">
        <f>+C61+C62+C63+C64+C65</f>
        <v>0</v>
      </c>
      <c r="D60" s="336">
        <f>+D61+D62+D63+D64+D65</f>
        <v>0</v>
      </c>
      <c r="E60" s="187">
        <f>+E61+E62+E63+E64+E65</f>
        <v>0</v>
      </c>
    </row>
    <row r="61" spans="1:5" s="1" customFormat="1" ht="12" customHeight="1">
      <c r="A61" s="158" t="s">
        <v>274</v>
      </c>
      <c r="B61" s="153" t="s">
        <v>263</v>
      </c>
      <c r="C61" s="334"/>
      <c r="D61" s="334"/>
      <c r="E61" s="182"/>
    </row>
    <row r="62" spans="1:5" s="1" customFormat="1" ht="12" customHeight="1">
      <c r="A62" s="158" t="s">
        <v>275</v>
      </c>
      <c r="B62" s="153" t="s">
        <v>264</v>
      </c>
      <c r="C62" s="334"/>
      <c r="D62" s="334"/>
      <c r="E62" s="182"/>
    </row>
    <row r="63" spans="1:5" s="1" customFormat="1" ht="12" customHeight="1">
      <c r="A63" s="158" t="s">
        <v>276</v>
      </c>
      <c r="B63" s="153" t="s">
        <v>265</v>
      </c>
      <c r="C63" s="334"/>
      <c r="D63" s="334"/>
      <c r="E63" s="182"/>
    </row>
    <row r="64" spans="1:5" s="1" customFormat="1" ht="12" customHeight="1">
      <c r="A64" s="158" t="s">
        <v>277</v>
      </c>
      <c r="B64" s="153" t="s">
        <v>266</v>
      </c>
      <c r="C64" s="334"/>
      <c r="D64" s="334"/>
      <c r="E64" s="182"/>
    </row>
    <row r="65" spans="1:5" s="1" customFormat="1" ht="12" customHeight="1" thickBot="1">
      <c r="A65" s="160" t="s">
        <v>278</v>
      </c>
      <c r="B65" s="161" t="s">
        <v>267</v>
      </c>
      <c r="C65" s="346"/>
      <c r="D65" s="346"/>
      <c r="E65" s="188"/>
    </row>
    <row r="66" spans="1:5" s="1" customFormat="1" ht="12" customHeight="1" thickBot="1">
      <c r="A66" s="162" t="s">
        <v>55</v>
      </c>
      <c r="B66" s="291" t="s">
        <v>334</v>
      </c>
      <c r="C66" s="345">
        <f>+C52+C53</f>
        <v>107506</v>
      </c>
      <c r="D66" s="345">
        <f>+D52+D53</f>
        <v>152901</v>
      </c>
      <c r="E66" s="185">
        <f>+E52+E53</f>
        <v>142069</v>
      </c>
    </row>
    <row r="67" spans="1:5" s="1" customFormat="1" ht="13.5" customHeight="1" thickBot="1">
      <c r="A67" s="163" t="s">
        <v>56</v>
      </c>
      <c r="B67" s="292" t="s">
        <v>268</v>
      </c>
      <c r="C67" s="347"/>
      <c r="D67" s="347"/>
      <c r="E67" s="197">
        <v>-202</v>
      </c>
    </row>
    <row r="68" spans="1:5" s="1" customFormat="1" ht="12" customHeight="1" thickBot="1">
      <c r="A68" s="162" t="s">
        <v>57</v>
      </c>
      <c r="B68" s="291" t="s">
        <v>335</v>
      </c>
      <c r="C68" s="348">
        <f>+C66+C67</f>
        <v>107506</v>
      </c>
      <c r="D68" s="348">
        <f>+D66+D67</f>
        <v>152901</v>
      </c>
      <c r="E68" s="198">
        <f>+E66+E67</f>
        <v>141867</v>
      </c>
    </row>
    <row r="69" spans="1:5" s="1" customFormat="1" ht="83.25" customHeight="1">
      <c r="A69" s="5"/>
      <c r="B69" s="6"/>
      <c r="C69" s="189"/>
      <c r="D69" s="189"/>
      <c r="E69" s="189"/>
    </row>
    <row r="70" spans="1:5" ht="16.5" customHeight="1">
      <c r="A70" s="495" t="s">
        <v>73</v>
      </c>
      <c r="B70" s="495"/>
      <c r="C70" s="495"/>
      <c r="D70" s="495"/>
      <c r="E70" s="495"/>
    </row>
    <row r="71" spans="1:5" s="203" customFormat="1" ht="16.5" customHeight="1" thickBot="1">
      <c r="A71" s="310" t="s">
        <v>145</v>
      </c>
      <c r="B71" s="310"/>
      <c r="C71" s="76"/>
      <c r="D71" s="76"/>
      <c r="E71" s="76" t="s">
        <v>298</v>
      </c>
    </row>
    <row r="72" spans="1:5" s="203" customFormat="1" ht="16.5" customHeight="1">
      <c r="A72" s="496" t="s">
        <v>93</v>
      </c>
      <c r="B72" s="498" t="s">
        <v>386</v>
      </c>
      <c r="C72" s="500" t="s">
        <v>0</v>
      </c>
      <c r="D72" s="500"/>
      <c r="E72" s="501"/>
    </row>
    <row r="73" spans="1:5" ht="37.5" customHeight="1" thickBot="1">
      <c r="A73" s="497"/>
      <c r="B73" s="499"/>
      <c r="C73" s="314" t="s">
        <v>387</v>
      </c>
      <c r="D73" s="314" t="s">
        <v>388</v>
      </c>
      <c r="E73" s="315" t="s">
        <v>1</v>
      </c>
    </row>
    <row r="74" spans="1:5" s="34" customFormat="1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4" t="s">
        <v>44</v>
      </c>
      <c r="B75" s="29" t="s">
        <v>198</v>
      </c>
      <c r="C75" s="325">
        <f>+C76+C77+C78+C79+C80</f>
        <v>96864</v>
      </c>
      <c r="D75" s="325">
        <f>+D76+D77+D78+D79+D80</f>
        <v>123501</v>
      </c>
      <c r="E75" s="173">
        <f>+E76+E77+E78+E79+E80</f>
        <v>115919</v>
      </c>
    </row>
    <row r="76" spans="1:5" ht="12" customHeight="1">
      <c r="A76" s="19" t="s">
        <v>115</v>
      </c>
      <c r="B76" s="11" t="s">
        <v>74</v>
      </c>
      <c r="C76" s="328">
        <v>18708</v>
      </c>
      <c r="D76" s="328">
        <v>36752</v>
      </c>
      <c r="E76" s="175">
        <v>30494</v>
      </c>
    </row>
    <row r="77" spans="1:5" ht="12" customHeight="1">
      <c r="A77" s="15" t="s">
        <v>116</v>
      </c>
      <c r="B77" s="8" t="s">
        <v>199</v>
      </c>
      <c r="C77" s="327">
        <v>4466</v>
      </c>
      <c r="D77" s="327">
        <v>4952</v>
      </c>
      <c r="E77" s="176">
        <v>5943</v>
      </c>
    </row>
    <row r="78" spans="1:5" ht="12" customHeight="1">
      <c r="A78" s="15" t="s">
        <v>117</v>
      </c>
      <c r="B78" s="8" t="s">
        <v>135</v>
      </c>
      <c r="C78" s="333">
        <v>18044</v>
      </c>
      <c r="D78" s="333">
        <v>19790</v>
      </c>
      <c r="E78" s="181">
        <v>48902</v>
      </c>
    </row>
    <row r="79" spans="1:5" ht="12" customHeight="1">
      <c r="A79" s="15" t="s">
        <v>118</v>
      </c>
      <c r="B79" s="12" t="s">
        <v>200</v>
      </c>
      <c r="C79" s="333">
        <v>13616</v>
      </c>
      <c r="D79" s="333">
        <v>12435</v>
      </c>
      <c r="E79" s="181">
        <v>9351</v>
      </c>
    </row>
    <row r="80" spans="1:5" ht="12" customHeight="1">
      <c r="A80" s="15" t="s">
        <v>126</v>
      </c>
      <c r="B80" s="21" t="s">
        <v>201</v>
      </c>
      <c r="C80" s="333">
        <v>42030</v>
      </c>
      <c r="D80" s="333">
        <v>49572</v>
      </c>
      <c r="E80" s="181">
        <v>21229</v>
      </c>
    </row>
    <row r="81" spans="1:5" ht="12" customHeight="1">
      <c r="A81" s="15" t="s">
        <v>119</v>
      </c>
      <c r="B81" s="8" t="s">
        <v>222</v>
      </c>
      <c r="C81" s="333"/>
      <c r="D81" s="333"/>
      <c r="E81" s="181"/>
    </row>
    <row r="82" spans="1:5" ht="12" customHeight="1">
      <c r="A82" s="15" t="s">
        <v>120</v>
      </c>
      <c r="B82" s="79" t="s">
        <v>223</v>
      </c>
      <c r="C82" s="333"/>
      <c r="D82" s="333"/>
      <c r="E82" s="181"/>
    </row>
    <row r="83" spans="1:5" ht="12" customHeight="1">
      <c r="A83" s="15" t="s">
        <v>127</v>
      </c>
      <c r="B83" s="79" t="s">
        <v>279</v>
      </c>
      <c r="C83" s="333">
        <v>41030</v>
      </c>
      <c r="D83" s="333">
        <v>45679</v>
      </c>
      <c r="E83" s="181">
        <v>20024</v>
      </c>
    </row>
    <row r="84" spans="1:5" ht="12" customHeight="1">
      <c r="A84" s="15" t="s">
        <v>128</v>
      </c>
      <c r="B84" s="80" t="s">
        <v>224</v>
      </c>
      <c r="C84" s="333">
        <v>1000</v>
      </c>
      <c r="D84" s="333">
        <v>1000</v>
      </c>
      <c r="E84" s="181">
        <v>1205</v>
      </c>
    </row>
    <row r="85" spans="1:5" ht="12" customHeight="1">
      <c r="A85" s="14" t="s">
        <v>129</v>
      </c>
      <c r="B85" s="81" t="s">
        <v>225</v>
      </c>
      <c r="C85" s="333"/>
      <c r="D85" s="333"/>
      <c r="E85" s="181"/>
    </row>
    <row r="86" spans="1:5" ht="12" customHeight="1">
      <c r="A86" s="15" t="s">
        <v>130</v>
      </c>
      <c r="B86" s="81" t="s">
        <v>226</v>
      </c>
      <c r="C86" s="333"/>
      <c r="D86" s="333"/>
      <c r="E86" s="181"/>
    </row>
    <row r="87" spans="1:5" ht="12" customHeight="1" thickBot="1">
      <c r="A87" s="20" t="s">
        <v>132</v>
      </c>
      <c r="B87" s="82" t="s">
        <v>227</v>
      </c>
      <c r="C87" s="349"/>
      <c r="D87" s="349"/>
      <c r="E87" s="190"/>
    </row>
    <row r="88" spans="1:5" ht="12" customHeight="1" thickBot="1">
      <c r="A88" s="22" t="s">
        <v>45</v>
      </c>
      <c r="B88" s="28" t="s">
        <v>308</v>
      </c>
      <c r="C88" s="326">
        <f>+C89+C90+C91</f>
        <v>700</v>
      </c>
      <c r="D88" s="326">
        <f>+D89+D90+D91</f>
        <v>13870</v>
      </c>
      <c r="E88" s="174">
        <f>+E89+E90+E91</f>
        <v>14216</v>
      </c>
    </row>
    <row r="89" spans="1:5" ht="12" customHeight="1">
      <c r="A89" s="17" t="s">
        <v>121</v>
      </c>
      <c r="B89" s="8" t="s">
        <v>280</v>
      </c>
      <c r="C89" s="332"/>
      <c r="D89" s="332">
        <v>600</v>
      </c>
      <c r="E89" s="180">
        <v>2037</v>
      </c>
    </row>
    <row r="90" spans="1:5" ht="12" customHeight="1">
      <c r="A90" s="17" t="s">
        <v>122</v>
      </c>
      <c r="B90" s="13" t="s">
        <v>202</v>
      </c>
      <c r="C90" s="327">
        <v>700</v>
      </c>
      <c r="D90" s="327">
        <v>13270</v>
      </c>
      <c r="E90" s="176">
        <v>12179</v>
      </c>
    </row>
    <row r="91" spans="1:5" ht="12" customHeight="1">
      <c r="A91" s="17" t="s">
        <v>123</v>
      </c>
      <c r="B91" s="153" t="s">
        <v>309</v>
      </c>
      <c r="C91" s="327"/>
      <c r="D91" s="327"/>
      <c r="E91" s="176"/>
    </row>
    <row r="92" spans="1:5" ht="12" customHeight="1">
      <c r="A92" s="17" t="s">
        <v>124</v>
      </c>
      <c r="B92" s="153" t="s">
        <v>378</v>
      </c>
      <c r="C92" s="327"/>
      <c r="D92" s="327"/>
      <c r="E92" s="176"/>
    </row>
    <row r="93" spans="1:5" ht="12" customHeight="1">
      <c r="A93" s="17" t="s">
        <v>125</v>
      </c>
      <c r="B93" s="153" t="s">
        <v>310</v>
      </c>
      <c r="C93" s="327"/>
      <c r="D93" s="327"/>
      <c r="E93" s="176"/>
    </row>
    <row r="94" spans="1:5" ht="15.75">
      <c r="A94" s="17" t="s">
        <v>131</v>
      </c>
      <c r="B94" s="153" t="s">
        <v>311</v>
      </c>
      <c r="C94" s="327"/>
      <c r="D94" s="327"/>
      <c r="E94" s="176"/>
    </row>
    <row r="95" spans="1:5" ht="12" customHeight="1">
      <c r="A95" s="17" t="s">
        <v>133</v>
      </c>
      <c r="B95" s="293" t="s">
        <v>282</v>
      </c>
      <c r="C95" s="327"/>
      <c r="D95" s="327"/>
      <c r="E95" s="176"/>
    </row>
    <row r="96" spans="1:5" ht="12" customHeight="1">
      <c r="A96" s="17" t="s">
        <v>203</v>
      </c>
      <c r="B96" s="293" t="s">
        <v>283</v>
      </c>
      <c r="C96" s="327"/>
      <c r="D96" s="327"/>
      <c r="E96" s="176"/>
    </row>
    <row r="97" spans="1:5" ht="21.75" customHeight="1">
      <c r="A97" s="17" t="s">
        <v>204</v>
      </c>
      <c r="B97" s="293" t="s">
        <v>281</v>
      </c>
      <c r="C97" s="327"/>
      <c r="D97" s="327"/>
      <c r="E97" s="176"/>
    </row>
    <row r="98" spans="1:5" ht="24" customHeight="1" thickBot="1">
      <c r="A98" s="14" t="s">
        <v>205</v>
      </c>
      <c r="B98" s="294" t="s">
        <v>400</v>
      </c>
      <c r="C98" s="333"/>
      <c r="D98" s="333"/>
      <c r="E98" s="181"/>
    </row>
    <row r="99" spans="1:5" ht="12" customHeight="1" thickBot="1">
      <c r="A99" s="22" t="s">
        <v>46</v>
      </c>
      <c r="B99" s="67" t="s">
        <v>312</v>
      </c>
      <c r="C99" s="326">
        <f>+C100+C101</f>
        <v>0</v>
      </c>
      <c r="D99" s="326">
        <f>+D100+D101</f>
        <v>0</v>
      </c>
      <c r="E99" s="326">
        <f>+E100+E101</f>
        <v>0</v>
      </c>
    </row>
    <row r="100" spans="1:5" ht="12" customHeight="1">
      <c r="A100" s="17" t="s">
        <v>95</v>
      </c>
      <c r="B100" s="10" t="s">
        <v>84</v>
      </c>
      <c r="C100" s="332"/>
      <c r="D100" s="332"/>
      <c r="E100" s="180"/>
    </row>
    <row r="101" spans="1:5" ht="12" customHeight="1" thickBot="1">
      <c r="A101" s="18" t="s">
        <v>96</v>
      </c>
      <c r="B101" s="13" t="s">
        <v>85</v>
      </c>
      <c r="C101" s="333"/>
      <c r="D101" s="333"/>
      <c r="E101" s="181">
        <v>0</v>
      </c>
    </row>
    <row r="102" spans="1:5" s="151" customFormat="1" ht="12" customHeight="1" thickBot="1">
      <c r="A102" s="157" t="s">
        <v>47</v>
      </c>
      <c r="B102" s="152" t="s">
        <v>284</v>
      </c>
      <c r="C102" s="350"/>
      <c r="D102" s="350"/>
      <c r="E102" s="351">
        <v>0</v>
      </c>
    </row>
    <row r="103" spans="1:5" ht="12" customHeight="1" thickBot="1">
      <c r="A103" s="149" t="s">
        <v>48</v>
      </c>
      <c r="B103" s="150" t="s">
        <v>150</v>
      </c>
      <c r="C103" s="325">
        <f>+C75+C88+C99+C102</f>
        <v>97564</v>
      </c>
      <c r="D103" s="325">
        <f>+D75+D88+D99+D102</f>
        <v>137371</v>
      </c>
      <c r="E103" s="173">
        <f>+E75+E88+E99+E102</f>
        <v>130135</v>
      </c>
    </row>
    <row r="104" spans="1:5" ht="12" customHeight="1" thickBot="1">
      <c r="A104" s="157" t="s">
        <v>49</v>
      </c>
      <c r="B104" s="152" t="s">
        <v>379</v>
      </c>
      <c r="C104" s="326">
        <f>+C105+C113</f>
        <v>9942</v>
      </c>
      <c r="D104" s="326">
        <f>+D105+D113</f>
        <v>15530</v>
      </c>
      <c r="E104" s="174">
        <f>+E105+E113</f>
        <v>14783</v>
      </c>
    </row>
    <row r="105" spans="1:5" ht="12" customHeight="1" thickBot="1">
      <c r="A105" s="164" t="s">
        <v>102</v>
      </c>
      <c r="B105" s="295" t="s">
        <v>380</v>
      </c>
      <c r="C105" s="326">
        <f>+C106+C107+C108+C109+C110+C111+C112</f>
        <v>0</v>
      </c>
      <c r="D105" s="326">
        <f>+D106+D107+D108+D109+D110+D111+D112</f>
        <v>5588</v>
      </c>
      <c r="E105" s="174">
        <f>+E106+E107+E108+E109+E110+E111+E112</f>
        <v>5588</v>
      </c>
    </row>
    <row r="106" spans="1:5" ht="12" customHeight="1">
      <c r="A106" s="165" t="s">
        <v>105</v>
      </c>
      <c r="B106" s="166" t="s">
        <v>285</v>
      </c>
      <c r="C106" s="352"/>
      <c r="D106" s="352"/>
      <c r="E106" s="199"/>
    </row>
    <row r="107" spans="1:5" ht="12" customHeight="1">
      <c r="A107" s="158" t="s">
        <v>106</v>
      </c>
      <c r="B107" s="153" t="s">
        <v>286</v>
      </c>
      <c r="C107" s="353"/>
      <c r="D107" s="353"/>
      <c r="E107" s="200"/>
    </row>
    <row r="108" spans="1:5" ht="12" customHeight="1">
      <c r="A108" s="158" t="s">
        <v>107</v>
      </c>
      <c r="B108" s="153" t="s">
        <v>287</v>
      </c>
      <c r="C108" s="353"/>
      <c r="D108" s="353"/>
      <c r="E108" s="200"/>
    </row>
    <row r="109" spans="1:5" ht="12" customHeight="1">
      <c r="A109" s="158" t="s">
        <v>108</v>
      </c>
      <c r="B109" s="153" t="s">
        <v>288</v>
      </c>
      <c r="C109" s="353"/>
      <c r="D109" s="353"/>
      <c r="E109" s="200"/>
    </row>
    <row r="110" spans="1:5" ht="12" customHeight="1">
      <c r="A110" s="158" t="s">
        <v>189</v>
      </c>
      <c r="B110" s="153" t="s">
        <v>289</v>
      </c>
      <c r="C110" s="353"/>
      <c r="D110" s="353"/>
      <c r="E110" s="200"/>
    </row>
    <row r="111" spans="1:5" ht="12" customHeight="1">
      <c r="A111" s="158" t="s">
        <v>206</v>
      </c>
      <c r="B111" s="153" t="s">
        <v>290</v>
      </c>
      <c r="C111" s="353"/>
      <c r="D111" s="353"/>
      <c r="E111" s="200"/>
    </row>
    <row r="112" spans="1:5" ht="12" customHeight="1" thickBot="1">
      <c r="A112" s="167" t="s">
        <v>207</v>
      </c>
      <c r="B112" s="153" t="s">
        <v>433</v>
      </c>
      <c r="C112" s="354"/>
      <c r="D112" s="354">
        <v>5588</v>
      </c>
      <c r="E112" s="201">
        <v>5588</v>
      </c>
    </row>
    <row r="113" spans="1:5" ht="12" customHeight="1" thickBot="1">
      <c r="A113" s="164" t="s">
        <v>103</v>
      </c>
      <c r="B113" s="295" t="s">
        <v>431</v>
      </c>
      <c r="C113" s="326">
        <f>+C114+C115+C116+C117+C118+C119+C120+C121</f>
        <v>9942</v>
      </c>
      <c r="D113" s="326">
        <f>+D114+D115+D116+D117+D118+D119+D120+D121</f>
        <v>9942</v>
      </c>
      <c r="E113" s="174">
        <f>+E114+E115+E116+E117+E118+E119+E120+E121</f>
        <v>9195</v>
      </c>
    </row>
    <row r="114" spans="1:5" ht="12" customHeight="1">
      <c r="A114" s="165" t="s">
        <v>111</v>
      </c>
      <c r="B114" s="166" t="s">
        <v>285</v>
      </c>
      <c r="C114" s="352"/>
      <c r="D114" s="352"/>
      <c r="E114" s="199"/>
    </row>
    <row r="115" spans="1:5" ht="12" customHeight="1">
      <c r="A115" s="158" t="s">
        <v>112</v>
      </c>
      <c r="B115" s="153" t="s">
        <v>292</v>
      </c>
      <c r="C115" s="353"/>
      <c r="D115" s="353"/>
      <c r="E115" s="200"/>
    </row>
    <row r="116" spans="1:5" ht="12" customHeight="1">
      <c r="A116" s="158" t="s">
        <v>113</v>
      </c>
      <c r="B116" s="153" t="s">
        <v>287</v>
      </c>
      <c r="C116" s="353">
        <v>9220</v>
      </c>
      <c r="D116" s="353">
        <v>9220</v>
      </c>
      <c r="E116" s="200">
        <v>9195</v>
      </c>
    </row>
    <row r="117" spans="1:5" ht="12" customHeight="1">
      <c r="A117" s="158" t="s">
        <v>114</v>
      </c>
      <c r="B117" s="153" t="s">
        <v>288</v>
      </c>
      <c r="C117" s="353">
        <v>722</v>
      </c>
      <c r="D117" s="353">
        <v>722</v>
      </c>
      <c r="E117" s="200">
        <v>0</v>
      </c>
    </row>
    <row r="118" spans="1:5" ht="12" customHeight="1">
      <c r="A118" s="158" t="s">
        <v>190</v>
      </c>
      <c r="B118" s="153" t="s">
        <v>289</v>
      </c>
      <c r="C118" s="353"/>
      <c r="D118" s="353"/>
      <c r="E118" s="200"/>
    </row>
    <row r="119" spans="1:5" ht="12" customHeight="1">
      <c r="A119" s="158" t="s">
        <v>208</v>
      </c>
      <c r="B119" s="153" t="s">
        <v>293</v>
      </c>
      <c r="C119" s="353"/>
      <c r="D119" s="353"/>
      <c r="E119" s="200"/>
    </row>
    <row r="120" spans="1:5" ht="12" customHeight="1">
      <c r="A120" s="158" t="s">
        <v>209</v>
      </c>
      <c r="B120" s="153" t="s">
        <v>291</v>
      </c>
      <c r="C120" s="353"/>
      <c r="D120" s="353"/>
      <c r="E120" s="200"/>
    </row>
    <row r="121" spans="1:5" ht="12" customHeight="1" thickBot="1">
      <c r="A121" s="167" t="s">
        <v>210</v>
      </c>
      <c r="B121" s="168" t="s">
        <v>382</v>
      </c>
      <c r="C121" s="354"/>
      <c r="D121" s="354"/>
      <c r="E121" s="201"/>
    </row>
    <row r="122" spans="1:5" ht="12" customHeight="1" thickBot="1">
      <c r="A122" s="157" t="s">
        <v>50</v>
      </c>
      <c r="B122" s="291" t="s">
        <v>294</v>
      </c>
      <c r="C122" s="355">
        <f>+C103+C104</f>
        <v>107506</v>
      </c>
      <c r="D122" s="355">
        <f>+D103+D104</f>
        <v>152901</v>
      </c>
      <c r="E122" s="191">
        <f>+E103+E104</f>
        <v>144918</v>
      </c>
    </row>
    <row r="123" spans="1:9" ht="15" customHeight="1" thickBot="1">
      <c r="A123" s="157" t="s">
        <v>51</v>
      </c>
      <c r="B123" s="291" t="s">
        <v>295</v>
      </c>
      <c r="C123" s="356"/>
      <c r="D123" s="356"/>
      <c r="E123" s="192">
        <v>-1570</v>
      </c>
      <c r="F123" s="35"/>
      <c r="G123" s="68"/>
      <c r="H123" s="68"/>
      <c r="I123" s="68"/>
    </row>
    <row r="124" spans="1:5" s="1" customFormat="1" ht="12.75" customHeight="1" thickBot="1">
      <c r="A124" s="169" t="s">
        <v>52</v>
      </c>
      <c r="B124" s="292" t="s">
        <v>296</v>
      </c>
      <c r="C124" s="345">
        <f>+C122+C123</f>
        <v>107506</v>
      </c>
      <c r="D124" s="345">
        <f>+D122+D123</f>
        <v>152901</v>
      </c>
      <c r="E124" s="185">
        <f>+E122+E123</f>
        <v>143348</v>
      </c>
    </row>
    <row r="125" spans="1:5" ht="7.5" customHeight="1">
      <c r="A125" s="296"/>
      <c r="B125" s="296"/>
      <c r="C125" s="297"/>
      <c r="D125" s="297"/>
      <c r="E125" s="297"/>
    </row>
    <row r="126" spans="1:5" ht="15.75">
      <c r="A126" s="311" t="s">
        <v>153</v>
      </c>
      <c r="B126" s="311"/>
      <c r="C126" s="311"/>
      <c r="D126" s="311"/>
      <c r="E126" s="311"/>
    </row>
    <row r="127" spans="1:5" ht="15" customHeight="1" thickBot="1">
      <c r="A127" s="309" t="s">
        <v>146</v>
      </c>
      <c r="B127" s="309"/>
      <c r="C127" s="196"/>
      <c r="D127" s="196"/>
      <c r="E127" s="196" t="s">
        <v>298</v>
      </c>
    </row>
    <row r="128" spans="1:5" ht="21.75" thickBot="1">
      <c r="A128" s="22">
        <v>1</v>
      </c>
      <c r="B128" s="28" t="s">
        <v>217</v>
      </c>
      <c r="C128" s="193">
        <f>+C52-C103</f>
        <v>3607</v>
      </c>
      <c r="D128" s="193">
        <f>+D52-D103</f>
        <v>9195</v>
      </c>
      <c r="E128" s="174">
        <f>+E52-E103</f>
        <v>9734</v>
      </c>
    </row>
    <row r="129" spans="1:5" ht="7.5" customHeight="1">
      <c r="A129" s="296"/>
      <c r="B129" s="296"/>
      <c r="C129" s="297"/>
      <c r="D129" s="297"/>
      <c r="E129" s="297"/>
    </row>
    <row r="130" spans="1:5" ht="15.75">
      <c r="A130" s="312" t="s">
        <v>297</v>
      </c>
      <c r="B130" s="312"/>
      <c r="C130" s="312"/>
      <c r="D130" s="312"/>
      <c r="E130" s="312"/>
    </row>
    <row r="131" spans="1:5" ht="12.75" customHeight="1" thickBot="1">
      <c r="A131" s="313" t="s">
        <v>147</v>
      </c>
      <c r="B131" s="313"/>
      <c r="C131" s="202"/>
      <c r="D131" s="202"/>
      <c r="E131" s="202" t="s">
        <v>298</v>
      </c>
    </row>
    <row r="132" spans="1:5" ht="21.75" thickBot="1">
      <c r="A132" s="157" t="s">
        <v>44</v>
      </c>
      <c r="B132" s="170" t="s">
        <v>4</v>
      </c>
      <c r="C132" s="357">
        <f>+'2.1.sz.mell  '!C32</f>
        <v>5358</v>
      </c>
      <c r="D132" s="357" t="str">
        <f>+'2.1.sz.mell  '!D32</f>
        <v>-</v>
      </c>
      <c r="E132" s="194" t="str">
        <f>+'2.1.sz.mell  '!E32</f>
        <v>-</v>
      </c>
    </row>
    <row r="133" spans="1:5" ht="21.75" thickBot="1">
      <c r="A133" s="157" t="s">
        <v>45</v>
      </c>
      <c r="B133" s="170" t="s">
        <v>5</v>
      </c>
      <c r="C133" s="358" t="str">
        <f>+'2.2.sz.mell  '!C36</f>
        <v>-</v>
      </c>
      <c r="D133" s="358">
        <f>+'2.2.sz.mell  '!D36</f>
        <v>7812</v>
      </c>
      <c r="E133" s="195">
        <f>+'2.2.sz.mell  '!E36</f>
        <v>20587</v>
      </c>
    </row>
    <row r="134" spans="1:5" ht="13.5" customHeight="1" thickBot="1">
      <c r="A134" s="157" t="s">
        <v>46</v>
      </c>
      <c r="B134" s="170" t="s">
        <v>313</v>
      </c>
      <c r="C134" s="355" t="e">
        <f>+C133+C132</f>
        <v>#VALUE!</v>
      </c>
      <c r="D134" s="355" t="e">
        <f>+D133+D132</f>
        <v>#VALUE!</v>
      </c>
      <c r="E134" s="191" t="e">
        <f>+E133+E132</f>
        <v>#VALUE!</v>
      </c>
    </row>
    <row r="135" spans="1:5" ht="7.5" customHeight="1">
      <c r="A135" s="298"/>
      <c r="B135" s="299"/>
      <c r="C135" s="300"/>
      <c r="D135" s="300"/>
      <c r="E135" s="300"/>
    </row>
    <row r="136" spans="1:5" ht="15.75">
      <c r="A136" s="312" t="s">
        <v>299</v>
      </c>
      <c r="B136" s="312"/>
      <c r="C136" s="312"/>
      <c r="D136" s="312"/>
      <c r="E136" s="312"/>
    </row>
    <row r="137" spans="1:5" ht="12.75" customHeight="1" thickBot="1">
      <c r="A137" s="313" t="s">
        <v>300</v>
      </c>
      <c r="B137" s="313"/>
      <c r="C137" s="202"/>
      <c r="D137" s="202"/>
      <c r="E137" s="202" t="s">
        <v>298</v>
      </c>
    </row>
    <row r="138" spans="1:5" ht="12.75" customHeight="1" thickBot="1">
      <c r="A138" s="157" t="s">
        <v>44</v>
      </c>
      <c r="B138" s="170" t="s">
        <v>383</v>
      </c>
      <c r="C138" s="355">
        <f>+C139-C142</f>
        <v>-3607</v>
      </c>
      <c r="D138" s="355">
        <f>+D139-D142</f>
        <v>-9195</v>
      </c>
      <c r="E138" s="191">
        <f>+E139-E142</f>
        <v>-12583</v>
      </c>
    </row>
    <row r="139" spans="1:5" ht="12.75" customHeight="1" thickBot="1">
      <c r="A139" s="171" t="s">
        <v>115</v>
      </c>
      <c r="B139" s="301" t="s">
        <v>301</v>
      </c>
      <c r="C139" s="359">
        <f>+C53</f>
        <v>6335</v>
      </c>
      <c r="D139" s="359">
        <f>+D53</f>
        <v>6335</v>
      </c>
      <c r="E139" s="308">
        <f>+E53</f>
        <v>2200</v>
      </c>
    </row>
    <row r="140" spans="1:5" ht="12.75" customHeight="1" thickBot="1">
      <c r="A140" s="172" t="s">
        <v>218</v>
      </c>
      <c r="B140" s="302" t="s">
        <v>302</v>
      </c>
      <c r="C140" s="358">
        <f>+'2.1.sz.mell  '!C27</f>
        <v>6335</v>
      </c>
      <c r="D140" s="358">
        <f>+'2.1.sz.mell  '!D27</f>
        <v>6335</v>
      </c>
      <c r="E140" s="195">
        <f>+'2.1.sz.mell  '!E27</f>
        <v>2200</v>
      </c>
    </row>
    <row r="141" spans="1:5" ht="12.75" customHeight="1" thickBot="1">
      <c r="A141" s="172" t="s">
        <v>219</v>
      </c>
      <c r="B141" s="302" t="s">
        <v>303</v>
      </c>
      <c r="C141" s="358">
        <f>+'2.2.sz.mell  '!C31</f>
        <v>0</v>
      </c>
      <c r="D141" s="358">
        <f>+'2.2.sz.mell  '!D31</f>
        <v>0</v>
      </c>
      <c r="E141" s="195">
        <f>+'2.2.sz.mell  '!E31</f>
        <v>0</v>
      </c>
    </row>
    <row r="142" spans="1:5" ht="12.75" customHeight="1" thickBot="1">
      <c r="A142" s="171" t="s">
        <v>116</v>
      </c>
      <c r="B142" s="301" t="s">
        <v>304</v>
      </c>
      <c r="C142" s="359">
        <f>+C104</f>
        <v>9942</v>
      </c>
      <c r="D142" s="359">
        <f>+D104</f>
        <v>15530</v>
      </c>
      <c r="E142" s="308">
        <f>+E104</f>
        <v>14783</v>
      </c>
    </row>
    <row r="143" spans="1:5" ht="12.75" customHeight="1" thickBot="1">
      <c r="A143" s="172" t="s">
        <v>220</v>
      </c>
      <c r="B143" s="302" t="s">
        <v>305</v>
      </c>
      <c r="C143" s="358">
        <f>+'2.1.sz.mell  '!G27</f>
        <v>0</v>
      </c>
      <c r="D143" s="358">
        <f>+'2.1.sz.mell  '!H27</f>
        <v>5588</v>
      </c>
      <c r="E143" s="195">
        <f>+'2.1.sz.mell  '!I27</f>
        <v>5588</v>
      </c>
    </row>
    <row r="144" spans="1:5" ht="12.75" customHeight="1" thickBot="1">
      <c r="A144" s="172" t="s">
        <v>221</v>
      </c>
      <c r="B144" s="302" t="s">
        <v>306</v>
      </c>
      <c r="C144" s="358">
        <f>+'2.2.sz.mell  '!G31</f>
        <v>9942</v>
      </c>
      <c r="D144" s="358">
        <f>+'2.2.sz.mell  '!H31</f>
        <v>9942</v>
      </c>
      <c r="E144" s="195">
        <f>+'2.2.sz.mell  '!I31</f>
        <v>9195</v>
      </c>
    </row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Pogány Községi Önkormányzat
2013. ÉVI KÖLTSÉGVETÉSÉNEK ÖSSZEVONT MÉRLEGE&amp;10
&amp;R&amp;"Times New Roman CE,Félkövér dőlt"&amp;11 1.1. melléklet</oddHeader>
  </headerFooter>
  <rowBreaks count="1" manualBreakCount="1">
    <brk id="69" max="4" man="1"/>
  </rowBreaks>
  <ignoredErrors>
    <ignoredError sqref="C134:D134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39" sqref="F39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464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462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42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42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42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40" sqref="F40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466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465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216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216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216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49" sqref="F49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470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467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90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90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90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49" sqref="F49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471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468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/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/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/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2788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>
        <v>2788</v>
      </c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2788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37" sqref="F37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472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469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>
        <f>SUM(F9:F16)</f>
        <v>197</v>
      </c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>
        <v>165</v>
      </c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>
        <v>32</v>
      </c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/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/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>
        <f>(F8+F17+F22+F25)</f>
        <v>197</v>
      </c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>
        <f>(F26+F27+F30)</f>
        <v>197</v>
      </c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3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>
        <v>3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201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3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23" sqref="F23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473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474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>
        <f>SUM(F9:F16)</f>
        <v>221</v>
      </c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>
        <v>219</v>
      </c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>
        <v>2</v>
      </c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>
        <f>SUM(F18:F21)</f>
        <v>44414</v>
      </c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>
        <v>44414</v>
      </c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>
        <f>SUM(F23:F24)</f>
        <v>24424</v>
      </c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>
        <v>23240</v>
      </c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>
        <v>1184</v>
      </c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>
        <f>(F8+F17+F22+F25)</f>
        <v>69059</v>
      </c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>
        <f>(F26+F27+F30)</f>
        <v>69059</v>
      </c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5588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/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475</v>
      </c>
      <c r="D40" s="54"/>
      <c r="E40" s="54"/>
      <c r="F40" s="55">
        <v>5588</v>
      </c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/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5588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30" zoomScaleSheetLayoutView="130" workbookViewId="0" topLeftCell="B14">
      <selection activeCell="F37" sqref="F37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476</v>
      </c>
    </row>
    <row r="2" spans="1:6" ht="12.75">
      <c r="A2" s="518" t="s">
        <v>235</v>
      </c>
      <c r="B2" s="519"/>
      <c r="C2" s="527" t="s">
        <v>240</v>
      </c>
      <c r="D2" s="528"/>
      <c r="E2" s="529"/>
      <c r="F2" s="143"/>
    </row>
    <row r="3" spans="1:6" ht="13.5" thickBot="1">
      <c r="A3" s="111" t="s">
        <v>234</v>
      </c>
      <c r="B3" s="112"/>
      <c r="C3" s="530" t="s">
        <v>477</v>
      </c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08"/>
      <c r="E8" s="208"/>
      <c r="F8" s="213">
        <f>SUM(F9:F16)</f>
        <v>0</v>
      </c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08"/>
      <c r="E17" s="208"/>
      <c r="F17" s="213">
        <f>SUM(F18:F21)</f>
        <v>0</v>
      </c>
    </row>
    <row r="18" spans="1:6" ht="12.75">
      <c r="A18" s="119"/>
      <c r="B18" s="120" t="s">
        <v>121</v>
      </c>
      <c r="C18" s="10" t="s">
        <v>19</v>
      </c>
      <c r="D18" s="205"/>
      <c r="E18" s="205"/>
      <c r="F18" s="211"/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08"/>
      <c r="E22" s="208"/>
      <c r="F22" s="213">
        <f>SUM(F23:F24)</f>
        <v>0</v>
      </c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/>
      <c r="F25" s="243"/>
    </row>
    <row r="26" spans="1:6" ht="13.5" thickBot="1">
      <c r="A26" s="105" t="s">
        <v>48</v>
      </c>
      <c r="B26" s="92"/>
      <c r="C26" s="67" t="s">
        <v>36</v>
      </c>
      <c r="D26" s="208"/>
      <c r="E26" s="208"/>
      <c r="F26" s="213">
        <f>(F8+F17+F22+F25)</f>
        <v>0</v>
      </c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377"/>
      <c r="E31" s="377"/>
      <c r="F31" s="269">
        <f>(F26+F27+F30)</f>
        <v>0</v>
      </c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08"/>
      <c r="E35" s="208"/>
      <c r="F35" s="213">
        <f>SUM(F36:F40)</f>
        <v>736</v>
      </c>
    </row>
    <row r="36" spans="1:6" ht="12.75">
      <c r="A36" s="133"/>
      <c r="B36" s="89" t="s">
        <v>115</v>
      </c>
      <c r="C36" s="10" t="s">
        <v>74</v>
      </c>
      <c r="D36" s="363"/>
      <c r="E36" s="363"/>
      <c r="F36" s="53">
        <v>736</v>
      </c>
    </row>
    <row r="37" spans="1:6" ht="12.75">
      <c r="A37" s="134"/>
      <c r="B37" s="85" t="s">
        <v>116</v>
      </c>
      <c r="C37" s="8" t="s">
        <v>199</v>
      </c>
      <c r="D37" s="54"/>
      <c r="E37" s="54"/>
      <c r="F37" s="55"/>
    </row>
    <row r="38" spans="1:6" ht="12.75">
      <c r="A38" s="134"/>
      <c r="B38" s="85" t="s">
        <v>117</v>
      </c>
      <c r="C38" s="8" t="s">
        <v>135</v>
      </c>
      <c r="D38" s="54"/>
      <c r="E38" s="54"/>
      <c r="F38" s="55"/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475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08"/>
      <c r="E41" s="208"/>
      <c r="F41" s="213">
        <f>SUM(F42:F44)</f>
        <v>0</v>
      </c>
    </row>
    <row r="42" spans="1:6" ht="12.75">
      <c r="A42" s="133"/>
      <c r="B42" s="89" t="s">
        <v>121</v>
      </c>
      <c r="C42" s="10" t="s">
        <v>280</v>
      </c>
      <c r="D42" s="363"/>
      <c r="E42" s="363"/>
      <c r="F42" s="53"/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377"/>
      <c r="E48" s="377"/>
      <c r="F48" s="269">
        <f>(F35+F41+F46+F47)</f>
        <v>736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/>
      <c r="F50" s="65"/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30" zoomScaleSheetLayoutView="130" workbookViewId="0" topLeftCell="B34">
      <selection activeCell="F50" sqref="F50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109"/>
      <c r="B1" s="109"/>
      <c r="C1" s="142"/>
      <c r="D1" s="2"/>
      <c r="E1" s="2"/>
      <c r="F1" s="141" t="s">
        <v>480</v>
      </c>
    </row>
    <row r="2" spans="1:6" ht="12.75">
      <c r="A2" s="518" t="s">
        <v>235</v>
      </c>
      <c r="B2" s="519"/>
      <c r="C2" s="527" t="s">
        <v>481</v>
      </c>
      <c r="D2" s="528"/>
      <c r="E2" s="529"/>
      <c r="F2" s="143"/>
    </row>
    <row r="3" spans="1:6" ht="13.5" thickBot="1">
      <c r="A3" s="111" t="s">
        <v>234</v>
      </c>
      <c r="B3" s="112"/>
      <c r="C3" s="530"/>
      <c r="D3" s="531"/>
      <c r="E3" s="532"/>
      <c r="F3" s="144"/>
    </row>
    <row r="4" spans="1:6" ht="14.25" thickBot="1">
      <c r="A4" s="113"/>
      <c r="B4" s="113"/>
      <c r="C4" s="113"/>
      <c r="D4" s="60"/>
      <c r="E4" s="60"/>
      <c r="F4" s="114" t="s">
        <v>76</v>
      </c>
    </row>
    <row r="5" spans="1:6" ht="24.75" thickBot="1">
      <c r="A5" s="515" t="s">
        <v>236</v>
      </c>
      <c r="B5" s="520"/>
      <c r="C5" s="115" t="s">
        <v>77</v>
      </c>
      <c r="D5" s="324" t="s">
        <v>387</v>
      </c>
      <c r="E5" s="324" t="s">
        <v>388</v>
      </c>
      <c r="F5" s="116" t="s">
        <v>443</v>
      </c>
    </row>
    <row r="6" spans="1:6" ht="13.5" thickBot="1">
      <c r="A6" s="105">
        <v>1</v>
      </c>
      <c r="B6" s="106">
        <v>2</v>
      </c>
      <c r="C6" s="106">
        <v>3</v>
      </c>
      <c r="D6" s="106">
        <v>4</v>
      </c>
      <c r="E6" s="379">
        <v>5</v>
      </c>
      <c r="F6" s="378">
        <v>6</v>
      </c>
    </row>
    <row r="7" spans="1:6" ht="13.5" thickBot="1">
      <c r="A7" s="515" t="s">
        <v>78</v>
      </c>
      <c r="B7" s="516"/>
      <c r="C7" s="516"/>
      <c r="D7" s="516"/>
      <c r="E7" s="516"/>
      <c r="F7" s="517"/>
    </row>
    <row r="8" spans="1:6" ht="13.5" thickBot="1">
      <c r="A8" s="105" t="s">
        <v>44</v>
      </c>
      <c r="B8" s="117"/>
      <c r="C8" s="118" t="s">
        <v>239</v>
      </c>
      <c r="D8" s="213">
        <f>SUM(D9:D16)</f>
        <v>0</v>
      </c>
      <c r="E8" s="213">
        <f>SUM(E9:E16)</f>
        <v>0</v>
      </c>
      <c r="F8" s="213">
        <f>SUM(F9:F16)</f>
        <v>0</v>
      </c>
    </row>
    <row r="9" spans="1:6" ht="12.75">
      <c r="A9" s="121"/>
      <c r="B9" s="120" t="s">
        <v>115</v>
      </c>
      <c r="C9" s="11" t="s">
        <v>167</v>
      </c>
      <c r="D9" s="372"/>
      <c r="E9" s="372"/>
      <c r="F9" s="263"/>
    </row>
    <row r="10" spans="1:6" ht="12.75">
      <c r="A10" s="119"/>
      <c r="B10" s="120" t="s">
        <v>116</v>
      </c>
      <c r="C10" s="8" t="s">
        <v>168</v>
      </c>
      <c r="D10" s="205"/>
      <c r="E10" s="205"/>
      <c r="F10" s="211"/>
    </row>
    <row r="11" spans="1:6" ht="12.75">
      <c r="A11" s="119"/>
      <c r="B11" s="120" t="s">
        <v>117</v>
      </c>
      <c r="C11" s="8" t="s">
        <v>169</v>
      </c>
      <c r="D11" s="205"/>
      <c r="E11" s="205"/>
      <c r="F11" s="211"/>
    </row>
    <row r="12" spans="1:6" ht="12.75">
      <c r="A12" s="119"/>
      <c r="B12" s="120" t="s">
        <v>118</v>
      </c>
      <c r="C12" s="8" t="s">
        <v>170</v>
      </c>
      <c r="D12" s="205"/>
      <c r="E12" s="205"/>
      <c r="F12" s="211"/>
    </row>
    <row r="13" spans="1:6" ht="12.75">
      <c r="A13" s="119"/>
      <c r="B13" s="120" t="s">
        <v>136</v>
      </c>
      <c r="C13" s="7" t="s">
        <v>171</v>
      </c>
      <c r="D13" s="205"/>
      <c r="E13" s="205"/>
      <c r="F13" s="211"/>
    </row>
    <row r="14" spans="1:6" ht="12.75">
      <c r="A14" s="122"/>
      <c r="B14" s="120" t="s">
        <v>119</v>
      </c>
      <c r="C14" s="8" t="s">
        <v>172</v>
      </c>
      <c r="D14" s="373"/>
      <c r="E14" s="373"/>
      <c r="F14" s="264"/>
    </row>
    <row r="15" spans="1:6" ht="12.75">
      <c r="A15" s="119"/>
      <c r="B15" s="120" t="s">
        <v>120</v>
      </c>
      <c r="C15" s="8" t="s">
        <v>22</v>
      </c>
      <c r="D15" s="205"/>
      <c r="E15" s="205"/>
      <c r="F15" s="211"/>
    </row>
    <row r="16" spans="1:6" ht="13.5" thickBot="1">
      <c r="A16" s="123"/>
      <c r="B16" s="124" t="s">
        <v>127</v>
      </c>
      <c r="C16" s="7" t="s">
        <v>231</v>
      </c>
      <c r="D16" s="207"/>
      <c r="E16" s="207"/>
      <c r="F16" s="212"/>
    </row>
    <row r="17" spans="1:6" ht="13.5" thickBot="1">
      <c r="A17" s="105" t="s">
        <v>45</v>
      </c>
      <c r="B17" s="117"/>
      <c r="C17" s="118" t="s">
        <v>23</v>
      </c>
      <c r="D17" s="213">
        <f>SUM(D18:D21)</f>
        <v>0</v>
      </c>
      <c r="E17" s="213">
        <f>SUM(E18:E21)</f>
        <v>2087</v>
      </c>
      <c r="F17" s="213">
        <f>SUM(F18:F21)</f>
        <v>2087</v>
      </c>
    </row>
    <row r="18" spans="1:6" ht="12.75">
      <c r="A18" s="119"/>
      <c r="B18" s="120" t="s">
        <v>121</v>
      </c>
      <c r="C18" s="10" t="s">
        <v>19</v>
      </c>
      <c r="D18" s="205"/>
      <c r="E18" s="205">
        <v>2087</v>
      </c>
      <c r="F18" s="211">
        <v>2087</v>
      </c>
    </row>
    <row r="19" spans="1:6" ht="12.75">
      <c r="A19" s="119"/>
      <c r="B19" s="120" t="s">
        <v>122</v>
      </c>
      <c r="C19" s="8" t="s">
        <v>20</v>
      </c>
      <c r="D19" s="205"/>
      <c r="E19" s="205"/>
      <c r="F19" s="211"/>
    </row>
    <row r="20" spans="1:6" ht="12.75">
      <c r="A20" s="119"/>
      <c r="B20" s="120" t="s">
        <v>123</v>
      </c>
      <c r="C20" s="8" t="s">
        <v>21</v>
      </c>
      <c r="D20" s="205"/>
      <c r="E20" s="205"/>
      <c r="F20" s="211"/>
    </row>
    <row r="21" spans="1:6" ht="13.5" thickBot="1">
      <c r="A21" s="119"/>
      <c r="B21" s="120" t="s">
        <v>124</v>
      </c>
      <c r="C21" s="8" t="s">
        <v>20</v>
      </c>
      <c r="D21" s="205"/>
      <c r="E21" s="205"/>
      <c r="F21" s="211"/>
    </row>
    <row r="22" spans="1:6" ht="13.5" thickBot="1">
      <c r="A22" s="107" t="s">
        <v>46</v>
      </c>
      <c r="B22" s="67"/>
      <c r="C22" s="67" t="s">
        <v>24</v>
      </c>
      <c r="D22" s="213">
        <f>SUM(D23:D24)</f>
        <v>0</v>
      </c>
      <c r="E22" s="213">
        <f>SUM(E23:E24)</f>
        <v>0</v>
      </c>
      <c r="F22" s="213">
        <f>SUM(F23:F24)</f>
        <v>0</v>
      </c>
    </row>
    <row r="23" spans="1:6" ht="12.75">
      <c r="A23" s="262"/>
      <c r="B23" s="278" t="s">
        <v>95</v>
      </c>
      <c r="C23" s="77" t="s">
        <v>252</v>
      </c>
      <c r="D23" s="376"/>
      <c r="E23" s="376"/>
      <c r="F23" s="283"/>
    </row>
    <row r="24" spans="1:6" ht="13.5" thickBot="1">
      <c r="A24" s="276"/>
      <c r="B24" s="277" t="s">
        <v>96</v>
      </c>
      <c r="C24" s="78" t="s">
        <v>256</v>
      </c>
      <c r="D24" s="381"/>
      <c r="E24" s="381"/>
      <c r="F24" s="284"/>
    </row>
    <row r="25" spans="1:6" ht="13.5" thickBot="1">
      <c r="A25" s="107" t="s">
        <v>47</v>
      </c>
      <c r="B25" s="117"/>
      <c r="C25" s="67" t="s">
        <v>40</v>
      </c>
      <c r="D25" s="244"/>
      <c r="E25" s="244">
        <v>5588</v>
      </c>
      <c r="F25" s="243">
        <v>5588</v>
      </c>
    </row>
    <row r="26" spans="1:6" ht="13.5" thickBot="1">
      <c r="A26" s="105" t="s">
        <v>48</v>
      </c>
      <c r="B26" s="92"/>
      <c r="C26" s="67" t="s">
        <v>36</v>
      </c>
      <c r="D26" s="213">
        <f>(D8+D17+D22+D25)</f>
        <v>0</v>
      </c>
      <c r="E26" s="213">
        <f>(E8+E17+E22+E25)</f>
        <v>7675</v>
      </c>
      <c r="F26" s="213">
        <f>(F8+F17+F22+F25)</f>
        <v>7675</v>
      </c>
    </row>
    <row r="27" spans="1:6" ht="15.75" thickBot="1">
      <c r="A27" s="273" t="s">
        <v>49</v>
      </c>
      <c r="B27" s="281"/>
      <c r="C27" s="275" t="s">
        <v>38</v>
      </c>
      <c r="D27" s="375"/>
      <c r="E27" s="375"/>
      <c r="F27" s="268"/>
    </row>
    <row r="28" spans="1:6" ht="12.75">
      <c r="A28" s="121"/>
      <c r="B28" s="90" t="s">
        <v>102</v>
      </c>
      <c r="C28" s="77" t="s">
        <v>354</v>
      </c>
      <c r="D28" s="376"/>
      <c r="E28" s="376"/>
      <c r="F28" s="283"/>
    </row>
    <row r="29" spans="1:6" ht="15.75" thickBot="1">
      <c r="A29" s="282"/>
      <c r="B29" s="91" t="s">
        <v>103</v>
      </c>
      <c r="C29" s="274" t="s">
        <v>27</v>
      </c>
      <c r="D29" s="56"/>
      <c r="E29" s="56"/>
      <c r="F29" s="57"/>
    </row>
    <row r="30" spans="1:6" ht="13.5" thickBot="1">
      <c r="A30" s="126" t="s">
        <v>50</v>
      </c>
      <c r="B30" s="271"/>
      <c r="C30" s="272" t="s">
        <v>39</v>
      </c>
      <c r="D30" s="244"/>
      <c r="E30" s="244"/>
      <c r="F30" s="243"/>
    </row>
    <row r="31" spans="1:6" ht="13.5" thickBot="1">
      <c r="A31" s="126" t="s">
        <v>51</v>
      </c>
      <c r="B31" s="127"/>
      <c r="C31" s="128" t="s">
        <v>37</v>
      </c>
      <c r="D31" s="269">
        <f>(D26+D27+D30)</f>
        <v>0</v>
      </c>
      <c r="E31" s="269">
        <f>(E26+E27+E30)</f>
        <v>7675</v>
      </c>
      <c r="F31" s="269">
        <f>(F26+F27+F30)</f>
        <v>7675</v>
      </c>
    </row>
    <row r="32" spans="1:6" ht="12.75">
      <c r="A32" s="129"/>
      <c r="B32" s="129"/>
      <c r="C32" s="130"/>
      <c r="D32" s="266"/>
      <c r="E32" s="266"/>
      <c r="F32" s="266"/>
    </row>
    <row r="33" spans="1:6" ht="13.5" thickBot="1">
      <c r="A33" s="131"/>
      <c r="B33" s="132"/>
      <c r="C33" s="132"/>
      <c r="D33" s="267"/>
      <c r="E33" s="267"/>
      <c r="F33" s="267"/>
    </row>
    <row r="34" spans="1:6" ht="13.5" thickBot="1">
      <c r="A34" s="515" t="s">
        <v>82</v>
      </c>
      <c r="B34" s="516"/>
      <c r="C34" s="516"/>
      <c r="D34" s="516"/>
      <c r="E34" s="516"/>
      <c r="F34" s="517"/>
    </row>
    <row r="35" spans="1:6" ht="13.5" thickBot="1">
      <c r="A35" s="107" t="s">
        <v>44</v>
      </c>
      <c r="B35" s="23"/>
      <c r="C35" s="67" t="s">
        <v>18</v>
      </c>
      <c r="D35" s="213">
        <f>SUM(D36:D40)</f>
        <v>0</v>
      </c>
      <c r="E35" s="213">
        <f>SUM(E36:E40)</f>
        <v>7548</v>
      </c>
      <c r="F35" s="213">
        <f>SUM(F36:F40)</f>
        <v>6535</v>
      </c>
    </row>
    <row r="36" spans="1:6" ht="12.75">
      <c r="A36" s="133"/>
      <c r="B36" s="89" t="s">
        <v>115</v>
      </c>
      <c r="C36" s="10" t="s">
        <v>74</v>
      </c>
      <c r="D36" s="363"/>
      <c r="E36" s="363">
        <v>4071</v>
      </c>
      <c r="F36" s="53">
        <v>3854</v>
      </c>
    </row>
    <row r="37" spans="1:6" ht="12.75">
      <c r="A37" s="134"/>
      <c r="B37" s="85" t="s">
        <v>116</v>
      </c>
      <c r="C37" s="8" t="s">
        <v>199</v>
      </c>
      <c r="D37" s="54"/>
      <c r="E37" s="54">
        <v>1222</v>
      </c>
      <c r="F37" s="55">
        <v>1041</v>
      </c>
    </row>
    <row r="38" spans="1:6" ht="12.75">
      <c r="A38" s="134"/>
      <c r="B38" s="85" t="s">
        <v>117</v>
      </c>
      <c r="C38" s="8" t="s">
        <v>135</v>
      </c>
      <c r="D38" s="54"/>
      <c r="E38" s="54">
        <v>2255</v>
      </c>
      <c r="F38" s="55">
        <v>1640</v>
      </c>
    </row>
    <row r="39" spans="1:6" ht="12.75">
      <c r="A39" s="134"/>
      <c r="B39" s="85" t="s">
        <v>118</v>
      </c>
      <c r="C39" s="8" t="s">
        <v>200</v>
      </c>
      <c r="D39" s="54"/>
      <c r="E39" s="54"/>
      <c r="F39" s="55"/>
    </row>
    <row r="40" spans="1:6" ht="13.5" thickBot="1">
      <c r="A40" s="134"/>
      <c r="B40" s="85" t="s">
        <v>126</v>
      </c>
      <c r="C40" s="8" t="s">
        <v>475</v>
      </c>
      <c r="D40" s="54"/>
      <c r="E40" s="54"/>
      <c r="F40" s="55"/>
    </row>
    <row r="41" spans="1:6" ht="13.5" thickBot="1">
      <c r="A41" s="107" t="s">
        <v>45</v>
      </c>
      <c r="B41" s="23"/>
      <c r="C41" s="67" t="s">
        <v>34</v>
      </c>
      <c r="D41" s="213">
        <f>SUM(D42:D44)</f>
        <v>0</v>
      </c>
      <c r="E41" s="213">
        <f>SUM(E42:E44)</f>
        <v>127</v>
      </c>
      <c r="F41" s="213">
        <f>SUM(F42:F44)</f>
        <v>127</v>
      </c>
    </row>
    <row r="42" spans="1:6" ht="12.75">
      <c r="A42" s="133"/>
      <c r="B42" s="89" t="s">
        <v>121</v>
      </c>
      <c r="C42" s="10" t="s">
        <v>280</v>
      </c>
      <c r="D42" s="363"/>
      <c r="E42" s="363">
        <v>127</v>
      </c>
      <c r="F42" s="53">
        <v>127</v>
      </c>
    </row>
    <row r="43" spans="1:6" ht="12.75">
      <c r="A43" s="134"/>
      <c r="B43" s="85" t="s">
        <v>122</v>
      </c>
      <c r="C43" s="8" t="s">
        <v>202</v>
      </c>
      <c r="D43" s="54"/>
      <c r="E43" s="54"/>
      <c r="F43" s="55"/>
    </row>
    <row r="44" spans="1:6" ht="12.75">
      <c r="A44" s="134"/>
      <c r="B44" s="85" t="s">
        <v>125</v>
      </c>
      <c r="C44" s="8" t="s">
        <v>83</v>
      </c>
      <c r="D44" s="54"/>
      <c r="E44" s="54"/>
      <c r="F44" s="55"/>
    </row>
    <row r="45" spans="1:6" ht="23.25" thickBot="1">
      <c r="A45" s="134"/>
      <c r="B45" s="85" t="s">
        <v>133</v>
      </c>
      <c r="C45" s="8" t="s">
        <v>31</v>
      </c>
      <c r="D45" s="54"/>
      <c r="E45" s="54"/>
      <c r="F45" s="55"/>
    </row>
    <row r="46" spans="1:6" ht="13.5" thickBot="1">
      <c r="A46" s="107" t="s">
        <v>46</v>
      </c>
      <c r="B46" s="23"/>
      <c r="C46" s="23" t="s">
        <v>32</v>
      </c>
      <c r="D46" s="244"/>
      <c r="E46" s="244"/>
      <c r="F46" s="243"/>
    </row>
    <row r="47" spans="1:6" ht="13.5" thickBot="1">
      <c r="A47" s="126" t="s">
        <v>47</v>
      </c>
      <c r="B47" s="271"/>
      <c r="C47" s="272" t="s">
        <v>35</v>
      </c>
      <c r="D47" s="244"/>
      <c r="E47" s="244"/>
      <c r="F47" s="243"/>
    </row>
    <row r="48" spans="1:6" ht="13.5" thickBot="1">
      <c r="A48" s="107" t="s">
        <v>48</v>
      </c>
      <c r="B48" s="125"/>
      <c r="C48" s="135" t="s">
        <v>33</v>
      </c>
      <c r="D48" s="269">
        <f>(D35+D41+D46+D47)</f>
        <v>0</v>
      </c>
      <c r="E48" s="269">
        <f>(E35+E41+E46+E47)</f>
        <v>7675</v>
      </c>
      <c r="F48" s="269">
        <f>(F35+F41+F46+F47)</f>
        <v>6662</v>
      </c>
    </row>
    <row r="49" spans="1:6" ht="13.5" thickBot="1">
      <c r="A49" s="136"/>
      <c r="B49" s="137"/>
      <c r="C49" s="137"/>
      <c r="D49" s="270"/>
      <c r="E49" s="270"/>
      <c r="F49" s="270"/>
    </row>
    <row r="50" spans="1:6" ht="13.5" thickBot="1">
      <c r="A50" s="138" t="s">
        <v>237</v>
      </c>
      <c r="B50" s="139"/>
      <c r="C50" s="140"/>
      <c r="D50" s="380"/>
      <c r="E50" s="380">
        <v>5</v>
      </c>
      <c r="F50" s="65">
        <v>5</v>
      </c>
    </row>
    <row r="51" spans="1:6" ht="13.5" thickBot="1">
      <c r="A51" s="138" t="s">
        <v>238</v>
      </c>
      <c r="B51" s="139"/>
      <c r="C51" s="140"/>
      <c r="D51" s="380"/>
      <c r="E51" s="380"/>
      <c r="F51" s="65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30" zoomScalePageLayoutView="0" workbookViewId="0" topLeftCell="A79">
      <selection activeCell="D101" sqref="D101"/>
    </sheetView>
  </sheetViews>
  <sheetFormatPr defaultColWidth="9.00390625" defaultRowHeight="12.75"/>
  <cols>
    <col min="1" max="1" width="9.50390625" style="303" customWidth="1"/>
    <col min="2" max="2" width="60.875" style="303" customWidth="1"/>
    <col min="3" max="5" width="15.875" style="304" customWidth="1"/>
    <col min="6" max="16384" width="9.375" style="33" customWidth="1"/>
  </cols>
  <sheetData>
    <row r="1" spans="1:5" ht="15.75" customHeight="1">
      <c r="A1" s="495" t="s">
        <v>41</v>
      </c>
      <c r="B1" s="495"/>
      <c r="C1" s="495"/>
      <c r="D1" s="495"/>
      <c r="E1" s="495"/>
    </row>
    <row r="2" spans="1:5" ht="15.75" customHeight="1" thickBot="1">
      <c r="A2" s="309" t="s">
        <v>144</v>
      </c>
      <c r="B2" s="309"/>
      <c r="C2" s="196"/>
      <c r="D2" s="196"/>
      <c r="E2" s="196" t="s">
        <v>298</v>
      </c>
    </row>
    <row r="3" spans="1:5" ht="37.5" customHeight="1">
      <c r="A3" s="496" t="s">
        <v>93</v>
      </c>
      <c r="B3" s="498" t="s">
        <v>43</v>
      </c>
      <c r="C3" s="500" t="s">
        <v>0</v>
      </c>
      <c r="D3" s="500"/>
      <c r="E3" s="501"/>
    </row>
    <row r="4" spans="1:5" s="34" customFormat="1" ht="12" customHeight="1" thickBot="1">
      <c r="A4" s="497"/>
      <c r="B4" s="499"/>
      <c r="C4" s="314" t="s">
        <v>387</v>
      </c>
      <c r="D4" s="314" t="s">
        <v>388</v>
      </c>
      <c r="E4" s="315" t="s">
        <v>429</v>
      </c>
    </row>
    <row r="5" spans="1:5" s="1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4" t="s">
        <v>44</v>
      </c>
      <c r="B6" s="23" t="s">
        <v>159</v>
      </c>
      <c r="C6" s="325">
        <f>+C7+C12+C21</f>
        <v>42450</v>
      </c>
      <c r="D6" s="325">
        <f>+D7+D12+D21</f>
        <v>42450</v>
      </c>
      <c r="E6" s="173">
        <f>+E7+E12+E21</f>
        <v>53432</v>
      </c>
    </row>
    <row r="7" spans="1:5" s="1" customFormat="1" ht="12" customHeight="1" thickBot="1">
      <c r="A7" s="22" t="s">
        <v>45</v>
      </c>
      <c r="B7" s="152" t="s">
        <v>372</v>
      </c>
      <c r="C7" s="326">
        <f>+C8+C9+C10+C11</f>
        <v>16590</v>
      </c>
      <c r="D7" s="326">
        <f>+D8+D9+D10+D11</f>
        <v>16590</v>
      </c>
      <c r="E7" s="174">
        <f>+E8+E9+E10+E11</f>
        <v>18842</v>
      </c>
    </row>
    <row r="8" spans="1:5" s="1" customFormat="1" ht="12" customHeight="1">
      <c r="A8" s="15" t="s">
        <v>121</v>
      </c>
      <c r="B8" s="285" t="s">
        <v>80</v>
      </c>
      <c r="C8" s="327">
        <v>16140</v>
      </c>
      <c r="D8" s="327">
        <v>16140</v>
      </c>
      <c r="E8" s="176">
        <v>17736</v>
      </c>
    </row>
    <row r="9" spans="1:5" s="1" customFormat="1" ht="12" customHeight="1">
      <c r="A9" s="15" t="s">
        <v>122</v>
      </c>
      <c r="B9" s="166" t="s">
        <v>94</v>
      </c>
      <c r="C9" s="327"/>
      <c r="D9" s="327"/>
      <c r="E9" s="176"/>
    </row>
    <row r="10" spans="1:5" s="1" customFormat="1" ht="12" customHeight="1">
      <c r="A10" s="15" t="s">
        <v>123</v>
      </c>
      <c r="B10" s="166" t="s">
        <v>160</v>
      </c>
      <c r="C10" s="327">
        <v>450</v>
      </c>
      <c r="D10" s="327">
        <v>450</v>
      </c>
      <c r="E10" s="176">
        <v>614</v>
      </c>
    </row>
    <row r="11" spans="1:5" s="1" customFormat="1" ht="12" customHeight="1" thickBot="1">
      <c r="A11" s="15" t="s">
        <v>124</v>
      </c>
      <c r="B11" s="286" t="s">
        <v>161</v>
      </c>
      <c r="C11" s="327"/>
      <c r="D11" s="327"/>
      <c r="E11" s="176">
        <v>492</v>
      </c>
    </row>
    <row r="12" spans="1:5" s="1" customFormat="1" ht="12" customHeight="1" thickBot="1">
      <c r="A12" s="22" t="s">
        <v>46</v>
      </c>
      <c r="B12" s="23" t="s">
        <v>162</v>
      </c>
      <c r="C12" s="326">
        <f>+C13+C14+C15+C16+C17+C18+C19+C20</f>
        <v>21860</v>
      </c>
      <c r="D12" s="326">
        <f>+D13+D14+D15+D16+D17+D18+D19+D20</f>
        <v>21860</v>
      </c>
      <c r="E12" s="174">
        <f>+E13+E14+E15+E16+E17+E18+E19+E20</f>
        <v>30144</v>
      </c>
    </row>
    <row r="13" spans="1:5" s="1" customFormat="1" ht="12" customHeight="1">
      <c r="A13" s="19" t="s">
        <v>95</v>
      </c>
      <c r="B13" s="11" t="s">
        <v>167</v>
      </c>
      <c r="C13" s="328"/>
      <c r="D13" s="328"/>
      <c r="E13" s="175"/>
    </row>
    <row r="14" spans="1:5" s="1" customFormat="1" ht="12" customHeight="1">
      <c r="A14" s="15" t="s">
        <v>96</v>
      </c>
      <c r="B14" s="8" t="s">
        <v>168</v>
      </c>
      <c r="C14" s="327">
        <v>1480</v>
      </c>
      <c r="D14" s="327">
        <v>1480</v>
      </c>
      <c r="E14" s="176">
        <v>2525</v>
      </c>
    </row>
    <row r="15" spans="1:5" s="1" customFormat="1" ht="12" customHeight="1">
      <c r="A15" s="15" t="s">
        <v>97</v>
      </c>
      <c r="B15" s="8" t="s">
        <v>169</v>
      </c>
      <c r="C15" s="327">
        <v>20380</v>
      </c>
      <c r="D15" s="327">
        <v>20380</v>
      </c>
      <c r="E15" s="176">
        <v>20633</v>
      </c>
    </row>
    <row r="16" spans="1:5" s="1" customFormat="1" ht="12" customHeight="1">
      <c r="A16" s="15" t="s">
        <v>98</v>
      </c>
      <c r="B16" s="8" t="s">
        <v>170</v>
      </c>
      <c r="C16" s="327"/>
      <c r="D16" s="327"/>
      <c r="E16" s="176">
        <v>8</v>
      </c>
    </row>
    <row r="17" spans="1:5" s="1" customFormat="1" ht="12" customHeight="1">
      <c r="A17" s="14" t="s">
        <v>163</v>
      </c>
      <c r="B17" s="7" t="s">
        <v>171</v>
      </c>
      <c r="C17" s="329"/>
      <c r="D17" s="329"/>
      <c r="E17" s="177"/>
    </row>
    <row r="18" spans="1:5" s="1" customFormat="1" ht="12" customHeight="1">
      <c r="A18" s="15" t="s">
        <v>164</v>
      </c>
      <c r="B18" s="8" t="s">
        <v>244</v>
      </c>
      <c r="C18" s="327"/>
      <c r="D18" s="327"/>
      <c r="E18" s="176">
        <v>6562</v>
      </c>
    </row>
    <row r="19" spans="1:5" s="1" customFormat="1" ht="12" customHeight="1">
      <c r="A19" s="15" t="s">
        <v>165</v>
      </c>
      <c r="B19" s="8" t="s">
        <v>173</v>
      </c>
      <c r="C19" s="327"/>
      <c r="D19" s="327"/>
      <c r="E19" s="176">
        <v>25</v>
      </c>
    </row>
    <row r="20" spans="1:5" s="1" customFormat="1" ht="12" customHeight="1" thickBot="1">
      <c r="A20" s="16" t="s">
        <v>166</v>
      </c>
      <c r="B20" s="9" t="s">
        <v>174</v>
      </c>
      <c r="C20" s="330"/>
      <c r="D20" s="330"/>
      <c r="E20" s="178">
        <v>391</v>
      </c>
    </row>
    <row r="21" spans="1:5" s="1" customFormat="1" ht="12" customHeight="1" thickBot="1">
      <c r="A21" s="22" t="s">
        <v>175</v>
      </c>
      <c r="B21" s="23" t="s">
        <v>245</v>
      </c>
      <c r="C21" s="331">
        <v>4000</v>
      </c>
      <c r="D21" s="331">
        <v>4000</v>
      </c>
      <c r="E21" s="179">
        <v>4446</v>
      </c>
    </row>
    <row r="22" spans="1:5" s="1" customFormat="1" ht="12" customHeight="1" thickBot="1">
      <c r="A22" s="22" t="s">
        <v>48</v>
      </c>
      <c r="B22" s="23" t="s">
        <v>177</v>
      </c>
      <c r="C22" s="326">
        <f>+C23+C24+C25+C26+C27+C28+C29+C30</f>
        <v>33501</v>
      </c>
      <c r="D22" s="326">
        <f>+D23+D24+D25+D26+D27+D28+D29+D30</f>
        <v>46237</v>
      </c>
      <c r="E22" s="174">
        <f>+E23+E24+E25+E26+E27+E28+E29+E30</f>
        <v>46236</v>
      </c>
    </row>
    <row r="23" spans="1:5" s="1" customFormat="1" ht="12" customHeight="1">
      <c r="A23" s="17" t="s">
        <v>99</v>
      </c>
      <c r="B23" s="10" t="s">
        <v>183</v>
      </c>
      <c r="C23" s="332"/>
      <c r="D23" s="332"/>
      <c r="E23" s="180"/>
    </row>
    <row r="24" spans="1:5" s="1" customFormat="1" ht="12" customHeight="1">
      <c r="A24" s="15" t="s">
        <v>100</v>
      </c>
      <c r="B24" s="8" t="s">
        <v>184</v>
      </c>
      <c r="C24" s="327">
        <v>33501</v>
      </c>
      <c r="D24" s="327">
        <v>46237</v>
      </c>
      <c r="E24" s="176">
        <v>46236</v>
      </c>
    </row>
    <row r="25" spans="1:5" s="1" customFormat="1" ht="12" customHeight="1">
      <c r="A25" s="15" t="s">
        <v>101</v>
      </c>
      <c r="B25" s="8" t="s">
        <v>185</v>
      </c>
      <c r="C25" s="327"/>
      <c r="D25" s="327"/>
      <c r="E25" s="176"/>
    </row>
    <row r="26" spans="1:5" s="1" customFormat="1" ht="12" customHeight="1">
      <c r="A26" s="18" t="s">
        <v>178</v>
      </c>
      <c r="B26" s="8" t="s">
        <v>104</v>
      </c>
      <c r="C26" s="333"/>
      <c r="D26" s="333"/>
      <c r="E26" s="181"/>
    </row>
    <row r="27" spans="1:5" s="1" customFormat="1" ht="12" customHeight="1">
      <c r="A27" s="18" t="s">
        <v>179</v>
      </c>
      <c r="B27" s="8" t="s">
        <v>186</v>
      </c>
      <c r="C27" s="333"/>
      <c r="D27" s="333"/>
      <c r="E27" s="181"/>
    </row>
    <row r="28" spans="1:5" s="1" customFormat="1" ht="12" customHeight="1">
      <c r="A28" s="15" t="s">
        <v>180</v>
      </c>
      <c r="B28" s="8" t="s">
        <v>187</v>
      </c>
      <c r="C28" s="327"/>
      <c r="D28" s="327"/>
      <c r="E28" s="176"/>
    </row>
    <row r="29" spans="1:5" s="1" customFormat="1" ht="12" customHeight="1">
      <c r="A29" s="15" t="s">
        <v>181</v>
      </c>
      <c r="B29" s="8" t="s">
        <v>246</v>
      </c>
      <c r="C29" s="334"/>
      <c r="D29" s="334"/>
      <c r="E29" s="182"/>
    </row>
    <row r="30" spans="1:5" s="1" customFormat="1" ht="12" customHeight="1" thickBot="1">
      <c r="A30" s="15" t="s">
        <v>182</v>
      </c>
      <c r="B30" s="13" t="s">
        <v>188</v>
      </c>
      <c r="C30" s="334"/>
      <c r="D30" s="334"/>
      <c r="E30" s="182"/>
    </row>
    <row r="31" spans="1:5" s="1" customFormat="1" ht="12" customHeight="1" thickBot="1">
      <c r="A31" s="145" t="s">
        <v>49</v>
      </c>
      <c r="B31" s="23" t="s">
        <v>373</v>
      </c>
      <c r="C31" s="326">
        <f>+C32+C38</f>
        <v>9220</v>
      </c>
      <c r="D31" s="326">
        <f>+D32+D38</f>
        <v>41879</v>
      </c>
      <c r="E31" s="174">
        <f>+E32+E38</f>
        <v>35427</v>
      </c>
    </row>
    <row r="32" spans="1:5" s="1" customFormat="1" ht="12" customHeight="1">
      <c r="A32" s="146" t="s">
        <v>102</v>
      </c>
      <c r="B32" s="287" t="s">
        <v>374</v>
      </c>
      <c r="C32" s="335">
        <f>+C33+C34+C35+C36+C37</f>
        <v>0</v>
      </c>
      <c r="D32" s="335">
        <f>+D33+D34+D35+D36+D37</f>
        <v>19489</v>
      </c>
      <c r="E32" s="335">
        <f>+E33+E34+E35+E36+E37</f>
        <v>22257</v>
      </c>
    </row>
    <row r="33" spans="1:5" s="1" customFormat="1" ht="12" customHeight="1">
      <c r="A33" s="147" t="s">
        <v>105</v>
      </c>
      <c r="B33" s="153" t="s">
        <v>247</v>
      </c>
      <c r="C33" s="334"/>
      <c r="D33" s="334"/>
      <c r="E33" s="182"/>
    </row>
    <row r="34" spans="1:5" s="1" customFormat="1" ht="12" customHeight="1">
      <c r="A34" s="147" t="s">
        <v>106</v>
      </c>
      <c r="B34" s="153" t="s">
        <v>248</v>
      </c>
      <c r="C34" s="334"/>
      <c r="D34" s="334"/>
      <c r="E34" s="182"/>
    </row>
    <row r="35" spans="1:5" s="1" customFormat="1" ht="12" customHeight="1">
      <c r="A35" s="147" t="s">
        <v>107</v>
      </c>
      <c r="B35" s="153" t="s">
        <v>249</v>
      </c>
      <c r="C35" s="334"/>
      <c r="D35" s="334"/>
      <c r="E35" s="182"/>
    </row>
    <row r="36" spans="1:5" s="1" customFormat="1" ht="12" customHeight="1">
      <c r="A36" s="147" t="s">
        <v>108</v>
      </c>
      <c r="B36" s="153" t="s">
        <v>250</v>
      </c>
      <c r="C36" s="334"/>
      <c r="D36" s="334"/>
      <c r="E36" s="182"/>
    </row>
    <row r="37" spans="1:5" s="1" customFormat="1" ht="12" customHeight="1">
      <c r="A37" s="147" t="s">
        <v>189</v>
      </c>
      <c r="B37" s="153" t="s">
        <v>375</v>
      </c>
      <c r="C37" s="334"/>
      <c r="D37" s="334">
        <v>19489</v>
      </c>
      <c r="E37" s="182">
        <v>22257</v>
      </c>
    </row>
    <row r="38" spans="1:5" s="1" customFormat="1" ht="12" customHeight="1">
      <c r="A38" s="147" t="s">
        <v>103</v>
      </c>
      <c r="B38" s="154" t="s">
        <v>376</v>
      </c>
      <c r="C38" s="336">
        <f>+C39+C40+C41+C42+C43</f>
        <v>9220</v>
      </c>
      <c r="D38" s="336">
        <f>+D39+D40+D41+D42+D43</f>
        <v>22390</v>
      </c>
      <c r="E38" s="336">
        <f>+E39+E40+E41+E42+E43</f>
        <v>13170</v>
      </c>
    </row>
    <row r="39" spans="1:5" s="1" customFormat="1" ht="12" customHeight="1">
      <c r="A39" s="147" t="s">
        <v>111</v>
      </c>
      <c r="B39" s="153" t="s">
        <v>247</v>
      </c>
      <c r="C39" s="334"/>
      <c r="D39" s="334"/>
      <c r="E39" s="182"/>
    </row>
    <row r="40" spans="1:5" s="1" customFormat="1" ht="12" customHeight="1">
      <c r="A40" s="147" t="s">
        <v>112</v>
      </c>
      <c r="B40" s="153" t="s">
        <v>248</v>
      </c>
      <c r="C40" s="334"/>
      <c r="D40" s="334"/>
      <c r="E40" s="182"/>
    </row>
    <row r="41" spans="1:5" s="1" customFormat="1" ht="12" customHeight="1">
      <c r="A41" s="147" t="s">
        <v>113</v>
      </c>
      <c r="B41" s="153" t="s">
        <v>249</v>
      </c>
      <c r="C41" s="334"/>
      <c r="D41" s="334"/>
      <c r="E41" s="182"/>
    </row>
    <row r="42" spans="1:5" s="1" customFormat="1" ht="12" customHeight="1">
      <c r="A42" s="147" t="s">
        <v>114</v>
      </c>
      <c r="B42" s="155" t="s">
        <v>250</v>
      </c>
      <c r="C42" s="334"/>
      <c r="D42" s="334"/>
      <c r="E42" s="182"/>
    </row>
    <row r="43" spans="1:5" s="1" customFormat="1" ht="12" customHeight="1" thickBot="1">
      <c r="A43" s="148" t="s">
        <v>190</v>
      </c>
      <c r="B43" s="156" t="s">
        <v>377</v>
      </c>
      <c r="C43" s="337">
        <v>9220</v>
      </c>
      <c r="D43" s="337">
        <v>22390</v>
      </c>
      <c r="E43" s="338">
        <v>13170</v>
      </c>
    </row>
    <row r="44" spans="1:5" s="1" customFormat="1" ht="12" customHeight="1" thickBot="1">
      <c r="A44" s="22" t="s">
        <v>191</v>
      </c>
      <c r="B44" s="288" t="s">
        <v>251</v>
      </c>
      <c r="C44" s="326">
        <f>+C45+C46</f>
        <v>0</v>
      </c>
      <c r="D44" s="326">
        <f>+D45+D46</f>
        <v>0</v>
      </c>
      <c r="E44" s="174">
        <f>+E45+E46</f>
        <v>1950</v>
      </c>
    </row>
    <row r="45" spans="1:5" s="1" customFormat="1" ht="12" customHeight="1">
      <c r="A45" s="17" t="s">
        <v>109</v>
      </c>
      <c r="B45" s="166" t="s">
        <v>252</v>
      </c>
      <c r="C45" s="332"/>
      <c r="D45" s="332"/>
      <c r="E45" s="180">
        <v>650</v>
      </c>
    </row>
    <row r="46" spans="1:5" s="1" customFormat="1" ht="12" customHeight="1" thickBot="1">
      <c r="A46" s="14" t="s">
        <v>110</v>
      </c>
      <c r="B46" s="161" t="s">
        <v>256</v>
      </c>
      <c r="C46" s="329"/>
      <c r="D46" s="329"/>
      <c r="E46" s="177">
        <v>1300</v>
      </c>
    </row>
    <row r="47" spans="1:5" s="1" customFormat="1" ht="12" customHeight="1" thickBot="1">
      <c r="A47" s="22" t="s">
        <v>51</v>
      </c>
      <c r="B47" s="288" t="s">
        <v>255</v>
      </c>
      <c r="C47" s="326">
        <f>+C48+C49+C50</f>
        <v>16000</v>
      </c>
      <c r="D47" s="326">
        <f>+D48+D49+D50</f>
        <v>16000</v>
      </c>
      <c r="E47" s="174">
        <f>+E48+E49+E50</f>
        <v>2824</v>
      </c>
    </row>
    <row r="48" spans="1:5" s="1" customFormat="1" ht="12" customHeight="1">
      <c r="A48" s="17" t="s">
        <v>194</v>
      </c>
      <c r="B48" s="166" t="s">
        <v>192</v>
      </c>
      <c r="C48" s="339">
        <v>16000</v>
      </c>
      <c r="D48" s="339">
        <v>16000</v>
      </c>
      <c r="E48" s="340">
        <v>1001</v>
      </c>
    </row>
    <row r="49" spans="1:5" s="1" customFormat="1" ht="12" customHeight="1">
      <c r="A49" s="15" t="s">
        <v>195</v>
      </c>
      <c r="B49" s="153" t="s">
        <v>193</v>
      </c>
      <c r="C49" s="334"/>
      <c r="D49" s="334"/>
      <c r="E49" s="182">
        <v>1823</v>
      </c>
    </row>
    <row r="50" spans="1:5" s="1" customFormat="1" ht="17.25" customHeight="1" thickBot="1">
      <c r="A50" s="14" t="s">
        <v>307</v>
      </c>
      <c r="B50" s="161" t="s">
        <v>253</v>
      </c>
      <c r="C50" s="341"/>
      <c r="D50" s="341"/>
      <c r="E50" s="342"/>
    </row>
    <row r="51" spans="1:5" s="1" customFormat="1" ht="12" customHeight="1" thickBot="1">
      <c r="A51" s="22" t="s">
        <v>196</v>
      </c>
      <c r="B51" s="289" t="s">
        <v>254</v>
      </c>
      <c r="C51" s="343"/>
      <c r="D51" s="343"/>
      <c r="E51" s="183"/>
    </row>
    <row r="52" spans="1:5" s="1" customFormat="1" ht="12" customHeight="1" thickBot="1">
      <c r="A52" s="22" t="s">
        <v>53</v>
      </c>
      <c r="B52" s="25" t="s">
        <v>197</v>
      </c>
      <c r="C52" s="344">
        <f>+C7+C12+C21+C22+C31+C44+C47+C51</f>
        <v>101171</v>
      </c>
      <c r="D52" s="344">
        <f>+D7+D12+D21+D22+D31+D44+D47+D51</f>
        <v>146566</v>
      </c>
      <c r="E52" s="184">
        <f>+E7+E12+E21+E22+E31+E44+E47+E51</f>
        <v>139869</v>
      </c>
    </row>
    <row r="53" spans="1:5" s="1" customFormat="1" ht="12" customHeight="1" thickBot="1">
      <c r="A53" s="157" t="s">
        <v>54</v>
      </c>
      <c r="B53" s="152" t="s">
        <v>257</v>
      </c>
      <c r="C53" s="345">
        <f>+C54+C60</f>
        <v>6335</v>
      </c>
      <c r="D53" s="345">
        <f>+D54+D60</f>
        <v>6335</v>
      </c>
      <c r="E53" s="185">
        <f>+E54+E60</f>
        <v>2200</v>
      </c>
    </row>
    <row r="54" spans="1:5" s="1" customFormat="1" ht="12" customHeight="1">
      <c r="A54" s="290" t="s">
        <v>137</v>
      </c>
      <c r="B54" s="287" t="s">
        <v>337</v>
      </c>
      <c r="C54" s="335">
        <f>+C55+C56+C57+C58+C59</f>
        <v>6335</v>
      </c>
      <c r="D54" s="335">
        <f>+D55+D56+D57+D58+D59</f>
        <v>6335</v>
      </c>
      <c r="E54" s="186">
        <f>+E55+E56+E57+E58+E59</f>
        <v>2200</v>
      </c>
    </row>
    <row r="55" spans="1:5" s="1" customFormat="1" ht="12" customHeight="1">
      <c r="A55" s="158" t="s">
        <v>269</v>
      </c>
      <c r="B55" s="153" t="s">
        <v>258</v>
      </c>
      <c r="C55" s="334">
        <v>6335</v>
      </c>
      <c r="D55" s="334">
        <v>6335</v>
      </c>
      <c r="E55" s="182">
        <v>2200</v>
      </c>
    </row>
    <row r="56" spans="1:5" s="1" customFormat="1" ht="12" customHeight="1">
      <c r="A56" s="158" t="s">
        <v>270</v>
      </c>
      <c r="B56" s="153" t="s">
        <v>259</v>
      </c>
      <c r="C56" s="334"/>
      <c r="D56" s="334"/>
      <c r="E56" s="182"/>
    </row>
    <row r="57" spans="1:5" s="1" customFormat="1" ht="12" customHeight="1">
      <c r="A57" s="158" t="s">
        <v>271</v>
      </c>
      <c r="B57" s="153" t="s">
        <v>260</v>
      </c>
      <c r="C57" s="334"/>
      <c r="D57" s="334"/>
      <c r="E57" s="182"/>
    </row>
    <row r="58" spans="1:5" s="1" customFormat="1" ht="12" customHeight="1">
      <c r="A58" s="158" t="s">
        <v>272</v>
      </c>
      <c r="B58" s="153" t="s">
        <v>261</v>
      </c>
      <c r="C58" s="334"/>
      <c r="D58" s="334"/>
      <c r="E58" s="182"/>
    </row>
    <row r="59" spans="1:5" s="1" customFormat="1" ht="12" customHeight="1">
      <c r="A59" s="158" t="s">
        <v>273</v>
      </c>
      <c r="B59" s="153" t="s">
        <v>262</v>
      </c>
      <c r="C59" s="334"/>
      <c r="D59" s="334"/>
      <c r="E59" s="182"/>
    </row>
    <row r="60" spans="1:5" s="1" customFormat="1" ht="12" customHeight="1">
      <c r="A60" s="159" t="s">
        <v>138</v>
      </c>
      <c r="B60" s="154" t="s">
        <v>336</v>
      </c>
      <c r="C60" s="336">
        <f>+C61+C62+C63+C64+C65</f>
        <v>0</v>
      </c>
      <c r="D60" s="336">
        <f>+D61+D62+D63+D64+D65</f>
        <v>0</v>
      </c>
      <c r="E60" s="187">
        <f>+E61+E62+E63+E64+E65</f>
        <v>0</v>
      </c>
    </row>
    <row r="61" spans="1:5" s="1" customFormat="1" ht="12" customHeight="1">
      <c r="A61" s="158" t="s">
        <v>274</v>
      </c>
      <c r="B61" s="153" t="s">
        <v>263</v>
      </c>
      <c r="C61" s="334"/>
      <c r="D61" s="334"/>
      <c r="E61" s="182"/>
    </row>
    <row r="62" spans="1:5" s="1" customFormat="1" ht="12" customHeight="1">
      <c r="A62" s="158" t="s">
        <v>275</v>
      </c>
      <c r="B62" s="153" t="s">
        <v>264</v>
      </c>
      <c r="C62" s="334"/>
      <c r="D62" s="334"/>
      <c r="E62" s="182"/>
    </row>
    <row r="63" spans="1:5" s="1" customFormat="1" ht="12" customHeight="1">
      <c r="A63" s="158" t="s">
        <v>276</v>
      </c>
      <c r="B63" s="153" t="s">
        <v>265</v>
      </c>
      <c r="C63" s="334"/>
      <c r="D63" s="334"/>
      <c r="E63" s="182"/>
    </row>
    <row r="64" spans="1:5" s="1" customFormat="1" ht="12" customHeight="1">
      <c r="A64" s="158" t="s">
        <v>277</v>
      </c>
      <c r="B64" s="153" t="s">
        <v>266</v>
      </c>
      <c r="C64" s="334"/>
      <c r="D64" s="334"/>
      <c r="E64" s="182"/>
    </row>
    <row r="65" spans="1:5" s="1" customFormat="1" ht="12" customHeight="1" thickBot="1">
      <c r="A65" s="160" t="s">
        <v>278</v>
      </c>
      <c r="B65" s="161" t="s">
        <v>267</v>
      </c>
      <c r="C65" s="346"/>
      <c r="D65" s="346"/>
      <c r="E65" s="188"/>
    </row>
    <row r="66" spans="1:5" s="1" customFormat="1" ht="24.75" thickBot="1">
      <c r="A66" s="162" t="s">
        <v>55</v>
      </c>
      <c r="B66" s="291" t="s">
        <v>334</v>
      </c>
      <c r="C66" s="345">
        <f>+C52+C53</f>
        <v>107506</v>
      </c>
      <c r="D66" s="345">
        <f>+D52+D53</f>
        <v>152901</v>
      </c>
      <c r="E66" s="185">
        <f>+E52+E53</f>
        <v>142069</v>
      </c>
    </row>
    <row r="67" spans="1:5" s="1" customFormat="1" ht="12" customHeight="1" thickBot="1">
      <c r="A67" s="163" t="s">
        <v>56</v>
      </c>
      <c r="B67" s="292" t="s">
        <v>268</v>
      </c>
      <c r="C67" s="347"/>
      <c r="D67" s="347"/>
      <c r="E67" s="197">
        <v>-202</v>
      </c>
    </row>
    <row r="68" spans="1:5" s="1" customFormat="1" ht="12.75" customHeight="1" thickBot="1">
      <c r="A68" s="162" t="s">
        <v>57</v>
      </c>
      <c r="B68" s="291" t="s">
        <v>335</v>
      </c>
      <c r="C68" s="348">
        <f>+C66+C67</f>
        <v>107506</v>
      </c>
      <c r="D68" s="348">
        <f>+D66+D67</f>
        <v>152901</v>
      </c>
      <c r="E68" s="198">
        <f>+E66+E67</f>
        <v>141867</v>
      </c>
    </row>
    <row r="69" spans="1:5" ht="16.5" customHeight="1">
      <c r="A69" s="5"/>
      <c r="B69" s="6"/>
      <c r="C69" s="189"/>
      <c r="D69" s="189"/>
      <c r="E69" s="189"/>
    </row>
    <row r="70" spans="1:5" s="203" customFormat="1" ht="16.5" customHeight="1">
      <c r="A70" s="495" t="s">
        <v>73</v>
      </c>
      <c r="B70" s="495"/>
      <c r="C70" s="495"/>
      <c r="D70" s="495"/>
      <c r="E70" s="495"/>
    </row>
    <row r="71" spans="1:5" ht="37.5" customHeight="1" thickBot="1">
      <c r="A71" s="310" t="s">
        <v>145</v>
      </c>
      <c r="B71" s="310"/>
      <c r="C71" s="76"/>
      <c r="D71" s="76"/>
      <c r="E71" s="76" t="s">
        <v>298</v>
      </c>
    </row>
    <row r="72" spans="1:5" s="34" customFormat="1" ht="12" customHeight="1">
      <c r="A72" s="496" t="s">
        <v>93</v>
      </c>
      <c r="B72" s="498" t="s">
        <v>386</v>
      </c>
      <c r="C72" s="500" t="s">
        <v>0</v>
      </c>
      <c r="D72" s="500"/>
      <c r="E72" s="501"/>
    </row>
    <row r="73" spans="1:5" ht="12" customHeight="1" thickBot="1">
      <c r="A73" s="497"/>
      <c r="B73" s="499"/>
      <c r="C73" s="314" t="s">
        <v>387</v>
      </c>
      <c r="D73" s="314" t="s">
        <v>388</v>
      </c>
      <c r="E73" s="315" t="s">
        <v>1</v>
      </c>
    </row>
    <row r="74" spans="1:5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4" t="s">
        <v>44</v>
      </c>
      <c r="B75" s="29" t="s">
        <v>198</v>
      </c>
      <c r="C75" s="325">
        <f>+C76+C77+C78+C79+C80</f>
        <v>96864</v>
      </c>
      <c r="D75" s="325">
        <f>+D76+D77+D78+D79+D80</f>
        <v>123501</v>
      </c>
      <c r="E75" s="173">
        <f>+E76+E77+E78+E79+E80</f>
        <v>115919</v>
      </c>
    </row>
    <row r="76" spans="1:5" ht="12" customHeight="1">
      <c r="A76" s="19" t="s">
        <v>115</v>
      </c>
      <c r="B76" s="11" t="s">
        <v>74</v>
      </c>
      <c r="C76" s="328">
        <v>18708</v>
      </c>
      <c r="D76" s="328">
        <v>36752</v>
      </c>
      <c r="E76" s="175">
        <v>30494</v>
      </c>
    </row>
    <row r="77" spans="1:5" ht="12" customHeight="1">
      <c r="A77" s="15" t="s">
        <v>116</v>
      </c>
      <c r="B77" s="8" t="s">
        <v>199</v>
      </c>
      <c r="C77" s="327">
        <v>4466</v>
      </c>
      <c r="D77" s="327">
        <v>4952</v>
      </c>
      <c r="E77" s="176">
        <v>5943</v>
      </c>
    </row>
    <row r="78" spans="1:5" ht="12" customHeight="1">
      <c r="A78" s="15" t="s">
        <v>117</v>
      </c>
      <c r="B78" s="8" t="s">
        <v>135</v>
      </c>
      <c r="C78" s="333">
        <v>18044</v>
      </c>
      <c r="D78" s="333">
        <v>19790</v>
      </c>
      <c r="E78" s="181">
        <v>48902</v>
      </c>
    </row>
    <row r="79" spans="1:5" ht="12" customHeight="1">
      <c r="A79" s="15" t="s">
        <v>118</v>
      </c>
      <c r="B79" s="12" t="s">
        <v>200</v>
      </c>
      <c r="C79" s="333">
        <v>13616</v>
      </c>
      <c r="D79" s="333">
        <v>12435</v>
      </c>
      <c r="E79" s="181">
        <v>9351</v>
      </c>
    </row>
    <row r="80" spans="1:5" ht="12" customHeight="1">
      <c r="A80" s="15" t="s">
        <v>126</v>
      </c>
      <c r="B80" s="21" t="s">
        <v>201</v>
      </c>
      <c r="C80" s="333">
        <v>42030</v>
      </c>
      <c r="D80" s="333">
        <v>49572</v>
      </c>
      <c r="E80" s="181">
        <v>21229</v>
      </c>
    </row>
    <row r="81" spans="1:5" ht="12" customHeight="1">
      <c r="A81" s="15" t="s">
        <v>119</v>
      </c>
      <c r="B81" s="8" t="s">
        <v>222</v>
      </c>
      <c r="C81" s="333"/>
      <c r="D81" s="333"/>
      <c r="E81" s="181"/>
    </row>
    <row r="82" spans="1:5" ht="12" customHeight="1">
      <c r="A82" s="15" t="s">
        <v>120</v>
      </c>
      <c r="B82" s="79" t="s">
        <v>223</v>
      </c>
      <c r="C82" s="333"/>
      <c r="D82" s="333"/>
      <c r="E82" s="181"/>
    </row>
    <row r="83" spans="1:5" ht="12" customHeight="1">
      <c r="A83" s="15" t="s">
        <v>127</v>
      </c>
      <c r="B83" s="79" t="s">
        <v>279</v>
      </c>
      <c r="C83" s="333">
        <v>41030</v>
      </c>
      <c r="D83" s="333">
        <v>45679</v>
      </c>
      <c r="E83" s="181">
        <v>20024</v>
      </c>
    </row>
    <row r="84" spans="1:5" ht="12" customHeight="1">
      <c r="A84" s="15" t="s">
        <v>128</v>
      </c>
      <c r="B84" s="80" t="s">
        <v>224</v>
      </c>
      <c r="C84" s="333">
        <v>1000</v>
      </c>
      <c r="D84" s="333">
        <v>1000</v>
      </c>
      <c r="E84" s="181">
        <v>1205</v>
      </c>
    </row>
    <row r="85" spans="1:5" ht="12" customHeight="1">
      <c r="A85" s="14" t="s">
        <v>129</v>
      </c>
      <c r="B85" s="81" t="s">
        <v>225</v>
      </c>
      <c r="C85" s="333"/>
      <c r="D85" s="333"/>
      <c r="E85" s="181"/>
    </row>
    <row r="86" spans="1:5" ht="12" customHeight="1">
      <c r="A86" s="15" t="s">
        <v>130</v>
      </c>
      <c r="B86" s="81" t="s">
        <v>226</v>
      </c>
      <c r="C86" s="333"/>
      <c r="D86" s="333"/>
      <c r="E86" s="181"/>
    </row>
    <row r="87" spans="1:5" ht="12" customHeight="1" thickBot="1">
      <c r="A87" s="20" t="s">
        <v>132</v>
      </c>
      <c r="B87" s="82" t="s">
        <v>227</v>
      </c>
      <c r="C87" s="349"/>
      <c r="D87" s="349"/>
      <c r="E87" s="190"/>
    </row>
    <row r="88" spans="1:5" ht="12" customHeight="1" thickBot="1">
      <c r="A88" s="22" t="s">
        <v>45</v>
      </c>
      <c r="B88" s="28" t="s">
        <v>308</v>
      </c>
      <c r="C88" s="326">
        <f>+C89+C90+C91</f>
        <v>700</v>
      </c>
      <c r="D88" s="326">
        <f>+D89+D90+D91</f>
        <v>13870</v>
      </c>
      <c r="E88" s="174">
        <f>+E89+E90+E91</f>
        <v>14216</v>
      </c>
    </row>
    <row r="89" spans="1:5" ht="12" customHeight="1">
      <c r="A89" s="17" t="s">
        <v>121</v>
      </c>
      <c r="B89" s="8" t="s">
        <v>280</v>
      </c>
      <c r="C89" s="332"/>
      <c r="D89" s="332">
        <v>600</v>
      </c>
      <c r="E89" s="180">
        <v>2037</v>
      </c>
    </row>
    <row r="90" spans="1:5" ht="12" customHeight="1">
      <c r="A90" s="17" t="s">
        <v>122</v>
      </c>
      <c r="B90" s="13" t="s">
        <v>202</v>
      </c>
      <c r="C90" s="327">
        <v>700</v>
      </c>
      <c r="D90" s="327">
        <v>13270</v>
      </c>
      <c r="E90" s="176">
        <v>12179</v>
      </c>
    </row>
    <row r="91" spans="1:5" ht="12" customHeight="1">
      <c r="A91" s="17" t="s">
        <v>123</v>
      </c>
      <c r="B91" s="153" t="s">
        <v>309</v>
      </c>
      <c r="C91" s="327">
        <v>0</v>
      </c>
      <c r="D91" s="327"/>
      <c r="E91" s="176"/>
    </row>
    <row r="92" spans="1:5" ht="22.5">
      <c r="A92" s="17" t="s">
        <v>124</v>
      </c>
      <c r="B92" s="153" t="s">
        <v>378</v>
      </c>
      <c r="C92" s="327"/>
      <c r="D92" s="327"/>
      <c r="E92" s="176"/>
    </row>
    <row r="93" spans="1:5" ht="12" customHeight="1">
      <c r="A93" s="17" t="s">
        <v>125</v>
      </c>
      <c r="B93" s="153" t="s">
        <v>310</v>
      </c>
      <c r="C93" s="327"/>
      <c r="D93" s="327"/>
      <c r="E93" s="176"/>
    </row>
    <row r="94" spans="1:5" ht="12" customHeight="1">
      <c r="A94" s="17" t="s">
        <v>131</v>
      </c>
      <c r="B94" s="153" t="s">
        <v>311</v>
      </c>
      <c r="C94" s="327"/>
      <c r="D94" s="327"/>
      <c r="E94" s="176"/>
    </row>
    <row r="95" spans="1:5" ht="12" customHeight="1">
      <c r="A95" s="17" t="s">
        <v>133</v>
      </c>
      <c r="B95" s="293" t="s">
        <v>282</v>
      </c>
      <c r="C95" s="327"/>
      <c r="D95" s="327"/>
      <c r="E95" s="176"/>
    </row>
    <row r="96" spans="1:5" ht="24" customHeight="1">
      <c r="A96" s="17" t="s">
        <v>203</v>
      </c>
      <c r="B96" s="293" t="s">
        <v>283</v>
      </c>
      <c r="C96" s="327"/>
      <c r="D96" s="327"/>
      <c r="E96" s="176"/>
    </row>
    <row r="97" spans="1:5" ht="21.75" customHeight="1">
      <c r="A97" s="17" t="s">
        <v>204</v>
      </c>
      <c r="B97" s="293" t="s">
        <v>281</v>
      </c>
      <c r="C97" s="327"/>
      <c r="D97" s="327"/>
      <c r="E97" s="176"/>
    </row>
    <row r="98" spans="1:5" ht="12" customHeight="1" thickBot="1">
      <c r="A98" s="14" t="s">
        <v>205</v>
      </c>
      <c r="B98" s="294" t="s">
        <v>400</v>
      </c>
      <c r="C98" s="333"/>
      <c r="D98" s="333"/>
      <c r="E98" s="181"/>
    </row>
    <row r="99" spans="1:5" ht="12" customHeight="1" thickBot="1">
      <c r="A99" s="22" t="s">
        <v>46</v>
      </c>
      <c r="B99" s="67" t="s">
        <v>312</v>
      </c>
      <c r="C99" s="326">
        <f>+C100+C101</f>
        <v>0</v>
      </c>
      <c r="D99" s="326">
        <f>+D100+D101</f>
        <v>0</v>
      </c>
      <c r="E99" s="174">
        <f>+E100+E101</f>
        <v>0</v>
      </c>
    </row>
    <row r="100" spans="1:5" s="151" customFormat="1" ht="12" customHeight="1">
      <c r="A100" s="17" t="s">
        <v>95</v>
      </c>
      <c r="B100" s="10" t="s">
        <v>84</v>
      </c>
      <c r="C100" s="332"/>
      <c r="D100" s="332"/>
      <c r="E100" s="180"/>
    </row>
    <row r="101" spans="1:5" ht="12" customHeight="1" thickBot="1">
      <c r="A101" s="18" t="s">
        <v>96</v>
      </c>
      <c r="B101" s="13" t="s">
        <v>85</v>
      </c>
      <c r="C101" s="333"/>
      <c r="D101" s="333"/>
      <c r="E101" s="181"/>
    </row>
    <row r="102" spans="1:5" ht="12" customHeight="1" thickBot="1">
      <c r="A102" s="157" t="s">
        <v>47</v>
      </c>
      <c r="B102" s="152" t="s">
        <v>284</v>
      </c>
      <c r="C102" s="350"/>
      <c r="D102" s="350"/>
      <c r="E102" s="351"/>
    </row>
    <row r="103" spans="1:5" ht="12" customHeight="1" thickBot="1">
      <c r="A103" s="149" t="s">
        <v>48</v>
      </c>
      <c r="B103" s="150" t="s">
        <v>150</v>
      </c>
      <c r="C103" s="325">
        <f>+C75+C88+C99+C102</f>
        <v>97564</v>
      </c>
      <c r="D103" s="325">
        <f>+D75+D88+D99+D102</f>
        <v>137371</v>
      </c>
      <c r="E103" s="173">
        <f>+E75+E88+E99+E102</f>
        <v>130135</v>
      </c>
    </row>
    <row r="104" spans="1:5" ht="12" customHeight="1" thickBot="1">
      <c r="A104" s="157" t="s">
        <v>49</v>
      </c>
      <c r="B104" s="152" t="s">
        <v>379</v>
      </c>
      <c r="C104" s="326">
        <f>+C105+C113</f>
        <v>9942</v>
      </c>
      <c r="D104" s="326">
        <f>+D105+D113</f>
        <v>15530</v>
      </c>
      <c r="E104" s="174">
        <f>+E105+E113</f>
        <v>14783</v>
      </c>
    </row>
    <row r="105" spans="1:5" ht="12" customHeight="1" thickBot="1">
      <c r="A105" s="164" t="s">
        <v>102</v>
      </c>
      <c r="B105" s="295" t="s">
        <v>380</v>
      </c>
      <c r="C105" s="326">
        <f>+C106+C107+C108+C109+C110+C111+C112</f>
        <v>0</v>
      </c>
      <c r="D105" s="326">
        <f>+D106+D107+D108+D109+D110+D111+D112</f>
        <v>5588</v>
      </c>
      <c r="E105" s="174">
        <f>+E106+E107+E108+E109+E110+E111+E112</f>
        <v>5588</v>
      </c>
    </row>
    <row r="106" spans="1:5" ht="12" customHeight="1">
      <c r="A106" s="165" t="s">
        <v>105</v>
      </c>
      <c r="B106" s="166" t="s">
        <v>285</v>
      </c>
      <c r="C106" s="352"/>
      <c r="D106" s="352"/>
      <c r="E106" s="199"/>
    </row>
    <row r="107" spans="1:5" ht="12" customHeight="1">
      <c r="A107" s="158" t="s">
        <v>106</v>
      </c>
      <c r="B107" s="153" t="s">
        <v>286</v>
      </c>
      <c r="C107" s="353"/>
      <c r="D107" s="353"/>
      <c r="E107" s="200"/>
    </row>
    <row r="108" spans="1:5" ht="12" customHeight="1">
      <c r="A108" s="158" t="s">
        <v>107</v>
      </c>
      <c r="B108" s="153" t="s">
        <v>287</v>
      </c>
      <c r="C108" s="353"/>
      <c r="D108" s="353"/>
      <c r="E108" s="200"/>
    </row>
    <row r="109" spans="1:5" ht="12" customHeight="1">
      <c r="A109" s="158" t="s">
        <v>108</v>
      </c>
      <c r="B109" s="153" t="s">
        <v>288</v>
      </c>
      <c r="C109" s="353"/>
      <c r="D109" s="353"/>
      <c r="E109" s="200"/>
    </row>
    <row r="110" spans="1:5" ht="12" customHeight="1">
      <c r="A110" s="158" t="s">
        <v>189</v>
      </c>
      <c r="B110" s="153" t="s">
        <v>289</v>
      </c>
      <c r="C110" s="353"/>
      <c r="D110" s="353"/>
      <c r="E110" s="200"/>
    </row>
    <row r="111" spans="1:5" ht="12" customHeight="1">
      <c r="A111" s="158" t="s">
        <v>206</v>
      </c>
      <c r="B111" s="153" t="s">
        <v>290</v>
      </c>
      <c r="C111" s="353"/>
      <c r="D111" s="353"/>
      <c r="E111" s="200"/>
    </row>
    <row r="112" spans="1:5" ht="12" customHeight="1" thickBot="1">
      <c r="A112" s="167" t="s">
        <v>207</v>
      </c>
      <c r="B112" s="153" t="s">
        <v>433</v>
      </c>
      <c r="C112" s="354"/>
      <c r="D112" s="354">
        <v>5588</v>
      </c>
      <c r="E112" s="201">
        <v>5588</v>
      </c>
    </row>
    <row r="113" spans="1:5" ht="12" customHeight="1" thickBot="1">
      <c r="A113" s="164" t="s">
        <v>103</v>
      </c>
      <c r="B113" s="295" t="s">
        <v>381</v>
      </c>
      <c r="C113" s="326">
        <f>+C114+C115+C116+C117+C118+C119+C120+C121</f>
        <v>9942</v>
      </c>
      <c r="D113" s="326">
        <f>+D114+D115+D116+D117+D118+D119+D120+D121</f>
        <v>9942</v>
      </c>
      <c r="E113" s="174">
        <f>+E114+E115+E116+E117+E118+E119+E120+E121</f>
        <v>9195</v>
      </c>
    </row>
    <row r="114" spans="1:5" ht="12" customHeight="1">
      <c r="A114" s="165" t="s">
        <v>111</v>
      </c>
      <c r="B114" s="166" t="s">
        <v>285</v>
      </c>
      <c r="C114" s="352"/>
      <c r="D114" s="352"/>
      <c r="E114" s="199"/>
    </row>
    <row r="115" spans="1:5" ht="12" customHeight="1">
      <c r="A115" s="158" t="s">
        <v>112</v>
      </c>
      <c r="B115" s="153" t="s">
        <v>292</v>
      </c>
      <c r="C115" s="353"/>
      <c r="D115" s="353"/>
      <c r="E115" s="200"/>
    </row>
    <row r="116" spans="1:5" ht="12" customHeight="1">
      <c r="A116" s="158" t="s">
        <v>113</v>
      </c>
      <c r="B116" s="153" t="s">
        <v>287</v>
      </c>
      <c r="C116" s="353">
        <v>9220</v>
      </c>
      <c r="D116" s="353">
        <v>9220</v>
      </c>
      <c r="E116" s="200">
        <v>9195</v>
      </c>
    </row>
    <row r="117" spans="1:5" ht="12" customHeight="1">
      <c r="A117" s="158" t="s">
        <v>114</v>
      </c>
      <c r="B117" s="153" t="s">
        <v>288</v>
      </c>
      <c r="C117" s="353">
        <v>722</v>
      </c>
      <c r="D117" s="353">
        <v>722</v>
      </c>
      <c r="E117" s="200">
        <v>0</v>
      </c>
    </row>
    <row r="118" spans="1:5" ht="12" customHeight="1">
      <c r="A118" s="158" t="s">
        <v>190</v>
      </c>
      <c r="B118" s="153" t="s">
        <v>289</v>
      </c>
      <c r="C118" s="353"/>
      <c r="D118" s="353"/>
      <c r="E118" s="200"/>
    </row>
    <row r="119" spans="1:5" ht="12" customHeight="1">
      <c r="A119" s="158" t="s">
        <v>208</v>
      </c>
      <c r="B119" s="153" t="s">
        <v>293</v>
      </c>
      <c r="C119" s="353"/>
      <c r="D119" s="353"/>
      <c r="E119" s="200"/>
    </row>
    <row r="120" spans="1:5" ht="12" customHeight="1">
      <c r="A120" s="158" t="s">
        <v>209</v>
      </c>
      <c r="B120" s="153" t="s">
        <v>291</v>
      </c>
      <c r="C120" s="353"/>
      <c r="D120" s="353"/>
      <c r="E120" s="200"/>
    </row>
    <row r="121" spans="1:9" ht="15" customHeight="1" thickBot="1">
      <c r="A121" s="167" t="s">
        <v>210</v>
      </c>
      <c r="B121" s="168" t="s">
        <v>382</v>
      </c>
      <c r="C121" s="354"/>
      <c r="D121" s="354"/>
      <c r="E121" s="201"/>
      <c r="F121" s="35"/>
      <c r="G121" s="68"/>
      <c r="H121" s="68"/>
      <c r="I121" s="68"/>
    </row>
    <row r="122" spans="1:5" s="1" customFormat="1" ht="24.75" thickBot="1">
      <c r="A122" s="157" t="s">
        <v>50</v>
      </c>
      <c r="B122" s="291" t="s">
        <v>294</v>
      </c>
      <c r="C122" s="355">
        <f>+C103+C104</f>
        <v>107506</v>
      </c>
      <c r="D122" s="355">
        <f>+D103+D104</f>
        <v>152901</v>
      </c>
      <c r="E122" s="191">
        <f>+E103+E104</f>
        <v>144918</v>
      </c>
    </row>
    <row r="123" spans="1:5" ht="16.5" thickBot="1">
      <c r="A123" s="157" t="s">
        <v>51</v>
      </c>
      <c r="B123" s="291" t="s">
        <v>295</v>
      </c>
      <c r="C123" s="356"/>
      <c r="D123" s="356"/>
      <c r="E123" s="192">
        <v>-1570</v>
      </c>
    </row>
    <row r="124" spans="1:5" ht="16.5" thickBot="1">
      <c r="A124" s="169" t="s">
        <v>52</v>
      </c>
      <c r="B124" s="292" t="s">
        <v>296</v>
      </c>
      <c r="C124" s="345">
        <f>+C122+C123</f>
        <v>107506</v>
      </c>
      <c r="D124" s="345">
        <f>+D122+D123</f>
        <v>152901</v>
      </c>
      <c r="E124" s="185">
        <f>+E122+E123</f>
        <v>143348</v>
      </c>
    </row>
    <row r="125" spans="1:5" ht="15" customHeight="1">
      <c r="A125" s="296"/>
      <c r="B125" s="296"/>
      <c r="C125" s="297"/>
      <c r="D125" s="297"/>
      <c r="E125" s="297"/>
    </row>
    <row r="126" spans="1:5" ht="13.5" customHeight="1">
      <c r="A126" s="311" t="s">
        <v>153</v>
      </c>
      <c r="B126" s="311"/>
      <c r="C126" s="311"/>
      <c r="D126" s="311"/>
      <c r="E126" s="311"/>
    </row>
    <row r="127" spans="1:5" ht="7.5" customHeight="1" thickBot="1">
      <c r="A127" s="309" t="s">
        <v>146</v>
      </c>
      <c r="B127" s="309"/>
      <c r="C127" s="196"/>
      <c r="D127" s="196"/>
      <c r="E127" s="196" t="s">
        <v>298</v>
      </c>
    </row>
    <row r="128" spans="1:5" ht="21.75" thickBot="1">
      <c r="A128" s="22">
        <v>1</v>
      </c>
      <c r="B128" s="28" t="s">
        <v>217</v>
      </c>
      <c r="C128" s="193">
        <f>+C52-C103</f>
        <v>3607</v>
      </c>
      <c r="D128" s="193">
        <f>+D52-D103</f>
        <v>9195</v>
      </c>
      <c r="E128" s="174">
        <f>+E52-E103</f>
        <v>9734</v>
      </c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</sheetData>
  <sheetProtection/>
  <mergeCells count="8">
    <mergeCell ref="A72:A73"/>
    <mergeCell ref="B72:B73"/>
    <mergeCell ref="C72:E72"/>
    <mergeCell ref="A1:E1"/>
    <mergeCell ref="A3:A4"/>
    <mergeCell ref="B3:B4"/>
    <mergeCell ref="C3:E3"/>
    <mergeCell ref="A70:E70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Pogány Községi Önkormányzat
2013. ÉVI KÖLTSÉGVETÉS
KÖTELEZŐ FELADATAINAK MÉRLEGE &amp;10
&amp;R&amp;"Times New Roman CE,Félkövér dőlt"&amp;11 1.2. melléklet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6.875" style="43" customWidth="1"/>
    <col min="2" max="2" width="55.125" style="101" customWidth="1"/>
    <col min="3" max="5" width="16.375" style="43" customWidth="1"/>
    <col min="6" max="6" width="55.125" style="43" customWidth="1"/>
    <col min="7" max="9" width="16.375" style="43" customWidth="1"/>
    <col min="10" max="10" width="4.875" style="43" customWidth="1"/>
    <col min="11" max="16384" width="9.375" style="43" customWidth="1"/>
  </cols>
  <sheetData>
    <row r="1" spans="2:10" ht="39.75" customHeight="1">
      <c r="B1" s="215" t="s">
        <v>154</v>
      </c>
      <c r="C1" s="216"/>
      <c r="D1" s="216"/>
      <c r="E1" s="216"/>
      <c r="F1" s="216"/>
      <c r="G1" s="216"/>
      <c r="H1" s="216"/>
      <c r="I1" s="216"/>
      <c r="J1" s="504" t="s">
        <v>398</v>
      </c>
    </row>
    <row r="2" spans="7:10" ht="14.25" thickBot="1">
      <c r="G2" s="217" t="s">
        <v>86</v>
      </c>
      <c r="H2" s="217" t="s">
        <v>86</v>
      </c>
      <c r="I2" s="217" t="s">
        <v>86</v>
      </c>
      <c r="J2" s="504"/>
    </row>
    <row r="3" spans="1:10" ht="18" customHeight="1" thickBot="1">
      <c r="A3" s="502" t="s">
        <v>93</v>
      </c>
      <c r="B3" s="218" t="s">
        <v>78</v>
      </c>
      <c r="C3" s="219"/>
      <c r="D3" s="219"/>
      <c r="E3" s="219"/>
      <c r="F3" s="218" t="s">
        <v>82</v>
      </c>
      <c r="G3" s="220"/>
      <c r="H3" s="220"/>
      <c r="I3" s="220"/>
      <c r="J3" s="504"/>
    </row>
    <row r="4" spans="1:10" s="221" customFormat="1" ht="35.25" customHeight="1" thickBot="1">
      <c r="A4" s="503"/>
      <c r="B4" s="102" t="s">
        <v>87</v>
      </c>
      <c r="C4" s="316" t="s">
        <v>2</v>
      </c>
      <c r="D4" s="317" t="s">
        <v>3</v>
      </c>
      <c r="E4" s="316" t="s">
        <v>430</v>
      </c>
      <c r="F4" s="102" t="s">
        <v>87</v>
      </c>
      <c r="G4" s="316" t="s">
        <v>2</v>
      </c>
      <c r="H4" s="317" t="s">
        <v>3</v>
      </c>
      <c r="I4" s="362" t="s">
        <v>430</v>
      </c>
      <c r="J4" s="504"/>
    </row>
    <row r="5" spans="1:10" s="226" customFormat="1" ht="12" customHeight="1" thickBot="1">
      <c r="A5" s="222">
        <v>1</v>
      </c>
      <c r="B5" s="223">
        <v>2</v>
      </c>
      <c r="C5" s="224">
        <v>3</v>
      </c>
      <c r="D5" s="224">
        <v>4</v>
      </c>
      <c r="E5" s="224">
        <v>5</v>
      </c>
      <c r="F5" s="223">
        <v>6</v>
      </c>
      <c r="G5" s="224">
        <v>7</v>
      </c>
      <c r="H5" s="224">
        <v>8</v>
      </c>
      <c r="I5" s="225">
        <v>9</v>
      </c>
      <c r="J5" s="504"/>
    </row>
    <row r="6" spans="1:10" ht="12.75" customHeight="1">
      <c r="A6" s="227" t="s">
        <v>44</v>
      </c>
      <c r="B6" s="228" t="s">
        <v>176</v>
      </c>
      <c r="C6" s="204">
        <v>16590</v>
      </c>
      <c r="D6" s="204">
        <v>16590</v>
      </c>
      <c r="E6" s="204">
        <v>18842</v>
      </c>
      <c r="F6" s="228" t="s">
        <v>88</v>
      </c>
      <c r="G6" s="328">
        <v>18708</v>
      </c>
      <c r="H6" s="328">
        <v>36752</v>
      </c>
      <c r="I6" s="175">
        <v>30494</v>
      </c>
      <c r="J6" s="504"/>
    </row>
    <row r="7" spans="1:10" ht="12.75" customHeight="1">
      <c r="A7" s="229" t="s">
        <v>45</v>
      </c>
      <c r="B7" s="230" t="s">
        <v>79</v>
      </c>
      <c r="C7" s="205">
        <v>21860</v>
      </c>
      <c r="D7" s="205">
        <v>21860</v>
      </c>
      <c r="E7" s="205">
        <v>30144</v>
      </c>
      <c r="F7" s="230" t="s">
        <v>199</v>
      </c>
      <c r="G7" s="327">
        <v>4466</v>
      </c>
      <c r="H7" s="327">
        <v>4952</v>
      </c>
      <c r="I7" s="176">
        <v>5943</v>
      </c>
      <c r="J7" s="504"/>
    </row>
    <row r="8" spans="1:10" ht="12.75" customHeight="1">
      <c r="A8" s="229" t="s">
        <v>46</v>
      </c>
      <c r="B8" s="230" t="s">
        <v>81</v>
      </c>
      <c r="C8" s="205">
        <v>4000</v>
      </c>
      <c r="D8" s="205">
        <v>4000</v>
      </c>
      <c r="E8" s="205">
        <v>4446</v>
      </c>
      <c r="F8" s="230" t="s">
        <v>327</v>
      </c>
      <c r="G8" s="333">
        <v>18044</v>
      </c>
      <c r="H8" s="333">
        <v>19790</v>
      </c>
      <c r="I8" s="181">
        <v>48902</v>
      </c>
      <c r="J8" s="504"/>
    </row>
    <row r="9" spans="1:10" ht="12.75" customHeight="1">
      <c r="A9" s="229" t="s">
        <v>47</v>
      </c>
      <c r="B9" s="231" t="s">
        <v>314</v>
      </c>
      <c r="C9" s="205">
        <v>33501</v>
      </c>
      <c r="D9" s="205">
        <v>46237</v>
      </c>
      <c r="E9" s="205">
        <v>46236</v>
      </c>
      <c r="F9" s="230" t="s">
        <v>200</v>
      </c>
      <c r="G9" s="333">
        <v>13616</v>
      </c>
      <c r="H9" s="333">
        <v>12435</v>
      </c>
      <c r="I9" s="181">
        <v>9351</v>
      </c>
      <c r="J9" s="504"/>
    </row>
    <row r="10" spans="1:10" ht="12.75" customHeight="1">
      <c r="A10" s="229" t="s">
        <v>48</v>
      </c>
      <c r="B10" s="230" t="s">
        <v>315</v>
      </c>
      <c r="C10" s="205">
        <v>9220</v>
      </c>
      <c r="D10" s="205">
        <v>41879</v>
      </c>
      <c r="E10" s="205">
        <v>35427</v>
      </c>
      <c r="F10" s="230" t="s">
        <v>201</v>
      </c>
      <c r="G10" s="333">
        <v>42030</v>
      </c>
      <c r="H10" s="333">
        <v>49572</v>
      </c>
      <c r="I10" s="181">
        <v>21229</v>
      </c>
      <c r="J10" s="504"/>
    </row>
    <row r="11" spans="1:10" ht="12.75" customHeight="1">
      <c r="A11" s="229" t="s">
        <v>49</v>
      </c>
      <c r="B11" s="230" t="s">
        <v>348</v>
      </c>
      <c r="C11" s="206"/>
      <c r="D11" s="206"/>
      <c r="E11" s="206"/>
      <c r="F11" s="230" t="s">
        <v>75</v>
      </c>
      <c r="G11" s="205"/>
      <c r="H11" s="205">
        <v>2893</v>
      </c>
      <c r="I11" s="211"/>
      <c r="J11" s="504"/>
    </row>
    <row r="12" spans="1:10" ht="12.75" customHeight="1">
      <c r="A12" s="229" t="s">
        <v>50</v>
      </c>
      <c r="B12" s="230" t="s">
        <v>316</v>
      </c>
      <c r="C12" s="205"/>
      <c r="D12" s="205"/>
      <c r="E12" s="205">
        <v>1950</v>
      </c>
      <c r="F12" s="39" t="s">
        <v>408</v>
      </c>
      <c r="G12" s="205"/>
      <c r="H12" s="205"/>
      <c r="I12" s="211"/>
      <c r="J12" s="504"/>
    </row>
    <row r="13" spans="1:10" ht="12.75" customHeight="1">
      <c r="A13" s="229" t="s">
        <v>51</v>
      </c>
      <c r="B13" s="230" t="s">
        <v>317</v>
      </c>
      <c r="C13" s="205"/>
      <c r="D13" s="205"/>
      <c r="E13" s="205"/>
      <c r="F13" s="39"/>
      <c r="G13" s="205"/>
      <c r="H13" s="205"/>
      <c r="I13" s="211"/>
      <c r="J13" s="504"/>
    </row>
    <row r="14" spans="1:10" ht="12.75" customHeight="1">
      <c r="A14" s="229" t="s">
        <v>52</v>
      </c>
      <c r="B14" s="232" t="s">
        <v>318</v>
      </c>
      <c r="C14" s="206"/>
      <c r="D14" s="206"/>
      <c r="E14" s="206"/>
      <c r="F14" s="39"/>
      <c r="G14" s="205"/>
      <c r="H14" s="205"/>
      <c r="I14" s="211"/>
      <c r="J14" s="504"/>
    </row>
    <row r="15" spans="1:10" ht="12.75" customHeight="1">
      <c r="A15" s="229" t="s">
        <v>53</v>
      </c>
      <c r="B15" s="39"/>
      <c r="C15" s="205"/>
      <c r="D15" s="205"/>
      <c r="E15" s="205"/>
      <c r="F15" s="39"/>
      <c r="G15" s="205"/>
      <c r="H15" s="205"/>
      <c r="I15" s="211"/>
      <c r="J15" s="504"/>
    </row>
    <row r="16" spans="1:10" ht="12.75" customHeight="1">
      <c r="A16" s="229" t="s">
        <v>54</v>
      </c>
      <c r="B16" s="39"/>
      <c r="C16" s="205"/>
      <c r="D16" s="205"/>
      <c r="E16" s="205"/>
      <c r="F16" s="39"/>
      <c r="G16" s="205"/>
      <c r="H16" s="205"/>
      <c r="I16" s="211"/>
      <c r="J16" s="504"/>
    </row>
    <row r="17" spans="1:10" ht="12.75" customHeight="1" thickBot="1">
      <c r="A17" s="229" t="s">
        <v>55</v>
      </c>
      <c r="B17" s="45"/>
      <c r="C17" s="207"/>
      <c r="D17" s="207"/>
      <c r="E17" s="207"/>
      <c r="F17" s="39"/>
      <c r="G17" s="207"/>
      <c r="H17" s="207"/>
      <c r="I17" s="212"/>
      <c r="J17" s="504"/>
    </row>
    <row r="18" spans="1:10" ht="15.75" customHeight="1" thickBot="1">
      <c r="A18" s="233" t="s">
        <v>56</v>
      </c>
      <c r="B18" s="69" t="s">
        <v>341</v>
      </c>
      <c r="C18" s="208">
        <f>+C6+C7+C8+C9+C10+C12+C13+C14+C15+C16+C17</f>
        <v>85171</v>
      </c>
      <c r="D18" s="208">
        <f>+D6+D7+D8+D9+D10+D12+D13+D14+D15+D16+D17</f>
        <v>130566</v>
      </c>
      <c r="E18" s="208">
        <f>+E6+E7+E8+E9+E10+E12+E13+E14+E15+E16+E17</f>
        <v>137045</v>
      </c>
      <c r="F18" s="69" t="s">
        <v>340</v>
      </c>
      <c r="G18" s="208">
        <f>SUM(G6:G17)</f>
        <v>96864</v>
      </c>
      <c r="H18" s="208">
        <f>SUM(H6:H17)</f>
        <v>126394</v>
      </c>
      <c r="I18" s="208">
        <f>SUM(I6:I17)</f>
        <v>115919</v>
      </c>
      <c r="J18" s="504"/>
    </row>
    <row r="19" spans="1:10" ht="12.75" customHeight="1">
      <c r="A19" s="234" t="s">
        <v>57</v>
      </c>
      <c r="B19" s="235" t="s">
        <v>319</v>
      </c>
      <c r="C19" s="236">
        <f>+C20+C21+C22+C23</f>
        <v>6335</v>
      </c>
      <c r="D19" s="236">
        <f>+D20+D21+D22+D23</f>
        <v>6335</v>
      </c>
      <c r="E19" s="236">
        <f>+E20+E21+E22+E23</f>
        <v>2200</v>
      </c>
      <c r="F19" s="237" t="s">
        <v>211</v>
      </c>
      <c r="G19" s="209"/>
      <c r="H19" s="209"/>
      <c r="I19" s="214"/>
      <c r="J19" s="504"/>
    </row>
    <row r="20" spans="1:10" ht="12.75" customHeight="1">
      <c r="A20" s="238" t="s">
        <v>58</v>
      </c>
      <c r="B20" s="237" t="s">
        <v>258</v>
      </c>
      <c r="C20" s="54">
        <v>6335</v>
      </c>
      <c r="D20" s="54">
        <v>6335</v>
      </c>
      <c r="E20" s="54">
        <v>2200</v>
      </c>
      <c r="F20" s="237" t="s">
        <v>212</v>
      </c>
      <c r="G20" s="54"/>
      <c r="H20" s="54"/>
      <c r="I20" s="55"/>
      <c r="J20" s="504"/>
    </row>
    <row r="21" spans="1:10" ht="12.75" customHeight="1">
      <c r="A21" s="238" t="s">
        <v>59</v>
      </c>
      <c r="B21" s="237" t="s">
        <v>259</v>
      </c>
      <c r="C21" s="54"/>
      <c r="D21" s="54"/>
      <c r="E21" s="54"/>
      <c r="F21" s="237" t="s">
        <v>151</v>
      </c>
      <c r="G21" s="54"/>
      <c r="H21" s="54"/>
      <c r="I21" s="55"/>
      <c r="J21" s="504"/>
    </row>
    <row r="22" spans="1:10" ht="12.75" customHeight="1">
      <c r="A22" s="238" t="s">
        <v>60</v>
      </c>
      <c r="B22" s="237" t="s">
        <v>320</v>
      </c>
      <c r="C22" s="54"/>
      <c r="D22" s="54"/>
      <c r="E22" s="54"/>
      <c r="F22" s="237" t="s">
        <v>152</v>
      </c>
      <c r="G22" s="54"/>
      <c r="H22" s="54"/>
      <c r="I22" s="55"/>
      <c r="J22" s="504"/>
    </row>
    <row r="23" spans="1:10" ht="12.75" customHeight="1">
      <c r="A23" s="238" t="s">
        <v>61</v>
      </c>
      <c r="B23" s="237" t="s">
        <v>321</v>
      </c>
      <c r="C23" s="54"/>
      <c r="D23" s="54"/>
      <c r="E23" s="54"/>
      <c r="F23" s="235" t="s">
        <v>328</v>
      </c>
      <c r="G23" s="54"/>
      <c r="H23" s="54"/>
      <c r="I23" s="55"/>
      <c r="J23" s="504"/>
    </row>
    <row r="24" spans="1:10" ht="12.75" customHeight="1">
      <c r="A24" s="238" t="s">
        <v>62</v>
      </c>
      <c r="B24" s="237" t="s">
        <v>322</v>
      </c>
      <c r="C24" s="239">
        <f>+C25+C26</f>
        <v>0</v>
      </c>
      <c r="D24" s="239">
        <f>+D25+D26</f>
        <v>0</v>
      </c>
      <c r="E24" s="239">
        <f>+E25+E26</f>
        <v>0</v>
      </c>
      <c r="F24" s="237" t="s">
        <v>213</v>
      </c>
      <c r="G24" s="54"/>
      <c r="H24" s="54"/>
      <c r="I24" s="55"/>
      <c r="J24" s="504"/>
    </row>
    <row r="25" spans="1:10" ht="12.75" customHeight="1">
      <c r="A25" s="234" t="s">
        <v>63</v>
      </c>
      <c r="B25" s="235" t="s">
        <v>323</v>
      </c>
      <c r="C25" s="209"/>
      <c r="D25" s="209"/>
      <c r="E25" s="209"/>
      <c r="F25" s="153" t="s">
        <v>432</v>
      </c>
      <c r="G25" s="209"/>
      <c r="H25" s="209">
        <v>5588</v>
      </c>
      <c r="I25" s="214">
        <v>5588</v>
      </c>
      <c r="J25" s="504"/>
    </row>
    <row r="26" spans="1:10" ht="12.75" customHeight="1" thickBot="1">
      <c r="A26" s="238" t="s">
        <v>64</v>
      </c>
      <c r="B26" s="237" t="s">
        <v>267</v>
      </c>
      <c r="C26" s="54"/>
      <c r="D26" s="54"/>
      <c r="E26" s="54"/>
      <c r="F26" s="39"/>
      <c r="G26" s="54"/>
      <c r="H26" s="54"/>
      <c r="I26" s="55"/>
      <c r="J26" s="504"/>
    </row>
    <row r="27" spans="1:10" ht="15.75" customHeight="1" thickBot="1">
      <c r="A27" s="233" t="s">
        <v>65</v>
      </c>
      <c r="B27" s="69" t="s">
        <v>338</v>
      </c>
      <c r="C27" s="208">
        <f>+C19+C24</f>
        <v>6335</v>
      </c>
      <c r="D27" s="208">
        <f>+D19+D24</f>
        <v>6335</v>
      </c>
      <c r="E27" s="208">
        <f>+E19+E24</f>
        <v>2200</v>
      </c>
      <c r="F27" s="69" t="s">
        <v>339</v>
      </c>
      <c r="G27" s="208">
        <f>SUM(G19:G26)</f>
        <v>0</v>
      </c>
      <c r="H27" s="208">
        <f>SUM(H19:H26)</f>
        <v>5588</v>
      </c>
      <c r="I27" s="213">
        <f>SUM(I19:I26)</f>
        <v>5588</v>
      </c>
      <c r="J27" s="504"/>
    </row>
    <row r="28" spans="1:10" ht="18" customHeight="1" thickBot="1">
      <c r="A28" s="233" t="s">
        <v>66</v>
      </c>
      <c r="B28" s="240" t="s">
        <v>326</v>
      </c>
      <c r="C28" s="208">
        <f>+C18+C27</f>
        <v>91506</v>
      </c>
      <c r="D28" s="208">
        <f>+D18+D27</f>
        <v>136901</v>
      </c>
      <c r="E28" s="208">
        <f>+E18+E27</f>
        <v>139245</v>
      </c>
      <c r="F28" s="240" t="s">
        <v>329</v>
      </c>
      <c r="G28" s="208">
        <f>+G18+G27</f>
        <v>96864</v>
      </c>
      <c r="H28" s="208">
        <f>+H18+H27</f>
        <v>131982</v>
      </c>
      <c r="I28" s="213">
        <f>+I18+I27</f>
        <v>121507</v>
      </c>
      <c r="J28" s="504"/>
    </row>
    <row r="29" spans="1:10" ht="18" customHeight="1" thickBot="1">
      <c r="A29" s="233" t="s">
        <v>67</v>
      </c>
      <c r="B29" s="69" t="s">
        <v>324</v>
      </c>
      <c r="C29" s="244"/>
      <c r="D29" s="244"/>
      <c r="E29" s="244">
        <v>-202</v>
      </c>
      <c r="F29" s="69" t="s">
        <v>330</v>
      </c>
      <c r="G29" s="244"/>
      <c r="H29" s="244"/>
      <c r="I29" s="243">
        <v>-1570</v>
      </c>
      <c r="J29" s="504"/>
    </row>
    <row r="30" spans="1:10" ht="13.5" thickBot="1">
      <c r="A30" s="233" t="s">
        <v>68</v>
      </c>
      <c r="B30" s="241" t="s">
        <v>325</v>
      </c>
      <c r="C30" s="242">
        <f>+C28+C29</f>
        <v>91506</v>
      </c>
      <c r="D30" s="242">
        <f>+D28+D29</f>
        <v>136901</v>
      </c>
      <c r="E30" s="242">
        <f>+E28+E29</f>
        <v>139043</v>
      </c>
      <c r="F30" s="241" t="s">
        <v>331</v>
      </c>
      <c r="G30" s="360">
        <f>+G28+G29</f>
        <v>96864</v>
      </c>
      <c r="H30" s="360">
        <f>+H28+H29</f>
        <v>131982</v>
      </c>
      <c r="I30" s="361">
        <f>+I28+I29</f>
        <v>119937</v>
      </c>
      <c r="J30" s="504"/>
    </row>
    <row r="31" spans="1:10" ht="13.5" thickBot="1">
      <c r="A31" s="233" t="s">
        <v>69</v>
      </c>
      <c r="B31" s="241" t="s">
        <v>157</v>
      </c>
      <c r="C31" s="242">
        <f>IF(C18-G18&lt;0,G18-C18,"-")</f>
        <v>11693</v>
      </c>
      <c r="D31" s="242" t="str">
        <f>IF(D18-G18&lt;0,G18-D18,"-")</f>
        <v>-</v>
      </c>
      <c r="E31" s="242" t="str">
        <f>IF(E18-J18&lt;0,J18-E18,"-")</f>
        <v>-</v>
      </c>
      <c r="F31" s="241" t="s">
        <v>158</v>
      </c>
      <c r="G31" s="360" t="str">
        <f>IF(C18-G18&gt;0,C18-G18,"-")</f>
        <v>-</v>
      </c>
      <c r="H31" s="360">
        <f>IF(D18-H18&gt;0,D18-H18,"-")</f>
        <v>4172</v>
      </c>
      <c r="I31" s="361">
        <f>IF(E18-I18&gt;0,E18-I18,"-")</f>
        <v>21126</v>
      </c>
      <c r="J31" s="504"/>
    </row>
    <row r="32" spans="1:10" ht="13.5" thickBot="1">
      <c r="A32" s="233" t="s">
        <v>70</v>
      </c>
      <c r="B32" s="241" t="s">
        <v>332</v>
      </c>
      <c r="C32" s="242">
        <f>IF(C18+C19-G28&lt;0,G28-(C18+C19),"-")</f>
        <v>5358</v>
      </c>
      <c r="D32" s="242" t="str">
        <f>IF(D18+D19-G28&lt;0,G28-(D18+D19),"-")</f>
        <v>-</v>
      </c>
      <c r="E32" s="242" t="str">
        <f>IF(E18+E19-J28&lt;0,J28-(E18+E19),"-")</f>
        <v>-</v>
      </c>
      <c r="F32" s="241" t="s">
        <v>333</v>
      </c>
      <c r="G32" s="360" t="str">
        <f>IF(C18+C19-G28&gt;0,C18+C19-G28,"-")</f>
        <v>-</v>
      </c>
      <c r="H32" s="360">
        <f>IF(D18+D19-H28&gt;0,D18+D19-H28,"-")</f>
        <v>4919</v>
      </c>
      <c r="I32" s="361">
        <f>IF(E18+E19-I28&gt;0,E18+E19-I28,"-")</f>
        <v>17738</v>
      </c>
      <c r="J32" s="504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5" zoomScaleSheetLayoutView="115" zoomScalePageLayoutView="0" workbookViewId="0" topLeftCell="A1">
      <selection activeCell="C36" sqref="C36"/>
    </sheetView>
  </sheetViews>
  <sheetFormatPr defaultColWidth="9.00390625" defaultRowHeight="12.75"/>
  <cols>
    <col min="1" max="1" width="6.875" style="43" customWidth="1"/>
    <col min="2" max="2" width="55.125" style="101" customWidth="1"/>
    <col min="3" max="5" width="16.375" style="43" customWidth="1"/>
    <col min="6" max="6" width="55.125" style="43" customWidth="1"/>
    <col min="7" max="9" width="16.375" style="43" customWidth="1"/>
    <col min="10" max="10" width="4.875" style="43" customWidth="1"/>
    <col min="11" max="16384" width="9.375" style="43" customWidth="1"/>
  </cols>
  <sheetData>
    <row r="1" spans="2:10" ht="39.75" customHeight="1">
      <c r="B1" s="215" t="s">
        <v>155</v>
      </c>
      <c r="C1" s="216"/>
      <c r="D1" s="216"/>
      <c r="E1" s="216"/>
      <c r="F1" s="216"/>
      <c r="G1" s="216"/>
      <c r="H1" s="216"/>
      <c r="I1" s="216"/>
      <c r="J1" s="507" t="s">
        <v>399</v>
      </c>
    </row>
    <row r="2" spans="7:10" ht="14.25" thickBot="1">
      <c r="G2" s="217" t="s">
        <v>86</v>
      </c>
      <c r="H2" s="217" t="s">
        <v>86</v>
      </c>
      <c r="I2" s="217" t="s">
        <v>86</v>
      </c>
      <c r="J2" s="507"/>
    </row>
    <row r="3" spans="1:10" ht="24" customHeight="1" thickBot="1">
      <c r="A3" s="505" t="s">
        <v>93</v>
      </c>
      <c r="B3" s="218" t="s">
        <v>78</v>
      </c>
      <c r="C3" s="219"/>
      <c r="D3" s="219"/>
      <c r="E3" s="219"/>
      <c r="F3" s="218" t="s">
        <v>82</v>
      </c>
      <c r="G3" s="220"/>
      <c r="H3" s="220"/>
      <c r="I3" s="220"/>
      <c r="J3" s="507"/>
    </row>
    <row r="4" spans="1:10" s="221" customFormat="1" ht="35.25" customHeight="1" thickBot="1">
      <c r="A4" s="506"/>
      <c r="B4" s="102" t="s">
        <v>87</v>
      </c>
      <c r="C4" s="316" t="s">
        <v>2</v>
      </c>
      <c r="D4" s="317" t="s">
        <v>3</v>
      </c>
      <c r="E4" s="316" t="s">
        <v>430</v>
      </c>
      <c r="F4" s="102" t="s">
        <v>87</v>
      </c>
      <c r="G4" s="316" t="s">
        <v>2</v>
      </c>
      <c r="H4" s="317" t="s">
        <v>3</v>
      </c>
      <c r="I4" s="362" t="s">
        <v>430</v>
      </c>
      <c r="J4" s="507"/>
    </row>
    <row r="5" spans="1:10" s="221" customFormat="1" ht="13.5" thickBot="1">
      <c r="A5" s="222">
        <v>1</v>
      </c>
      <c r="B5" s="223">
        <v>2</v>
      </c>
      <c r="C5" s="224">
        <v>3</v>
      </c>
      <c r="D5" s="224">
        <v>4</v>
      </c>
      <c r="E5" s="224">
        <v>5</v>
      </c>
      <c r="F5" s="223">
        <v>6</v>
      </c>
      <c r="G5" s="224">
        <v>7</v>
      </c>
      <c r="H5" s="224">
        <v>8</v>
      </c>
      <c r="I5" s="225">
        <v>9</v>
      </c>
      <c r="J5" s="507"/>
    </row>
    <row r="6" spans="1:10" ht="12.75" customHeight="1">
      <c r="A6" s="227" t="s">
        <v>44</v>
      </c>
      <c r="B6" s="228" t="s">
        <v>368</v>
      </c>
      <c r="C6" s="204">
        <v>16000</v>
      </c>
      <c r="D6" s="204">
        <v>16000</v>
      </c>
      <c r="E6" s="204">
        <v>1001</v>
      </c>
      <c r="F6" s="228" t="s">
        <v>280</v>
      </c>
      <c r="G6" s="204"/>
      <c r="H6" s="204">
        <v>600</v>
      </c>
      <c r="I6" s="210">
        <v>2037</v>
      </c>
      <c r="J6" s="507"/>
    </row>
    <row r="7" spans="1:10" ht="22.5" customHeight="1">
      <c r="A7" s="229" t="s">
        <v>45</v>
      </c>
      <c r="B7" s="230" t="s">
        <v>342</v>
      </c>
      <c r="C7" s="205"/>
      <c r="D7" s="205"/>
      <c r="E7" s="205">
        <v>1823</v>
      </c>
      <c r="F7" s="230" t="s">
        <v>202</v>
      </c>
      <c r="G7" s="205">
        <v>700</v>
      </c>
      <c r="H7" s="205">
        <v>13270</v>
      </c>
      <c r="I7" s="211">
        <v>12179</v>
      </c>
      <c r="J7" s="507"/>
    </row>
    <row r="8" spans="1:10" ht="12.75" customHeight="1">
      <c r="A8" s="229" t="s">
        <v>46</v>
      </c>
      <c r="B8" s="230" t="s">
        <v>149</v>
      </c>
      <c r="C8" s="205"/>
      <c r="D8" s="205"/>
      <c r="E8" s="205"/>
      <c r="F8" s="230" t="s">
        <v>309</v>
      </c>
      <c r="G8" s="205"/>
      <c r="H8" s="205"/>
      <c r="I8" s="211"/>
      <c r="J8" s="507"/>
    </row>
    <row r="9" spans="1:10" ht="12.75" customHeight="1">
      <c r="A9" s="229" t="s">
        <v>47</v>
      </c>
      <c r="B9" s="230" t="s">
        <v>187</v>
      </c>
      <c r="C9" s="205"/>
      <c r="D9" s="205"/>
      <c r="E9" s="205"/>
      <c r="F9" s="230" t="s">
        <v>349</v>
      </c>
      <c r="G9" s="205"/>
      <c r="H9" s="205"/>
      <c r="I9" s="211"/>
      <c r="J9" s="507"/>
    </row>
    <row r="10" spans="1:10" ht="12.75" customHeight="1">
      <c r="A10" s="229" t="s">
        <v>48</v>
      </c>
      <c r="B10" s="230" t="s">
        <v>246</v>
      </c>
      <c r="C10" s="205"/>
      <c r="D10" s="205"/>
      <c r="E10" s="205"/>
      <c r="F10" s="230" t="s">
        <v>350</v>
      </c>
      <c r="G10" s="205"/>
      <c r="H10" s="205"/>
      <c r="I10" s="211"/>
      <c r="J10" s="507"/>
    </row>
    <row r="11" spans="1:10" ht="12.75" customHeight="1">
      <c r="A11" s="229" t="s">
        <v>49</v>
      </c>
      <c r="B11" s="230" t="s">
        <v>343</v>
      </c>
      <c r="C11" s="206"/>
      <c r="D11" s="206"/>
      <c r="E11" s="206"/>
      <c r="F11" s="246" t="s">
        <v>351</v>
      </c>
      <c r="G11" s="205"/>
      <c r="H11" s="205"/>
      <c r="I11" s="211"/>
      <c r="J11" s="507"/>
    </row>
    <row r="12" spans="1:10" ht="12.75" customHeight="1">
      <c r="A12" s="229" t="s">
        <v>50</v>
      </c>
      <c r="B12" s="230" t="s">
        <v>344</v>
      </c>
      <c r="C12" s="205"/>
      <c r="D12" s="205"/>
      <c r="E12" s="205"/>
      <c r="F12" s="246" t="s">
        <v>282</v>
      </c>
      <c r="G12" s="205"/>
      <c r="H12" s="205"/>
      <c r="I12" s="211"/>
      <c r="J12" s="507"/>
    </row>
    <row r="13" spans="1:10" ht="12.75" customHeight="1">
      <c r="A13" s="229" t="s">
        <v>51</v>
      </c>
      <c r="B13" s="230" t="s">
        <v>347</v>
      </c>
      <c r="C13" s="205"/>
      <c r="D13" s="205"/>
      <c r="E13" s="205"/>
      <c r="F13" s="247" t="s">
        <v>283</v>
      </c>
      <c r="G13" s="205"/>
      <c r="H13" s="205"/>
      <c r="I13" s="211"/>
      <c r="J13" s="507"/>
    </row>
    <row r="14" spans="1:10" ht="12.75" customHeight="1">
      <c r="A14" s="229" t="s">
        <v>52</v>
      </c>
      <c r="B14" s="248" t="s">
        <v>366</v>
      </c>
      <c r="C14" s="206"/>
      <c r="D14" s="206"/>
      <c r="E14" s="206"/>
      <c r="F14" s="246" t="s">
        <v>352</v>
      </c>
      <c r="G14" s="205"/>
      <c r="H14" s="205"/>
      <c r="I14" s="211"/>
      <c r="J14" s="507"/>
    </row>
    <row r="15" spans="1:10" ht="22.5" customHeight="1">
      <c r="A15" s="229" t="s">
        <v>53</v>
      </c>
      <c r="B15" s="230" t="s">
        <v>345</v>
      </c>
      <c r="C15" s="206"/>
      <c r="D15" s="206"/>
      <c r="E15" s="206"/>
      <c r="F15" s="246" t="s">
        <v>353</v>
      </c>
      <c r="G15" s="205"/>
      <c r="H15" s="205"/>
      <c r="I15" s="211"/>
      <c r="J15" s="507"/>
    </row>
    <row r="16" spans="1:10" ht="12.75" customHeight="1">
      <c r="A16" s="229" t="s">
        <v>54</v>
      </c>
      <c r="B16" s="230" t="s">
        <v>346</v>
      </c>
      <c r="C16" s="207"/>
      <c r="D16" s="387"/>
      <c r="E16" s="382"/>
      <c r="F16" s="230" t="s">
        <v>75</v>
      </c>
      <c r="G16" s="205"/>
      <c r="H16" s="205"/>
      <c r="I16" s="211"/>
      <c r="J16" s="507"/>
    </row>
    <row r="17" spans="1:10" ht="12.75" customHeight="1" thickBot="1">
      <c r="A17" s="384" t="s">
        <v>55</v>
      </c>
      <c r="B17" s="385"/>
      <c r="C17" s="374"/>
      <c r="D17" s="383"/>
      <c r="E17" s="265"/>
      <c r="F17" s="385" t="s">
        <v>409</v>
      </c>
      <c r="G17" s="373"/>
      <c r="H17" s="373"/>
      <c r="I17" s="264"/>
      <c r="J17" s="507"/>
    </row>
    <row r="18" spans="1:10" ht="15.75" customHeight="1" thickBot="1">
      <c r="A18" s="233" t="s">
        <v>56</v>
      </c>
      <c r="B18" s="69" t="s">
        <v>139</v>
      </c>
      <c r="C18" s="386">
        <f>+C6+C7+C8+C9+C10+C11+C12+C13+C15+C16+C17</f>
        <v>16000</v>
      </c>
      <c r="D18" s="386">
        <f>+D6+D7+D8+D9+D10+D11+D12+D13+D15+D16+D17</f>
        <v>16000</v>
      </c>
      <c r="E18" s="386">
        <f>+E6+E7+E8+E9+E10+E11+E12+E13+E15+E16+E17</f>
        <v>2824</v>
      </c>
      <c r="F18" s="69" t="s">
        <v>140</v>
      </c>
      <c r="G18" s="208">
        <f>+G6+G7+G8+G16+G17</f>
        <v>700</v>
      </c>
      <c r="H18" s="208">
        <f>+H6+H7+H8+H16+H17</f>
        <v>13870</v>
      </c>
      <c r="I18" s="213">
        <f>+I6+I7+I8+I16+I17</f>
        <v>14216</v>
      </c>
      <c r="J18" s="507"/>
    </row>
    <row r="19" spans="1:10" ht="12.75" customHeight="1">
      <c r="A19" s="249" t="s">
        <v>57</v>
      </c>
      <c r="B19" s="250" t="s">
        <v>365</v>
      </c>
      <c r="C19" s="257">
        <f>+C20+C21+C22+C23+C24</f>
        <v>0</v>
      </c>
      <c r="D19" s="257">
        <f>+D20+D21+D22+D23+D24</f>
        <v>0</v>
      </c>
      <c r="E19" s="257">
        <f>+E20+E21+E22+E23+E24</f>
        <v>0</v>
      </c>
      <c r="F19" s="237" t="s">
        <v>211</v>
      </c>
      <c r="G19" s="363"/>
      <c r="H19" s="363"/>
      <c r="I19" s="53"/>
      <c r="J19" s="507"/>
    </row>
    <row r="20" spans="1:10" ht="12.75" customHeight="1">
      <c r="A20" s="229" t="s">
        <v>58</v>
      </c>
      <c r="B20" s="251" t="s">
        <v>354</v>
      </c>
      <c r="C20" s="54"/>
      <c r="D20" s="54"/>
      <c r="E20" s="54"/>
      <c r="F20" s="237" t="s">
        <v>215</v>
      </c>
      <c r="G20" s="54"/>
      <c r="H20" s="54"/>
      <c r="I20" s="55"/>
      <c r="J20" s="507"/>
    </row>
    <row r="21" spans="1:10" ht="12.75" customHeight="1">
      <c r="A21" s="249" t="s">
        <v>59</v>
      </c>
      <c r="B21" s="251" t="s">
        <v>355</v>
      </c>
      <c r="C21" s="54"/>
      <c r="D21" s="54"/>
      <c r="E21" s="54"/>
      <c r="F21" s="237" t="s">
        <v>151</v>
      </c>
      <c r="G21" s="54">
        <v>9220</v>
      </c>
      <c r="H21" s="54">
        <v>9220</v>
      </c>
      <c r="I21" s="55">
        <v>9195</v>
      </c>
      <c r="J21" s="507"/>
    </row>
    <row r="22" spans="1:10" ht="12.75" customHeight="1">
      <c r="A22" s="229" t="s">
        <v>60</v>
      </c>
      <c r="B22" s="251" t="s">
        <v>356</v>
      </c>
      <c r="C22" s="54"/>
      <c r="D22" s="54"/>
      <c r="E22" s="54"/>
      <c r="F22" s="237" t="s">
        <v>152</v>
      </c>
      <c r="G22" s="54">
        <v>722</v>
      </c>
      <c r="H22" s="54">
        <v>722</v>
      </c>
      <c r="I22" s="55">
        <v>0</v>
      </c>
      <c r="J22" s="507"/>
    </row>
    <row r="23" spans="1:10" ht="12.75" customHeight="1">
      <c r="A23" s="249" t="s">
        <v>61</v>
      </c>
      <c r="B23" s="251" t="s">
        <v>357</v>
      </c>
      <c r="C23" s="54"/>
      <c r="D23" s="54"/>
      <c r="E23" s="54"/>
      <c r="F23" s="235" t="s">
        <v>328</v>
      </c>
      <c r="G23" s="54"/>
      <c r="H23" s="54"/>
      <c r="I23" s="55"/>
      <c r="J23" s="507"/>
    </row>
    <row r="24" spans="1:10" ht="12.75" customHeight="1">
      <c r="A24" s="229" t="s">
        <v>62</v>
      </c>
      <c r="B24" s="252" t="s">
        <v>358</v>
      </c>
      <c r="C24" s="54"/>
      <c r="D24" s="54">
        <v>0</v>
      </c>
      <c r="E24" s="54">
        <v>0</v>
      </c>
      <c r="F24" s="237" t="s">
        <v>216</v>
      </c>
      <c r="G24" s="54"/>
      <c r="H24" s="54"/>
      <c r="I24" s="55"/>
      <c r="J24" s="507"/>
    </row>
    <row r="25" spans="1:10" ht="12.75" customHeight="1">
      <c r="A25" s="249" t="s">
        <v>63</v>
      </c>
      <c r="B25" s="253" t="s">
        <v>359</v>
      </c>
      <c r="C25" s="239">
        <f>+C26+C27+C28+C29+C30</f>
        <v>0</v>
      </c>
      <c r="D25" s="239">
        <f>+D26+D27+D28+D29+D30</f>
        <v>0</v>
      </c>
      <c r="E25" s="239">
        <f>+E26+E27+E28+E29+E30</f>
        <v>0</v>
      </c>
      <c r="F25" s="254" t="s">
        <v>214</v>
      </c>
      <c r="G25" s="54"/>
      <c r="H25" s="54"/>
      <c r="I25" s="55"/>
      <c r="J25" s="507"/>
    </row>
    <row r="26" spans="1:10" ht="12.75" customHeight="1">
      <c r="A26" s="229" t="s">
        <v>64</v>
      </c>
      <c r="B26" s="252" t="s">
        <v>360</v>
      </c>
      <c r="C26" s="54"/>
      <c r="D26" s="54"/>
      <c r="E26" s="54"/>
      <c r="F26" s="254" t="s">
        <v>367</v>
      </c>
      <c r="G26" s="54"/>
      <c r="H26" s="54"/>
      <c r="I26" s="55"/>
      <c r="J26" s="507"/>
    </row>
    <row r="27" spans="1:10" ht="12.75" customHeight="1">
      <c r="A27" s="249" t="s">
        <v>65</v>
      </c>
      <c r="B27" s="252" t="s">
        <v>361</v>
      </c>
      <c r="C27" s="54"/>
      <c r="D27" s="54"/>
      <c r="E27" s="54"/>
      <c r="F27" s="245"/>
      <c r="G27" s="54"/>
      <c r="H27" s="54"/>
      <c r="I27" s="55"/>
      <c r="J27" s="507"/>
    </row>
    <row r="28" spans="1:10" ht="12.75" customHeight="1">
      <c r="A28" s="229" t="s">
        <v>66</v>
      </c>
      <c r="B28" s="251" t="s">
        <v>362</v>
      </c>
      <c r="C28" s="54"/>
      <c r="D28" s="54"/>
      <c r="E28" s="54"/>
      <c r="F28" s="66"/>
      <c r="G28" s="54"/>
      <c r="H28" s="54"/>
      <c r="I28" s="55"/>
      <c r="J28" s="507"/>
    </row>
    <row r="29" spans="1:10" ht="12.75" customHeight="1">
      <c r="A29" s="249" t="s">
        <v>67</v>
      </c>
      <c r="B29" s="255" t="s">
        <v>363</v>
      </c>
      <c r="C29" s="54"/>
      <c r="D29" s="54"/>
      <c r="E29" s="54"/>
      <c r="F29" s="39"/>
      <c r="G29" s="54"/>
      <c r="H29" s="54"/>
      <c r="I29" s="55"/>
      <c r="J29" s="507"/>
    </row>
    <row r="30" spans="1:10" ht="12.75" customHeight="1" thickBot="1">
      <c r="A30" s="229" t="s">
        <v>68</v>
      </c>
      <c r="B30" s="256" t="s">
        <v>364</v>
      </c>
      <c r="C30" s="54"/>
      <c r="D30" s="54"/>
      <c r="E30" s="54"/>
      <c r="F30" s="66"/>
      <c r="G30" s="54"/>
      <c r="H30" s="54"/>
      <c r="I30" s="55"/>
      <c r="J30" s="507"/>
    </row>
    <row r="31" spans="1:10" ht="21.75" customHeight="1" thickBot="1">
      <c r="A31" s="233" t="s">
        <v>69</v>
      </c>
      <c r="B31" s="69" t="s">
        <v>402</v>
      </c>
      <c r="C31" s="208">
        <f>+C19+C25</f>
        <v>0</v>
      </c>
      <c r="D31" s="208">
        <f>+D19+D25</f>
        <v>0</v>
      </c>
      <c r="E31" s="208">
        <f>+E19+E25</f>
        <v>0</v>
      </c>
      <c r="F31" s="69" t="s">
        <v>403</v>
      </c>
      <c r="G31" s="208">
        <f>SUM(G19:G30)</f>
        <v>9942</v>
      </c>
      <c r="H31" s="208">
        <f>SUM(H19:H30)</f>
        <v>9942</v>
      </c>
      <c r="I31" s="213">
        <f>SUM(I19:I30)</f>
        <v>9195</v>
      </c>
      <c r="J31" s="507"/>
    </row>
    <row r="32" spans="1:10" ht="18" customHeight="1" thickBot="1">
      <c r="A32" s="233" t="s">
        <v>70</v>
      </c>
      <c r="B32" s="240" t="s">
        <v>404</v>
      </c>
      <c r="C32" s="208">
        <f>+C18+C31</f>
        <v>16000</v>
      </c>
      <c r="D32" s="208">
        <f>+D18+D31</f>
        <v>16000</v>
      </c>
      <c r="E32" s="208">
        <f>+E18+E31</f>
        <v>2824</v>
      </c>
      <c r="F32" s="240" t="s">
        <v>407</v>
      </c>
      <c r="G32" s="208">
        <f>+G18+G31</f>
        <v>10642</v>
      </c>
      <c r="H32" s="208">
        <f>+H18+H31</f>
        <v>23812</v>
      </c>
      <c r="I32" s="213">
        <f>+I18+I31</f>
        <v>23411</v>
      </c>
      <c r="J32" s="507"/>
    </row>
    <row r="33" spans="1:10" ht="18" customHeight="1" thickBot="1">
      <c r="A33" s="233" t="s">
        <v>71</v>
      </c>
      <c r="B33" s="69" t="s">
        <v>324</v>
      </c>
      <c r="C33" s="244"/>
      <c r="D33" s="244"/>
      <c r="E33" s="244"/>
      <c r="F33" s="69" t="s">
        <v>330</v>
      </c>
      <c r="G33" s="244"/>
      <c r="H33" s="244"/>
      <c r="I33" s="243"/>
      <c r="J33" s="507"/>
    </row>
    <row r="34" spans="1:10" ht="13.5" thickBot="1">
      <c r="A34" s="233" t="s">
        <v>72</v>
      </c>
      <c r="B34" s="241" t="s">
        <v>405</v>
      </c>
      <c r="C34" s="242">
        <f>+C32+C33</f>
        <v>16000</v>
      </c>
      <c r="D34" s="242">
        <f>+D32+D33</f>
        <v>16000</v>
      </c>
      <c r="E34" s="242">
        <f>+E32+E33</f>
        <v>2824</v>
      </c>
      <c r="F34" s="241" t="s">
        <v>406</v>
      </c>
      <c r="G34" s="360">
        <f>+G32+G33</f>
        <v>10642</v>
      </c>
      <c r="H34" s="360">
        <f>+H32+H33</f>
        <v>23812</v>
      </c>
      <c r="I34" s="361">
        <f>+I32+I33</f>
        <v>23411</v>
      </c>
      <c r="J34" s="507"/>
    </row>
    <row r="35" spans="1:10" ht="13.5" thickBot="1">
      <c r="A35" s="233" t="s">
        <v>134</v>
      </c>
      <c r="B35" s="241" t="s">
        <v>157</v>
      </c>
      <c r="C35" s="242" t="str">
        <f>IF(C18-G18&lt;0,G18-C18,"-")</f>
        <v>-</v>
      </c>
      <c r="D35" s="242" t="str">
        <f>IF(D18-H18&lt;0,H18-D18,"-")</f>
        <v>-</v>
      </c>
      <c r="E35" s="242">
        <f>IF(E18-I18&lt;0,I18-E18,"-")</f>
        <v>11392</v>
      </c>
      <c r="F35" s="241" t="s">
        <v>158</v>
      </c>
      <c r="G35" s="360">
        <f>IF(C18-G18&gt;0,C18-G18,"-")</f>
        <v>15300</v>
      </c>
      <c r="H35" s="360">
        <f>IF(D18-H18&gt;0,D18-H18,"-")</f>
        <v>2130</v>
      </c>
      <c r="I35" s="361" t="str">
        <f>IF(E18-I18&gt;0,E18-I18,"-")</f>
        <v>-</v>
      </c>
      <c r="J35" s="507"/>
    </row>
    <row r="36" spans="1:10" ht="13.5" thickBot="1">
      <c r="A36" s="233" t="s">
        <v>401</v>
      </c>
      <c r="B36" s="241" t="s">
        <v>332</v>
      </c>
      <c r="C36" s="242" t="str">
        <f>IF(C18+C19-G32&lt;0,G32-(C18+C19),"-")</f>
        <v>-</v>
      </c>
      <c r="D36" s="242">
        <f>IF(D18+D19-H32&lt;0,H32-(D18+D19),"-")</f>
        <v>7812</v>
      </c>
      <c r="E36" s="242">
        <f>IF(E18+E19-I32&lt;0,I32-(E18+E19),"-")</f>
        <v>20587</v>
      </c>
      <c r="F36" s="241" t="s">
        <v>333</v>
      </c>
      <c r="G36" s="360">
        <f>IF(C18+C19-G32&gt;0,C18+C19-G32,"-")</f>
        <v>5358</v>
      </c>
      <c r="H36" s="360" t="str">
        <f>IF(D18+D19-H32&gt;0,D18+D19-H32,"-")</f>
        <v>-</v>
      </c>
      <c r="I36" s="361" t="str">
        <f>IF(E18+E19-I32&gt;0,E18+E19-I32,"-")</f>
        <v>-</v>
      </c>
      <c r="J36" s="507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0" t="s">
        <v>141</v>
      </c>
      <c r="E1" s="71" t="s">
        <v>148</v>
      </c>
    </row>
    <row r="3" spans="1:5" ht="12.75">
      <c r="A3" s="72"/>
      <c r="B3" s="73"/>
      <c r="C3" s="72"/>
      <c r="D3" s="75"/>
      <c r="E3" s="73"/>
    </row>
    <row r="4" spans="1:5" ht="15.75">
      <c r="A4" s="58" t="s">
        <v>6</v>
      </c>
      <c r="B4" s="74"/>
      <c r="C4" s="83"/>
      <c r="D4" s="75"/>
      <c r="E4" s="73"/>
    </row>
    <row r="5" spans="1:5" ht="12.75">
      <c r="A5" s="72"/>
      <c r="B5" s="73"/>
      <c r="C5" s="72"/>
      <c r="D5" s="75"/>
      <c r="E5" s="73"/>
    </row>
    <row r="6" spans="1:5" ht="12.75">
      <c r="A6" s="72" t="s">
        <v>228</v>
      </c>
      <c r="B6" s="73">
        <f>+'1.1.sz.mell.'!C52</f>
        <v>101171</v>
      </c>
      <c r="C6" s="72" t="s">
        <v>410</v>
      </c>
      <c r="D6" s="75">
        <f>+'2.1.sz.mell  '!C18+'2.2.sz.mell  '!C18</f>
        <v>101171</v>
      </c>
      <c r="E6" s="73">
        <f>+B6-D6</f>
        <v>0</v>
      </c>
    </row>
    <row r="7" spans="1:5" ht="12.75">
      <c r="A7" s="72" t="s">
        <v>142</v>
      </c>
      <c r="B7" s="73">
        <f>+'1.1.sz.mell.'!C66</f>
        <v>107506</v>
      </c>
      <c r="C7" s="72" t="s">
        <v>417</v>
      </c>
      <c r="D7" s="75">
        <f>+'2.1.sz.mell  '!C28+'2.2.sz.mell  '!C32</f>
        <v>107506</v>
      </c>
      <c r="E7" s="73">
        <f>+B7-D7</f>
        <v>0</v>
      </c>
    </row>
    <row r="8" spans="1:5" ht="12.75">
      <c r="A8" s="72" t="s">
        <v>384</v>
      </c>
      <c r="B8" s="73">
        <f>+'1.1.sz.mell.'!C68</f>
        <v>107506</v>
      </c>
      <c r="C8" s="72" t="s">
        <v>422</v>
      </c>
      <c r="D8" s="75">
        <f>+'2.1.sz.mell  '!C30+'2.2.sz.mell  '!C34</f>
        <v>107506</v>
      </c>
      <c r="E8" s="73">
        <f>+B8-D8</f>
        <v>0</v>
      </c>
    </row>
    <row r="9" spans="1:5" ht="12.75">
      <c r="A9" s="72"/>
      <c r="B9" s="73"/>
      <c r="C9" s="72"/>
      <c r="D9" s="75"/>
      <c r="E9" s="73"/>
    </row>
    <row r="10" spans="1:5" ht="15.75">
      <c r="A10" s="58" t="s">
        <v>8</v>
      </c>
      <c r="B10" s="74"/>
      <c r="C10" s="83"/>
      <c r="D10" s="75"/>
      <c r="E10" s="73"/>
    </row>
    <row r="11" spans="1:5" ht="12.75">
      <c r="A11" s="72"/>
      <c r="B11" s="73"/>
      <c r="C11" s="72"/>
      <c r="D11" s="75"/>
      <c r="E11" s="73"/>
    </row>
    <row r="12" spans="1:5" ht="12.75">
      <c r="A12" s="72" t="s">
        <v>392</v>
      </c>
      <c r="B12" s="73">
        <f>+'1.1.sz.mell.'!D52</f>
        <v>146566</v>
      </c>
      <c r="C12" s="72" t="s">
        <v>411</v>
      </c>
      <c r="D12" s="75">
        <f>+'2.1.sz.mell  '!D18+'2.2.sz.mell  '!D18</f>
        <v>146566</v>
      </c>
      <c r="E12" s="73">
        <f>+B12-D12</f>
        <v>0</v>
      </c>
    </row>
    <row r="13" spans="1:5" ht="12.75">
      <c r="A13" s="72" t="s">
        <v>393</v>
      </c>
      <c r="B13" s="73">
        <f>+'1.1.sz.mell.'!D66</f>
        <v>152901</v>
      </c>
      <c r="C13" s="72" t="s">
        <v>418</v>
      </c>
      <c r="D13" s="75">
        <f>+'2.1.sz.mell  '!D28+'2.2.sz.mell  '!D32</f>
        <v>152901</v>
      </c>
      <c r="E13" s="73">
        <f>+B13-D13</f>
        <v>0</v>
      </c>
    </row>
    <row r="14" spans="1:5" ht="12.75">
      <c r="A14" s="72" t="s">
        <v>394</v>
      </c>
      <c r="B14" s="73">
        <f>+'1.1.sz.mell.'!D68</f>
        <v>152901</v>
      </c>
      <c r="C14" s="72" t="s">
        <v>423</v>
      </c>
      <c r="D14" s="75">
        <f>+'2.1.sz.mell  '!D30+'2.2.sz.mell  '!D34</f>
        <v>152901</v>
      </c>
      <c r="E14" s="73">
        <f>+B14-D14</f>
        <v>0</v>
      </c>
    </row>
    <row r="15" spans="1:5" ht="12.75">
      <c r="A15" s="72"/>
      <c r="B15" s="73"/>
      <c r="C15" s="72"/>
      <c r="D15" s="75"/>
      <c r="E15" s="73"/>
    </row>
    <row r="16" spans="1:5" ht="14.25">
      <c r="A16" s="318" t="s">
        <v>10</v>
      </c>
      <c r="C16" s="83"/>
      <c r="D16" s="75"/>
      <c r="E16" s="73"/>
    </row>
    <row r="17" spans="1:5" ht="12.75">
      <c r="A17" s="72"/>
      <c r="B17" s="73"/>
      <c r="C17" s="72"/>
      <c r="D17" s="75"/>
      <c r="E17" s="73"/>
    </row>
    <row r="18" spans="1:5" ht="12.75">
      <c r="A18" s="72" t="s">
        <v>395</v>
      </c>
      <c r="B18" s="73">
        <f>+'1.1.sz.mell.'!E52</f>
        <v>139869</v>
      </c>
      <c r="C18" s="72" t="s">
        <v>412</v>
      </c>
      <c r="D18" s="75">
        <f>+'2.1.sz.mell  '!E18+'2.2.sz.mell  '!E18</f>
        <v>139869</v>
      </c>
      <c r="E18" s="73">
        <f>+B18-D18</f>
        <v>0</v>
      </c>
    </row>
    <row r="19" spans="1:5" ht="12.75">
      <c r="A19" s="72" t="s">
        <v>390</v>
      </c>
      <c r="B19" s="73">
        <f>+'1.1.sz.mell.'!E66</f>
        <v>142069</v>
      </c>
      <c r="C19" s="72" t="s">
        <v>419</v>
      </c>
      <c r="D19" s="75">
        <f>+'2.1.sz.mell  '!E28+'2.2.sz.mell  '!E32</f>
        <v>142069</v>
      </c>
      <c r="E19" s="73">
        <f>+B19-D19</f>
        <v>0</v>
      </c>
    </row>
    <row r="20" spans="1:5" ht="12.75">
      <c r="A20" s="72" t="s">
        <v>396</v>
      </c>
      <c r="B20" s="73">
        <f>+'1.1.sz.mell.'!E68</f>
        <v>141867</v>
      </c>
      <c r="C20" s="72" t="s">
        <v>424</v>
      </c>
      <c r="D20" s="75">
        <f>+'2.1.sz.mell  '!E30+'2.2.sz.mell  '!E34</f>
        <v>141867</v>
      </c>
      <c r="E20" s="73">
        <f>+B20-D20</f>
        <v>0</v>
      </c>
    </row>
    <row r="21" spans="1:5" ht="12.75">
      <c r="A21" s="72"/>
      <c r="B21" s="73"/>
      <c r="C21" s="72"/>
      <c r="D21" s="75"/>
      <c r="E21" s="73"/>
    </row>
    <row r="22" spans="1:5" ht="15.75">
      <c r="A22" s="58" t="s">
        <v>7</v>
      </c>
      <c r="B22" s="74"/>
      <c r="C22" s="83"/>
      <c r="D22" s="75"/>
      <c r="E22" s="73"/>
    </row>
    <row r="23" spans="1:5" ht="12.75">
      <c r="A23" s="72"/>
      <c r="B23" s="73"/>
      <c r="C23" s="72"/>
      <c r="D23" s="75"/>
      <c r="E23" s="73"/>
    </row>
    <row r="24" spans="1:5" ht="12.75">
      <c r="A24" s="72" t="s">
        <v>156</v>
      </c>
      <c r="B24" s="73">
        <f>+'1.1.sz.mell.'!C103</f>
        <v>97564</v>
      </c>
      <c r="C24" s="72" t="s">
        <v>413</v>
      </c>
      <c r="D24" s="75">
        <f>+'2.1.sz.mell  '!G18+'2.2.sz.mell  '!G18</f>
        <v>97564</v>
      </c>
      <c r="E24" s="73">
        <f>+B24-D24</f>
        <v>0</v>
      </c>
    </row>
    <row r="25" spans="1:5" ht="12.75">
      <c r="A25" s="72" t="s">
        <v>143</v>
      </c>
      <c r="B25" s="73">
        <f>+'1.1.sz.mell.'!C122</f>
        <v>107506</v>
      </c>
      <c r="C25" s="72" t="s">
        <v>420</v>
      </c>
      <c r="D25" s="75">
        <f>+'2.1.sz.mell  '!G28+'2.2.sz.mell  '!G32</f>
        <v>107506</v>
      </c>
      <c r="E25" s="73">
        <f>+B25-D25</f>
        <v>0</v>
      </c>
    </row>
    <row r="26" spans="1:5" ht="12.75">
      <c r="A26" s="72" t="s">
        <v>385</v>
      </c>
      <c r="B26" s="73">
        <f>+'1.1.sz.mell.'!C124</f>
        <v>107506</v>
      </c>
      <c r="C26" s="72" t="s">
        <v>425</v>
      </c>
      <c r="D26" s="75">
        <f>+'2.1.sz.mell  '!G30+'2.2.sz.mell  '!G34</f>
        <v>107506</v>
      </c>
      <c r="E26" s="73">
        <f>+B26-D26</f>
        <v>0</v>
      </c>
    </row>
    <row r="27" spans="1:5" ht="12.75">
      <c r="A27" s="72"/>
      <c r="B27" s="73"/>
      <c r="C27" s="72"/>
      <c r="D27" s="75"/>
      <c r="E27" s="73"/>
    </row>
    <row r="28" spans="1:5" ht="15.75">
      <c r="A28" s="58" t="s">
        <v>9</v>
      </c>
      <c r="B28" s="74"/>
      <c r="C28" s="83"/>
      <c r="D28" s="75"/>
      <c r="E28" s="73"/>
    </row>
    <row r="29" spans="1:5" ht="12.75">
      <c r="A29" s="72"/>
      <c r="B29" s="73"/>
      <c r="C29" s="72"/>
      <c r="D29" s="75"/>
      <c r="E29" s="73"/>
    </row>
    <row r="30" spans="1:5" ht="12.75">
      <c r="A30" s="72" t="s">
        <v>397</v>
      </c>
      <c r="B30" s="73">
        <f>+'1.1.sz.mell.'!D103</f>
        <v>137371</v>
      </c>
      <c r="C30" s="72" t="s">
        <v>414</v>
      </c>
      <c r="D30" s="75">
        <f>+'2.1.sz.mell  '!H18+'2.2.sz.mell  '!H18</f>
        <v>140264</v>
      </c>
      <c r="E30" s="73">
        <f>+B30-D30</f>
        <v>-2893</v>
      </c>
    </row>
    <row r="31" spans="1:5" ht="12.75">
      <c r="A31" s="72" t="s">
        <v>12</v>
      </c>
      <c r="B31" s="73">
        <f>+'1.1.sz.mell.'!D122</f>
        <v>152901</v>
      </c>
      <c r="C31" s="72" t="s">
        <v>421</v>
      </c>
      <c r="D31" s="75">
        <f>+'2.1.sz.mell  '!H28+'2.2.sz.mell  '!H32</f>
        <v>155794</v>
      </c>
      <c r="E31" s="73">
        <f>+B31-D31</f>
        <v>-2893</v>
      </c>
    </row>
    <row r="32" spans="1:5" ht="12.75">
      <c r="A32" s="72" t="s">
        <v>13</v>
      </c>
      <c r="B32" s="73">
        <f>+'1.1.sz.mell.'!D124</f>
        <v>152901</v>
      </c>
      <c r="C32" s="72" t="s">
        <v>426</v>
      </c>
      <c r="D32" s="75">
        <f>+'2.1.sz.mell  '!H30+'2.2.sz.mell  '!H34</f>
        <v>155794</v>
      </c>
      <c r="E32" s="73">
        <f>+B32-D32</f>
        <v>-2893</v>
      </c>
    </row>
    <row r="33" spans="1:5" ht="12.75">
      <c r="A33" s="72"/>
      <c r="B33" s="73"/>
      <c r="C33" s="72"/>
      <c r="D33" s="75"/>
      <c r="E33" s="73"/>
    </row>
    <row r="34" spans="1:5" ht="15.75">
      <c r="A34" s="319" t="s">
        <v>11</v>
      </c>
      <c r="B34" s="74"/>
      <c r="C34" s="83"/>
      <c r="D34" s="75"/>
      <c r="E34" s="73"/>
    </row>
    <row r="35" spans="1:5" ht="12.75">
      <c r="A35" s="72"/>
      <c r="B35" s="73"/>
      <c r="C35" s="72"/>
      <c r="D35" s="75"/>
      <c r="E35" s="73"/>
    </row>
    <row r="36" spans="1:5" ht="12.75">
      <c r="A36" s="72" t="s">
        <v>391</v>
      </c>
      <c r="B36" s="73">
        <f>+'1.1.sz.mell.'!E103</f>
        <v>130135</v>
      </c>
      <c r="C36" s="72" t="s">
        <v>415</v>
      </c>
      <c r="D36" s="75">
        <f>+'2.1.sz.mell  '!I18+'2.2.sz.mell  '!I18</f>
        <v>130135</v>
      </c>
      <c r="E36" s="73">
        <f>+B36-D36</f>
        <v>0</v>
      </c>
    </row>
    <row r="37" spans="1:5" ht="12.75">
      <c r="A37" s="72" t="s">
        <v>15</v>
      </c>
      <c r="B37" s="73">
        <f>+'1.1.sz.mell.'!E122</f>
        <v>144918</v>
      </c>
      <c r="C37" s="72" t="s">
        <v>416</v>
      </c>
      <c r="D37" s="75">
        <f>+'2.1.sz.mell  '!I28+'2.2.sz.mell  '!I32</f>
        <v>144918</v>
      </c>
      <c r="E37" s="73">
        <f>+B37-D37</f>
        <v>0</v>
      </c>
    </row>
    <row r="38" spans="1:5" ht="12.75">
      <c r="A38" s="72" t="s">
        <v>14</v>
      </c>
      <c r="B38" s="73">
        <f>+'1.1.sz.mell.'!E124</f>
        <v>143348</v>
      </c>
      <c r="C38" s="72" t="s">
        <v>427</v>
      </c>
      <c r="D38" s="75">
        <f>+'2.1.sz.mell  '!I30+'2.2.sz.mell  '!I34</f>
        <v>143348</v>
      </c>
      <c r="E38" s="73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Normal="120" zoomScalePageLayoutView="0" workbookViewId="0" topLeftCell="A1">
      <selection activeCell="D9" sqref="D9"/>
    </sheetView>
  </sheetViews>
  <sheetFormatPr defaultColWidth="9.00390625" defaultRowHeight="12.75"/>
  <cols>
    <col min="1" max="1" width="5.625" style="86" customWidth="1"/>
    <col min="2" max="2" width="61.00390625" style="86" customWidth="1"/>
    <col min="3" max="4" width="16.00390625" style="86" customWidth="1"/>
    <col min="5" max="16384" width="9.375" style="86" customWidth="1"/>
  </cols>
  <sheetData>
    <row r="1" spans="1:4" ht="33" customHeight="1">
      <c r="A1" s="511" t="s">
        <v>434</v>
      </c>
      <c r="B1" s="511"/>
      <c r="C1" s="511"/>
      <c r="D1" s="511"/>
    </row>
    <row r="2" spans="1:4" ht="15.75" customHeight="1" thickBot="1">
      <c r="A2" s="87"/>
      <c r="B2" s="87"/>
      <c r="C2" s="88"/>
      <c r="D2" s="88" t="s">
        <v>76</v>
      </c>
    </row>
    <row r="3" spans="1:4" ht="26.25" customHeight="1" thickBot="1">
      <c r="A3" s="93" t="s">
        <v>42</v>
      </c>
      <c r="B3" s="94" t="s">
        <v>229</v>
      </c>
      <c r="C3" s="95" t="s">
        <v>2</v>
      </c>
      <c r="D3" s="95" t="s">
        <v>3</v>
      </c>
    </row>
    <row r="4" spans="1:4" ht="15.75" thickBot="1">
      <c r="A4" s="96">
        <v>1</v>
      </c>
      <c r="B4" s="97">
        <v>2</v>
      </c>
      <c r="C4" s="97">
        <v>3</v>
      </c>
      <c r="D4" s="364">
        <v>3</v>
      </c>
    </row>
    <row r="5" spans="1:4" ht="15">
      <c r="A5" s="98" t="s">
        <v>44</v>
      </c>
      <c r="B5" s="261" t="s">
        <v>80</v>
      </c>
      <c r="C5" s="366">
        <v>16140</v>
      </c>
      <c r="D5" s="258">
        <v>16140</v>
      </c>
    </row>
    <row r="6" spans="1:4" ht="24.75">
      <c r="A6" s="99" t="s">
        <v>45</v>
      </c>
      <c r="B6" s="305" t="s">
        <v>369</v>
      </c>
      <c r="C6" s="367"/>
      <c r="D6" s="259"/>
    </row>
    <row r="7" spans="1:4" ht="15">
      <c r="A7" s="99" t="s">
        <v>46</v>
      </c>
      <c r="B7" s="306" t="s">
        <v>232</v>
      </c>
      <c r="C7" s="367">
        <v>450</v>
      </c>
      <c r="D7" s="259">
        <v>450</v>
      </c>
    </row>
    <row r="8" spans="1:4" ht="24.75">
      <c r="A8" s="99" t="s">
        <v>47</v>
      </c>
      <c r="B8" s="306" t="s">
        <v>371</v>
      </c>
      <c r="C8" s="367">
        <v>16000</v>
      </c>
      <c r="D8" s="259">
        <v>16000</v>
      </c>
    </row>
    <row r="9" spans="1:4" ht="15">
      <c r="A9" s="100" t="s">
        <v>48</v>
      </c>
      <c r="B9" s="306" t="s">
        <v>370</v>
      </c>
      <c r="C9" s="368"/>
      <c r="D9" s="260"/>
    </row>
    <row r="10" spans="1:4" ht="15.75" thickBot="1">
      <c r="A10" s="99" t="s">
        <v>49</v>
      </c>
      <c r="B10" s="307" t="s">
        <v>230</v>
      </c>
      <c r="C10" s="367"/>
      <c r="D10" s="259"/>
    </row>
    <row r="11" spans="1:4" ht="15.75" thickBot="1">
      <c r="A11" s="508" t="s">
        <v>233</v>
      </c>
      <c r="B11" s="509"/>
      <c r="C11" s="369">
        <f>SUM(C5:C10)</f>
        <v>32590</v>
      </c>
      <c r="D11" s="365">
        <f>SUM(D5:D10)</f>
        <v>32590</v>
      </c>
    </row>
    <row r="12" spans="1:3" ht="23.25" customHeight="1">
      <c r="A12" s="510" t="s">
        <v>243</v>
      </c>
      <c r="B12" s="510"/>
      <c r="C12" s="510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workbookViewId="0" topLeftCell="A1">
      <selection activeCell="A7" sqref="A7"/>
    </sheetView>
  </sheetViews>
  <sheetFormatPr defaultColWidth="9.00390625" defaultRowHeight="12.75"/>
  <cols>
    <col min="1" max="1" width="22.875" style="0" customWidth="1"/>
    <col min="2" max="2" width="14.875" style="0" customWidth="1"/>
    <col min="3" max="3" width="20.50390625" style="0" customWidth="1"/>
    <col min="4" max="4" width="19.125" style="0" customWidth="1"/>
    <col min="5" max="5" width="24.00390625" style="0" customWidth="1"/>
    <col min="6" max="6" width="19.50390625" style="0" customWidth="1"/>
    <col min="7" max="7" width="23.375" style="0" customWidth="1"/>
  </cols>
  <sheetData>
    <row r="1" spans="1:7" ht="15.75" customHeight="1">
      <c r="A1" s="512" t="s">
        <v>478</v>
      </c>
      <c r="B1" s="512"/>
      <c r="C1" s="512"/>
      <c r="D1" s="512"/>
      <c r="E1" s="512"/>
      <c r="F1" s="512"/>
      <c r="G1" s="512"/>
    </row>
    <row r="2" spans="1:7" ht="14.25" customHeight="1" thickBot="1">
      <c r="A2" s="101"/>
      <c r="B2" s="43"/>
      <c r="C2" s="43"/>
      <c r="D2" s="43"/>
      <c r="E2" s="43"/>
      <c r="F2" s="513" t="s">
        <v>86</v>
      </c>
      <c r="G2" s="513"/>
    </row>
    <row r="3" spans="1:7" ht="72.75" customHeight="1" thickBot="1">
      <c r="A3" s="394" t="s">
        <v>439</v>
      </c>
      <c r="B3" s="395" t="s">
        <v>90</v>
      </c>
      <c r="C3" s="395" t="s">
        <v>91</v>
      </c>
      <c r="D3" s="395" t="s">
        <v>16</v>
      </c>
      <c r="E3" s="395" t="s">
        <v>3</v>
      </c>
      <c r="F3" s="396" t="s">
        <v>441</v>
      </c>
      <c r="G3" s="397" t="s">
        <v>442</v>
      </c>
    </row>
    <row r="4" spans="1:7" ht="13.5" thickBot="1">
      <c r="A4" s="398">
        <v>1</v>
      </c>
      <c r="B4" s="399">
        <v>2</v>
      </c>
      <c r="C4" s="399">
        <v>3</v>
      </c>
      <c r="D4" s="399">
        <v>4</v>
      </c>
      <c r="E4" s="399">
        <v>5</v>
      </c>
      <c r="F4" s="400" t="s">
        <v>49</v>
      </c>
      <c r="G4" s="401" t="s">
        <v>389</v>
      </c>
    </row>
    <row r="5" spans="1:7" ht="33.75" customHeight="1">
      <c r="A5" s="402" t="s">
        <v>440</v>
      </c>
      <c r="B5" s="391">
        <v>877</v>
      </c>
      <c r="C5" s="392"/>
      <c r="D5" s="391"/>
      <c r="E5" s="391"/>
      <c r="F5" s="393">
        <v>877</v>
      </c>
      <c r="G5" s="403">
        <f>+D5+F5</f>
        <v>877</v>
      </c>
    </row>
    <row r="6" spans="1:7" ht="12.75">
      <c r="A6" s="402" t="s">
        <v>479</v>
      </c>
      <c r="B6" s="391">
        <v>1160</v>
      </c>
      <c r="C6" s="392"/>
      <c r="D6" s="391"/>
      <c r="E6" s="391"/>
      <c r="F6" s="393">
        <v>1160</v>
      </c>
      <c r="G6" s="403">
        <f aca="true" t="shared" si="0" ref="G6:G23">+D6+F6</f>
        <v>1160</v>
      </c>
    </row>
    <row r="7" spans="1:7" ht="12.75">
      <c r="A7" s="402"/>
      <c r="B7" s="391"/>
      <c r="C7" s="392"/>
      <c r="D7" s="391"/>
      <c r="E7" s="391"/>
      <c r="F7" s="393"/>
      <c r="G7" s="403">
        <f t="shared" si="0"/>
        <v>0</v>
      </c>
    </row>
    <row r="8" spans="1:7" ht="12.75">
      <c r="A8" s="404"/>
      <c r="B8" s="391"/>
      <c r="C8" s="392"/>
      <c r="D8" s="391"/>
      <c r="E8" s="391"/>
      <c r="F8" s="393"/>
      <c r="G8" s="403">
        <f t="shared" si="0"/>
        <v>0</v>
      </c>
    </row>
    <row r="9" spans="1:7" ht="12.75">
      <c r="A9" s="402"/>
      <c r="B9" s="391"/>
      <c r="C9" s="392"/>
      <c r="D9" s="391"/>
      <c r="E9" s="391"/>
      <c r="F9" s="393"/>
      <c r="G9" s="403">
        <f t="shared" si="0"/>
        <v>0</v>
      </c>
    </row>
    <row r="10" spans="1:7" ht="12.75">
      <c r="A10" s="404"/>
      <c r="B10" s="391"/>
      <c r="C10" s="392"/>
      <c r="D10" s="391"/>
      <c r="E10" s="391"/>
      <c r="F10" s="393"/>
      <c r="G10" s="403">
        <f t="shared" si="0"/>
        <v>0</v>
      </c>
    </row>
    <row r="11" spans="1:7" ht="12.75">
      <c r="A11" s="402"/>
      <c r="B11" s="391"/>
      <c r="C11" s="392"/>
      <c r="D11" s="391"/>
      <c r="E11" s="391"/>
      <c r="F11" s="393"/>
      <c r="G11" s="403">
        <f t="shared" si="0"/>
        <v>0</v>
      </c>
    </row>
    <row r="12" spans="1:7" ht="12.75">
      <c r="A12" s="402"/>
      <c r="B12" s="391"/>
      <c r="C12" s="392"/>
      <c r="D12" s="391"/>
      <c r="E12" s="391"/>
      <c r="F12" s="393"/>
      <c r="G12" s="403">
        <f t="shared" si="0"/>
        <v>0</v>
      </c>
    </row>
    <row r="13" spans="1:7" ht="12.75">
      <c r="A13" s="402"/>
      <c r="B13" s="391"/>
      <c r="C13" s="392"/>
      <c r="D13" s="391"/>
      <c r="E13" s="391"/>
      <c r="F13" s="393"/>
      <c r="G13" s="403">
        <f t="shared" si="0"/>
        <v>0</v>
      </c>
    </row>
    <row r="14" spans="1:7" ht="12.75">
      <c r="A14" s="402"/>
      <c r="B14" s="391"/>
      <c r="C14" s="392"/>
      <c r="D14" s="391"/>
      <c r="E14" s="391"/>
      <c r="F14" s="393"/>
      <c r="G14" s="403">
        <f t="shared" si="0"/>
        <v>0</v>
      </c>
    </row>
    <row r="15" spans="1:7" ht="12.75">
      <c r="A15" s="402"/>
      <c r="B15" s="391"/>
      <c r="C15" s="392"/>
      <c r="D15" s="391"/>
      <c r="E15" s="391"/>
      <c r="F15" s="393"/>
      <c r="G15" s="403">
        <f t="shared" si="0"/>
        <v>0</v>
      </c>
    </row>
    <row r="16" spans="1:7" ht="12.75">
      <c r="A16" s="402"/>
      <c r="B16" s="391"/>
      <c r="C16" s="392"/>
      <c r="D16" s="391"/>
      <c r="E16" s="391"/>
      <c r="F16" s="393"/>
      <c r="G16" s="403">
        <f t="shared" si="0"/>
        <v>0</v>
      </c>
    </row>
    <row r="17" spans="1:7" ht="12.75">
      <c r="A17" s="402"/>
      <c r="B17" s="391"/>
      <c r="C17" s="392"/>
      <c r="D17" s="391"/>
      <c r="E17" s="391"/>
      <c r="F17" s="393"/>
      <c r="G17" s="403">
        <f t="shared" si="0"/>
        <v>0</v>
      </c>
    </row>
    <row r="18" spans="1:7" ht="12.75">
      <c r="A18" s="402"/>
      <c r="B18" s="391"/>
      <c r="C18" s="392"/>
      <c r="D18" s="391"/>
      <c r="E18" s="391"/>
      <c r="F18" s="393"/>
      <c r="G18" s="403">
        <f t="shared" si="0"/>
        <v>0</v>
      </c>
    </row>
    <row r="19" spans="1:7" ht="12.75">
      <c r="A19" s="402"/>
      <c r="B19" s="391"/>
      <c r="C19" s="392"/>
      <c r="D19" s="391"/>
      <c r="E19" s="391"/>
      <c r="F19" s="393"/>
      <c r="G19" s="403">
        <f t="shared" si="0"/>
        <v>0</v>
      </c>
    </row>
    <row r="20" spans="1:7" ht="12.75">
      <c r="A20" s="402"/>
      <c r="B20" s="391"/>
      <c r="C20" s="392"/>
      <c r="D20" s="391"/>
      <c r="E20" s="391"/>
      <c r="F20" s="393"/>
      <c r="G20" s="403">
        <f t="shared" si="0"/>
        <v>0</v>
      </c>
    </row>
    <row r="21" spans="1:7" ht="12.75">
      <c r="A21" s="402"/>
      <c r="B21" s="391"/>
      <c r="C21" s="392"/>
      <c r="D21" s="391"/>
      <c r="E21" s="391"/>
      <c r="F21" s="393"/>
      <c r="G21" s="403">
        <f t="shared" si="0"/>
        <v>0</v>
      </c>
    </row>
    <row r="22" spans="1:7" ht="12.75">
      <c r="A22" s="402"/>
      <c r="B22" s="391"/>
      <c r="C22" s="392"/>
      <c r="D22" s="391"/>
      <c r="E22" s="391"/>
      <c r="F22" s="393"/>
      <c r="G22" s="403">
        <f t="shared" si="0"/>
        <v>0</v>
      </c>
    </row>
    <row r="23" spans="1:7" ht="13.5" thickBot="1">
      <c r="A23" s="405"/>
      <c r="B23" s="406"/>
      <c r="C23" s="407"/>
      <c r="D23" s="406"/>
      <c r="E23" s="406"/>
      <c r="F23" s="408"/>
      <c r="G23" s="403">
        <f t="shared" si="0"/>
        <v>0</v>
      </c>
    </row>
    <row r="24" spans="1:7" ht="24.75" customHeight="1" thickBot="1">
      <c r="A24" s="409" t="s">
        <v>89</v>
      </c>
      <c r="B24" s="410">
        <f>SUM(B5:B23)</f>
        <v>2037</v>
      </c>
      <c r="C24" s="411"/>
      <c r="D24" s="410">
        <f>SUM(D5:D23)</f>
        <v>0</v>
      </c>
      <c r="E24" s="410">
        <f>SUM(E5:E23)</f>
        <v>0</v>
      </c>
      <c r="F24" s="410">
        <f>SUM(F5:F23)</f>
        <v>2037</v>
      </c>
      <c r="G24" s="412">
        <f>SUM(G5:G23)</f>
        <v>2037</v>
      </c>
    </row>
  </sheetData>
  <mergeCells count="2">
    <mergeCell ref="A1:G1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56.875" style="37" customWidth="1"/>
    <col min="2" max="7" width="15.875" style="36" customWidth="1"/>
    <col min="8" max="8" width="12.875" style="36" customWidth="1"/>
    <col min="9" max="9" width="13.875" style="36" customWidth="1"/>
    <col min="10" max="16384" width="9.375" style="36" customWidth="1"/>
  </cols>
  <sheetData>
    <row r="1" spans="1:7" ht="24.75" customHeight="1">
      <c r="A1" s="512" t="s">
        <v>17</v>
      </c>
      <c r="B1" s="512"/>
      <c r="C1" s="512"/>
      <c r="D1" s="512"/>
      <c r="E1" s="512"/>
      <c r="F1" s="512"/>
      <c r="G1" s="512"/>
    </row>
    <row r="2" spans="1:7" ht="23.25" customHeight="1" thickBot="1">
      <c r="A2" s="101"/>
      <c r="B2" s="43"/>
      <c r="C2" s="43"/>
      <c r="D2" s="43"/>
      <c r="E2" s="43"/>
      <c r="F2" s="514" t="s">
        <v>86</v>
      </c>
      <c r="G2" s="514"/>
    </row>
    <row r="3" spans="1:7" s="38" customFormat="1" ht="48.75" customHeight="1" thickBot="1">
      <c r="A3" s="102" t="s">
        <v>92</v>
      </c>
      <c r="B3" s="103" t="s">
        <v>90</v>
      </c>
      <c r="C3" s="103" t="s">
        <v>91</v>
      </c>
      <c r="D3" s="103" t="s">
        <v>16</v>
      </c>
      <c r="E3" s="103" t="s">
        <v>3</v>
      </c>
      <c r="F3" s="371" t="s">
        <v>441</v>
      </c>
      <c r="G3" s="370" t="s">
        <v>442</v>
      </c>
    </row>
    <row r="4" spans="1:7" s="43" customFormat="1" ht="15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320">
        <v>6</v>
      </c>
      <c r="G4" s="42" t="s">
        <v>389</v>
      </c>
    </row>
    <row r="5" spans="1:7" ht="15.75" customHeight="1">
      <c r="A5" s="390" t="s">
        <v>435</v>
      </c>
      <c r="B5" s="391">
        <v>9615</v>
      </c>
      <c r="C5" s="392"/>
      <c r="D5" s="391"/>
      <c r="E5" s="391"/>
      <c r="F5" s="393">
        <v>9615</v>
      </c>
      <c r="G5" s="322">
        <f>+D5+F5</f>
        <v>9615</v>
      </c>
    </row>
    <row r="6" spans="1:7" ht="15.75" customHeight="1">
      <c r="A6" s="390" t="s">
        <v>436</v>
      </c>
      <c r="B6" s="391">
        <v>97</v>
      </c>
      <c r="C6" s="392"/>
      <c r="D6" s="391"/>
      <c r="E6" s="391"/>
      <c r="F6" s="393">
        <v>97</v>
      </c>
      <c r="G6" s="322">
        <f aca="true" t="shared" si="0" ref="G6:G23">+D6+F6</f>
        <v>97</v>
      </c>
    </row>
    <row r="7" spans="1:7" ht="15.75" customHeight="1">
      <c r="A7" s="390" t="s">
        <v>437</v>
      </c>
      <c r="B7" s="391">
        <v>2467</v>
      </c>
      <c r="C7" s="392"/>
      <c r="D7" s="391"/>
      <c r="E7" s="391"/>
      <c r="F7" s="393">
        <v>2467</v>
      </c>
      <c r="G7" s="322">
        <f t="shared" si="0"/>
        <v>2467</v>
      </c>
    </row>
    <row r="8" spans="1:7" ht="15.75" customHeight="1">
      <c r="A8" s="50"/>
      <c r="B8" s="26"/>
      <c r="C8" s="44"/>
      <c r="D8" s="26"/>
      <c r="E8" s="26"/>
      <c r="F8" s="321"/>
      <c r="G8" s="322">
        <f t="shared" si="0"/>
        <v>0</v>
      </c>
    </row>
    <row r="9" spans="1:7" ht="15.75" customHeight="1">
      <c r="A9" s="50"/>
      <c r="B9" s="26"/>
      <c r="C9" s="44"/>
      <c r="D9" s="26"/>
      <c r="E9" s="26"/>
      <c r="F9" s="321"/>
      <c r="G9" s="322">
        <f t="shared" si="0"/>
        <v>0</v>
      </c>
    </row>
    <row r="10" spans="1:7" ht="15.75" customHeight="1">
      <c r="A10" s="50"/>
      <c r="B10" s="26"/>
      <c r="C10" s="44"/>
      <c r="D10" s="26"/>
      <c r="E10" s="26"/>
      <c r="F10" s="321"/>
      <c r="G10" s="322">
        <f t="shared" si="0"/>
        <v>0</v>
      </c>
    </row>
    <row r="11" spans="1:7" ht="15.75" customHeight="1">
      <c r="A11" s="50"/>
      <c r="B11" s="26"/>
      <c r="C11" s="44"/>
      <c r="D11" s="26"/>
      <c r="E11" s="26"/>
      <c r="F11" s="321"/>
      <c r="G11" s="322">
        <f t="shared" si="0"/>
        <v>0</v>
      </c>
    </row>
    <row r="12" spans="1:7" ht="15.75" customHeight="1">
      <c r="A12" s="50"/>
      <c r="B12" s="26"/>
      <c r="C12" s="44"/>
      <c r="D12" s="26"/>
      <c r="E12" s="26"/>
      <c r="F12" s="321"/>
      <c r="G12" s="322">
        <f t="shared" si="0"/>
        <v>0</v>
      </c>
    </row>
    <row r="13" spans="1:7" ht="15.75" customHeight="1">
      <c r="A13" s="50"/>
      <c r="B13" s="26"/>
      <c r="C13" s="44"/>
      <c r="D13" s="26"/>
      <c r="E13" s="26"/>
      <c r="F13" s="321"/>
      <c r="G13" s="322">
        <f t="shared" si="0"/>
        <v>0</v>
      </c>
    </row>
    <row r="14" spans="1:7" ht="15.75" customHeight="1">
      <c r="A14" s="50"/>
      <c r="B14" s="26"/>
      <c r="C14" s="44"/>
      <c r="D14" s="26"/>
      <c r="E14" s="26"/>
      <c r="F14" s="321"/>
      <c r="G14" s="322">
        <f t="shared" si="0"/>
        <v>0</v>
      </c>
    </row>
    <row r="15" spans="1:7" ht="15.75" customHeight="1">
      <c r="A15" s="50"/>
      <c r="B15" s="26"/>
      <c r="C15" s="44"/>
      <c r="D15" s="26"/>
      <c r="E15" s="26"/>
      <c r="F15" s="321"/>
      <c r="G15" s="322">
        <f t="shared" si="0"/>
        <v>0</v>
      </c>
    </row>
    <row r="16" spans="1:7" ht="15.75" customHeight="1">
      <c r="A16" s="50"/>
      <c r="B16" s="26"/>
      <c r="C16" s="44"/>
      <c r="D16" s="26"/>
      <c r="E16" s="26"/>
      <c r="F16" s="321"/>
      <c r="G16" s="322">
        <f t="shared" si="0"/>
        <v>0</v>
      </c>
    </row>
    <row r="17" spans="1:7" ht="15.75" customHeight="1">
      <c r="A17" s="50"/>
      <c r="B17" s="26"/>
      <c r="C17" s="44"/>
      <c r="D17" s="26"/>
      <c r="E17" s="26"/>
      <c r="F17" s="321"/>
      <c r="G17" s="322">
        <f t="shared" si="0"/>
        <v>0</v>
      </c>
    </row>
    <row r="18" spans="1:7" ht="15.75" customHeight="1">
      <c r="A18" s="50"/>
      <c r="B18" s="26"/>
      <c r="C18" s="44"/>
      <c r="D18" s="26"/>
      <c r="E18" s="26"/>
      <c r="F18" s="321"/>
      <c r="G18" s="322">
        <f t="shared" si="0"/>
        <v>0</v>
      </c>
    </row>
    <row r="19" spans="1:7" ht="15.75" customHeight="1">
      <c r="A19" s="50"/>
      <c r="B19" s="26"/>
      <c r="C19" s="44"/>
      <c r="D19" s="26"/>
      <c r="E19" s="26"/>
      <c r="F19" s="321"/>
      <c r="G19" s="322">
        <f t="shared" si="0"/>
        <v>0</v>
      </c>
    </row>
    <row r="20" spans="1:7" ht="15.75" customHeight="1">
      <c r="A20" s="50"/>
      <c r="B20" s="26"/>
      <c r="C20" s="44"/>
      <c r="D20" s="26"/>
      <c r="E20" s="26"/>
      <c r="F20" s="321"/>
      <c r="G20" s="322">
        <f t="shared" si="0"/>
        <v>0</v>
      </c>
    </row>
    <row r="21" spans="1:7" ht="15.75" customHeight="1">
      <c r="A21" s="50"/>
      <c r="B21" s="26"/>
      <c r="C21" s="44"/>
      <c r="D21" s="26"/>
      <c r="E21" s="26"/>
      <c r="F21" s="321"/>
      <c r="G21" s="322">
        <f t="shared" si="0"/>
        <v>0</v>
      </c>
    </row>
    <row r="22" spans="1:7" ht="15.75" customHeight="1">
      <c r="A22" s="50"/>
      <c r="B22" s="26"/>
      <c r="C22" s="44"/>
      <c r="D22" s="26"/>
      <c r="E22" s="26"/>
      <c r="F22" s="321"/>
      <c r="G22" s="322">
        <f t="shared" si="0"/>
        <v>0</v>
      </c>
    </row>
    <row r="23" spans="1:7" ht="15.75" customHeight="1" thickBot="1">
      <c r="A23" s="51"/>
      <c r="B23" s="27"/>
      <c r="C23" s="46"/>
      <c r="D23" s="27"/>
      <c r="E23" s="27"/>
      <c r="F23" s="323"/>
      <c r="G23" s="322">
        <f t="shared" si="0"/>
        <v>0</v>
      </c>
    </row>
    <row r="24" spans="1:7" s="49" customFormat="1" ht="18" customHeight="1" thickBot="1">
      <c r="A24" s="104" t="s">
        <v>89</v>
      </c>
      <c r="B24" s="47">
        <f>SUM(B5:B23)</f>
        <v>12179</v>
      </c>
      <c r="C24" s="64"/>
      <c r="D24" s="47">
        <f>SUM(D5:D23)</f>
        <v>0</v>
      </c>
      <c r="E24" s="47">
        <f>SUM(E5:E23)</f>
        <v>0</v>
      </c>
      <c r="F24" s="47">
        <f>SUM(F5:F23)</f>
        <v>12179</v>
      </c>
      <c r="G24" s="48">
        <f>SUM(G5:G23)</f>
        <v>12179</v>
      </c>
    </row>
  </sheetData>
  <sheetProtection/>
  <mergeCells count="2">
    <mergeCell ref="F2:G2"/>
    <mergeCell ref="A1:G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4.2. melléklet&amp;"Times New Roman CE,Normál"&amp;10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Bélik Andrásné</cp:lastModifiedBy>
  <cp:lastPrinted>2014-06-02T13:24:21Z</cp:lastPrinted>
  <dcterms:created xsi:type="dcterms:W3CDTF">1999-10-30T10:30:45Z</dcterms:created>
  <dcterms:modified xsi:type="dcterms:W3CDTF">2014-06-02T13:24:56Z</dcterms:modified>
  <cp:category/>
  <cp:version/>
  <cp:contentType/>
  <cp:contentStatus/>
</cp:coreProperties>
</file>