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amell_zárszá_2015" sheetId="2" r:id="rId1"/>
    <sheet name="4mell_zárszám_2015" sheetId="1" r:id="rId2"/>
  </sheets>
  <definedNames>
    <definedName name="_xlnm.Print_Area" localSheetId="0">'4amell_zárszá_2015'!$A$1:$S$237</definedName>
  </definedNames>
  <calcPr calcId="152511"/>
</workbook>
</file>

<file path=xl/calcChain.xml><?xml version="1.0" encoding="utf-8"?>
<calcChain xmlns="http://schemas.openxmlformats.org/spreadsheetml/2006/main">
  <c r="F31" i="1" l="1"/>
  <c r="F32" i="1"/>
  <c r="F33" i="1"/>
  <c r="F35" i="1"/>
  <c r="F37" i="1"/>
  <c r="F38" i="1"/>
  <c r="F39" i="1"/>
  <c r="F40" i="1"/>
  <c r="F30" i="1"/>
  <c r="E38" i="1"/>
  <c r="E39" i="1"/>
  <c r="E40" i="1" s="1"/>
  <c r="E35" i="1"/>
  <c r="F12" i="1"/>
  <c r="F13" i="1"/>
  <c r="F15" i="1"/>
  <c r="F16" i="1"/>
  <c r="F19" i="1"/>
  <c r="F24" i="1"/>
  <c r="F25" i="1"/>
  <c r="F26" i="1"/>
  <c r="F27" i="1"/>
  <c r="F11" i="1"/>
  <c r="E27" i="1"/>
  <c r="E24" i="1"/>
  <c r="E13" i="1"/>
  <c r="E11" i="1"/>
  <c r="Q232" i="2"/>
  <c r="Q231" i="2"/>
  <c r="R237" i="2"/>
  <c r="R236" i="2"/>
  <c r="R200" i="2"/>
  <c r="R201" i="2"/>
  <c r="R226" i="2" s="1"/>
  <c r="R204" i="2"/>
  <c r="R210" i="2"/>
  <c r="R211" i="2"/>
  <c r="R212" i="2"/>
  <c r="R197" i="2"/>
  <c r="R57" i="2"/>
  <c r="R56" i="2"/>
  <c r="Q79" i="2"/>
  <c r="R79" i="2"/>
  <c r="Q80" i="2"/>
  <c r="Q57" i="2"/>
  <c r="Q222" i="2"/>
  <c r="R222" i="2"/>
  <c r="Q225" i="2"/>
  <c r="Q226" i="2"/>
  <c r="Q227" i="2"/>
  <c r="R227" i="2"/>
  <c r="Q229" i="2"/>
  <c r="R233" i="2"/>
  <c r="Q215" i="2"/>
  <c r="R215" i="2"/>
  <c r="Q218" i="2"/>
  <c r="R218" i="2"/>
  <c r="Q197" i="2"/>
  <c r="Q200" i="2"/>
  <c r="Q201" i="2"/>
  <c r="Q202" i="2"/>
  <c r="Q203" i="2"/>
  <c r="Q204" i="2"/>
  <c r="Q205" i="2"/>
  <c r="Q206" i="2"/>
  <c r="Q211" i="2"/>
  <c r="Q236" i="2" s="1"/>
  <c r="R191" i="2"/>
  <c r="R194" i="2" s="1"/>
  <c r="Q191" i="2"/>
  <c r="Q194" i="2"/>
  <c r="Q182" i="2"/>
  <c r="R182" i="2"/>
  <c r="Q185" i="2"/>
  <c r="R185" i="2"/>
  <c r="R176" i="2"/>
  <c r="R175" i="2"/>
  <c r="Q176" i="2"/>
  <c r="Q161" i="2"/>
  <c r="R161" i="2"/>
  <c r="Q164" i="2"/>
  <c r="R164" i="2"/>
  <c r="Q153" i="2"/>
  <c r="R153" i="2"/>
  <c r="Q155" i="2"/>
  <c r="R155" i="2"/>
  <c r="R145" i="2"/>
  <c r="Q146" i="2"/>
  <c r="Q131" i="2"/>
  <c r="R120" i="2"/>
  <c r="R121" i="2"/>
  <c r="R124" i="2"/>
  <c r="R117" i="2"/>
  <c r="Q126" i="2"/>
  <c r="Q117" i="2"/>
  <c r="Q120" i="2"/>
  <c r="Q121" i="2"/>
  <c r="Q124" i="2"/>
  <c r="Q130" i="2"/>
  <c r="Q210" i="2" s="1"/>
  <c r="Q235" i="2" s="1"/>
  <c r="R114" i="2"/>
  <c r="R113" i="2"/>
  <c r="Q113" i="2"/>
  <c r="Q114" i="2"/>
  <c r="R99" i="2"/>
  <c r="R98" i="2"/>
  <c r="Q99" i="2"/>
  <c r="R69" i="2"/>
  <c r="R225" i="2" s="1"/>
  <c r="R70" i="2"/>
  <c r="R73" i="2"/>
  <c r="R229" i="2" s="1"/>
  <c r="R80" i="2"/>
  <c r="R66" i="2"/>
  <c r="Q76" i="2"/>
  <c r="Q207" i="2" s="1"/>
  <c r="Q77" i="2"/>
  <c r="Q208" i="2" s="1"/>
  <c r="Q233" i="2" s="1"/>
  <c r="Q75" i="2"/>
  <c r="Q73" i="2"/>
  <c r="Q69" i="2"/>
  <c r="Q66" i="2"/>
  <c r="Q70" i="2"/>
  <c r="Q62" i="2"/>
  <c r="R15" i="2"/>
  <c r="R16" i="2"/>
  <c r="R19" i="2"/>
  <c r="R25" i="2"/>
  <c r="R26" i="2"/>
  <c r="R12" i="2"/>
  <c r="Q26" i="2"/>
  <c r="J152" i="2"/>
  <c r="J153" i="2"/>
  <c r="J155" i="2"/>
  <c r="J160" i="2"/>
  <c r="J161" i="2"/>
  <c r="J162" i="2"/>
  <c r="J164" i="2"/>
  <c r="J168" i="2"/>
  <c r="J169" i="2"/>
  <c r="J170" i="2"/>
  <c r="J171" i="2"/>
  <c r="J182" i="2"/>
  <c r="J183" i="2"/>
  <c r="J184" i="2"/>
  <c r="J185" i="2"/>
  <c r="J190" i="2"/>
  <c r="J191" i="2"/>
  <c r="J192" i="2"/>
  <c r="J194" i="2"/>
  <c r="J200" i="2"/>
  <c r="J201" i="2"/>
  <c r="J202" i="2"/>
  <c r="J203" i="2"/>
  <c r="J206" i="2"/>
  <c r="J212" i="2"/>
  <c r="J215" i="2"/>
  <c r="J216" i="2"/>
  <c r="J217" i="2"/>
  <c r="J218" i="2"/>
  <c r="J223" i="2"/>
  <c r="J224" i="2"/>
  <c r="J225" i="2"/>
  <c r="J226" i="2"/>
  <c r="J229" i="2"/>
  <c r="J237" i="2"/>
  <c r="J151" i="2"/>
  <c r="J137" i="2"/>
  <c r="J138" i="2"/>
  <c r="J141" i="2"/>
  <c r="J136" i="2"/>
  <c r="J118" i="2"/>
  <c r="J119" i="2"/>
  <c r="J120" i="2"/>
  <c r="J123" i="2"/>
  <c r="J132" i="2"/>
  <c r="J117" i="2"/>
  <c r="J103" i="2"/>
  <c r="J104" i="2"/>
  <c r="J114" i="2"/>
  <c r="J102" i="2"/>
  <c r="J95" i="2"/>
  <c r="J86" i="2"/>
  <c r="J87" i="2"/>
  <c r="J85" i="2"/>
  <c r="J81" i="2"/>
  <c r="J67" i="2"/>
  <c r="J68" i="2"/>
  <c r="J69" i="2"/>
  <c r="J72" i="2"/>
  <c r="J66" i="2"/>
  <c r="J48" i="2"/>
  <c r="J47" i="2"/>
  <c r="J44" i="2"/>
  <c r="J42" i="2"/>
  <c r="J41" i="2"/>
  <c r="J30" i="2"/>
  <c r="J29" i="2"/>
  <c r="J13" i="2"/>
  <c r="J14" i="2"/>
  <c r="J17" i="2"/>
  <c r="J18" i="2"/>
  <c r="J12" i="2"/>
  <c r="I223" i="2"/>
  <c r="I224" i="2"/>
  <c r="I225" i="2"/>
  <c r="I226" i="2"/>
  <c r="I227" i="2"/>
  <c r="I229" i="2"/>
  <c r="I237" i="2"/>
  <c r="I215" i="2"/>
  <c r="I216" i="2"/>
  <c r="I217" i="2"/>
  <c r="I218" i="2"/>
  <c r="I200" i="2"/>
  <c r="I201" i="2"/>
  <c r="I212" i="2" s="1"/>
  <c r="I202" i="2"/>
  <c r="I203" i="2"/>
  <c r="I204" i="2"/>
  <c r="I206" i="2"/>
  <c r="I190" i="2"/>
  <c r="I191" i="2"/>
  <c r="I192" i="2"/>
  <c r="I194" i="2"/>
  <c r="I182" i="2"/>
  <c r="I183" i="2"/>
  <c r="I184" i="2"/>
  <c r="I185" i="2"/>
  <c r="I171" i="2"/>
  <c r="I160" i="2"/>
  <c r="I164" i="2" s="1"/>
  <c r="I161" i="2"/>
  <c r="I162" i="2"/>
  <c r="I151" i="2"/>
  <c r="I155" i="2" s="1"/>
  <c r="I152" i="2"/>
  <c r="I153" i="2"/>
  <c r="I141" i="2"/>
  <c r="I132" i="2"/>
  <c r="I117" i="2"/>
  <c r="I118" i="2"/>
  <c r="I119" i="2"/>
  <c r="I120" i="2"/>
  <c r="I121" i="2"/>
  <c r="I123" i="2"/>
  <c r="I81" i="2"/>
  <c r="I72" i="2"/>
  <c r="I69" i="2"/>
  <c r="I66" i="2"/>
  <c r="I67" i="2"/>
  <c r="I68" i="2"/>
  <c r="I52" i="2"/>
  <c r="H52" i="2"/>
  <c r="G52" i="2"/>
  <c r="I38" i="2"/>
  <c r="H38" i="2"/>
  <c r="G38" i="2"/>
  <c r="I48" i="2"/>
  <c r="I44" i="2"/>
  <c r="I34" i="2"/>
  <c r="I30" i="2"/>
  <c r="I18" i="2"/>
  <c r="I114" i="2"/>
  <c r="I102" i="2"/>
  <c r="I103" i="2"/>
  <c r="I104" i="2"/>
  <c r="I95" i="2"/>
  <c r="R130" i="2" l="1"/>
  <c r="R235" i="2" s="1"/>
  <c r="Q81" i="2"/>
  <c r="R81" i="2" s="1"/>
  <c r="Q128" i="2"/>
  <c r="Q237" i="2"/>
  <c r="Q127" i="2"/>
  <c r="Q132" i="2"/>
  <c r="R132" i="2" s="1"/>
  <c r="Q212" i="2"/>
  <c r="R131" i="2"/>
  <c r="O237" i="2"/>
  <c r="O218" i="2"/>
  <c r="O212" i="2"/>
  <c r="O194" i="2"/>
  <c r="O185" i="2"/>
  <c r="O176" i="2"/>
  <c r="O164" i="2"/>
  <c r="O155" i="2"/>
  <c r="O146" i="2"/>
  <c r="O132" i="2"/>
  <c r="O114" i="2"/>
  <c r="O99" i="2"/>
  <c r="O81" i="2"/>
  <c r="O57" i="2"/>
  <c r="O26" i="2"/>
  <c r="G237" i="2"/>
  <c r="G218" i="2"/>
  <c r="G212" i="2"/>
  <c r="G194" i="2"/>
  <c r="G185" i="2"/>
  <c r="G171" i="2"/>
  <c r="G164" i="2"/>
  <c r="G155" i="2"/>
  <c r="G141" i="2"/>
  <c r="G132" i="2"/>
  <c r="G114" i="2"/>
  <c r="G95" i="2"/>
  <c r="G81" i="2"/>
  <c r="G48" i="2"/>
  <c r="G44" i="2"/>
  <c r="G34" i="2"/>
  <c r="G30" i="2"/>
  <c r="G18" i="2"/>
  <c r="C40" i="1"/>
  <c r="C39" i="1"/>
  <c r="C38" i="1"/>
  <c r="C35" i="1"/>
  <c r="C27" i="1"/>
  <c r="C24" i="1"/>
  <c r="C13" i="1"/>
  <c r="C11" i="1"/>
  <c r="H66" i="2" l="1"/>
  <c r="P208" i="2" l="1"/>
  <c r="P233" i="2" s="1"/>
  <c r="P207" i="2"/>
  <c r="P206" i="2"/>
  <c r="H206" i="2"/>
  <c r="H229" i="2" s="1"/>
  <c r="P205" i="2"/>
  <c r="P203" i="2"/>
  <c r="P202" i="2"/>
  <c r="P227" i="2" s="1"/>
  <c r="P190" i="2"/>
  <c r="P188" i="2"/>
  <c r="H184" i="2"/>
  <c r="H192" i="2" s="1"/>
  <c r="H183" i="2"/>
  <c r="H191" i="2" s="1"/>
  <c r="P182" i="2"/>
  <c r="P191" i="2" s="1"/>
  <c r="H182" i="2"/>
  <c r="H190" i="2" s="1"/>
  <c r="H194" i="2" s="1"/>
  <c r="P181" i="2"/>
  <c r="P185" i="2" s="1"/>
  <c r="P176" i="2"/>
  <c r="P171" i="2"/>
  <c r="H171" i="2"/>
  <c r="P158" i="2"/>
  <c r="P153" i="2"/>
  <c r="P161" i="2" s="1"/>
  <c r="H153" i="2"/>
  <c r="H162" i="2" s="1"/>
  <c r="P152" i="2"/>
  <c r="P155" i="2" s="1"/>
  <c r="H152" i="2"/>
  <c r="H161" i="2" s="1"/>
  <c r="H151" i="2"/>
  <c r="P146" i="2"/>
  <c r="P141" i="2"/>
  <c r="H141" i="2"/>
  <c r="P113" i="2"/>
  <c r="P215" i="2" s="1"/>
  <c r="H104" i="2"/>
  <c r="H217" i="2" s="1"/>
  <c r="H103" i="2"/>
  <c r="H216" i="2" s="1"/>
  <c r="H102" i="2"/>
  <c r="P99" i="2"/>
  <c r="H95" i="2"/>
  <c r="P80" i="2"/>
  <c r="P79" i="2"/>
  <c r="P130" i="2" s="1"/>
  <c r="P73" i="2"/>
  <c r="P204" i="2" s="1"/>
  <c r="P229" i="2" s="1"/>
  <c r="H72" i="2"/>
  <c r="H123" i="2" s="1"/>
  <c r="P70" i="2"/>
  <c r="P201" i="2" s="1"/>
  <c r="P226" i="2" s="1"/>
  <c r="H70" i="2"/>
  <c r="H204" i="2" s="1"/>
  <c r="H227" i="2" s="1"/>
  <c r="P69" i="2"/>
  <c r="P200" i="2" s="1"/>
  <c r="P225" i="2" s="1"/>
  <c r="H69" i="2"/>
  <c r="H203" i="2" s="1"/>
  <c r="H226" i="2" s="1"/>
  <c r="H68" i="2"/>
  <c r="H119" i="2" s="1"/>
  <c r="H67" i="2"/>
  <c r="P66" i="2"/>
  <c r="P197" i="2" s="1"/>
  <c r="P57" i="2"/>
  <c r="H48" i="2"/>
  <c r="P44" i="2"/>
  <c r="H44" i="2"/>
  <c r="H34" i="2"/>
  <c r="H30" i="2"/>
  <c r="P26" i="2"/>
  <c r="H18" i="2"/>
  <c r="D38" i="1"/>
  <c r="D35" i="1"/>
  <c r="D24" i="1"/>
  <c r="D13" i="1"/>
  <c r="D27" i="1" s="1"/>
  <c r="D11" i="1"/>
  <c r="D39" i="1" l="1"/>
  <c r="D40" i="1" s="1"/>
  <c r="P218" i="2"/>
  <c r="P236" i="2"/>
  <c r="P211" i="2"/>
  <c r="P194" i="2"/>
  <c r="H155" i="2"/>
  <c r="H118" i="2"/>
  <c r="H114" i="2"/>
  <c r="H215" i="2"/>
  <c r="H201" i="2"/>
  <c r="P222" i="2"/>
  <c r="H224" i="2"/>
  <c r="H218" i="2"/>
  <c r="P164" i="2"/>
  <c r="H202" i="2"/>
  <c r="H225" i="2" s="1"/>
  <c r="P210" i="2"/>
  <c r="P235" i="2" s="1"/>
  <c r="P81" i="2"/>
  <c r="P114" i="2"/>
  <c r="P117" i="2"/>
  <c r="P120" i="2"/>
  <c r="P121" i="2"/>
  <c r="P124" i="2"/>
  <c r="P131" i="2"/>
  <c r="H160" i="2"/>
  <c r="H164" i="2" s="1"/>
  <c r="H185" i="2"/>
  <c r="H81" i="2"/>
  <c r="H117" i="2"/>
  <c r="H120" i="2"/>
  <c r="H121" i="2"/>
  <c r="P237" i="2" l="1"/>
  <c r="H132" i="2"/>
  <c r="P132" i="2"/>
  <c r="H200" i="2"/>
  <c r="P212" i="2"/>
  <c r="H223" i="2" l="1"/>
  <c r="H237" i="2" s="1"/>
  <c r="H212" i="2"/>
</calcChain>
</file>

<file path=xl/sharedStrings.xml><?xml version="1.0" encoding="utf-8"?>
<sst xmlns="http://schemas.openxmlformats.org/spreadsheetml/2006/main" count="645" uniqueCount="139">
  <si>
    <t>4. számú melléklet</t>
  </si>
  <si>
    <t>TAMÁSI KÖZÖS ÖNKORMÁNYZATI HIVATAL 2015. ÉVI KÖLTSÉGVETÉSE ELŐIRÁNYZATCSOPORTOK ÉS KIEMELT ELŐIRÁNYZATOK SZERINTI BONTÁSBAN</t>
  </si>
  <si>
    <t>Ezer forintban</t>
  </si>
  <si>
    <t>Megnevezés</t>
  </si>
  <si>
    <t>Tamási Közös Önkormányzati Hivatal</t>
  </si>
  <si>
    <t>Száma</t>
  </si>
  <si>
    <t>Előirányzat-csoport, kiemelt előirányzat megnevezése</t>
  </si>
  <si>
    <t>Bevételek</t>
  </si>
  <si>
    <t>I. Működési költségvetés bevételei</t>
  </si>
  <si>
    <t>1.</t>
  </si>
  <si>
    <t>Közhatalmi bevételek:</t>
  </si>
  <si>
    <t>1.1.</t>
  </si>
  <si>
    <t>Egyéb közhatalmi bevételek</t>
  </si>
  <si>
    <t>2.</t>
  </si>
  <si>
    <t>Működési bevételek:</t>
  </si>
  <si>
    <t>2.1</t>
  </si>
  <si>
    <t>Készletértékesítés ellenértéke</t>
  </si>
  <si>
    <t>2.2</t>
  </si>
  <si>
    <t>Szolgáltatások ellenértéke</t>
  </si>
  <si>
    <t>2.3</t>
  </si>
  <si>
    <t>Közvetített szolgáltatások értéke</t>
  </si>
  <si>
    <t>2.4</t>
  </si>
  <si>
    <t>Tulajdonosi bevételek, bérleti díjak</t>
  </si>
  <si>
    <t>2.5</t>
  </si>
  <si>
    <t>Ellátási díjak</t>
  </si>
  <si>
    <t>2.6</t>
  </si>
  <si>
    <t>Kiszámlázott általános forgalmi adó</t>
  </si>
  <si>
    <t>2.7</t>
  </si>
  <si>
    <t>Általános forgalmi adó visszatérülése</t>
  </si>
  <si>
    <t>2.8</t>
  </si>
  <si>
    <t>Kamatbevételek</t>
  </si>
  <si>
    <t>2.9</t>
  </si>
  <si>
    <t>2.10</t>
  </si>
  <si>
    <t>Egyéb működési bevételek</t>
  </si>
  <si>
    <t>9.</t>
  </si>
  <si>
    <t>Finanszírozási bevételek:</t>
  </si>
  <si>
    <t>9.1</t>
  </si>
  <si>
    <t>Költségvetési maradvány igénybevétele</t>
  </si>
  <si>
    <t>9.3</t>
  </si>
  <si>
    <t>Irányítószervi (önkormányzati) támogatás</t>
  </si>
  <si>
    <t>Kiadások</t>
  </si>
  <si>
    <t>1. Működési költségvetés kiadásai:</t>
  </si>
  <si>
    <t>1.1</t>
  </si>
  <si>
    <t>Személyi juttatások</t>
  </si>
  <si>
    <t>1.2</t>
  </si>
  <si>
    <t>Munkaadót terhelő járulékok és szoc.hozzájárulási adó</t>
  </si>
  <si>
    <t>1.3</t>
  </si>
  <si>
    <t xml:space="preserve">Dologi kiadások </t>
  </si>
  <si>
    <t>1.4</t>
  </si>
  <si>
    <t>Ellátottak pénzbeli juttatásai</t>
  </si>
  <si>
    <t>1.16</t>
  </si>
  <si>
    <t>Tartalék</t>
  </si>
  <si>
    <t xml:space="preserve"> Működési költségvetés kiadásai összesen:</t>
  </si>
  <si>
    <t>2. Felhalmozási költségvetés kiadásai:</t>
  </si>
  <si>
    <t>Beruházások</t>
  </si>
  <si>
    <t>Felhalmozási költségvetés kiadásai összesen:</t>
  </si>
  <si>
    <t>Költségvetési kiadások összesen:</t>
  </si>
  <si>
    <t>4/a. számú melléklet</t>
  </si>
  <si>
    <t>TAMÁSI KÖZÖS ÖNKORMÁNYZATI HIVATAL  2015. ÉVI KÖLTSÉGVETÉSI BEVÉTELEI ÉS KIADÁSAI</t>
  </si>
  <si>
    <t xml:space="preserve">ELŐIRÁNYZAT-CSOPORTOK, KIEMELT ELŐIRÁNYZATOK SZERINTI BONTÁSBAN FELADATOKÉNT ÉS ÖSSZESEN </t>
  </si>
  <si>
    <t>(KÖTELEZŐ ÉS ÁLLAMIGAZGATÁSI FELADATOK SZERINT CSOPORTOSÍTVA)</t>
  </si>
  <si>
    <t>ezer Ft-ban</t>
  </si>
  <si>
    <t>Kormányzati funkció</t>
  </si>
  <si>
    <t>Előirányzat-csoport;kiemelt előirányzat megnevezése</t>
  </si>
  <si>
    <t>előirányzat</t>
  </si>
  <si>
    <t>Tamási Székhely</t>
  </si>
  <si>
    <t>KÖTELEZŐ FELADATOK KIADÁSAI:</t>
  </si>
  <si>
    <t>KÖTELEZŐ FELADATOK BEVÉTELEI:</t>
  </si>
  <si>
    <t>011130 Önkormányzatok és önkormányzati hivatalok jogalkotó és általános igazgatási tevékenysége</t>
  </si>
  <si>
    <t>1. Működési költségvetés kiadásai</t>
  </si>
  <si>
    <t>1. Közhatalmi bevételek</t>
  </si>
  <si>
    <t>Munkaadót terhelő járulékok és szoc. hozzájárulási adó</t>
  </si>
  <si>
    <t>2. Működési bevételek</t>
  </si>
  <si>
    <t>1.3.</t>
  </si>
  <si>
    <t>Dologi kiadások</t>
  </si>
  <si>
    <t xml:space="preserve"> 1.16</t>
  </si>
  <si>
    <t>2. Felhalmozási költségvetés kiadásai</t>
  </si>
  <si>
    <t>Kormányzati funkció kiadása összesen:</t>
  </si>
  <si>
    <t>Kormányzati funkció bevétele összesen:</t>
  </si>
  <si>
    <t>104051 Gyermekvédelmi pénzbeli és természetbeni ellátások</t>
  </si>
  <si>
    <t>3.</t>
  </si>
  <si>
    <t>105010 Munkanélküli aktív korúak ellátásai</t>
  </si>
  <si>
    <t>4.</t>
  </si>
  <si>
    <t>016010 Országgyűlési,önk-i és eu.parlamenti képv.választ.kapcs.tev.</t>
  </si>
  <si>
    <t>Működési célú támogatások ÁH-on belülről:</t>
  </si>
  <si>
    <t>Egyéb működési célú támogatások bevételei</t>
  </si>
  <si>
    <t>5.</t>
  </si>
  <si>
    <t>106020 Lakásfenntartással, lakhatással összefüggő ellátások</t>
  </si>
  <si>
    <t>6.</t>
  </si>
  <si>
    <t>018030 Támogatási célú finanszírozási műveletek</t>
  </si>
  <si>
    <t>Kötelező feladatok kiadásai összesen:</t>
  </si>
  <si>
    <t>Kötelező feladatok bevételei összesen:</t>
  </si>
  <si>
    <t>2. Működési költségvetés bevételei</t>
  </si>
  <si>
    <t>ÁLLAMIGAZGATÁSI FELADATOK KIADÁSAI:</t>
  </si>
  <si>
    <t>ÁLLAMIGAZGATÁSI FELADATOK BEVÉTELEI:</t>
  </si>
  <si>
    <t>1. Működési bevételek</t>
  </si>
  <si>
    <t>1.5</t>
  </si>
  <si>
    <t>1.6</t>
  </si>
  <si>
    <t>1.7</t>
  </si>
  <si>
    <t>1.8</t>
  </si>
  <si>
    <t>1.9</t>
  </si>
  <si>
    <t>1.10</t>
  </si>
  <si>
    <t>Államigazgatási feladatok kiadásai összesen:</t>
  </si>
  <si>
    <t>Államigazgatási feladatok bevételei összesen:</t>
  </si>
  <si>
    <t>Tamási kiadásai mindösszesen:</t>
  </si>
  <si>
    <t>Tamási bevételei mindösszesen:</t>
  </si>
  <si>
    <t>I. Működési költségvetés kiadásai</t>
  </si>
  <si>
    <t>Értényi Kirendeltség</t>
  </si>
  <si>
    <t>Értény kiadásai mindösszesen:</t>
  </si>
  <si>
    <t>Értény bevételei mindösszesen:</t>
  </si>
  <si>
    <t>Koppányszántói Kirendeltség</t>
  </si>
  <si>
    <t>Finanszírozásibevételek:</t>
  </si>
  <si>
    <t>Koppányszántó kiadásai mindösszesen:</t>
  </si>
  <si>
    <t>Koppányszántó bevételei mindösszesen:</t>
  </si>
  <si>
    <t>Tamási Közös Önkormányzati Hivatal összesen</t>
  </si>
  <si>
    <t>KÖH kötelező feladatainak kiadásai összesen:</t>
  </si>
  <si>
    <t>KÖH kötelező feladatainak bevételei összesen:</t>
  </si>
  <si>
    <t>KÖH államigazgatási feladatainak kiadásai összesen:</t>
  </si>
  <si>
    <t>KÖH államigazgatási feladatainak bevételei összesen:</t>
  </si>
  <si>
    <t>KÖH kiadásai mindösszesen:</t>
  </si>
  <si>
    <t>KÖH bevételei mindösszesen:</t>
  </si>
  <si>
    <t xml:space="preserve">2015.évi </t>
  </si>
  <si>
    <t>Teljesítés</t>
  </si>
  <si>
    <t>eredeti</t>
  </si>
  <si>
    <t>módosított</t>
  </si>
  <si>
    <t>teljesítés</t>
  </si>
  <si>
    <t>%-a</t>
  </si>
  <si>
    <t>2015. évi eredeti előirányzat</t>
  </si>
  <si>
    <t>2015. évi módosított előirányzat</t>
  </si>
  <si>
    <t>2015. évi teljesítés</t>
  </si>
  <si>
    <t>Teljesítés %-a</t>
  </si>
  <si>
    <t>Közös Önkormányzati Hivatal kiadásai mindösszesen:</t>
  </si>
  <si>
    <t>Közös Önkormányzati Hivatal bevételei mindösszesen:</t>
  </si>
  <si>
    <t>7.</t>
  </si>
  <si>
    <t>105020 Foglalkoztatást elősegítő képzések és egyéb támogatások</t>
  </si>
  <si>
    <t>8.</t>
  </si>
  <si>
    <t>107060 Egyéb szociális pénzbeli és természetbeni ellátások, támogatások</t>
  </si>
  <si>
    <t>Biztosító által fizetett kártérítés</t>
  </si>
  <si>
    <t>013350 Az önkormányzati vagyonnal való gazd.kapcs.fea.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</si>
</sst>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 CE"/>
      <family val="1"/>
      <charset val="238"/>
    </font>
    <font>
      <b/>
      <u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0">
    <xf numFmtId="0" fontId="0" fillId="0" borderId="0" xfId="0"/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left" vertical="center" wrapText="1"/>
    </xf>
    <xf numFmtId="0" fontId="5" fillId="0" borderId="0" xfId="0" applyFont="1" applyBorder="1"/>
    <xf numFmtId="3" fontId="4" fillId="0" borderId="31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right"/>
    </xf>
    <xf numFmtId="0" fontId="4" fillId="0" borderId="6" xfId="1" applyFont="1" applyBorder="1"/>
    <xf numFmtId="3" fontId="4" fillId="0" borderId="33" xfId="1" applyNumberFormat="1" applyFont="1" applyBorder="1"/>
    <xf numFmtId="3" fontId="4" fillId="0" borderId="7" xfId="1" applyNumberFormat="1" applyFont="1" applyFill="1" applyBorder="1"/>
    <xf numFmtId="166" fontId="3" fillId="0" borderId="33" xfId="0" applyNumberFormat="1" applyFont="1" applyFill="1" applyBorder="1" applyAlignment="1">
      <alignment vertical="center" wrapText="1"/>
    </xf>
    <xf numFmtId="49" fontId="3" fillId="0" borderId="5" xfId="2" applyNumberFormat="1" applyFont="1" applyFill="1" applyBorder="1" applyAlignment="1" applyProtection="1">
      <alignment horizontal="right" vertical="center" wrapText="1"/>
    </xf>
    <xf numFmtId="0" fontId="3" fillId="0" borderId="6" xfId="0" applyFont="1" applyBorder="1" applyAlignment="1" applyProtection="1">
      <alignment wrapText="1"/>
    </xf>
    <xf numFmtId="3" fontId="3" fillId="0" borderId="33" xfId="0" applyNumberFormat="1" applyFont="1" applyBorder="1" applyAlignment="1" applyProtection="1">
      <alignment wrapText="1"/>
    </xf>
    <xf numFmtId="3" fontId="3" fillId="0" borderId="7" xfId="1" applyNumberFormat="1" applyFont="1" applyFill="1" applyBorder="1"/>
    <xf numFmtId="3" fontId="3" fillId="0" borderId="33" xfId="0" applyNumberFormat="1" applyFont="1" applyFill="1" applyBorder="1" applyAlignment="1">
      <alignment vertical="center" wrapText="1"/>
    </xf>
    <xf numFmtId="49" fontId="3" fillId="0" borderId="8" xfId="1" applyNumberFormat="1" applyFont="1" applyBorder="1" applyAlignment="1">
      <alignment horizontal="right"/>
    </xf>
    <xf numFmtId="0" fontId="6" fillId="0" borderId="9" xfId="2" applyFont="1" applyFill="1" applyBorder="1" applyAlignment="1" applyProtection="1">
      <alignment horizontal="left" vertical="center" wrapText="1"/>
    </xf>
    <xf numFmtId="3" fontId="6" fillId="0" borderId="31" xfId="2" applyNumberFormat="1" applyFont="1" applyFill="1" applyBorder="1" applyAlignment="1" applyProtection="1">
      <alignment horizontal="left" vertical="center" wrapText="1"/>
    </xf>
    <xf numFmtId="49" fontId="3" fillId="0" borderId="5" xfId="1" applyNumberFormat="1" applyFont="1" applyBorder="1" applyAlignment="1">
      <alignment horizontal="right"/>
    </xf>
    <xf numFmtId="0" fontId="6" fillId="0" borderId="6" xfId="2" applyFont="1" applyFill="1" applyBorder="1" applyAlignment="1" applyProtection="1">
      <alignment horizontal="left" vertical="center" wrapText="1"/>
    </xf>
    <xf numFmtId="3" fontId="6" fillId="0" borderId="33" xfId="2" applyNumberFormat="1" applyFont="1" applyFill="1" applyBorder="1" applyAlignment="1" applyProtection="1">
      <alignment horizontal="right" vertical="center" wrapText="1"/>
    </xf>
    <xf numFmtId="0" fontId="4" fillId="0" borderId="5" xfId="1" applyFont="1" applyFill="1" applyBorder="1" applyAlignment="1">
      <alignment horizontal="right"/>
    </xf>
    <xf numFmtId="0" fontId="4" fillId="0" borderId="7" xfId="1" applyFont="1" applyFill="1" applyBorder="1" applyAlignment="1">
      <alignment horizontal="left"/>
    </xf>
    <xf numFmtId="3" fontId="4" fillId="0" borderId="35" xfId="1" applyNumberFormat="1" applyFont="1" applyFill="1" applyBorder="1" applyAlignment="1">
      <alignment horizontal="right"/>
    </xf>
    <xf numFmtId="3" fontId="4" fillId="0" borderId="15" xfId="0" applyNumberFormat="1" applyFont="1" applyFill="1" applyBorder="1"/>
    <xf numFmtId="49" fontId="3" fillId="0" borderId="5" xfId="1" applyNumberFormat="1" applyFont="1" applyFill="1" applyBorder="1" applyAlignment="1">
      <alignment horizontal="right"/>
    </xf>
    <xf numFmtId="0" fontId="2" fillId="0" borderId="6" xfId="2" applyFont="1" applyFill="1" applyBorder="1" applyAlignment="1" applyProtection="1">
      <alignment horizontal="left" vertical="center" wrapText="1"/>
    </xf>
    <xf numFmtId="3" fontId="2" fillId="0" borderId="35" xfId="2" applyNumberFormat="1" applyFont="1" applyFill="1" applyBorder="1" applyAlignment="1" applyProtection="1">
      <alignment horizontal="right" vertical="center" wrapText="1"/>
    </xf>
    <xf numFmtId="3" fontId="3" fillId="0" borderId="15" xfId="0" applyNumberFormat="1" applyFont="1" applyFill="1" applyBorder="1"/>
    <xf numFmtId="49" fontId="3" fillId="0" borderId="13" xfId="1" applyNumberFormat="1" applyFont="1" applyFill="1" applyBorder="1" applyAlignment="1">
      <alignment horizontal="right"/>
    </xf>
    <xf numFmtId="0" fontId="3" fillId="0" borderId="14" xfId="1" applyFont="1" applyBorder="1"/>
    <xf numFmtId="3" fontId="3" fillId="0" borderId="38" xfId="1" applyNumberFormat="1" applyFont="1" applyBorder="1" applyAlignment="1">
      <alignment horizontal="right"/>
    </xf>
    <xf numFmtId="3" fontId="3" fillId="0" borderId="20" xfId="0" applyNumberFormat="1" applyFont="1" applyFill="1" applyBorder="1"/>
    <xf numFmtId="3" fontId="3" fillId="0" borderId="38" xfId="0" applyNumberFormat="1" applyFont="1" applyFill="1" applyBorder="1" applyAlignment="1">
      <alignment vertical="center" wrapText="1"/>
    </xf>
    <xf numFmtId="166" fontId="3" fillId="0" borderId="38" xfId="0" applyNumberFormat="1" applyFont="1" applyFill="1" applyBorder="1" applyAlignment="1">
      <alignment vertical="center" wrapText="1"/>
    </xf>
    <xf numFmtId="0" fontId="4" fillId="0" borderId="13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4" fillId="0" borderId="48" xfId="1" applyNumberFormat="1" applyFont="1" applyFill="1" applyBorder="1" applyAlignment="1">
      <alignment horizontal="right"/>
    </xf>
    <xf numFmtId="3" fontId="4" fillId="0" borderId="18" xfId="1" applyNumberFormat="1" applyFont="1" applyFill="1" applyBorder="1"/>
    <xf numFmtId="3" fontId="3" fillId="0" borderId="21" xfId="0" applyNumberFormat="1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7" fillId="0" borderId="19" xfId="1" applyFont="1" applyBorder="1" applyAlignment="1"/>
    <xf numFmtId="0" fontId="7" fillId="0" borderId="7" xfId="1" applyFont="1" applyBorder="1" applyAlignment="1"/>
    <xf numFmtId="3" fontId="7" fillId="0" borderId="41" xfId="1" applyNumberFormat="1" applyFont="1" applyBorder="1" applyAlignment="1">
      <alignment horizontal="right"/>
    </xf>
    <xf numFmtId="0" fontId="7" fillId="0" borderId="4" xfId="1" applyFont="1" applyBorder="1" applyAlignment="1"/>
    <xf numFmtId="3" fontId="3" fillId="0" borderId="31" xfId="0" applyNumberFormat="1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6" xfId="1" applyFont="1" applyBorder="1" applyAlignment="1"/>
    <xf numFmtId="3" fontId="3" fillId="0" borderId="33" xfId="1" applyNumberFormat="1" applyFont="1" applyBorder="1" applyAlignment="1">
      <alignment horizontal="right"/>
    </xf>
    <xf numFmtId="0" fontId="3" fillId="0" borderId="6" xfId="1" applyFont="1" applyBorder="1"/>
    <xf numFmtId="3" fontId="3" fillId="2" borderId="7" xfId="1" applyNumberFormat="1" applyFont="1" applyFill="1" applyBorder="1"/>
    <xf numFmtId="49" fontId="3" fillId="0" borderId="6" xfId="1" applyNumberFormat="1" applyFont="1" applyBorder="1" applyAlignment="1">
      <alignment horizontal="right"/>
    </xf>
    <xf numFmtId="0" fontId="3" fillId="0" borderId="7" xfId="1" applyFont="1" applyBorder="1" applyAlignment="1">
      <alignment horizontal="left"/>
    </xf>
    <xf numFmtId="3" fontId="4" fillId="0" borderId="33" xfId="1" applyNumberFormat="1" applyFont="1" applyBorder="1" applyAlignment="1">
      <alignment horizontal="right"/>
    </xf>
    <xf numFmtId="0" fontId="7" fillId="0" borderId="5" xfId="1" applyFont="1" applyBorder="1" applyAlignment="1">
      <alignment horizontal="left"/>
    </xf>
    <xf numFmtId="0" fontId="3" fillId="0" borderId="0" xfId="0" applyFont="1" applyFill="1" applyBorder="1" applyAlignment="1" applyProtection="1">
      <alignment vertical="center" wrapText="1"/>
    </xf>
    <xf numFmtId="3" fontId="3" fillId="0" borderId="37" xfId="0" applyNumberFormat="1" applyFont="1" applyFill="1" applyBorder="1" applyAlignment="1" applyProtection="1">
      <alignment horizontal="right" vertical="center" wrapText="1"/>
    </xf>
    <xf numFmtId="49" fontId="3" fillId="0" borderId="13" xfId="1" applyNumberFormat="1" applyFont="1" applyBorder="1" applyAlignment="1">
      <alignment horizontal="right"/>
    </xf>
    <xf numFmtId="0" fontId="4" fillId="0" borderId="14" xfId="1" applyFont="1" applyBorder="1" applyAlignment="1">
      <alignment horizontal="left"/>
    </xf>
    <xf numFmtId="3" fontId="4" fillId="0" borderId="38" xfId="1" applyNumberFormat="1" applyFont="1" applyBorder="1" applyAlignment="1">
      <alignment horizontal="right"/>
    </xf>
    <xf numFmtId="3" fontId="4" fillId="0" borderId="20" xfId="1" applyNumberFormat="1" applyFont="1" applyFill="1" applyBorder="1"/>
    <xf numFmtId="0" fontId="4" fillId="0" borderId="2" xfId="1" applyFont="1" applyBorder="1" applyAlignment="1"/>
    <xf numFmtId="49" fontId="3" fillId="0" borderId="22" xfId="1" applyNumberFormat="1" applyFont="1" applyBorder="1" applyAlignment="1">
      <alignment horizontal="right"/>
    </xf>
    <xf numFmtId="3" fontId="4" fillId="0" borderId="21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0" fontId="4" fillId="0" borderId="23" xfId="1" applyFont="1" applyFill="1" applyBorder="1" applyAlignment="1">
      <alignment horizontal="left"/>
    </xf>
    <xf numFmtId="0" fontId="3" fillId="0" borderId="3" xfId="0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vertical="center" wrapText="1"/>
    </xf>
    <xf numFmtId="3" fontId="4" fillId="0" borderId="33" xfId="1" applyNumberFormat="1" applyFont="1" applyFill="1" applyBorder="1"/>
    <xf numFmtId="3" fontId="3" fillId="0" borderId="33" xfId="1" applyNumberFormat="1" applyFont="1" applyFill="1" applyBorder="1"/>
    <xf numFmtId="3" fontId="4" fillId="0" borderId="33" xfId="0" applyNumberFormat="1" applyFont="1" applyFill="1" applyBorder="1"/>
    <xf numFmtId="0" fontId="3" fillId="0" borderId="37" xfId="0" applyFont="1" applyFill="1" applyBorder="1" applyAlignment="1">
      <alignment vertical="center" wrapText="1"/>
    </xf>
    <xf numFmtId="3" fontId="4" fillId="0" borderId="38" xfId="1" applyNumberFormat="1" applyFont="1" applyFill="1" applyBorder="1"/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5" fillId="0" borderId="3" xfId="0" applyFont="1" applyBorder="1"/>
    <xf numFmtId="0" fontId="3" fillId="0" borderId="0" xfId="0" applyFont="1" applyFill="1" applyAlignment="1">
      <alignment horizontal="righ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3" fontId="4" fillId="0" borderId="28" xfId="0" applyNumberFormat="1" applyFont="1" applyFill="1" applyBorder="1" applyAlignment="1">
      <alignment horizontal="center"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1" applyFont="1" applyFill="1"/>
    <xf numFmtId="0" fontId="3" fillId="0" borderId="0" xfId="1" applyFont="1"/>
    <xf numFmtId="0" fontId="3" fillId="4" borderId="0" xfId="1" applyFont="1" applyFill="1"/>
    <xf numFmtId="0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1" applyNumberFormat="1" applyFont="1" applyFill="1" applyAlignment="1">
      <alignment horizontal="center" vertical="center"/>
    </xf>
    <xf numFmtId="3" fontId="3" fillId="0" borderId="0" xfId="0" applyNumberFormat="1" applyFont="1"/>
    <xf numFmtId="3" fontId="4" fillId="0" borderId="0" xfId="1" applyNumberFormat="1" applyFont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0" fontId="3" fillId="0" borderId="24" xfId="0" applyFont="1" applyBorder="1"/>
    <xf numFmtId="0" fontId="3" fillId="0" borderId="25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27" xfId="1" applyFont="1" applyBorder="1" applyAlignment="1">
      <alignment horizontal="left"/>
    </xf>
    <xf numFmtId="0" fontId="3" fillId="4" borderId="28" xfId="1" applyFont="1" applyFill="1" applyBorder="1" applyAlignment="1">
      <alignment horizontal="center"/>
    </xf>
    <xf numFmtId="3" fontId="3" fillId="0" borderId="28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center" vertical="center"/>
    </xf>
    <xf numFmtId="0" fontId="3" fillId="0" borderId="29" xfId="1" applyFont="1" applyBorder="1" applyAlignment="1">
      <alignment horizontal="left"/>
    </xf>
    <xf numFmtId="0" fontId="3" fillId="0" borderId="34" xfId="0" applyFont="1" applyBorder="1"/>
    <xf numFmtId="0" fontId="3" fillId="0" borderId="47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46" xfId="1" applyFont="1" applyBorder="1" applyAlignment="1">
      <alignment horizontal="left"/>
    </xf>
    <xf numFmtId="0" fontId="3" fillId="4" borderId="37" xfId="1" applyFont="1" applyFill="1" applyBorder="1" applyAlignment="1">
      <alignment horizontal="center"/>
    </xf>
    <xf numFmtId="3" fontId="3" fillId="0" borderId="37" xfId="1" applyNumberFormat="1" applyFont="1" applyFill="1" applyBorder="1" applyAlignment="1">
      <alignment horizontal="center" vertical="center"/>
    </xf>
    <xf numFmtId="3" fontId="3" fillId="0" borderId="46" xfId="1" applyNumberFormat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left"/>
    </xf>
    <xf numFmtId="0" fontId="3" fillId="0" borderId="8" xfId="0" applyFont="1" applyBorder="1"/>
    <xf numFmtId="0" fontId="3" fillId="0" borderId="30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4" borderId="31" xfId="1" applyFont="1" applyFill="1" applyBorder="1" applyAlignment="1">
      <alignment horizontal="center"/>
    </xf>
    <xf numFmtId="3" fontId="3" fillId="0" borderId="31" xfId="1" applyNumberFormat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left"/>
    </xf>
    <xf numFmtId="0" fontId="4" fillId="0" borderId="32" xfId="0" applyFont="1" applyBorder="1" applyAlignment="1">
      <alignment vertical="center" textRotation="90"/>
    </xf>
    <xf numFmtId="0" fontId="3" fillId="0" borderId="12" xfId="0" applyFont="1" applyBorder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4" borderId="33" xfId="0" applyFont="1" applyFill="1" applyBorder="1" applyAlignment="1">
      <alignment vertical="center"/>
    </xf>
    <xf numFmtId="0" fontId="3" fillId="0" borderId="33" xfId="0" applyFont="1" applyFill="1" applyBorder="1"/>
    <xf numFmtId="0" fontId="3" fillId="0" borderId="12" xfId="0" applyFont="1" applyFill="1" applyBorder="1"/>
    <xf numFmtId="3" fontId="3" fillId="0" borderId="33" xfId="0" applyNumberFormat="1" applyFont="1" applyBorder="1"/>
    <xf numFmtId="0" fontId="3" fillId="0" borderId="33" xfId="0" applyFont="1" applyBorder="1"/>
    <xf numFmtId="0" fontId="4" fillId="0" borderId="34" xfId="0" applyFont="1" applyBorder="1" applyAlignment="1">
      <alignment vertical="center" textRotation="90"/>
    </xf>
    <xf numFmtId="0" fontId="3" fillId="0" borderId="12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left" wrapText="1"/>
    </xf>
    <xf numFmtId="0" fontId="4" fillId="3" borderId="7" xfId="1" applyFont="1" applyFill="1" applyBorder="1" applyAlignment="1">
      <alignment horizontal="left" wrapText="1"/>
    </xf>
    <xf numFmtId="0" fontId="4" fillId="4" borderId="33" xfId="1" applyFont="1" applyFill="1" applyBorder="1" applyAlignment="1">
      <alignment horizontal="left" wrapText="1"/>
    </xf>
    <xf numFmtId="3" fontId="3" fillId="0" borderId="31" xfId="1" applyNumberFormat="1" applyFont="1" applyFill="1" applyBorder="1"/>
    <xf numFmtId="3" fontId="3" fillId="0" borderId="9" xfId="1" applyNumberFormat="1" applyFont="1" applyFill="1" applyBorder="1"/>
    <xf numFmtId="0" fontId="4" fillId="3" borderId="12" xfId="1" applyFont="1" applyFill="1" applyBorder="1" applyAlignment="1">
      <alignment horizontal="left" wrapText="1"/>
    </xf>
    <xf numFmtId="0" fontId="4" fillId="4" borderId="11" xfId="1" applyFont="1" applyFill="1" applyBorder="1" applyAlignment="1">
      <alignment horizontal="left" wrapText="1"/>
    </xf>
    <xf numFmtId="0" fontId="7" fillId="0" borderId="33" xfId="1" applyFont="1" applyBorder="1" applyAlignment="1">
      <alignment horizontal="left"/>
    </xf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4" borderId="33" xfId="1" applyFont="1" applyFill="1" applyBorder="1" applyAlignment="1">
      <alignment horizontal="left"/>
    </xf>
    <xf numFmtId="3" fontId="3" fillId="0" borderId="6" xfId="1" applyNumberFormat="1" applyFont="1" applyFill="1" applyBorder="1"/>
    <xf numFmtId="0" fontId="7" fillId="0" borderId="6" xfId="1" applyFont="1" applyFill="1" applyBorder="1" applyAlignment="1">
      <alignment horizontal="left" wrapText="1"/>
    </xf>
    <xf numFmtId="0" fontId="7" fillId="0" borderId="7" xfId="1" applyFont="1" applyFill="1" applyBorder="1" applyAlignment="1">
      <alignment horizontal="left" wrapText="1"/>
    </xf>
    <xf numFmtId="0" fontId="7" fillId="0" borderId="12" xfId="1" applyFont="1" applyFill="1" applyBorder="1" applyAlignment="1">
      <alignment horizontal="left" wrapText="1"/>
    </xf>
    <xf numFmtId="3" fontId="7" fillId="4" borderId="11" xfId="1" applyNumberFormat="1" applyFont="1" applyFill="1" applyBorder="1" applyAlignment="1">
      <alignment horizontal="right" wrapText="1"/>
    </xf>
    <xf numFmtId="3" fontId="3" fillId="0" borderId="33" xfId="0" applyNumberFormat="1" applyFont="1" applyFill="1" applyBorder="1"/>
    <xf numFmtId="0" fontId="3" fillId="0" borderId="0" xfId="0" applyFont="1" applyFill="1"/>
    <xf numFmtId="49" fontId="3" fillId="0" borderId="33" xfId="1" applyNumberFormat="1" applyFont="1" applyBorder="1" applyAlignment="1">
      <alignment horizontal="right"/>
    </xf>
    <xf numFmtId="0" fontId="3" fillId="0" borderId="6" xfId="1" applyFont="1" applyBorder="1" applyAlignment="1">
      <alignment horizontal="left"/>
    </xf>
    <xf numFmtId="3" fontId="3" fillId="4" borderId="33" xfId="1" applyNumberFormat="1" applyFont="1" applyFill="1" applyBorder="1" applyAlignment="1">
      <alignment horizontal="right"/>
    </xf>
    <xf numFmtId="165" fontId="3" fillId="0" borderId="6" xfId="1" applyNumberFormat="1" applyFont="1" applyFill="1" applyBorder="1"/>
    <xf numFmtId="49" fontId="3" fillId="0" borderId="6" xfId="1" applyNumberFormat="1" applyFont="1" applyFill="1" applyBorder="1" applyAlignment="1">
      <alignment horizontal="right" wrapText="1"/>
    </xf>
    <xf numFmtId="0" fontId="3" fillId="0" borderId="7" xfId="1" applyFont="1" applyFill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3" fontId="3" fillId="4" borderId="11" xfId="1" applyNumberFormat="1" applyFont="1" applyFill="1" applyBorder="1" applyAlignment="1">
      <alignment horizontal="right" wrapText="1"/>
    </xf>
    <xf numFmtId="166" fontId="3" fillId="0" borderId="33" xfId="0" applyNumberFormat="1" applyFont="1" applyBorder="1"/>
    <xf numFmtId="0" fontId="7" fillId="0" borderId="12" xfId="1" applyFont="1" applyFill="1" applyBorder="1" applyAlignment="1">
      <alignment horizontal="left"/>
    </xf>
    <xf numFmtId="0" fontId="3" fillId="0" borderId="12" xfId="1" applyFont="1" applyBorder="1" applyAlignment="1"/>
    <xf numFmtId="3" fontId="3" fillId="4" borderId="12" xfId="1" applyNumberFormat="1" applyFont="1" applyFill="1" applyBorder="1" applyAlignment="1">
      <alignment horizontal="right"/>
    </xf>
    <xf numFmtId="49" fontId="3" fillId="0" borderId="31" xfId="1" applyNumberFormat="1" applyFont="1" applyBorder="1" applyAlignment="1">
      <alignment horizontal="right"/>
    </xf>
    <xf numFmtId="0" fontId="6" fillId="0" borderId="9" xfId="2" applyFont="1" applyFill="1" applyBorder="1" applyAlignment="1" applyProtection="1">
      <alignment horizontal="left" vertical="center" wrapText="1"/>
    </xf>
    <xf numFmtId="0" fontId="6" fillId="0" borderId="10" xfId="2" applyFont="1" applyFill="1" applyBorder="1" applyAlignment="1" applyProtection="1">
      <alignment horizontal="left" vertical="center" wrapText="1"/>
    </xf>
    <xf numFmtId="0" fontId="6" fillId="0" borderId="11" xfId="2" applyFont="1" applyFill="1" applyBorder="1" applyAlignment="1" applyProtection="1">
      <alignment horizontal="left" vertical="center" wrapText="1"/>
    </xf>
    <xf numFmtId="3" fontId="6" fillId="4" borderId="11" xfId="2" applyNumberFormat="1" applyFont="1" applyFill="1" applyBorder="1" applyAlignment="1" applyProtection="1">
      <alignment horizontal="right" vertical="center" wrapText="1"/>
    </xf>
    <xf numFmtId="16" fontId="3" fillId="0" borderId="6" xfId="1" applyNumberFormat="1" applyFont="1" applyBorder="1" applyAlignment="1">
      <alignment horizontal="right"/>
    </xf>
    <xf numFmtId="3" fontId="7" fillId="4" borderId="33" xfId="1" applyNumberFormat="1" applyFont="1" applyFill="1" applyBorder="1" applyAlignment="1">
      <alignment horizontal="right"/>
    </xf>
    <xf numFmtId="0" fontId="6" fillId="0" borderId="6" xfId="2" applyFont="1" applyFill="1" applyBorder="1" applyAlignment="1" applyProtection="1">
      <alignment horizontal="left" vertical="center" wrapText="1"/>
    </xf>
    <xf numFmtId="0" fontId="6" fillId="0" borderId="7" xfId="2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 applyProtection="1">
      <alignment horizontal="left" vertical="center" wrapText="1"/>
    </xf>
    <xf numFmtId="3" fontId="6" fillId="4" borderId="12" xfId="2" applyNumberFormat="1" applyFont="1" applyFill="1" applyBorder="1" applyAlignment="1" applyProtection="1">
      <alignment horizontal="right" vertical="center" wrapText="1"/>
    </xf>
    <xf numFmtId="3" fontId="3" fillId="4" borderId="38" xfId="1" applyNumberFormat="1" applyFont="1" applyFill="1" applyBorder="1" applyAlignment="1">
      <alignment horizontal="right"/>
    </xf>
    <xf numFmtId="3" fontId="3" fillId="0" borderId="38" xfId="1" applyNumberFormat="1" applyFont="1" applyFill="1" applyBorder="1"/>
    <xf numFmtId="165" fontId="3" fillId="0" borderId="38" xfId="1" applyNumberFormat="1" applyFont="1" applyFill="1" applyBorder="1"/>
    <xf numFmtId="0" fontId="3" fillId="0" borderId="33" xfId="1" applyFont="1" applyFill="1" applyBorder="1"/>
    <xf numFmtId="0" fontId="7" fillId="0" borderId="35" xfId="1" applyFont="1" applyBorder="1" applyAlignment="1">
      <alignment horizontal="left"/>
    </xf>
    <xf numFmtId="0" fontId="3" fillId="0" borderId="35" xfId="1" applyFont="1" applyBorder="1"/>
    <xf numFmtId="0" fontId="3" fillId="0" borderId="36" xfId="1" applyFont="1" applyBorder="1"/>
    <xf numFmtId="3" fontId="4" fillId="4" borderId="48" xfId="1" applyNumberFormat="1" applyFont="1" applyFill="1" applyBorder="1" applyAlignment="1">
      <alignment horizontal="right"/>
    </xf>
    <xf numFmtId="3" fontId="4" fillId="0" borderId="48" xfId="1" applyNumberFormat="1" applyFont="1" applyFill="1" applyBorder="1"/>
    <xf numFmtId="3" fontId="6" fillId="4" borderId="39" xfId="2" applyNumberFormat="1" applyFont="1" applyFill="1" applyBorder="1" applyAlignment="1" applyProtection="1">
      <alignment horizontal="right" vertical="center" wrapText="1"/>
    </xf>
    <xf numFmtId="0" fontId="3" fillId="0" borderId="35" xfId="1" applyFont="1" applyFill="1" applyBorder="1"/>
    <xf numFmtId="0" fontId="3" fillId="0" borderId="6" xfId="0" applyFont="1" applyBorder="1"/>
    <xf numFmtId="0" fontId="3" fillId="0" borderId="7" xfId="0" applyFont="1" applyBorder="1"/>
    <xf numFmtId="3" fontId="3" fillId="4" borderId="33" xfId="0" applyNumberFormat="1" applyFont="1" applyFill="1" applyBorder="1" applyAlignment="1">
      <alignment horizontal="right"/>
    </xf>
    <xf numFmtId="0" fontId="3" fillId="0" borderId="31" xfId="0" applyFont="1" applyBorder="1"/>
    <xf numFmtId="3" fontId="3" fillId="0" borderId="35" xfId="1" applyNumberFormat="1" applyFont="1" applyFill="1" applyBorder="1"/>
    <xf numFmtId="0" fontId="7" fillId="0" borderId="31" xfId="1" applyFont="1" applyBorder="1" applyAlignment="1">
      <alignment horizontal="left"/>
    </xf>
    <xf numFmtId="0" fontId="3" fillId="0" borderId="10" xfId="1" applyFont="1" applyBorder="1"/>
    <xf numFmtId="3" fontId="3" fillId="4" borderId="31" xfId="1" applyNumberFormat="1" applyFont="1" applyFill="1" applyBorder="1" applyAlignment="1">
      <alignment horizontal="right"/>
    </xf>
    <xf numFmtId="0" fontId="3" fillId="0" borderId="7" xfId="1" applyFont="1" applyBorder="1"/>
    <xf numFmtId="3" fontId="3" fillId="4" borderId="35" xfId="1" applyNumberFormat="1" applyFont="1" applyFill="1" applyBorder="1" applyAlignment="1">
      <alignment horizontal="right"/>
    </xf>
    <xf numFmtId="3" fontId="3" fillId="0" borderId="39" xfId="1" applyNumberFormat="1" applyFont="1" applyFill="1" applyBorder="1"/>
    <xf numFmtId="0" fontId="4" fillId="0" borderId="12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left"/>
    </xf>
    <xf numFmtId="3" fontId="4" fillId="4" borderId="12" xfId="1" applyNumberFormat="1" applyFont="1" applyFill="1" applyBorder="1" applyAlignment="1">
      <alignment horizontal="right"/>
    </xf>
    <xf numFmtId="49" fontId="3" fillId="0" borderId="12" xfId="1" applyNumberFormat="1" applyFont="1" applyFill="1" applyBorder="1" applyAlignment="1">
      <alignment horizontal="right"/>
    </xf>
    <xf numFmtId="0" fontId="2" fillId="0" borderId="6" xfId="2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2" fillId="0" borderId="12" xfId="2" applyFont="1" applyFill="1" applyBorder="1" applyAlignment="1" applyProtection="1">
      <alignment horizontal="left" vertical="center" wrapText="1"/>
    </xf>
    <xf numFmtId="3" fontId="2" fillId="4" borderId="49" xfId="2" applyNumberFormat="1" applyFont="1" applyFill="1" applyBorder="1" applyAlignment="1" applyProtection="1">
      <alignment horizontal="right" vertical="center" wrapText="1"/>
    </xf>
    <xf numFmtId="3" fontId="3" fillId="0" borderId="48" xfId="1" applyNumberFormat="1" applyFont="1" applyFill="1" applyBorder="1"/>
    <xf numFmtId="3" fontId="3" fillId="0" borderId="38" xfId="0" applyNumberFormat="1" applyFont="1" applyBorder="1"/>
    <xf numFmtId="166" fontId="3" fillId="0" borderId="38" xfId="0" applyNumberFormat="1" applyFont="1" applyBorder="1"/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3" fontId="4" fillId="4" borderId="18" xfId="1" applyNumberFormat="1" applyFont="1" applyFill="1" applyBorder="1" applyAlignment="1">
      <alignment horizontal="right"/>
    </xf>
    <xf numFmtId="3" fontId="4" fillId="0" borderId="48" xfId="0" applyNumberFormat="1" applyFont="1" applyBorder="1"/>
    <xf numFmtId="0" fontId="4" fillId="3" borderId="6" xfId="1" applyFont="1" applyFill="1" applyBorder="1" applyAlignment="1"/>
    <xf numFmtId="0" fontId="4" fillId="3" borderId="7" xfId="1" applyFont="1" applyFill="1" applyBorder="1" applyAlignment="1"/>
    <xf numFmtId="3" fontId="4" fillId="4" borderId="31" xfId="1" applyNumberFormat="1" applyFont="1" applyFill="1" applyBorder="1" applyAlignment="1">
      <alignment horizontal="right"/>
    </xf>
    <xf numFmtId="0" fontId="4" fillId="0" borderId="31" xfId="1" applyFont="1" applyFill="1" applyBorder="1" applyAlignment="1"/>
    <xf numFmtId="0" fontId="4" fillId="0" borderId="9" xfId="1" applyFont="1" applyFill="1" applyBorder="1" applyAlignment="1"/>
    <xf numFmtId="3" fontId="4" fillId="4" borderId="10" xfId="1" applyNumberFormat="1" applyFont="1" applyFill="1" applyBorder="1" applyAlignment="1">
      <alignment horizontal="right"/>
    </xf>
    <xf numFmtId="3" fontId="3" fillId="0" borderId="31" xfId="0" applyNumberFormat="1" applyFont="1" applyBorder="1"/>
    <xf numFmtId="0" fontId="7" fillId="0" borderId="6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0" fontId="4" fillId="0" borderId="33" xfId="1" applyFont="1" applyFill="1" applyBorder="1" applyAlignment="1">
      <alignment horizontal="left"/>
    </xf>
    <xf numFmtId="0" fontId="7" fillId="0" borderId="6" xfId="1" applyFont="1" applyFill="1" applyBorder="1" applyAlignment="1">
      <alignment horizontal="left"/>
    </xf>
    <xf numFmtId="0" fontId="4" fillId="0" borderId="10" xfId="1" applyFont="1" applyFill="1" applyBorder="1" applyAlignment="1">
      <alignment horizontal="left"/>
    </xf>
    <xf numFmtId="49" fontId="3" fillId="0" borderId="33" xfId="1" applyNumberFormat="1" applyFont="1" applyBorder="1" applyAlignment="1">
      <alignment horizontal="right" wrapText="1"/>
    </xf>
    <xf numFmtId="0" fontId="3" fillId="0" borderId="33" xfId="1" applyFont="1" applyBorder="1"/>
    <xf numFmtId="0" fontId="3" fillId="0" borderId="33" xfId="1" applyFont="1" applyBorder="1" applyAlignment="1">
      <alignment horizontal="left"/>
    </xf>
    <xf numFmtId="49" fontId="3" fillId="0" borderId="33" xfId="2" applyNumberFormat="1" applyFont="1" applyFill="1" applyBorder="1" applyAlignment="1" applyProtection="1">
      <alignment horizontal="right" vertical="center" wrapText="1"/>
    </xf>
    <xf numFmtId="0" fontId="3" fillId="0" borderId="7" xfId="2" applyFont="1" applyFill="1" applyBorder="1" applyAlignment="1" applyProtection="1">
      <alignment horizontal="left" vertical="center" wrapText="1"/>
    </xf>
    <xf numFmtId="3" fontId="3" fillId="4" borderId="33" xfId="2" applyNumberFormat="1" applyFont="1" applyFill="1" applyBorder="1" applyAlignment="1" applyProtection="1">
      <alignment horizontal="right" vertical="center" wrapText="1"/>
    </xf>
    <xf numFmtId="0" fontId="3" fillId="0" borderId="33" xfId="1" applyFont="1" applyFill="1" applyBorder="1" applyAlignment="1">
      <alignment horizontal="right"/>
    </xf>
    <xf numFmtId="49" fontId="3" fillId="0" borderId="33" xfId="1" applyNumberFormat="1" applyFont="1" applyFill="1" applyBorder="1" applyAlignment="1">
      <alignment horizontal="right"/>
    </xf>
    <xf numFmtId="0" fontId="4" fillId="3" borderId="6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3" fontId="4" fillId="4" borderId="37" xfId="1" applyNumberFormat="1" applyFont="1" applyFill="1" applyBorder="1" applyAlignment="1">
      <alignment horizontal="right"/>
    </xf>
    <xf numFmtId="3" fontId="3" fillId="0" borderId="37" xfId="1" applyNumberFormat="1" applyFont="1" applyFill="1" applyBorder="1"/>
    <xf numFmtId="3" fontId="3" fillId="0" borderId="45" xfId="1" applyNumberFormat="1" applyFont="1" applyFill="1" applyBorder="1"/>
    <xf numFmtId="3" fontId="4" fillId="4" borderId="33" xfId="1" applyNumberFormat="1" applyFont="1" applyFill="1" applyBorder="1" applyAlignment="1">
      <alignment horizontal="right"/>
    </xf>
    <xf numFmtId="0" fontId="3" fillId="0" borderId="33" xfId="1" applyFont="1" applyBorder="1" applyAlignment="1">
      <alignment horizontal="right"/>
    </xf>
    <xf numFmtId="0" fontId="3" fillId="0" borderId="6" xfId="1" applyFont="1" applyBorder="1" applyAlignment="1">
      <alignment horizontal="right"/>
    </xf>
    <xf numFmtId="49" fontId="4" fillId="0" borderId="33" xfId="1" applyNumberFormat="1" applyFont="1" applyBorder="1" applyAlignment="1">
      <alignment horizontal="right"/>
    </xf>
    <xf numFmtId="0" fontId="4" fillId="0" borderId="7" xfId="1" applyFont="1" applyBorder="1"/>
    <xf numFmtId="165" fontId="3" fillId="0" borderId="33" xfId="1" applyNumberFormat="1" applyFont="1" applyFill="1" applyBorder="1"/>
    <xf numFmtId="0" fontId="3" fillId="0" borderId="7" xfId="1" applyFont="1" applyBorder="1" applyAlignment="1"/>
    <xf numFmtId="0" fontId="3" fillId="0" borderId="6" xfId="1" applyFont="1" applyFill="1" applyBorder="1" applyAlignment="1">
      <alignment horizontal="right"/>
    </xf>
    <xf numFmtId="3" fontId="4" fillId="0" borderId="22" xfId="1" applyNumberFormat="1" applyFont="1" applyFill="1" applyBorder="1"/>
    <xf numFmtId="165" fontId="4" fillId="0" borderId="43" xfId="1" applyNumberFormat="1" applyFont="1" applyFill="1" applyBorder="1"/>
    <xf numFmtId="49" fontId="3" fillId="0" borderId="7" xfId="1" applyNumberFormat="1" applyFont="1" applyFill="1" applyBorder="1" applyAlignment="1">
      <alignment horizontal="right"/>
    </xf>
    <xf numFmtId="3" fontId="3" fillId="4" borderId="46" xfId="1" applyNumberFormat="1" applyFont="1" applyFill="1" applyBorder="1" applyAlignment="1">
      <alignment horizontal="right"/>
    </xf>
    <xf numFmtId="0" fontId="4" fillId="3" borderId="12" xfId="1" applyFont="1" applyFill="1" applyBorder="1" applyAlignment="1">
      <alignment horizontal="left"/>
    </xf>
    <xf numFmtId="3" fontId="4" fillId="4" borderId="46" xfId="1" applyNumberFormat="1" applyFont="1" applyFill="1" applyBorder="1" applyAlignment="1">
      <alignment horizontal="right"/>
    </xf>
    <xf numFmtId="0" fontId="4" fillId="0" borderId="33" xfId="1" applyFont="1" applyFill="1" applyBorder="1" applyAlignment="1">
      <alignment horizontal="right"/>
    </xf>
    <xf numFmtId="3" fontId="4" fillId="4" borderId="39" xfId="1" applyNumberFormat="1" applyFont="1" applyFill="1" applyBorder="1" applyAlignment="1">
      <alignment horizontal="right"/>
    </xf>
    <xf numFmtId="3" fontId="3" fillId="0" borderId="35" xfId="0" applyNumberFormat="1" applyFont="1" applyFill="1" applyBorder="1"/>
    <xf numFmtId="0" fontId="3" fillId="0" borderId="35" xfId="0" applyFont="1" applyFill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3" fontId="3" fillId="4" borderId="37" xfId="1" applyNumberFormat="1" applyFont="1" applyFill="1" applyBorder="1" applyAlignment="1">
      <alignment horizontal="right"/>
    </xf>
    <xf numFmtId="0" fontId="3" fillId="0" borderId="12" xfId="1" applyFont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4" fillId="5" borderId="6" xfId="1" applyFont="1" applyFill="1" applyBorder="1" applyAlignment="1"/>
    <xf numFmtId="0" fontId="3" fillId="5" borderId="6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left"/>
    </xf>
    <xf numFmtId="0" fontId="3" fillId="5" borderId="12" xfId="1" applyFont="1" applyFill="1" applyBorder="1" applyAlignment="1">
      <alignment horizontal="left"/>
    </xf>
    <xf numFmtId="3" fontId="4" fillId="0" borderId="37" xfId="1" applyNumberFormat="1" applyFont="1" applyFill="1" applyBorder="1"/>
    <xf numFmtId="3" fontId="4" fillId="0" borderId="37" xfId="0" applyNumberFormat="1" applyFont="1" applyBorder="1"/>
    <xf numFmtId="0" fontId="4" fillId="0" borderId="37" xfId="0" applyFont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7" fillId="0" borderId="33" xfId="1" applyFont="1" applyBorder="1" applyAlignment="1">
      <alignment horizontal="left"/>
    </xf>
    <xf numFmtId="3" fontId="3" fillId="0" borderId="37" xfId="0" applyNumberFormat="1" applyFont="1" applyBorder="1"/>
    <xf numFmtId="3" fontId="3" fillId="0" borderId="48" xfId="0" applyNumberFormat="1" applyFont="1" applyBorder="1"/>
    <xf numFmtId="0" fontId="4" fillId="0" borderId="48" xfId="0" applyFont="1" applyBorder="1"/>
    <xf numFmtId="0" fontId="3" fillId="0" borderId="6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4" fillId="3" borderId="33" xfId="1" applyFont="1" applyFill="1" applyBorder="1" applyAlignment="1">
      <alignment horizontal="left"/>
    </xf>
    <xf numFmtId="43" fontId="3" fillId="0" borderId="31" xfId="1" applyNumberFormat="1" applyFont="1" applyFill="1" applyBorder="1" applyAlignment="1">
      <alignment horizontal="right"/>
    </xf>
    <xf numFmtId="43" fontId="3" fillId="0" borderId="9" xfId="1" applyNumberFormat="1" applyFont="1" applyFill="1" applyBorder="1" applyAlignment="1">
      <alignment horizontal="right"/>
    </xf>
    <xf numFmtId="3" fontId="4" fillId="4" borderId="11" xfId="1" applyNumberFormat="1" applyFont="1" applyFill="1" applyBorder="1" applyAlignment="1">
      <alignment horizontal="right"/>
    </xf>
    <xf numFmtId="0" fontId="4" fillId="0" borderId="31" xfId="1" applyFont="1" applyFill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3" fillId="0" borderId="12" xfId="1" applyFont="1" applyBorder="1" applyAlignment="1">
      <alignment horizontal="center"/>
    </xf>
    <xf numFmtId="3" fontId="3" fillId="0" borderId="31" xfId="1" applyNumberFormat="1" applyFont="1" applyFill="1" applyBorder="1" applyAlignment="1">
      <alignment horizontal="right"/>
    </xf>
    <xf numFmtId="166" fontId="3" fillId="0" borderId="33" xfId="0" applyNumberFormat="1" applyFont="1" applyFill="1" applyBorder="1"/>
    <xf numFmtId="0" fontId="7" fillId="0" borderId="6" xfId="1" applyFont="1" applyBorder="1" applyAlignment="1"/>
    <xf numFmtId="0" fontId="7" fillId="0" borderId="6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33" xfId="1" applyFont="1" applyBorder="1" applyAlignment="1"/>
    <xf numFmtId="0" fontId="3" fillId="0" borderId="39" xfId="1" applyFont="1" applyBorder="1" applyAlignment="1">
      <alignment horizontal="center"/>
    </xf>
    <xf numFmtId="0" fontId="7" fillId="0" borderId="35" xfId="1" applyFont="1" applyBorder="1" applyAlignment="1"/>
    <xf numFmtId="0" fontId="7" fillId="0" borderId="15" xfId="1" applyFont="1" applyBorder="1" applyAlignment="1"/>
    <xf numFmtId="3" fontId="7" fillId="4" borderId="35" xfId="1" applyNumberFormat="1" applyFont="1" applyFill="1" applyBorder="1" applyAlignment="1">
      <alignment horizontal="right"/>
    </xf>
    <xf numFmtId="3" fontId="2" fillId="4" borderId="39" xfId="2" applyNumberFormat="1" applyFont="1" applyFill="1" applyBorder="1" applyAlignment="1" applyProtection="1">
      <alignment horizontal="right" vertical="center" wrapText="1"/>
    </xf>
    <xf numFmtId="49" fontId="3" fillId="0" borderId="35" xfId="1" applyNumberFormat="1" applyFont="1" applyBorder="1" applyAlignment="1">
      <alignment horizontal="right"/>
    </xf>
    <xf numFmtId="0" fontId="3" fillId="0" borderId="1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49" fontId="3" fillId="0" borderId="35" xfId="1" applyNumberFormat="1" applyFont="1" applyFill="1" applyBorder="1" applyAlignment="1">
      <alignment horizontal="right"/>
    </xf>
    <xf numFmtId="0" fontId="3" fillId="0" borderId="15" xfId="1" applyFont="1" applyBorder="1"/>
    <xf numFmtId="0" fontId="3" fillId="0" borderId="39" xfId="1" applyFont="1" applyBorder="1" applyAlignment="1">
      <alignment horizontal="left"/>
    </xf>
    <xf numFmtId="3" fontId="3" fillId="4" borderId="39" xfId="1" applyNumberFormat="1" applyFont="1" applyFill="1" applyBorder="1" applyAlignment="1">
      <alignment horizontal="right"/>
    </xf>
    <xf numFmtId="166" fontId="3" fillId="0" borderId="38" xfId="0" applyNumberFormat="1" applyFont="1" applyFill="1" applyBorder="1"/>
    <xf numFmtId="0" fontId="4" fillId="0" borderId="21" xfId="1" applyFont="1" applyBorder="1" applyAlignment="1">
      <alignment horizontal="left"/>
    </xf>
    <xf numFmtId="0" fontId="3" fillId="0" borderId="21" xfId="1" applyFont="1" applyBorder="1" applyAlignment="1">
      <alignment horizontal="left"/>
    </xf>
    <xf numFmtId="0" fontId="4" fillId="0" borderId="22" xfId="1" applyFont="1" applyBorder="1" applyAlignment="1">
      <alignment horizontal="left"/>
    </xf>
    <xf numFmtId="3" fontId="4" fillId="4" borderId="21" xfId="1" applyNumberFormat="1" applyFont="1" applyFill="1" applyBorder="1" applyAlignment="1">
      <alignment horizontal="right"/>
    </xf>
    <xf numFmtId="3" fontId="4" fillId="0" borderId="21" xfId="1" applyNumberFormat="1" applyFont="1" applyFill="1" applyBorder="1"/>
    <xf numFmtId="165" fontId="4" fillId="0" borderId="21" xfId="1" applyNumberFormat="1" applyFont="1" applyFill="1" applyBorder="1"/>
    <xf numFmtId="0" fontId="4" fillId="0" borderId="21" xfId="1" applyFont="1" applyBorder="1" applyAlignment="1">
      <alignment horizontal="left"/>
    </xf>
    <xf numFmtId="0" fontId="3" fillId="0" borderId="40" xfId="1" applyFont="1" applyBorder="1"/>
    <xf numFmtId="0" fontId="7" fillId="0" borderId="4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3" fontId="3" fillId="4" borderId="41" xfId="0" applyNumberFormat="1" applyFont="1" applyFill="1" applyBorder="1" applyAlignment="1">
      <alignment horizontal="right" vertical="center"/>
    </xf>
    <xf numFmtId="0" fontId="3" fillId="0" borderId="41" xfId="1" applyFont="1" applyFill="1" applyBorder="1"/>
    <xf numFmtId="0" fontId="3" fillId="0" borderId="41" xfId="1" applyFont="1" applyBorder="1"/>
    <xf numFmtId="3" fontId="3" fillId="4" borderId="41" xfId="1" applyNumberFormat="1" applyFont="1" applyFill="1" applyBorder="1" applyAlignment="1">
      <alignment horizontal="right"/>
    </xf>
    <xf numFmtId="3" fontId="4" fillId="4" borderId="11" xfId="1" applyNumberFormat="1" applyFont="1" applyFill="1" applyBorder="1" applyAlignment="1">
      <alignment horizontal="right" wrapText="1"/>
    </xf>
    <xf numFmtId="165" fontId="3" fillId="0" borderId="31" xfId="1" applyNumberFormat="1" applyFont="1" applyFill="1" applyBorder="1"/>
    <xf numFmtId="3" fontId="7" fillId="4" borderId="38" xfId="1" applyNumberFormat="1" applyFont="1" applyFill="1" applyBorder="1" applyAlignment="1">
      <alignment horizontal="right"/>
    </xf>
    <xf numFmtId="165" fontId="4" fillId="0" borderId="48" xfId="1" applyNumberFormat="1" applyFont="1" applyFill="1" applyBorder="1"/>
    <xf numFmtId="0" fontId="3" fillId="0" borderId="31" xfId="1" applyFont="1" applyBorder="1" applyAlignment="1">
      <alignment horizontal="right"/>
    </xf>
    <xf numFmtId="0" fontId="3" fillId="0" borderId="36" xfId="1" applyFont="1" applyFill="1" applyBorder="1" applyAlignment="1"/>
    <xf numFmtId="0" fontId="3" fillId="0" borderId="15" xfId="1" applyFont="1" applyFill="1" applyBorder="1" applyAlignment="1"/>
    <xf numFmtId="3" fontId="3" fillId="4" borderId="15" xfId="1" applyNumberFormat="1" applyFont="1" applyFill="1" applyBorder="1" applyAlignment="1">
      <alignment horizontal="right"/>
    </xf>
    <xf numFmtId="0" fontId="3" fillId="0" borderId="33" xfId="1" applyFont="1" applyFill="1" applyBorder="1" applyAlignment="1"/>
    <xf numFmtId="0" fontId="3" fillId="0" borderId="39" xfId="1" applyFont="1" applyFill="1" applyBorder="1" applyAlignment="1">
      <alignment horizontal="center"/>
    </xf>
    <xf numFmtId="0" fontId="3" fillId="0" borderId="35" xfId="1" applyFont="1" applyBorder="1" applyAlignment="1">
      <alignment horizontal="right"/>
    </xf>
    <xf numFmtId="0" fontId="3" fillId="0" borderId="36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3" xfId="1" applyFont="1" applyFill="1" applyBorder="1" applyAlignment="1">
      <alignment horizontal="center"/>
    </xf>
    <xf numFmtId="0" fontId="3" fillId="0" borderId="33" xfId="1" applyFont="1" applyBorder="1" applyAlignment="1">
      <alignment horizontal="center"/>
    </xf>
    <xf numFmtId="166" fontId="4" fillId="0" borderId="38" xfId="0" applyNumberFormat="1" applyFont="1" applyBorder="1"/>
    <xf numFmtId="0" fontId="4" fillId="3" borderId="11" xfId="1" applyFont="1" applyFill="1" applyBorder="1" applyAlignment="1">
      <alignment horizontal="left"/>
    </xf>
    <xf numFmtId="0" fontId="4" fillId="3" borderId="31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0" fontId="7" fillId="0" borderId="12" xfId="1" applyFont="1" applyBorder="1" applyAlignment="1">
      <alignment horizontal="left"/>
    </xf>
    <xf numFmtId="0" fontId="7" fillId="0" borderId="12" xfId="1" applyFont="1" applyBorder="1" applyAlignment="1"/>
    <xf numFmtId="0" fontId="3" fillId="0" borderId="3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165" fontId="3" fillId="0" borderId="48" xfId="1" applyNumberFormat="1" applyFont="1" applyFill="1" applyBorder="1"/>
    <xf numFmtId="0" fontId="4" fillId="3" borderId="40" xfId="1" applyFont="1" applyFill="1" applyBorder="1" applyAlignment="1">
      <alignment horizontal="left"/>
    </xf>
    <xf numFmtId="0" fontId="4" fillId="3" borderId="41" xfId="1" applyFont="1" applyFill="1" applyBorder="1" applyAlignment="1">
      <alignment horizontal="left"/>
    </xf>
    <xf numFmtId="0" fontId="4" fillId="3" borderId="42" xfId="1" applyFont="1" applyFill="1" applyBorder="1" applyAlignment="1">
      <alignment horizontal="left"/>
    </xf>
    <xf numFmtId="3" fontId="4" fillId="4" borderId="41" xfId="1" applyNumberFormat="1" applyFont="1" applyFill="1" applyBorder="1" applyAlignment="1">
      <alignment horizontal="right"/>
    </xf>
    <xf numFmtId="43" fontId="3" fillId="0" borderId="41" xfId="1" applyNumberFormat="1" applyFont="1" applyFill="1" applyBorder="1" applyAlignment="1">
      <alignment horizontal="right"/>
    </xf>
    <xf numFmtId="43" fontId="3" fillId="0" borderId="42" xfId="1" applyNumberFormat="1" applyFont="1" applyFill="1" applyBorder="1" applyAlignment="1">
      <alignment horizontal="right"/>
    </xf>
    <xf numFmtId="0" fontId="4" fillId="3" borderId="4" xfId="1" applyFont="1" applyFill="1" applyBorder="1" applyAlignment="1">
      <alignment horizontal="left"/>
    </xf>
    <xf numFmtId="3" fontId="4" fillId="4" borderId="40" xfId="1" applyNumberFormat="1" applyFont="1" applyFill="1" applyBorder="1" applyAlignment="1">
      <alignment horizontal="right"/>
    </xf>
    <xf numFmtId="0" fontId="4" fillId="0" borderId="41" xfId="1" applyFont="1" applyFill="1" applyBorder="1" applyAlignment="1">
      <alignment horizontal="left"/>
    </xf>
    <xf numFmtId="0" fontId="3" fillId="0" borderId="36" xfId="1" applyFont="1" applyBorder="1" applyAlignment="1">
      <alignment horizontal="left"/>
    </xf>
    <xf numFmtId="165" fontId="3" fillId="0" borderId="14" xfId="1" applyNumberFormat="1" applyFont="1" applyFill="1" applyBorder="1"/>
    <xf numFmtId="0" fontId="4" fillId="0" borderId="8" xfId="0" applyFont="1" applyBorder="1" applyAlignment="1">
      <alignment vertical="center" textRotation="90"/>
    </xf>
    <xf numFmtId="0" fontId="4" fillId="0" borderId="3" xfId="1" applyFont="1" applyBorder="1" applyAlignment="1">
      <alignment horizontal="left"/>
    </xf>
    <xf numFmtId="0" fontId="4" fillId="0" borderId="34" xfId="0" applyFont="1" applyBorder="1" applyAlignment="1">
      <alignment vertical="center" textRotation="90"/>
    </xf>
    <xf numFmtId="3" fontId="3" fillId="4" borderId="3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3" fontId="3" fillId="4" borderId="0" xfId="0" applyNumberFormat="1" applyFont="1" applyFill="1" applyBorder="1" applyAlignment="1">
      <alignment horizontal="right" vertical="center"/>
    </xf>
    <xf numFmtId="0" fontId="4" fillId="0" borderId="32" xfId="0" applyFont="1" applyBorder="1" applyAlignment="1">
      <alignment horizontal="center" vertical="center" textRotation="90"/>
    </xf>
    <xf numFmtId="0" fontId="4" fillId="0" borderId="34" xfId="0" applyFont="1" applyBorder="1" applyAlignment="1">
      <alignment horizontal="center" vertical="center" textRotation="90"/>
    </xf>
    <xf numFmtId="3" fontId="3" fillId="0" borderId="12" xfId="1" applyNumberFormat="1" applyFont="1" applyFill="1" applyBorder="1"/>
    <xf numFmtId="165" fontId="3" fillId="0" borderId="12" xfId="1" applyNumberFormat="1" applyFont="1" applyFill="1" applyBorder="1"/>
    <xf numFmtId="3" fontId="2" fillId="4" borderId="12" xfId="2" applyNumberFormat="1" applyFont="1" applyFill="1" applyBorder="1" applyAlignment="1" applyProtection="1">
      <alignment horizontal="right" vertical="center" wrapText="1"/>
    </xf>
    <xf numFmtId="0" fontId="3" fillId="0" borderId="12" xfId="1" applyFont="1" applyBorder="1" applyAlignment="1">
      <alignment horizontal="center"/>
    </xf>
    <xf numFmtId="0" fontId="3" fillId="0" borderId="12" xfId="1" applyFont="1" applyBorder="1" applyAlignment="1">
      <alignment horizontal="left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12" xfId="1" applyFont="1" applyFill="1" applyBorder="1" applyAlignment="1">
      <alignment horizontal="center"/>
    </xf>
    <xf numFmtId="0" fontId="3" fillId="0" borderId="6" xfId="1" applyFont="1" applyFill="1" applyBorder="1" applyAlignment="1"/>
    <xf numFmtId="0" fontId="3" fillId="0" borderId="7" xfId="1" applyFont="1" applyFill="1" applyBorder="1" applyAlignment="1"/>
    <xf numFmtId="3" fontId="3" fillId="4" borderId="0" xfId="1" applyNumberFormat="1" applyFont="1" applyFill="1" applyBorder="1" applyAlignment="1">
      <alignment horizontal="right"/>
    </xf>
    <xf numFmtId="3" fontId="3" fillId="0" borderId="21" xfId="1" applyNumberFormat="1" applyFont="1" applyFill="1" applyBorder="1" applyAlignment="1"/>
    <xf numFmtId="3" fontId="3" fillId="0" borderId="46" xfId="1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0" fontId="3" fillId="0" borderId="38" xfId="0" applyFont="1" applyBorder="1"/>
    <xf numFmtId="0" fontId="3" fillId="0" borderId="20" xfId="0" applyFont="1" applyBorder="1"/>
    <xf numFmtId="3" fontId="3" fillId="4" borderId="35" xfId="0" applyNumberFormat="1" applyFont="1" applyFill="1" applyBorder="1" applyAlignment="1">
      <alignment horizontal="right"/>
    </xf>
    <xf numFmtId="0" fontId="3" fillId="0" borderId="39" xfId="1" applyFont="1" applyBorder="1" applyAlignment="1">
      <alignment horizontal="center"/>
    </xf>
    <xf numFmtId="0" fontId="4" fillId="0" borderId="11" xfId="1" applyFont="1" applyFill="1" applyBorder="1" applyAlignment="1">
      <alignment horizontal="left"/>
    </xf>
    <xf numFmtId="0" fontId="4" fillId="0" borderId="9" xfId="1" applyFont="1" applyFill="1" applyBorder="1" applyAlignment="1">
      <alignment horizontal="left"/>
    </xf>
    <xf numFmtId="3" fontId="3" fillId="4" borderId="37" xfId="0" applyNumberFormat="1" applyFont="1" applyFill="1" applyBorder="1" applyAlignment="1">
      <alignment horizontal="right"/>
    </xf>
    <xf numFmtId="0" fontId="3" fillId="0" borderId="14" xfId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3" fillId="0" borderId="22" xfId="1" applyFont="1" applyBorder="1" applyAlignment="1"/>
    <xf numFmtId="0" fontId="3" fillId="0" borderId="3" xfId="1" applyFont="1" applyBorder="1" applyAlignment="1"/>
    <xf numFmtId="0" fontId="4" fillId="0" borderId="6" xfId="1" applyFont="1" applyFill="1" applyBorder="1" applyAlignment="1">
      <alignment horizontal="left"/>
    </xf>
    <xf numFmtId="43" fontId="3" fillId="0" borderId="11" xfId="1" applyNumberFormat="1" applyFont="1" applyFill="1" applyBorder="1" applyAlignment="1">
      <alignment horizontal="right"/>
    </xf>
    <xf numFmtId="49" fontId="4" fillId="0" borderId="12" xfId="1" applyNumberFormat="1" applyFont="1" applyBorder="1" applyAlignment="1">
      <alignment horizontal="right"/>
    </xf>
    <xf numFmtId="49" fontId="3" fillId="0" borderId="12" xfId="1" applyNumberFormat="1" applyFont="1" applyBorder="1" applyAlignment="1">
      <alignment horizontal="right"/>
    </xf>
    <xf numFmtId="0" fontId="3" fillId="0" borderId="35" xfId="0" applyFont="1" applyBorder="1"/>
    <xf numFmtId="0" fontId="3" fillId="0" borderId="3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3" fontId="3" fillId="4" borderId="39" xfId="0" applyNumberFormat="1" applyFont="1" applyFill="1" applyBorder="1" applyAlignment="1">
      <alignment horizontal="right"/>
    </xf>
    <xf numFmtId="3" fontId="4" fillId="0" borderId="31" xfId="1" applyNumberFormat="1" applyFont="1" applyFill="1" applyBorder="1"/>
    <xf numFmtId="0" fontId="3" fillId="0" borderId="14" xfId="0" applyFont="1" applyBorder="1"/>
    <xf numFmtId="165" fontId="3" fillId="0" borderId="31" xfId="1" applyNumberFormat="1" applyFont="1" applyFill="1" applyBorder="1" applyAlignment="1">
      <alignment horizontal="right"/>
    </xf>
    <xf numFmtId="3" fontId="7" fillId="4" borderId="31" xfId="1" applyNumberFormat="1" applyFont="1" applyFill="1" applyBorder="1" applyAlignment="1">
      <alignment horizontal="right"/>
    </xf>
    <xf numFmtId="49" fontId="3" fillId="0" borderId="37" xfId="1" applyNumberFormat="1" applyFont="1" applyBorder="1" applyAlignment="1">
      <alignment horizontal="right" wrapText="1"/>
    </xf>
    <xf numFmtId="0" fontId="3" fillId="0" borderId="37" xfId="1" applyFont="1" applyBorder="1"/>
    <xf numFmtId="0" fontId="3" fillId="0" borderId="37" xfId="1" applyFont="1" applyBorder="1" applyAlignment="1">
      <alignment horizontal="left"/>
    </xf>
    <xf numFmtId="165" fontId="3" fillId="0" borderId="38" xfId="1" applyNumberFormat="1" applyFont="1" applyFill="1" applyBorder="1" applyAlignment="1">
      <alignment horizontal="right"/>
    </xf>
    <xf numFmtId="3" fontId="3" fillId="4" borderId="12" xfId="1" applyNumberFormat="1" applyFont="1" applyFill="1" applyBorder="1" applyAlignment="1">
      <alignment horizontal="right" wrapText="1"/>
    </xf>
    <xf numFmtId="0" fontId="4" fillId="0" borderId="15" xfId="1" applyFont="1" applyBorder="1"/>
    <xf numFmtId="165" fontId="3" fillId="0" borderId="35" xfId="0" applyNumberFormat="1" applyFont="1" applyFill="1" applyBorder="1"/>
    <xf numFmtId="0" fontId="3" fillId="0" borderId="38" xfId="1" applyFont="1" applyBorder="1" applyAlignment="1">
      <alignment horizontal="right"/>
    </xf>
    <xf numFmtId="165" fontId="3" fillId="0" borderId="38" xfId="0" applyNumberFormat="1" applyFont="1" applyFill="1" applyBorder="1"/>
    <xf numFmtId="0" fontId="4" fillId="0" borderId="44" xfId="0" applyFont="1" applyBorder="1" applyAlignment="1">
      <alignment horizontal="center" vertical="center" textRotation="90"/>
    </xf>
    <xf numFmtId="0" fontId="3" fillId="4" borderId="0" xfId="0" applyFont="1" applyFill="1"/>
    <xf numFmtId="165" fontId="3" fillId="0" borderId="0" xfId="1" applyNumberFormat="1" applyFont="1" applyFill="1" applyBorder="1"/>
    <xf numFmtId="3" fontId="3" fillId="4" borderId="0" xfId="0" applyNumberFormat="1" applyFont="1" applyFill="1" applyAlignment="1">
      <alignment horizontal="right"/>
    </xf>
    <xf numFmtId="3" fontId="3" fillId="4" borderId="0" xfId="0" applyNumberFormat="1" applyFont="1" applyFill="1"/>
    <xf numFmtId="3" fontId="4" fillId="5" borderId="31" xfId="1" applyNumberFormat="1" applyFont="1" applyFill="1" applyBorder="1" applyAlignment="1">
      <alignment horizontal="right"/>
    </xf>
    <xf numFmtId="3" fontId="4" fillId="5" borderId="10" xfId="1" applyNumberFormat="1" applyFont="1" applyFill="1" applyBorder="1" applyAlignment="1">
      <alignment horizontal="right"/>
    </xf>
    <xf numFmtId="3" fontId="4" fillId="5" borderId="33" xfId="1" applyNumberFormat="1" applyFont="1" applyFill="1" applyBorder="1" applyAlignment="1">
      <alignment horizontal="right"/>
    </xf>
    <xf numFmtId="3" fontId="3" fillId="5" borderId="31" xfId="1" applyNumberFormat="1" applyFont="1" applyFill="1" applyBorder="1"/>
    <xf numFmtId="3" fontId="3" fillId="5" borderId="31" xfId="1" applyNumberFormat="1" applyFont="1" applyFill="1" applyBorder="1" applyAlignment="1">
      <alignment horizontal="right"/>
    </xf>
    <xf numFmtId="0" fontId="4" fillId="3" borderId="9" xfId="1" applyFont="1" applyFill="1" applyBorder="1" applyAlignment="1">
      <alignment horizontal="left" wrapText="1"/>
    </xf>
    <xf numFmtId="0" fontId="4" fillId="3" borderId="10" xfId="1" applyFont="1" applyFill="1" applyBorder="1" applyAlignment="1">
      <alignment horizontal="left" wrapText="1"/>
    </xf>
    <xf numFmtId="0" fontId="4" fillId="3" borderId="11" xfId="1" applyFont="1" applyFill="1" applyBorder="1" applyAlignment="1">
      <alignment horizontal="left" wrapText="1"/>
    </xf>
  </cellXfs>
  <cellStyles count="3">
    <cellStyle name="Normál" xfId="0" builtinId="0"/>
    <cellStyle name="Normál_KVRENMUNKA" xfId="2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2"/>
  <sheetViews>
    <sheetView tabSelected="1" topLeftCell="A217" zoomScaleNormal="100" workbookViewId="0">
      <selection activeCell="B229" sqref="B229:B236"/>
    </sheetView>
  </sheetViews>
  <sheetFormatPr defaultRowHeight="15.75" x14ac:dyDescent="0.25"/>
  <cols>
    <col min="1" max="1" width="9.140625" style="108"/>
    <col min="2" max="2" width="4.28515625" style="108" customWidth="1"/>
    <col min="3" max="3" width="4.7109375" style="108" customWidth="1"/>
    <col min="4" max="5" width="9.140625" style="108"/>
    <col min="6" max="6" width="27.28515625" style="108" customWidth="1"/>
    <col min="7" max="7" width="9.140625" style="438" customWidth="1"/>
    <col min="8" max="10" width="9.140625" style="175"/>
    <col min="11" max="11" width="5.140625" style="108" customWidth="1"/>
    <col min="12" max="13" width="9.140625" style="108"/>
    <col min="14" max="14" width="30.5703125" style="108" customWidth="1"/>
    <col min="15" max="15" width="9.42578125" style="438" customWidth="1"/>
    <col min="16" max="16" width="9.140625" style="175"/>
    <col min="17" max="17" width="9.140625" style="115"/>
    <col min="18" max="261" width="9.140625" style="108"/>
    <col min="262" max="262" width="4.28515625" style="108" customWidth="1"/>
    <col min="263" max="263" width="4.7109375" style="108" customWidth="1"/>
    <col min="264" max="265" width="9.140625" style="108"/>
    <col min="266" max="266" width="27.28515625" style="108" customWidth="1"/>
    <col min="267" max="267" width="9.140625" style="108"/>
    <col min="268" max="268" width="5.140625" style="108" customWidth="1"/>
    <col min="269" max="270" width="9.140625" style="108"/>
    <col min="271" max="271" width="30.5703125" style="108" customWidth="1"/>
    <col min="272" max="517" width="9.140625" style="108"/>
    <col min="518" max="518" width="4.28515625" style="108" customWidth="1"/>
    <col min="519" max="519" width="4.7109375" style="108" customWidth="1"/>
    <col min="520" max="521" width="9.140625" style="108"/>
    <col min="522" max="522" width="27.28515625" style="108" customWidth="1"/>
    <col min="523" max="523" width="9.140625" style="108"/>
    <col min="524" max="524" width="5.140625" style="108" customWidth="1"/>
    <col min="525" max="526" width="9.140625" style="108"/>
    <col min="527" max="527" width="30.5703125" style="108" customWidth="1"/>
    <col min="528" max="773" width="9.140625" style="108"/>
    <col min="774" max="774" width="4.28515625" style="108" customWidth="1"/>
    <col min="775" max="775" width="4.7109375" style="108" customWidth="1"/>
    <col min="776" max="777" width="9.140625" style="108"/>
    <col min="778" max="778" width="27.28515625" style="108" customWidth="1"/>
    <col min="779" max="779" width="9.140625" style="108"/>
    <col min="780" max="780" width="5.140625" style="108" customWidth="1"/>
    <col min="781" max="782" width="9.140625" style="108"/>
    <col min="783" max="783" width="30.5703125" style="108" customWidth="1"/>
    <col min="784" max="1029" width="9.140625" style="108"/>
    <col min="1030" max="1030" width="4.28515625" style="108" customWidth="1"/>
    <col min="1031" max="1031" width="4.7109375" style="108" customWidth="1"/>
    <col min="1032" max="1033" width="9.140625" style="108"/>
    <col min="1034" max="1034" width="27.28515625" style="108" customWidth="1"/>
    <col min="1035" max="1035" width="9.140625" style="108"/>
    <col min="1036" max="1036" width="5.140625" style="108" customWidth="1"/>
    <col min="1037" max="1038" width="9.140625" style="108"/>
    <col min="1039" max="1039" width="30.5703125" style="108" customWidth="1"/>
    <col min="1040" max="1285" width="9.140625" style="108"/>
    <col min="1286" max="1286" width="4.28515625" style="108" customWidth="1"/>
    <col min="1287" max="1287" width="4.7109375" style="108" customWidth="1"/>
    <col min="1288" max="1289" width="9.140625" style="108"/>
    <col min="1290" max="1290" width="27.28515625" style="108" customWidth="1"/>
    <col min="1291" max="1291" width="9.140625" style="108"/>
    <col min="1292" max="1292" width="5.140625" style="108" customWidth="1"/>
    <col min="1293" max="1294" width="9.140625" style="108"/>
    <col min="1295" max="1295" width="30.5703125" style="108" customWidth="1"/>
    <col min="1296" max="1541" width="9.140625" style="108"/>
    <col min="1542" max="1542" width="4.28515625" style="108" customWidth="1"/>
    <col min="1543" max="1543" width="4.7109375" style="108" customWidth="1"/>
    <col min="1544" max="1545" width="9.140625" style="108"/>
    <col min="1546" max="1546" width="27.28515625" style="108" customWidth="1"/>
    <col min="1547" max="1547" width="9.140625" style="108"/>
    <col min="1548" max="1548" width="5.140625" style="108" customWidth="1"/>
    <col min="1549" max="1550" width="9.140625" style="108"/>
    <col min="1551" max="1551" width="30.5703125" style="108" customWidth="1"/>
    <col min="1552" max="1797" width="9.140625" style="108"/>
    <col min="1798" max="1798" width="4.28515625" style="108" customWidth="1"/>
    <col min="1799" max="1799" width="4.7109375" style="108" customWidth="1"/>
    <col min="1800" max="1801" width="9.140625" style="108"/>
    <col min="1802" max="1802" width="27.28515625" style="108" customWidth="1"/>
    <col min="1803" max="1803" width="9.140625" style="108"/>
    <col min="1804" max="1804" width="5.140625" style="108" customWidth="1"/>
    <col min="1805" max="1806" width="9.140625" style="108"/>
    <col min="1807" max="1807" width="30.5703125" style="108" customWidth="1"/>
    <col min="1808" max="2053" width="9.140625" style="108"/>
    <col min="2054" max="2054" width="4.28515625" style="108" customWidth="1"/>
    <col min="2055" max="2055" width="4.7109375" style="108" customWidth="1"/>
    <col min="2056" max="2057" width="9.140625" style="108"/>
    <col min="2058" max="2058" width="27.28515625" style="108" customWidth="1"/>
    <col min="2059" max="2059" width="9.140625" style="108"/>
    <col min="2060" max="2060" width="5.140625" style="108" customWidth="1"/>
    <col min="2061" max="2062" width="9.140625" style="108"/>
    <col min="2063" max="2063" width="30.5703125" style="108" customWidth="1"/>
    <col min="2064" max="2309" width="9.140625" style="108"/>
    <col min="2310" max="2310" width="4.28515625" style="108" customWidth="1"/>
    <col min="2311" max="2311" width="4.7109375" style="108" customWidth="1"/>
    <col min="2312" max="2313" width="9.140625" style="108"/>
    <col min="2314" max="2314" width="27.28515625" style="108" customWidth="1"/>
    <col min="2315" max="2315" width="9.140625" style="108"/>
    <col min="2316" max="2316" width="5.140625" style="108" customWidth="1"/>
    <col min="2317" max="2318" width="9.140625" style="108"/>
    <col min="2319" max="2319" width="30.5703125" style="108" customWidth="1"/>
    <col min="2320" max="2565" width="9.140625" style="108"/>
    <col min="2566" max="2566" width="4.28515625" style="108" customWidth="1"/>
    <col min="2567" max="2567" width="4.7109375" style="108" customWidth="1"/>
    <col min="2568" max="2569" width="9.140625" style="108"/>
    <col min="2570" max="2570" width="27.28515625" style="108" customWidth="1"/>
    <col min="2571" max="2571" width="9.140625" style="108"/>
    <col min="2572" max="2572" width="5.140625" style="108" customWidth="1"/>
    <col min="2573" max="2574" width="9.140625" style="108"/>
    <col min="2575" max="2575" width="30.5703125" style="108" customWidth="1"/>
    <col min="2576" max="2821" width="9.140625" style="108"/>
    <col min="2822" max="2822" width="4.28515625" style="108" customWidth="1"/>
    <col min="2823" max="2823" width="4.7109375" style="108" customWidth="1"/>
    <col min="2824" max="2825" width="9.140625" style="108"/>
    <col min="2826" max="2826" width="27.28515625" style="108" customWidth="1"/>
    <col min="2827" max="2827" width="9.140625" style="108"/>
    <col min="2828" max="2828" width="5.140625" style="108" customWidth="1"/>
    <col min="2829" max="2830" width="9.140625" style="108"/>
    <col min="2831" max="2831" width="30.5703125" style="108" customWidth="1"/>
    <col min="2832" max="3077" width="9.140625" style="108"/>
    <col min="3078" max="3078" width="4.28515625" style="108" customWidth="1"/>
    <col min="3079" max="3079" width="4.7109375" style="108" customWidth="1"/>
    <col min="3080" max="3081" width="9.140625" style="108"/>
    <col min="3082" max="3082" width="27.28515625" style="108" customWidth="1"/>
    <col min="3083" max="3083" width="9.140625" style="108"/>
    <col min="3084" max="3084" width="5.140625" style="108" customWidth="1"/>
    <col min="3085" max="3086" width="9.140625" style="108"/>
    <col min="3087" max="3087" width="30.5703125" style="108" customWidth="1"/>
    <col min="3088" max="3333" width="9.140625" style="108"/>
    <col min="3334" max="3334" width="4.28515625" style="108" customWidth="1"/>
    <col min="3335" max="3335" width="4.7109375" style="108" customWidth="1"/>
    <col min="3336" max="3337" width="9.140625" style="108"/>
    <col min="3338" max="3338" width="27.28515625" style="108" customWidth="1"/>
    <col min="3339" max="3339" width="9.140625" style="108"/>
    <col min="3340" max="3340" width="5.140625" style="108" customWidth="1"/>
    <col min="3341" max="3342" width="9.140625" style="108"/>
    <col min="3343" max="3343" width="30.5703125" style="108" customWidth="1"/>
    <col min="3344" max="3589" width="9.140625" style="108"/>
    <col min="3590" max="3590" width="4.28515625" style="108" customWidth="1"/>
    <col min="3591" max="3591" width="4.7109375" style="108" customWidth="1"/>
    <col min="3592" max="3593" width="9.140625" style="108"/>
    <col min="3594" max="3594" width="27.28515625" style="108" customWidth="1"/>
    <col min="3595" max="3595" width="9.140625" style="108"/>
    <col min="3596" max="3596" width="5.140625" style="108" customWidth="1"/>
    <col min="3597" max="3598" width="9.140625" style="108"/>
    <col min="3599" max="3599" width="30.5703125" style="108" customWidth="1"/>
    <col min="3600" max="3845" width="9.140625" style="108"/>
    <col min="3846" max="3846" width="4.28515625" style="108" customWidth="1"/>
    <col min="3847" max="3847" width="4.7109375" style="108" customWidth="1"/>
    <col min="3848" max="3849" width="9.140625" style="108"/>
    <col min="3850" max="3850" width="27.28515625" style="108" customWidth="1"/>
    <col min="3851" max="3851" width="9.140625" style="108"/>
    <col min="3852" max="3852" width="5.140625" style="108" customWidth="1"/>
    <col min="3853" max="3854" width="9.140625" style="108"/>
    <col min="3855" max="3855" width="30.5703125" style="108" customWidth="1"/>
    <col min="3856" max="4101" width="9.140625" style="108"/>
    <col min="4102" max="4102" width="4.28515625" style="108" customWidth="1"/>
    <col min="4103" max="4103" width="4.7109375" style="108" customWidth="1"/>
    <col min="4104" max="4105" width="9.140625" style="108"/>
    <col min="4106" max="4106" width="27.28515625" style="108" customWidth="1"/>
    <col min="4107" max="4107" width="9.140625" style="108"/>
    <col min="4108" max="4108" width="5.140625" style="108" customWidth="1"/>
    <col min="4109" max="4110" width="9.140625" style="108"/>
    <col min="4111" max="4111" width="30.5703125" style="108" customWidth="1"/>
    <col min="4112" max="4357" width="9.140625" style="108"/>
    <col min="4358" max="4358" width="4.28515625" style="108" customWidth="1"/>
    <col min="4359" max="4359" width="4.7109375" style="108" customWidth="1"/>
    <col min="4360" max="4361" width="9.140625" style="108"/>
    <col min="4362" max="4362" width="27.28515625" style="108" customWidth="1"/>
    <col min="4363" max="4363" width="9.140625" style="108"/>
    <col min="4364" max="4364" width="5.140625" style="108" customWidth="1"/>
    <col min="4365" max="4366" width="9.140625" style="108"/>
    <col min="4367" max="4367" width="30.5703125" style="108" customWidth="1"/>
    <col min="4368" max="4613" width="9.140625" style="108"/>
    <col min="4614" max="4614" width="4.28515625" style="108" customWidth="1"/>
    <col min="4615" max="4615" width="4.7109375" style="108" customWidth="1"/>
    <col min="4616" max="4617" width="9.140625" style="108"/>
    <col min="4618" max="4618" width="27.28515625" style="108" customWidth="1"/>
    <col min="4619" max="4619" width="9.140625" style="108"/>
    <col min="4620" max="4620" width="5.140625" style="108" customWidth="1"/>
    <col min="4621" max="4622" width="9.140625" style="108"/>
    <col min="4623" max="4623" width="30.5703125" style="108" customWidth="1"/>
    <col min="4624" max="4869" width="9.140625" style="108"/>
    <col min="4870" max="4870" width="4.28515625" style="108" customWidth="1"/>
    <col min="4871" max="4871" width="4.7109375" style="108" customWidth="1"/>
    <col min="4872" max="4873" width="9.140625" style="108"/>
    <col min="4874" max="4874" width="27.28515625" style="108" customWidth="1"/>
    <col min="4875" max="4875" width="9.140625" style="108"/>
    <col min="4876" max="4876" width="5.140625" style="108" customWidth="1"/>
    <col min="4877" max="4878" width="9.140625" style="108"/>
    <col min="4879" max="4879" width="30.5703125" style="108" customWidth="1"/>
    <col min="4880" max="5125" width="9.140625" style="108"/>
    <col min="5126" max="5126" width="4.28515625" style="108" customWidth="1"/>
    <col min="5127" max="5127" width="4.7109375" style="108" customWidth="1"/>
    <col min="5128" max="5129" width="9.140625" style="108"/>
    <col min="5130" max="5130" width="27.28515625" style="108" customWidth="1"/>
    <col min="5131" max="5131" width="9.140625" style="108"/>
    <col min="5132" max="5132" width="5.140625" style="108" customWidth="1"/>
    <col min="5133" max="5134" width="9.140625" style="108"/>
    <col min="5135" max="5135" width="30.5703125" style="108" customWidth="1"/>
    <col min="5136" max="5381" width="9.140625" style="108"/>
    <col min="5382" max="5382" width="4.28515625" style="108" customWidth="1"/>
    <col min="5383" max="5383" width="4.7109375" style="108" customWidth="1"/>
    <col min="5384" max="5385" width="9.140625" style="108"/>
    <col min="5386" max="5386" width="27.28515625" style="108" customWidth="1"/>
    <col min="5387" max="5387" width="9.140625" style="108"/>
    <col min="5388" max="5388" width="5.140625" style="108" customWidth="1"/>
    <col min="5389" max="5390" width="9.140625" style="108"/>
    <col min="5391" max="5391" width="30.5703125" style="108" customWidth="1"/>
    <col min="5392" max="5637" width="9.140625" style="108"/>
    <col min="5638" max="5638" width="4.28515625" style="108" customWidth="1"/>
    <col min="5639" max="5639" width="4.7109375" style="108" customWidth="1"/>
    <col min="5640" max="5641" width="9.140625" style="108"/>
    <col min="5642" max="5642" width="27.28515625" style="108" customWidth="1"/>
    <col min="5643" max="5643" width="9.140625" style="108"/>
    <col min="5644" max="5644" width="5.140625" style="108" customWidth="1"/>
    <col min="5645" max="5646" width="9.140625" style="108"/>
    <col min="5647" max="5647" width="30.5703125" style="108" customWidth="1"/>
    <col min="5648" max="5893" width="9.140625" style="108"/>
    <col min="5894" max="5894" width="4.28515625" style="108" customWidth="1"/>
    <col min="5895" max="5895" width="4.7109375" style="108" customWidth="1"/>
    <col min="5896" max="5897" width="9.140625" style="108"/>
    <col min="5898" max="5898" width="27.28515625" style="108" customWidth="1"/>
    <col min="5899" max="5899" width="9.140625" style="108"/>
    <col min="5900" max="5900" width="5.140625" style="108" customWidth="1"/>
    <col min="5901" max="5902" width="9.140625" style="108"/>
    <col min="5903" max="5903" width="30.5703125" style="108" customWidth="1"/>
    <col min="5904" max="6149" width="9.140625" style="108"/>
    <col min="6150" max="6150" width="4.28515625" style="108" customWidth="1"/>
    <col min="6151" max="6151" width="4.7109375" style="108" customWidth="1"/>
    <col min="6152" max="6153" width="9.140625" style="108"/>
    <col min="6154" max="6154" width="27.28515625" style="108" customWidth="1"/>
    <col min="6155" max="6155" width="9.140625" style="108"/>
    <col min="6156" max="6156" width="5.140625" style="108" customWidth="1"/>
    <col min="6157" max="6158" width="9.140625" style="108"/>
    <col min="6159" max="6159" width="30.5703125" style="108" customWidth="1"/>
    <col min="6160" max="6405" width="9.140625" style="108"/>
    <col min="6406" max="6406" width="4.28515625" style="108" customWidth="1"/>
    <col min="6407" max="6407" width="4.7109375" style="108" customWidth="1"/>
    <col min="6408" max="6409" width="9.140625" style="108"/>
    <col min="6410" max="6410" width="27.28515625" style="108" customWidth="1"/>
    <col min="6411" max="6411" width="9.140625" style="108"/>
    <col min="6412" max="6412" width="5.140625" style="108" customWidth="1"/>
    <col min="6413" max="6414" width="9.140625" style="108"/>
    <col min="6415" max="6415" width="30.5703125" style="108" customWidth="1"/>
    <col min="6416" max="6661" width="9.140625" style="108"/>
    <col min="6662" max="6662" width="4.28515625" style="108" customWidth="1"/>
    <col min="6663" max="6663" width="4.7109375" style="108" customWidth="1"/>
    <col min="6664" max="6665" width="9.140625" style="108"/>
    <col min="6666" max="6666" width="27.28515625" style="108" customWidth="1"/>
    <col min="6667" max="6667" width="9.140625" style="108"/>
    <col min="6668" max="6668" width="5.140625" style="108" customWidth="1"/>
    <col min="6669" max="6670" width="9.140625" style="108"/>
    <col min="6671" max="6671" width="30.5703125" style="108" customWidth="1"/>
    <col min="6672" max="6917" width="9.140625" style="108"/>
    <col min="6918" max="6918" width="4.28515625" style="108" customWidth="1"/>
    <col min="6919" max="6919" width="4.7109375" style="108" customWidth="1"/>
    <col min="6920" max="6921" width="9.140625" style="108"/>
    <col min="6922" max="6922" width="27.28515625" style="108" customWidth="1"/>
    <col min="6923" max="6923" width="9.140625" style="108"/>
    <col min="6924" max="6924" width="5.140625" style="108" customWidth="1"/>
    <col min="6925" max="6926" width="9.140625" style="108"/>
    <col min="6927" max="6927" width="30.5703125" style="108" customWidth="1"/>
    <col min="6928" max="7173" width="9.140625" style="108"/>
    <col min="7174" max="7174" width="4.28515625" style="108" customWidth="1"/>
    <col min="7175" max="7175" width="4.7109375" style="108" customWidth="1"/>
    <col min="7176" max="7177" width="9.140625" style="108"/>
    <col min="7178" max="7178" width="27.28515625" style="108" customWidth="1"/>
    <col min="7179" max="7179" width="9.140625" style="108"/>
    <col min="7180" max="7180" width="5.140625" style="108" customWidth="1"/>
    <col min="7181" max="7182" width="9.140625" style="108"/>
    <col min="7183" max="7183" width="30.5703125" style="108" customWidth="1"/>
    <col min="7184" max="7429" width="9.140625" style="108"/>
    <col min="7430" max="7430" width="4.28515625" style="108" customWidth="1"/>
    <col min="7431" max="7431" width="4.7109375" style="108" customWidth="1"/>
    <col min="7432" max="7433" width="9.140625" style="108"/>
    <col min="7434" max="7434" width="27.28515625" style="108" customWidth="1"/>
    <col min="7435" max="7435" width="9.140625" style="108"/>
    <col min="7436" max="7436" width="5.140625" style="108" customWidth="1"/>
    <col min="7437" max="7438" width="9.140625" style="108"/>
    <col min="7439" max="7439" width="30.5703125" style="108" customWidth="1"/>
    <col min="7440" max="7685" width="9.140625" style="108"/>
    <col min="7686" max="7686" width="4.28515625" style="108" customWidth="1"/>
    <col min="7687" max="7687" width="4.7109375" style="108" customWidth="1"/>
    <col min="7688" max="7689" width="9.140625" style="108"/>
    <col min="7690" max="7690" width="27.28515625" style="108" customWidth="1"/>
    <col min="7691" max="7691" width="9.140625" style="108"/>
    <col min="7692" max="7692" width="5.140625" style="108" customWidth="1"/>
    <col min="7693" max="7694" width="9.140625" style="108"/>
    <col min="7695" max="7695" width="30.5703125" style="108" customWidth="1"/>
    <col min="7696" max="7941" width="9.140625" style="108"/>
    <col min="7942" max="7942" width="4.28515625" style="108" customWidth="1"/>
    <col min="7943" max="7943" width="4.7109375" style="108" customWidth="1"/>
    <col min="7944" max="7945" width="9.140625" style="108"/>
    <col min="7946" max="7946" width="27.28515625" style="108" customWidth="1"/>
    <col min="7947" max="7947" width="9.140625" style="108"/>
    <col min="7948" max="7948" width="5.140625" style="108" customWidth="1"/>
    <col min="7949" max="7950" width="9.140625" style="108"/>
    <col min="7951" max="7951" width="30.5703125" style="108" customWidth="1"/>
    <col min="7952" max="8197" width="9.140625" style="108"/>
    <col min="8198" max="8198" width="4.28515625" style="108" customWidth="1"/>
    <col min="8199" max="8199" width="4.7109375" style="108" customWidth="1"/>
    <col min="8200" max="8201" width="9.140625" style="108"/>
    <col min="8202" max="8202" width="27.28515625" style="108" customWidth="1"/>
    <col min="8203" max="8203" width="9.140625" style="108"/>
    <col min="8204" max="8204" width="5.140625" style="108" customWidth="1"/>
    <col min="8205" max="8206" width="9.140625" style="108"/>
    <col min="8207" max="8207" width="30.5703125" style="108" customWidth="1"/>
    <col min="8208" max="8453" width="9.140625" style="108"/>
    <col min="8454" max="8454" width="4.28515625" style="108" customWidth="1"/>
    <col min="8455" max="8455" width="4.7109375" style="108" customWidth="1"/>
    <col min="8456" max="8457" width="9.140625" style="108"/>
    <col min="8458" max="8458" width="27.28515625" style="108" customWidth="1"/>
    <col min="8459" max="8459" width="9.140625" style="108"/>
    <col min="8460" max="8460" width="5.140625" style="108" customWidth="1"/>
    <col min="8461" max="8462" width="9.140625" style="108"/>
    <col min="8463" max="8463" width="30.5703125" style="108" customWidth="1"/>
    <col min="8464" max="8709" width="9.140625" style="108"/>
    <col min="8710" max="8710" width="4.28515625" style="108" customWidth="1"/>
    <col min="8711" max="8711" width="4.7109375" style="108" customWidth="1"/>
    <col min="8712" max="8713" width="9.140625" style="108"/>
    <col min="8714" max="8714" width="27.28515625" style="108" customWidth="1"/>
    <col min="8715" max="8715" width="9.140625" style="108"/>
    <col min="8716" max="8716" width="5.140625" style="108" customWidth="1"/>
    <col min="8717" max="8718" width="9.140625" style="108"/>
    <col min="8719" max="8719" width="30.5703125" style="108" customWidth="1"/>
    <col min="8720" max="8965" width="9.140625" style="108"/>
    <col min="8966" max="8966" width="4.28515625" style="108" customWidth="1"/>
    <col min="8967" max="8967" width="4.7109375" style="108" customWidth="1"/>
    <col min="8968" max="8969" width="9.140625" style="108"/>
    <col min="8970" max="8970" width="27.28515625" style="108" customWidth="1"/>
    <col min="8971" max="8971" width="9.140625" style="108"/>
    <col min="8972" max="8972" width="5.140625" style="108" customWidth="1"/>
    <col min="8973" max="8974" width="9.140625" style="108"/>
    <col min="8975" max="8975" width="30.5703125" style="108" customWidth="1"/>
    <col min="8976" max="9221" width="9.140625" style="108"/>
    <col min="9222" max="9222" width="4.28515625" style="108" customWidth="1"/>
    <col min="9223" max="9223" width="4.7109375" style="108" customWidth="1"/>
    <col min="9224" max="9225" width="9.140625" style="108"/>
    <col min="9226" max="9226" width="27.28515625" style="108" customWidth="1"/>
    <col min="9227" max="9227" width="9.140625" style="108"/>
    <col min="9228" max="9228" width="5.140625" style="108" customWidth="1"/>
    <col min="9229" max="9230" width="9.140625" style="108"/>
    <col min="9231" max="9231" width="30.5703125" style="108" customWidth="1"/>
    <col min="9232" max="9477" width="9.140625" style="108"/>
    <col min="9478" max="9478" width="4.28515625" style="108" customWidth="1"/>
    <col min="9479" max="9479" width="4.7109375" style="108" customWidth="1"/>
    <col min="9480" max="9481" width="9.140625" style="108"/>
    <col min="9482" max="9482" width="27.28515625" style="108" customWidth="1"/>
    <col min="9483" max="9483" width="9.140625" style="108"/>
    <col min="9484" max="9484" width="5.140625" style="108" customWidth="1"/>
    <col min="9485" max="9486" width="9.140625" style="108"/>
    <col min="9487" max="9487" width="30.5703125" style="108" customWidth="1"/>
    <col min="9488" max="9733" width="9.140625" style="108"/>
    <col min="9734" max="9734" width="4.28515625" style="108" customWidth="1"/>
    <col min="9735" max="9735" width="4.7109375" style="108" customWidth="1"/>
    <col min="9736" max="9737" width="9.140625" style="108"/>
    <col min="9738" max="9738" width="27.28515625" style="108" customWidth="1"/>
    <col min="9739" max="9739" width="9.140625" style="108"/>
    <col min="9740" max="9740" width="5.140625" style="108" customWidth="1"/>
    <col min="9741" max="9742" width="9.140625" style="108"/>
    <col min="9743" max="9743" width="30.5703125" style="108" customWidth="1"/>
    <col min="9744" max="9989" width="9.140625" style="108"/>
    <col min="9990" max="9990" width="4.28515625" style="108" customWidth="1"/>
    <col min="9991" max="9991" width="4.7109375" style="108" customWidth="1"/>
    <col min="9992" max="9993" width="9.140625" style="108"/>
    <col min="9994" max="9994" width="27.28515625" style="108" customWidth="1"/>
    <col min="9995" max="9995" width="9.140625" style="108"/>
    <col min="9996" max="9996" width="5.140625" style="108" customWidth="1"/>
    <col min="9997" max="9998" width="9.140625" style="108"/>
    <col min="9999" max="9999" width="30.5703125" style="108" customWidth="1"/>
    <col min="10000" max="10245" width="9.140625" style="108"/>
    <col min="10246" max="10246" width="4.28515625" style="108" customWidth="1"/>
    <col min="10247" max="10247" width="4.7109375" style="108" customWidth="1"/>
    <col min="10248" max="10249" width="9.140625" style="108"/>
    <col min="10250" max="10250" width="27.28515625" style="108" customWidth="1"/>
    <col min="10251" max="10251" width="9.140625" style="108"/>
    <col min="10252" max="10252" width="5.140625" style="108" customWidth="1"/>
    <col min="10253" max="10254" width="9.140625" style="108"/>
    <col min="10255" max="10255" width="30.5703125" style="108" customWidth="1"/>
    <col min="10256" max="10501" width="9.140625" style="108"/>
    <col min="10502" max="10502" width="4.28515625" style="108" customWidth="1"/>
    <col min="10503" max="10503" width="4.7109375" style="108" customWidth="1"/>
    <col min="10504" max="10505" width="9.140625" style="108"/>
    <col min="10506" max="10506" width="27.28515625" style="108" customWidth="1"/>
    <col min="10507" max="10507" width="9.140625" style="108"/>
    <col min="10508" max="10508" width="5.140625" style="108" customWidth="1"/>
    <col min="10509" max="10510" width="9.140625" style="108"/>
    <col min="10511" max="10511" width="30.5703125" style="108" customWidth="1"/>
    <col min="10512" max="10757" width="9.140625" style="108"/>
    <col min="10758" max="10758" width="4.28515625" style="108" customWidth="1"/>
    <col min="10759" max="10759" width="4.7109375" style="108" customWidth="1"/>
    <col min="10760" max="10761" width="9.140625" style="108"/>
    <col min="10762" max="10762" width="27.28515625" style="108" customWidth="1"/>
    <col min="10763" max="10763" width="9.140625" style="108"/>
    <col min="10764" max="10764" width="5.140625" style="108" customWidth="1"/>
    <col min="10765" max="10766" width="9.140625" style="108"/>
    <col min="10767" max="10767" width="30.5703125" style="108" customWidth="1"/>
    <col min="10768" max="11013" width="9.140625" style="108"/>
    <col min="11014" max="11014" width="4.28515625" style="108" customWidth="1"/>
    <col min="11015" max="11015" width="4.7109375" style="108" customWidth="1"/>
    <col min="11016" max="11017" width="9.140625" style="108"/>
    <col min="11018" max="11018" width="27.28515625" style="108" customWidth="1"/>
    <col min="11019" max="11019" width="9.140625" style="108"/>
    <col min="11020" max="11020" width="5.140625" style="108" customWidth="1"/>
    <col min="11021" max="11022" width="9.140625" style="108"/>
    <col min="11023" max="11023" width="30.5703125" style="108" customWidth="1"/>
    <col min="11024" max="11269" width="9.140625" style="108"/>
    <col min="11270" max="11270" width="4.28515625" style="108" customWidth="1"/>
    <col min="11271" max="11271" width="4.7109375" style="108" customWidth="1"/>
    <col min="11272" max="11273" width="9.140625" style="108"/>
    <col min="11274" max="11274" width="27.28515625" style="108" customWidth="1"/>
    <col min="11275" max="11275" width="9.140625" style="108"/>
    <col min="11276" max="11276" width="5.140625" style="108" customWidth="1"/>
    <col min="11277" max="11278" width="9.140625" style="108"/>
    <col min="11279" max="11279" width="30.5703125" style="108" customWidth="1"/>
    <col min="11280" max="11525" width="9.140625" style="108"/>
    <col min="11526" max="11526" width="4.28515625" style="108" customWidth="1"/>
    <col min="11527" max="11527" width="4.7109375" style="108" customWidth="1"/>
    <col min="11528" max="11529" width="9.140625" style="108"/>
    <col min="11530" max="11530" width="27.28515625" style="108" customWidth="1"/>
    <col min="11531" max="11531" width="9.140625" style="108"/>
    <col min="11532" max="11532" width="5.140625" style="108" customWidth="1"/>
    <col min="11533" max="11534" width="9.140625" style="108"/>
    <col min="11535" max="11535" width="30.5703125" style="108" customWidth="1"/>
    <col min="11536" max="11781" width="9.140625" style="108"/>
    <col min="11782" max="11782" width="4.28515625" style="108" customWidth="1"/>
    <col min="11783" max="11783" width="4.7109375" style="108" customWidth="1"/>
    <col min="11784" max="11785" width="9.140625" style="108"/>
    <col min="11786" max="11786" width="27.28515625" style="108" customWidth="1"/>
    <col min="11787" max="11787" width="9.140625" style="108"/>
    <col min="11788" max="11788" width="5.140625" style="108" customWidth="1"/>
    <col min="11789" max="11790" width="9.140625" style="108"/>
    <col min="11791" max="11791" width="30.5703125" style="108" customWidth="1"/>
    <col min="11792" max="12037" width="9.140625" style="108"/>
    <col min="12038" max="12038" width="4.28515625" style="108" customWidth="1"/>
    <col min="12039" max="12039" width="4.7109375" style="108" customWidth="1"/>
    <col min="12040" max="12041" width="9.140625" style="108"/>
    <col min="12042" max="12042" width="27.28515625" style="108" customWidth="1"/>
    <col min="12043" max="12043" width="9.140625" style="108"/>
    <col min="12044" max="12044" width="5.140625" style="108" customWidth="1"/>
    <col min="12045" max="12046" width="9.140625" style="108"/>
    <col min="12047" max="12047" width="30.5703125" style="108" customWidth="1"/>
    <col min="12048" max="12293" width="9.140625" style="108"/>
    <col min="12294" max="12294" width="4.28515625" style="108" customWidth="1"/>
    <col min="12295" max="12295" width="4.7109375" style="108" customWidth="1"/>
    <col min="12296" max="12297" width="9.140625" style="108"/>
    <col min="12298" max="12298" width="27.28515625" style="108" customWidth="1"/>
    <col min="12299" max="12299" width="9.140625" style="108"/>
    <col min="12300" max="12300" width="5.140625" style="108" customWidth="1"/>
    <col min="12301" max="12302" width="9.140625" style="108"/>
    <col min="12303" max="12303" width="30.5703125" style="108" customWidth="1"/>
    <col min="12304" max="12549" width="9.140625" style="108"/>
    <col min="12550" max="12550" width="4.28515625" style="108" customWidth="1"/>
    <col min="12551" max="12551" width="4.7109375" style="108" customWidth="1"/>
    <col min="12552" max="12553" width="9.140625" style="108"/>
    <col min="12554" max="12554" width="27.28515625" style="108" customWidth="1"/>
    <col min="12555" max="12555" width="9.140625" style="108"/>
    <col min="12556" max="12556" width="5.140625" style="108" customWidth="1"/>
    <col min="12557" max="12558" width="9.140625" style="108"/>
    <col min="12559" max="12559" width="30.5703125" style="108" customWidth="1"/>
    <col min="12560" max="12805" width="9.140625" style="108"/>
    <col min="12806" max="12806" width="4.28515625" style="108" customWidth="1"/>
    <col min="12807" max="12807" width="4.7109375" style="108" customWidth="1"/>
    <col min="12808" max="12809" width="9.140625" style="108"/>
    <col min="12810" max="12810" width="27.28515625" style="108" customWidth="1"/>
    <col min="12811" max="12811" width="9.140625" style="108"/>
    <col min="12812" max="12812" width="5.140625" style="108" customWidth="1"/>
    <col min="12813" max="12814" width="9.140625" style="108"/>
    <col min="12815" max="12815" width="30.5703125" style="108" customWidth="1"/>
    <col min="12816" max="13061" width="9.140625" style="108"/>
    <col min="13062" max="13062" width="4.28515625" style="108" customWidth="1"/>
    <col min="13063" max="13063" width="4.7109375" style="108" customWidth="1"/>
    <col min="13064" max="13065" width="9.140625" style="108"/>
    <col min="13066" max="13066" width="27.28515625" style="108" customWidth="1"/>
    <col min="13067" max="13067" width="9.140625" style="108"/>
    <col min="13068" max="13068" width="5.140625" style="108" customWidth="1"/>
    <col min="13069" max="13070" width="9.140625" style="108"/>
    <col min="13071" max="13071" width="30.5703125" style="108" customWidth="1"/>
    <col min="13072" max="13317" width="9.140625" style="108"/>
    <col min="13318" max="13318" width="4.28515625" style="108" customWidth="1"/>
    <col min="13319" max="13319" width="4.7109375" style="108" customWidth="1"/>
    <col min="13320" max="13321" width="9.140625" style="108"/>
    <col min="13322" max="13322" width="27.28515625" style="108" customWidth="1"/>
    <col min="13323" max="13323" width="9.140625" style="108"/>
    <col min="13324" max="13324" width="5.140625" style="108" customWidth="1"/>
    <col min="13325" max="13326" width="9.140625" style="108"/>
    <col min="13327" max="13327" width="30.5703125" style="108" customWidth="1"/>
    <col min="13328" max="13573" width="9.140625" style="108"/>
    <col min="13574" max="13574" width="4.28515625" style="108" customWidth="1"/>
    <col min="13575" max="13575" width="4.7109375" style="108" customWidth="1"/>
    <col min="13576" max="13577" width="9.140625" style="108"/>
    <col min="13578" max="13578" width="27.28515625" style="108" customWidth="1"/>
    <col min="13579" max="13579" width="9.140625" style="108"/>
    <col min="13580" max="13580" width="5.140625" style="108" customWidth="1"/>
    <col min="13581" max="13582" width="9.140625" style="108"/>
    <col min="13583" max="13583" width="30.5703125" style="108" customWidth="1"/>
    <col min="13584" max="13829" width="9.140625" style="108"/>
    <col min="13830" max="13830" width="4.28515625" style="108" customWidth="1"/>
    <col min="13831" max="13831" width="4.7109375" style="108" customWidth="1"/>
    <col min="13832" max="13833" width="9.140625" style="108"/>
    <col min="13834" max="13834" width="27.28515625" style="108" customWidth="1"/>
    <col min="13835" max="13835" width="9.140625" style="108"/>
    <col min="13836" max="13836" width="5.140625" style="108" customWidth="1"/>
    <col min="13837" max="13838" width="9.140625" style="108"/>
    <col min="13839" max="13839" width="30.5703125" style="108" customWidth="1"/>
    <col min="13840" max="14085" width="9.140625" style="108"/>
    <col min="14086" max="14086" width="4.28515625" style="108" customWidth="1"/>
    <col min="14087" max="14087" width="4.7109375" style="108" customWidth="1"/>
    <col min="14088" max="14089" width="9.140625" style="108"/>
    <col min="14090" max="14090" width="27.28515625" style="108" customWidth="1"/>
    <col min="14091" max="14091" width="9.140625" style="108"/>
    <col min="14092" max="14092" width="5.140625" style="108" customWidth="1"/>
    <col min="14093" max="14094" width="9.140625" style="108"/>
    <col min="14095" max="14095" width="30.5703125" style="108" customWidth="1"/>
    <col min="14096" max="14341" width="9.140625" style="108"/>
    <col min="14342" max="14342" width="4.28515625" style="108" customWidth="1"/>
    <col min="14343" max="14343" width="4.7109375" style="108" customWidth="1"/>
    <col min="14344" max="14345" width="9.140625" style="108"/>
    <col min="14346" max="14346" width="27.28515625" style="108" customWidth="1"/>
    <col min="14347" max="14347" width="9.140625" style="108"/>
    <col min="14348" max="14348" width="5.140625" style="108" customWidth="1"/>
    <col min="14349" max="14350" width="9.140625" style="108"/>
    <col min="14351" max="14351" width="30.5703125" style="108" customWidth="1"/>
    <col min="14352" max="14597" width="9.140625" style="108"/>
    <col min="14598" max="14598" width="4.28515625" style="108" customWidth="1"/>
    <col min="14599" max="14599" width="4.7109375" style="108" customWidth="1"/>
    <col min="14600" max="14601" width="9.140625" style="108"/>
    <col min="14602" max="14602" width="27.28515625" style="108" customWidth="1"/>
    <col min="14603" max="14603" width="9.140625" style="108"/>
    <col min="14604" max="14604" width="5.140625" style="108" customWidth="1"/>
    <col min="14605" max="14606" width="9.140625" style="108"/>
    <col min="14607" max="14607" width="30.5703125" style="108" customWidth="1"/>
    <col min="14608" max="14853" width="9.140625" style="108"/>
    <col min="14854" max="14854" width="4.28515625" style="108" customWidth="1"/>
    <col min="14855" max="14855" width="4.7109375" style="108" customWidth="1"/>
    <col min="14856" max="14857" width="9.140625" style="108"/>
    <col min="14858" max="14858" width="27.28515625" style="108" customWidth="1"/>
    <col min="14859" max="14859" width="9.140625" style="108"/>
    <col min="14860" max="14860" width="5.140625" style="108" customWidth="1"/>
    <col min="14861" max="14862" width="9.140625" style="108"/>
    <col min="14863" max="14863" width="30.5703125" style="108" customWidth="1"/>
    <col min="14864" max="15109" width="9.140625" style="108"/>
    <col min="15110" max="15110" width="4.28515625" style="108" customWidth="1"/>
    <col min="15111" max="15111" width="4.7109375" style="108" customWidth="1"/>
    <col min="15112" max="15113" width="9.140625" style="108"/>
    <col min="15114" max="15114" width="27.28515625" style="108" customWidth="1"/>
    <col min="15115" max="15115" width="9.140625" style="108"/>
    <col min="15116" max="15116" width="5.140625" style="108" customWidth="1"/>
    <col min="15117" max="15118" width="9.140625" style="108"/>
    <col min="15119" max="15119" width="30.5703125" style="108" customWidth="1"/>
    <col min="15120" max="15365" width="9.140625" style="108"/>
    <col min="15366" max="15366" width="4.28515625" style="108" customWidth="1"/>
    <col min="15367" max="15367" width="4.7109375" style="108" customWidth="1"/>
    <col min="15368" max="15369" width="9.140625" style="108"/>
    <col min="15370" max="15370" width="27.28515625" style="108" customWidth="1"/>
    <col min="15371" max="15371" width="9.140625" style="108"/>
    <col min="15372" max="15372" width="5.140625" style="108" customWidth="1"/>
    <col min="15373" max="15374" width="9.140625" style="108"/>
    <col min="15375" max="15375" width="30.5703125" style="108" customWidth="1"/>
    <col min="15376" max="15621" width="9.140625" style="108"/>
    <col min="15622" max="15622" width="4.28515625" style="108" customWidth="1"/>
    <col min="15623" max="15623" width="4.7109375" style="108" customWidth="1"/>
    <col min="15624" max="15625" width="9.140625" style="108"/>
    <col min="15626" max="15626" width="27.28515625" style="108" customWidth="1"/>
    <col min="15627" max="15627" width="9.140625" style="108"/>
    <col min="15628" max="15628" width="5.140625" style="108" customWidth="1"/>
    <col min="15629" max="15630" width="9.140625" style="108"/>
    <col min="15631" max="15631" width="30.5703125" style="108" customWidth="1"/>
    <col min="15632" max="15877" width="9.140625" style="108"/>
    <col min="15878" max="15878" width="4.28515625" style="108" customWidth="1"/>
    <col min="15879" max="15879" width="4.7109375" style="108" customWidth="1"/>
    <col min="15880" max="15881" width="9.140625" style="108"/>
    <col min="15882" max="15882" width="27.28515625" style="108" customWidth="1"/>
    <col min="15883" max="15883" width="9.140625" style="108"/>
    <col min="15884" max="15884" width="5.140625" style="108" customWidth="1"/>
    <col min="15885" max="15886" width="9.140625" style="108"/>
    <col min="15887" max="15887" width="30.5703125" style="108" customWidth="1"/>
    <col min="15888" max="16133" width="9.140625" style="108"/>
    <col min="16134" max="16134" width="4.28515625" style="108" customWidth="1"/>
    <col min="16135" max="16135" width="4.7109375" style="108" customWidth="1"/>
    <col min="16136" max="16137" width="9.140625" style="108"/>
    <col min="16138" max="16138" width="27.28515625" style="108" customWidth="1"/>
    <col min="16139" max="16139" width="9.140625" style="108"/>
    <col min="16140" max="16140" width="5.140625" style="108" customWidth="1"/>
    <col min="16141" max="16142" width="9.140625" style="108"/>
    <col min="16143" max="16143" width="30.5703125" style="108" customWidth="1"/>
    <col min="16144" max="16384" width="9.140625" style="108"/>
  </cols>
  <sheetData>
    <row r="1" spans="1:18" ht="15" customHeight="1" x14ac:dyDescent="0.25">
      <c r="B1" s="109"/>
      <c r="C1" s="110"/>
      <c r="D1" s="110"/>
      <c r="E1" s="110"/>
      <c r="F1" s="110"/>
      <c r="G1" s="111"/>
      <c r="H1" s="109"/>
      <c r="I1" s="109"/>
      <c r="J1" s="109"/>
      <c r="K1" s="110"/>
      <c r="L1" s="110"/>
      <c r="M1" s="110"/>
      <c r="N1" s="112"/>
      <c r="O1" s="112"/>
      <c r="P1" s="112"/>
      <c r="Q1" s="113" t="s">
        <v>57</v>
      </c>
      <c r="R1" s="113"/>
    </row>
    <row r="2" spans="1:18" x14ac:dyDescent="0.25">
      <c r="B2" s="114" t="s">
        <v>58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18" x14ac:dyDescent="0.25">
      <c r="B3" s="114" t="s">
        <v>59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8" x14ac:dyDescent="0.25">
      <c r="B4" s="116" t="s">
        <v>60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8" ht="16.5" thickBot="1" x14ac:dyDescent="0.3">
      <c r="B5" s="117"/>
      <c r="C5" s="118"/>
      <c r="D5" s="119"/>
      <c r="E5" s="119"/>
      <c r="F5" s="120"/>
      <c r="G5" s="121"/>
      <c r="H5" s="122" t="s">
        <v>61</v>
      </c>
      <c r="I5" s="122"/>
      <c r="J5" s="122"/>
      <c r="K5" s="118"/>
      <c r="L5" s="119"/>
      <c r="M5" s="119"/>
      <c r="N5" s="120"/>
      <c r="O5" s="121"/>
      <c r="P5" s="122"/>
      <c r="R5" s="122" t="s">
        <v>61</v>
      </c>
    </row>
    <row r="6" spans="1:18" x14ac:dyDescent="0.25">
      <c r="A6" s="123"/>
      <c r="B6" s="124" t="s">
        <v>62</v>
      </c>
      <c r="C6" s="125"/>
      <c r="D6" s="125"/>
      <c r="E6" s="125"/>
      <c r="F6" s="126"/>
      <c r="G6" s="127" t="s">
        <v>121</v>
      </c>
      <c r="H6" s="128" t="s">
        <v>121</v>
      </c>
      <c r="I6" s="128" t="s">
        <v>121</v>
      </c>
      <c r="J6" s="129" t="s">
        <v>122</v>
      </c>
      <c r="K6" s="130" t="s">
        <v>62</v>
      </c>
      <c r="L6" s="125"/>
      <c r="M6" s="125"/>
      <c r="N6" s="126"/>
      <c r="O6" s="127" t="s">
        <v>121</v>
      </c>
      <c r="P6" s="128" t="s">
        <v>121</v>
      </c>
      <c r="Q6" s="128" t="s">
        <v>121</v>
      </c>
      <c r="R6" s="129" t="s">
        <v>122</v>
      </c>
    </row>
    <row r="7" spans="1:18" x14ac:dyDescent="0.25">
      <c r="A7" s="131"/>
      <c r="B7" s="132"/>
      <c r="C7" s="133"/>
      <c r="D7" s="133"/>
      <c r="E7" s="133"/>
      <c r="F7" s="134"/>
      <c r="G7" s="135" t="s">
        <v>123</v>
      </c>
      <c r="H7" s="136" t="s">
        <v>124</v>
      </c>
      <c r="I7" s="137" t="s">
        <v>125</v>
      </c>
      <c r="J7" s="137" t="s">
        <v>126</v>
      </c>
      <c r="K7" s="138"/>
      <c r="L7" s="133"/>
      <c r="M7" s="133"/>
      <c r="N7" s="134"/>
      <c r="O7" s="135" t="s">
        <v>123</v>
      </c>
      <c r="P7" s="136" t="s">
        <v>124</v>
      </c>
      <c r="Q7" s="137" t="s">
        <v>125</v>
      </c>
      <c r="R7" s="137" t="s">
        <v>126</v>
      </c>
    </row>
    <row r="8" spans="1:18" x14ac:dyDescent="0.25">
      <c r="A8" s="139"/>
      <c r="B8" s="140" t="s">
        <v>63</v>
      </c>
      <c r="C8" s="141"/>
      <c r="D8" s="141"/>
      <c r="E8" s="141"/>
      <c r="F8" s="142"/>
      <c r="G8" s="143" t="s">
        <v>64</v>
      </c>
      <c r="H8" s="144" t="s">
        <v>64</v>
      </c>
      <c r="I8" s="145"/>
      <c r="J8" s="145"/>
      <c r="K8" s="146" t="s">
        <v>63</v>
      </c>
      <c r="L8" s="141"/>
      <c r="M8" s="141"/>
      <c r="N8" s="142"/>
      <c r="O8" s="143" t="s">
        <v>64</v>
      </c>
      <c r="P8" s="144" t="s">
        <v>64</v>
      </c>
      <c r="Q8" s="145"/>
      <c r="R8" s="145"/>
    </row>
    <row r="9" spans="1:18" ht="22.5" customHeight="1" x14ac:dyDescent="0.25">
      <c r="A9" s="147" t="s">
        <v>65</v>
      </c>
      <c r="B9" s="148"/>
      <c r="C9" s="149" t="s">
        <v>66</v>
      </c>
      <c r="D9" s="150"/>
      <c r="E9" s="150"/>
      <c r="F9" s="150"/>
      <c r="G9" s="151"/>
      <c r="H9" s="152"/>
      <c r="I9" s="152"/>
      <c r="J9" s="152"/>
      <c r="K9" s="149" t="s">
        <v>67</v>
      </c>
      <c r="L9" s="150"/>
      <c r="M9" s="150"/>
      <c r="N9" s="150"/>
      <c r="O9" s="151"/>
      <c r="P9" s="153"/>
      <c r="Q9" s="154"/>
      <c r="R9" s="155"/>
    </row>
    <row r="10" spans="1:18" ht="32.25" customHeight="1" x14ac:dyDescent="0.25">
      <c r="A10" s="156"/>
      <c r="B10" s="157" t="s">
        <v>9</v>
      </c>
      <c r="C10" s="158" t="s">
        <v>68</v>
      </c>
      <c r="D10" s="159"/>
      <c r="E10" s="159"/>
      <c r="F10" s="159"/>
      <c r="G10" s="160"/>
      <c r="H10" s="161"/>
      <c r="I10" s="162"/>
      <c r="J10" s="162"/>
      <c r="K10" s="158" t="s">
        <v>68</v>
      </c>
      <c r="L10" s="159"/>
      <c r="M10" s="159"/>
      <c r="N10" s="163"/>
      <c r="O10" s="164"/>
      <c r="P10" s="161"/>
      <c r="Q10" s="154"/>
      <c r="R10" s="155"/>
    </row>
    <row r="11" spans="1:18" s="175" customFormat="1" ht="12" customHeight="1" x14ac:dyDescent="0.25">
      <c r="A11" s="156"/>
      <c r="B11" s="157"/>
      <c r="C11" s="165" t="s">
        <v>69</v>
      </c>
      <c r="D11" s="166"/>
      <c r="E11" s="167"/>
      <c r="F11" s="167"/>
      <c r="G11" s="168"/>
      <c r="H11" s="90"/>
      <c r="I11" s="169"/>
      <c r="J11" s="169"/>
      <c r="K11" s="170" t="s">
        <v>70</v>
      </c>
      <c r="L11" s="171"/>
      <c r="M11" s="171"/>
      <c r="N11" s="172"/>
      <c r="O11" s="173"/>
      <c r="P11" s="161"/>
      <c r="Q11" s="174"/>
      <c r="R11" s="152"/>
    </row>
    <row r="12" spans="1:18" ht="12" customHeight="1" x14ac:dyDescent="0.25">
      <c r="A12" s="156"/>
      <c r="B12" s="157"/>
      <c r="C12" s="176" t="s">
        <v>42</v>
      </c>
      <c r="D12" s="177" t="s">
        <v>43</v>
      </c>
      <c r="E12" s="70"/>
      <c r="F12" s="70"/>
      <c r="G12" s="178">
        <v>95903</v>
      </c>
      <c r="H12" s="90">
        <v>98325</v>
      </c>
      <c r="I12" s="169">
        <v>95418</v>
      </c>
      <c r="J12" s="179">
        <f>I12/H12*100</f>
        <v>97.043478260869563</v>
      </c>
      <c r="K12" s="180" t="s">
        <v>42</v>
      </c>
      <c r="L12" s="181" t="s">
        <v>12</v>
      </c>
      <c r="M12" s="181"/>
      <c r="N12" s="182"/>
      <c r="O12" s="183">
        <v>400</v>
      </c>
      <c r="P12" s="161">
        <v>400</v>
      </c>
      <c r="Q12" s="154">
        <v>5</v>
      </c>
      <c r="R12" s="184">
        <f>Q12/P12*100</f>
        <v>1.25</v>
      </c>
    </row>
    <row r="13" spans="1:18" x14ac:dyDescent="0.25">
      <c r="A13" s="156"/>
      <c r="B13" s="185"/>
      <c r="C13" s="176" t="s">
        <v>44</v>
      </c>
      <c r="D13" s="177" t="s">
        <v>71</v>
      </c>
      <c r="E13" s="70"/>
      <c r="F13" s="70"/>
      <c r="G13" s="178">
        <v>28050</v>
      </c>
      <c r="H13" s="90">
        <v>28685</v>
      </c>
      <c r="I13" s="90">
        <v>26951</v>
      </c>
      <c r="J13" s="179">
        <f t="shared" ref="J13:J18" si="0">I13/H13*100</f>
        <v>93.955028760676313</v>
      </c>
      <c r="K13" s="165" t="s">
        <v>72</v>
      </c>
      <c r="L13" s="166"/>
      <c r="M13" s="167"/>
      <c r="N13" s="186"/>
      <c r="O13" s="187"/>
      <c r="P13" s="90"/>
      <c r="Q13" s="154"/>
      <c r="R13" s="184"/>
    </row>
    <row r="14" spans="1:18" ht="13.5" customHeight="1" x14ac:dyDescent="0.25">
      <c r="A14" s="156"/>
      <c r="B14" s="157"/>
      <c r="C14" s="176" t="s">
        <v>73</v>
      </c>
      <c r="D14" s="177" t="s">
        <v>74</v>
      </c>
      <c r="E14" s="70"/>
      <c r="F14" s="70"/>
      <c r="G14" s="178">
        <v>32681</v>
      </c>
      <c r="H14" s="90">
        <v>36415</v>
      </c>
      <c r="I14" s="161">
        <v>23996</v>
      </c>
      <c r="J14" s="179">
        <f t="shared" si="0"/>
        <v>65.895922010160646</v>
      </c>
      <c r="K14" s="188" t="s">
        <v>15</v>
      </c>
      <c r="L14" s="189" t="s">
        <v>16</v>
      </c>
      <c r="M14" s="190"/>
      <c r="N14" s="191"/>
      <c r="O14" s="192"/>
      <c r="P14" s="90"/>
      <c r="Q14" s="154"/>
      <c r="R14" s="184"/>
    </row>
    <row r="15" spans="1:18" ht="12" customHeight="1" x14ac:dyDescent="0.25">
      <c r="A15" s="156"/>
      <c r="B15" s="157"/>
      <c r="C15" s="193" t="s">
        <v>75</v>
      </c>
      <c r="D15" s="70" t="s">
        <v>51</v>
      </c>
      <c r="E15" s="167"/>
      <c r="F15" s="167"/>
      <c r="G15" s="194"/>
      <c r="H15" s="90">
        <v>0</v>
      </c>
      <c r="I15" s="90"/>
      <c r="J15" s="179"/>
      <c r="K15" s="176" t="s">
        <v>17</v>
      </c>
      <c r="L15" s="195" t="s">
        <v>18</v>
      </c>
      <c r="M15" s="196"/>
      <c r="N15" s="197"/>
      <c r="O15" s="198">
        <v>200</v>
      </c>
      <c r="P15" s="90">
        <v>200</v>
      </c>
      <c r="Q15" s="154">
        <v>599</v>
      </c>
      <c r="R15" s="184">
        <f t="shared" ref="R15:R26" si="1">Q15/P15*100</f>
        <v>299.5</v>
      </c>
    </row>
    <row r="16" spans="1:18" ht="12" customHeight="1" x14ac:dyDescent="0.25">
      <c r="A16" s="156"/>
      <c r="B16" s="157"/>
      <c r="C16" s="166" t="s">
        <v>76</v>
      </c>
      <c r="D16" s="167"/>
      <c r="E16" s="167"/>
      <c r="F16" s="167"/>
      <c r="G16" s="194"/>
      <c r="H16" s="90"/>
      <c r="I16" s="90"/>
      <c r="J16" s="179"/>
      <c r="K16" s="176" t="s">
        <v>19</v>
      </c>
      <c r="L16" s="195" t="s">
        <v>20</v>
      </c>
      <c r="M16" s="196"/>
      <c r="N16" s="197"/>
      <c r="O16" s="198">
        <v>3750</v>
      </c>
      <c r="P16" s="90">
        <v>3750</v>
      </c>
      <c r="Q16" s="154">
        <v>4525</v>
      </c>
      <c r="R16" s="184">
        <f t="shared" si="1"/>
        <v>120.66666666666667</v>
      </c>
    </row>
    <row r="17" spans="1:18" ht="12" customHeight="1" thickBot="1" x14ac:dyDescent="0.3">
      <c r="A17" s="156"/>
      <c r="B17" s="157"/>
      <c r="C17" s="176" t="s">
        <v>15</v>
      </c>
      <c r="D17" s="70" t="s">
        <v>54</v>
      </c>
      <c r="E17" s="167"/>
      <c r="F17" s="167"/>
      <c r="G17" s="199">
        <v>3175</v>
      </c>
      <c r="H17" s="200">
        <v>3175</v>
      </c>
      <c r="I17" s="200">
        <v>901</v>
      </c>
      <c r="J17" s="201">
        <f t="shared" si="0"/>
        <v>28.377952755905511</v>
      </c>
      <c r="K17" s="176" t="s">
        <v>21</v>
      </c>
      <c r="L17" s="195" t="s">
        <v>22</v>
      </c>
      <c r="M17" s="196"/>
      <c r="N17" s="197"/>
      <c r="O17" s="198"/>
      <c r="P17" s="202"/>
      <c r="Q17" s="154"/>
      <c r="R17" s="184"/>
    </row>
    <row r="18" spans="1:18" ht="12" customHeight="1" thickBot="1" x14ac:dyDescent="0.3">
      <c r="A18" s="156"/>
      <c r="B18" s="157"/>
      <c r="C18" s="203"/>
      <c r="D18" s="204" t="s">
        <v>77</v>
      </c>
      <c r="E18" s="204"/>
      <c r="F18" s="205"/>
      <c r="G18" s="206">
        <f>SUM(G12:G17)</f>
        <v>159809</v>
      </c>
      <c r="H18" s="207">
        <f>SUM(H12:H17)</f>
        <v>166600</v>
      </c>
      <c r="I18" s="207">
        <f>SUM(I12:I17)</f>
        <v>147266</v>
      </c>
      <c r="J18" s="201">
        <f t="shared" si="0"/>
        <v>88.394957983193279</v>
      </c>
      <c r="K18" s="176" t="s">
        <v>23</v>
      </c>
      <c r="L18" s="195" t="s">
        <v>24</v>
      </c>
      <c r="M18" s="196"/>
      <c r="N18" s="197"/>
      <c r="O18" s="208"/>
      <c r="P18" s="209"/>
      <c r="Q18" s="154"/>
      <c r="R18" s="184"/>
    </row>
    <row r="19" spans="1:18" ht="13.5" customHeight="1" x14ac:dyDescent="0.25">
      <c r="A19" s="156"/>
      <c r="B19" s="157"/>
      <c r="C19" s="155"/>
      <c r="D19" s="210"/>
      <c r="E19" s="211"/>
      <c r="F19" s="211"/>
      <c r="G19" s="212"/>
      <c r="H19" s="155"/>
      <c r="I19" s="155"/>
      <c r="J19" s="213"/>
      <c r="K19" s="176" t="s">
        <v>25</v>
      </c>
      <c r="L19" s="195" t="s">
        <v>26</v>
      </c>
      <c r="M19" s="196"/>
      <c r="N19" s="197"/>
      <c r="O19" s="208">
        <v>1174</v>
      </c>
      <c r="P19" s="214">
        <v>1174</v>
      </c>
      <c r="Q19" s="154">
        <v>1509</v>
      </c>
      <c r="R19" s="184">
        <f t="shared" si="1"/>
        <v>128.53492333901193</v>
      </c>
    </row>
    <row r="20" spans="1:18" ht="13.5" customHeight="1" x14ac:dyDescent="0.25">
      <c r="A20" s="156"/>
      <c r="B20" s="157"/>
      <c r="C20" s="215"/>
      <c r="D20" s="216"/>
      <c r="E20" s="216"/>
      <c r="F20" s="216"/>
      <c r="G20" s="217"/>
      <c r="H20" s="161"/>
      <c r="I20" s="161"/>
      <c r="J20" s="161"/>
      <c r="K20" s="176" t="s">
        <v>27</v>
      </c>
      <c r="L20" s="195" t="s">
        <v>28</v>
      </c>
      <c r="M20" s="196"/>
      <c r="N20" s="197"/>
      <c r="O20" s="198"/>
      <c r="P20" s="202"/>
      <c r="Q20" s="154"/>
      <c r="R20" s="184"/>
    </row>
    <row r="21" spans="1:18" ht="12.75" customHeight="1" x14ac:dyDescent="0.25">
      <c r="A21" s="156"/>
      <c r="B21" s="157"/>
      <c r="C21" s="165"/>
      <c r="D21" s="218"/>
      <c r="E21" s="218"/>
      <c r="F21" s="218"/>
      <c r="G21" s="178"/>
      <c r="H21" s="90"/>
      <c r="I21" s="90"/>
      <c r="J21" s="90"/>
      <c r="K21" s="176" t="s">
        <v>29</v>
      </c>
      <c r="L21" s="195" t="s">
        <v>30</v>
      </c>
      <c r="M21" s="196"/>
      <c r="N21" s="197"/>
      <c r="O21" s="198"/>
      <c r="P21" s="202"/>
      <c r="Q21" s="154">
        <v>1</v>
      </c>
      <c r="R21" s="184"/>
    </row>
    <row r="22" spans="1:18" ht="12.75" customHeight="1" x14ac:dyDescent="0.25">
      <c r="A22" s="156"/>
      <c r="B22" s="157"/>
      <c r="C22" s="165"/>
      <c r="D22" s="218"/>
      <c r="E22" s="218"/>
      <c r="F22" s="218"/>
      <c r="G22" s="178"/>
      <c r="H22" s="90"/>
      <c r="I22" s="90"/>
      <c r="J22" s="90"/>
      <c r="K22" s="176" t="s">
        <v>31</v>
      </c>
      <c r="L22" s="195" t="s">
        <v>137</v>
      </c>
      <c r="M22" s="196"/>
      <c r="N22" s="197"/>
      <c r="O22" s="198"/>
      <c r="P22" s="202"/>
      <c r="Q22" s="154">
        <v>10</v>
      </c>
      <c r="R22" s="184"/>
    </row>
    <row r="23" spans="1:18" ht="12.75" customHeight="1" x14ac:dyDescent="0.25">
      <c r="A23" s="156"/>
      <c r="B23" s="157"/>
      <c r="C23" s="165"/>
      <c r="D23" s="218"/>
      <c r="E23" s="218"/>
      <c r="F23" s="218"/>
      <c r="G23" s="219"/>
      <c r="H23" s="214"/>
      <c r="I23" s="214"/>
      <c r="J23" s="214"/>
      <c r="K23" s="176" t="s">
        <v>32</v>
      </c>
      <c r="L23" s="195" t="s">
        <v>33</v>
      </c>
      <c r="M23" s="196"/>
      <c r="N23" s="197"/>
      <c r="O23" s="208"/>
      <c r="P23" s="209"/>
      <c r="Q23" s="154">
        <v>520</v>
      </c>
      <c r="R23" s="184"/>
    </row>
    <row r="24" spans="1:18" ht="12.75" customHeight="1" x14ac:dyDescent="0.25">
      <c r="A24" s="156"/>
      <c r="B24" s="157"/>
      <c r="C24" s="165"/>
      <c r="D24" s="218"/>
      <c r="E24" s="218"/>
      <c r="F24" s="218"/>
      <c r="G24" s="219"/>
      <c r="H24" s="214"/>
      <c r="I24" s="220"/>
      <c r="J24" s="220"/>
      <c r="K24" s="221" t="s">
        <v>34</v>
      </c>
      <c r="L24" s="40" t="s">
        <v>35</v>
      </c>
      <c r="M24" s="40"/>
      <c r="N24" s="222"/>
      <c r="O24" s="223"/>
      <c r="P24" s="202"/>
      <c r="Q24" s="154"/>
      <c r="R24" s="184"/>
    </row>
    <row r="25" spans="1:18" ht="12.75" customHeight="1" thickBot="1" x14ac:dyDescent="0.3">
      <c r="A25" s="156"/>
      <c r="B25" s="157"/>
      <c r="C25" s="165"/>
      <c r="D25" s="218"/>
      <c r="E25" s="218"/>
      <c r="F25" s="218"/>
      <c r="G25" s="219"/>
      <c r="H25" s="214"/>
      <c r="I25" s="220"/>
      <c r="J25" s="220"/>
      <c r="K25" s="224" t="s">
        <v>36</v>
      </c>
      <c r="L25" s="225" t="s">
        <v>37</v>
      </c>
      <c r="M25" s="226"/>
      <c r="N25" s="227"/>
      <c r="O25" s="228"/>
      <c r="P25" s="229">
        <v>2734</v>
      </c>
      <c r="Q25" s="230"/>
      <c r="R25" s="231">
        <f t="shared" si="1"/>
        <v>0</v>
      </c>
    </row>
    <row r="26" spans="1:18" ht="16.5" thickBot="1" x14ac:dyDescent="0.3">
      <c r="A26" s="156"/>
      <c r="B26" s="157"/>
      <c r="C26" s="165"/>
      <c r="D26" s="218"/>
      <c r="E26" s="218"/>
      <c r="F26" s="218"/>
      <c r="G26" s="178"/>
      <c r="H26" s="90"/>
      <c r="I26" s="90"/>
      <c r="J26" s="90"/>
      <c r="K26" s="176"/>
      <c r="L26" s="232" t="s">
        <v>78</v>
      </c>
      <c r="M26" s="233"/>
      <c r="N26" s="233"/>
      <c r="O26" s="234">
        <f>SUM(O12:O25)</f>
        <v>5524</v>
      </c>
      <c r="P26" s="207">
        <f>SUM(P15:P25,P12)</f>
        <v>8258</v>
      </c>
      <c r="Q26" s="235">
        <f>SUM(Q12:Q25)</f>
        <v>7169</v>
      </c>
      <c r="R26" s="231">
        <f t="shared" si="1"/>
        <v>86.812787599903132</v>
      </c>
    </row>
    <row r="27" spans="1:18" x14ac:dyDescent="0.25">
      <c r="A27" s="156"/>
      <c r="B27" s="157" t="s">
        <v>13</v>
      </c>
      <c r="C27" s="236" t="s">
        <v>79</v>
      </c>
      <c r="D27" s="237"/>
      <c r="E27" s="237"/>
      <c r="F27" s="237"/>
      <c r="G27" s="442"/>
      <c r="H27" s="239"/>
      <c r="I27" s="240"/>
      <c r="J27" s="240"/>
      <c r="K27" s="236" t="s">
        <v>79</v>
      </c>
      <c r="L27" s="237"/>
      <c r="M27" s="237"/>
      <c r="N27" s="237"/>
      <c r="O27" s="443"/>
      <c r="P27" s="239"/>
      <c r="Q27" s="242"/>
      <c r="R27" s="213"/>
    </row>
    <row r="28" spans="1:18" x14ac:dyDescent="0.25">
      <c r="A28" s="156"/>
      <c r="B28" s="157"/>
      <c r="C28" s="243" t="s">
        <v>69</v>
      </c>
      <c r="D28" s="244"/>
      <c r="E28" s="244"/>
      <c r="F28" s="244"/>
      <c r="G28" s="194"/>
      <c r="H28" s="245"/>
      <c r="I28" s="245"/>
      <c r="J28" s="245"/>
      <c r="K28" s="165"/>
      <c r="L28" s="246"/>
      <c r="M28" s="247"/>
      <c r="N28" s="247"/>
      <c r="O28" s="241"/>
      <c r="P28" s="245"/>
      <c r="Q28" s="154"/>
      <c r="R28" s="155"/>
    </row>
    <row r="29" spans="1:18" ht="16.5" thickBot="1" x14ac:dyDescent="0.3">
      <c r="A29" s="156"/>
      <c r="B29" s="157"/>
      <c r="C29" s="248" t="s">
        <v>48</v>
      </c>
      <c r="D29" s="249" t="s">
        <v>49</v>
      </c>
      <c r="E29" s="250"/>
      <c r="F29" s="177"/>
      <c r="G29" s="199">
        <v>90</v>
      </c>
      <c r="H29" s="200">
        <v>3518</v>
      </c>
      <c r="I29" s="200">
        <v>3517</v>
      </c>
      <c r="J29" s="201">
        <f>I29/H29*100</f>
        <v>99.971574758385458</v>
      </c>
      <c r="K29" s="251"/>
      <c r="L29" s="252"/>
      <c r="M29" s="252"/>
      <c r="N29" s="252"/>
      <c r="O29" s="253"/>
      <c r="P29" s="90"/>
      <c r="Q29" s="154"/>
      <c r="R29" s="155"/>
    </row>
    <row r="30" spans="1:18" ht="16.5" thickBot="1" x14ac:dyDescent="0.3">
      <c r="A30" s="156"/>
      <c r="B30" s="157"/>
      <c r="C30" s="254"/>
      <c r="D30" s="249" t="s">
        <v>77</v>
      </c>
      <c r="E30" s="249"/>
      <c r="F30" s="67"/>
      <c r="G30" s="206">
        <f>SUM(G29)</f>
        <v>90</v>
      </c>
      <c r="H30" s="207">
        <f>SUM(H29)</f>
        <v>3518</v>
      </c>
      <c r="I30" s="207">
        <f>SUM(I29)</f>
        <v>3517</v>
      </c>
      <c r="J30" s="201">
        <f>I30/H30*100</f>
        <v>99.971574758385458</v>
      </c>
      <c r="K30" s="255"/>
      <c r="L30" s="232" t="s">
        <v>78</v>
      </c>
      <c r="M30" s="233"/>
      <c r="N30" s="233"/>
      <c r="O30" s="178"/>
      <c r="P30" s="90"/>
      <c r="Q30" s="154"/>
      <c r="R30" s="155"/>
    </row>
    <row r="31" spans="1:18" x14ac:dyDescent="0.25">
      <c r="A31" s="156"/>
      <c r="B31" s="157" t="s">
        <v>80</v>
      </c>
      <c r="C31" s="256" t="s">
        <v>81</v>
      </c>
      <c r="D31" s="257"/>
      <c r="E31" s="257"/>
      <c r="F31" s="257"/>
      <c r="G31" s="258"/>
      <c r="H31" s="259"/>
      <c r="I31" s="260"/>
      <c r="J31" s="260"/>
      <c r="K31" s="256" t="s">
        <v>81</v>
      </c>
      <c r="L31" s="257"/>
      <c r="M31" s="257"/>
      <c r="N31" s="257"/>
      <c r="O31" s="261"/>
      <c r="P31" s="90"/>
      <c r="Q31" s="154"/>
      <c r="R31" s="155"/>
    </row>
    <row r="32" spans="1:18" x14ac:dyDescent="0.25">
      <c r="A32" s="156"/>
      <c r="B32" s="157"/>
      <c r="C32" s="243" t="s">
        <v>69</v>
      </c>
      <c r="D32" s="244"/>
      <c r="E32" s="244"/>
      <c r="F32" s="244"/>
      <c r="G32" s="194"/>
      <c r="H32" s="90"/>
      <c r="I32" s="90"/>
      <c r="J32" s="90"/>
      <c r="K32" s="262"/>
      <c r="L32" s="218"/>
      <c r="M32" s="70"/>
      <c r="N32" s="70"/>
      <c r="O32" s="178"/>
      <c r="P32" s="90"/>
      <c r="Q32" s="154"/>
      <c r="R32" s="155"/>
    </row>
    <row r="33" spans="1:18" ht="16.5" thickBot="1" x14ac:dyDescent="0.3">
      <c r="A33" s="156"/>
      <c r="B33" s="157"/>
      <c r="C33" s="248" t="s">
        <v>48</v>
      </c>
      <c r="D33" s="249" t="s">
        <v>49</v>
      </c>
      <c r="E33" s="250"/>
      <c r="F33" s="177"/>
      <c r="G33" s="199">
        <v>5305</v>
      </c>
      <c r="H33" s="200">
        <v>5323</v>
      </c>
      <c r="I33" s="200">
        <v>0</v>
      </c>
      <c r="J33" s="200"/>
      <c r="K33" s="262"/>
      <c r="L33" s="218"/>
      <c r="M33" s="70"/>
      <c r="N33" s="70"/>
      <c r="O33" s="178"/>
      <c r="P33" s="90"/>
      <c r="Q33" s="154"/>
      <c r="R33" s="155"/>
    </row>
    <row r="34" spans="1:18" ht="16.5" thickBot="1" x14ac:dyDescent="0.3">
      <c r="A34" s="156"/>
      <c r="B34" s="157"/>
      <c r="C34" s="254"/>
      <c r="D34" s="249" t="s">
        <v>77</v>
      </c>
      <c r="E34" s="249"/>
      <c r="F34" s="67"/>
      <c r="G34" s="206">
        <f>SUM(G33)</f>
        <v>5305</v>
      </c>
      <c r="H34" s="207">
        <f>SUM(H33)</f>
        <v>5323</v>
      </c>
      <c r="I34" s="207">
        <f>SUM(I33)</f>
        <v>0</v>
      </c>
      <c r="J34" s="207"/>
      <c r="K34" s="262"/>
      <c r="L34" s="232" t="s">
        <v>78</v>
      </c>
      <c r="M34" s="233"/>
      <c r="N34" s="233"/>
      <c r="O34" s="178"/>
      <c r="P34" s="90"/>
      <c r="Q34" s="154"/>
      <c r="R34" s="155"/>
    </row>
    <row r="35" spans="1:18" x14ac:dyDescent="0.25">
      <c r="A35" s="156"/>
      <c r="B35" s="157" t="s">
        <v>82</v>
      </c>
      <c r="C35" s="256" t="s">
        <v>134</v>
      </c>
      <c r="D35" s="257"/>
      <c r="E35" s="257"/>
      <c r="F35" s="257"/>
      <c r="G35" s="258"/>
      <c r="H35" s="259"/>
      <c r="I35" s="260"/>
      <c r="J35" s="260"/>
      <c r="K35" s="263"/>
      <c r="L35" s="70"/>
      <c r="M35" s="70"/>
      <c r="N35" s="70"/>
      <c r="O35" s="178"/>
      <c r="P35" s="90"/>
      <c r="Q35" s="154"/>
      <c r="R35" s="155"/>
    </row>
    <row r="36" spans="1:18" x14ac:dyDescent="0.25">
      <c r="A36" s="156"/>
      <c r="B36" s="157"/>
      <c r="C36" s="243" t="s">
        <v>69</v>
      </c>
      <c r="D36" s="244"/>
      <c r="E36" s="244"/>
      <c r="F36" s="244"/>
      <c r="G36" s="194"/>
      <c r="H36" s="90"/>
      <c r="I36" s="90"/>
      <c r="J36" s="90"/>
      <c r="K36" s="263"/>
      <c r="L36" s="70"/>
      <c r="M36" s="70"/>
      <c r="N36" s="70"/>
      <c r="O36" s="178"/>
      <c r="P36" s="90"/>
      <c r="Q36" s="154"/>
      <c r="R36" s="155"/>
    </row>
    <row r="37" spans="1:18" ht="16.5" thickBot="1" x14ac:dyDescent="0.3">
      <c r="A37" s="156"/>
      <c r="B37" s="157"/>
      <c r="C37" s="248" t="s">
        <v>48</v>
      </c>
      <c r="D37" s="249" t="s">
        <v>49</v>
      </c>
      <c r="E37" s="250"/>
      <c r="F37" s="177"/>
      <c r="G37" s="199"/>
      <c r="H37" s="200"/>
      <c r="I37" s="200">
        <v>3433</v>
      </c>
      <c r="J37" s="200"/>
      <c r="K37" s="263"/>
      <c r="L37" s="70"/>
      <c r="M37" s="70"/>
      <c r="N37" s="70"/>
      <c r="O37" s="178"/>
      <c r="P37" s="90"/>
      <c r="Q37" s="154"/>
      <c r="R37" s="155"/>
    </row>
    <row r="38" spans="1:18" ht="16.5" thickBot="1" x14ac:dyDescent="0.3">
      <c r="A38" s="156"/>
      <c r="B38" s="157"/>
      <c r="C38" s="254"/>
      <c r="D38" s="249" t="s">
        <v>77</v>
      </c>
      <c r="E38" s="249"/>
      <c r="F38" s="67"/>
      <c r="G38" s="206">
        <f>SUM(G37)</f>
        <v>0</v>
      </c>
      <c r="H38" s="207">
        <f>SUM(H37)</f>
        <v>0</v>
      </c>
      <c r="I38" s="207">
        <f>SUM(I37)</f>
        <v>3433</v>
      </c>
      <c r="J38" s="207"/>
      <c r="K38" s="263"/>
      <c r="L38" s="70"/>
      <c r="M38" s="70"/>
      <c r="N38" s="70"/>
      <c r="O38" s="178"/>
      <c r="P38" s="90"/>
      <c r="Q38" s="154"/>
      <c r="R38" s="155"/>
    </row>
    <row r="39" spans="1:18" x14ac:dyDescent="0.25">
      <c r="A39" s="156"/>
      <c r="B39" s="157" t="s">
        <v>86</v>
      </c>
      <c r="C39" s="362" t="s">
        <v>83</v>
      </c>
      <c r="D39" s="363"/>
      <c r="E39" s="363"/>
      <c r="F39" s="363"/>
      <c r="G39" s="363"/>
      <c r="H39" s="360"/>
      <c r="I39" s="260"/>
      <c r="J39" s="260"/>
      <c r="K39" s="256" t="s">
        <v>83</v>
      </c>
      <c r="L39" s="257"/>
      <c r="M39" s="257"/>
      <c r="N39" s="257"/>
      <c r="O39" s="257"/>
      <c r="P39" s="273"/>
      <c r="Q39" s="154"/>
      <c r="R39" s="155"/>
    </row>
    <row r="40" spans="1:18" x14ac:dyDescent="0.25">
      <c r="A40" s="156"/>
      <c r="B40" s="157"/>
      <c r="C40" s="165" t="s">
        <v>69</v>
      </c>
      <c r="D40" s="166"/>
      <c r="E40" s="167"/>
      <c r="F40" s="167"/>
      <c r="G40" s="194"/>
      <c r="H40" s="90"/>
      <c r="I40" s="90"/>
      <c r="J40" s="90"/>
      <c r="K40" s="264" t="s">
        <v>13</v>
      </c>
      <c r="L40" s="24" t="s">
        <v>84</v>
      </c>
      <c r="M40" s="265"/>
      <c r="N40" s="265"/>
      <c r="O40" s="261"/>
      <c r="P40" s="90"/>
      <c r="Q40" s="154"/>
      <c r="R40" s="155"/>
    </row>
    <row r="41" spans="1:18" x14ac:dyDescent="0.25">
      <c r="A41" s="156"/>
      <c r="B41" s="157"/>
      <c r="C41" s="176" t="s">
        <v>42</v>
      </c>
      <c r="D41" s="232" t="s">
        <v>43</v>
      </c>
      <c r="E41" s="233"/>
      <c r="F41" s="233"/>
      <c r="G41" s="178">
        <v>200</v>
      </c>
      <c r="H41" s="90">
        <v>200</v>
      </c>
      <c r="I41" s="90">
        <v>200</v>
      </c>
      <c r="J41" s="266">
        <f>I41/H41*100</f>
        <v>100</v>
      </c>
      <c r="K41" s="176" t="s">
        <v>23</v>
      </c>
      <c r="L41" s="65" t="s">
        <v>85</v>
      </c>
      <c r="M41" s="267"/>
      <c r="N41" s="267"/>
      <c r="O41" s="178"/>
      <c r="P41" s="90"/>
      <c r="Q41" s="154"/>
      <c r="R41" s="155"/>
    </row>
    <row r="42" spans="1:18" x14ac:dyDescent="0.25">
      <c r="A42" s="156"/>
      <c r="B42" s="157"/>
      <c r="C42" s="176" t="s">
        <v>44</v>
      </c>
      <c r="D42" s="232" t="s">
        <v>71</v>
      </c>
      <c r="E42" s="233"/>
      <c r="F42" s="233"/>
      <c r="G42" s="178">
        <v>54</v>
      </c>
      <c r="H42" s="90">
        <v>54</v>
      </c>
      <c r="I42" s="90">
        <v>54</v>
      </c>
      <c r="J42" s="266">
        <f>I42/H42*100</f>
        <v>100</v>
      </c>
      <c r="K42" s="255"/>
      <c r="L42" s="70"/>
      <c r="M42" s="70"/>
      <c r="N42" s="70"/>
      <c r="O42" s="178"/>
      <c r="P42" s="90"/>
      <c r="Q42" s="154"/>
      <c r="R42" s="155"/>
    </row>
    <row r="43" spans="1:18" ht="16.5" thickBot="1" x14ac:dyDescent="0.3">
      <c r="A43" s="156"/>
      <c r="B43" s="157"/>
      <c r="C43" s="176" t="s">
        <v>73</v>
      </c>
      <c r="D43" s="232" t="s">
        <v>74</v>
      </c>
      <c r="E43" s="233"/>
      <c r="F43" s="233"/>
      <c r="G43" s="199"/>
      <c r="H43" s="200"/>
      <c r="I43" s="200">
        <v>24</v>
      </c>
      <c r="J43" s="200"/>
      <c r="K43" s="255"/>
      <c r="L43" s="70"/>
      <c r="M43" s="70"/>
      <c r="N43" s="70"/>
      <c r="O43" s="178"/>
      <c r="P43" s="90"/>
      <c r="Q43" s="154"/>
      <c r="R43" s="155"/>
    </row>
    <row r="44" spans="1:18" ht="16.5" thickBot="1" x14ac:dyDescent="0.3">
      <c r="A44" s="156"/>
      <c r="B44" s="157"/>
      <c r="C44" s="268"/>
      <c r="D44" s="249" t="s">
        <v>77</v>
      </c>
      <c r="E44" s="218"/>
      <c r="F44" s="218"/>
      <c r="G44" s="206">
        <f>SUM(G41:G43)</f>
        <v>254</v>
      </c>
      <c r="H44" s="207">
        <f>SUM(H41:H43)</f>
        <v>254</v>
      </c>
      <c r="I44" s="269">
        <f>SUM(I41:I43)</f>
        <v>278</v>
      </c>
      <c r="J44" s="270">
        <f>I44/H44*100</f>
        <v>109.44881889763781</v>
      </c>
      <c r="K44" s="271"/>
      <c r="L44" s="249" t="s">
        <v>77</v>
      </c>
      <c r="M44" s="70"/>
      <c r="N44" s="70"/>
      <c r="O44" s="178"/>
      <c r="P44" s="90">
        <f>SUM(P41:P43)</f>
        <v>0</v>
      </c>
      <c r="Q44" s="154"/>
      <c r="R44" s="155"/>
    </row>
    <row r="45" spans="1:18" x14ac:dyDescent="0.25">
      <c r="A45" s="156"/>
      <c r="B45" s="157" t="s">
        <v>88</v>
      </c>
      <c r="C45" s="362" t="s">
        <v>87</v>
      </c>
      <c r="D45" s="363"/>
      <c r="E45" s="363"/>
      <c r="F45" s="363"/>
      <c r="G45" s="363"/>
      <c r="H45" s="360"/>
      <c r="I45" s="162"/>
      <c r="J45" s="162"/>
      <c r="K45" s="236" t="s">
        <v>87</v>
      </c>
      <c r="L45" s="237"/>
      <c r="M45" s="237"/>
      <c r="N45" s="237"/>
      <c r="O45" s="444"/>
      <c r="P45" s="90"/>
      <c r="Q45" s="154"/>
      <c r="R45" s="155"/>
    </row>
    <row r="46" spans="1:18" x14ac:dyDescent="0.25">
      <c r="A46" s="156"/>
      <c r="B46" s="157"/>
      <c r="C46" s="243" t="s">
        <v>69</v>
      </c>
      <c r="D46" s="244"/>
      <c r="E46" s="244"/>
      <c r="F46" s="244"/>
      <c r="G46" s="194"/>
      <c r="H46" s="90"/>
      <c r="I46" s="90"/>
      <c r="J46" s="90"/>
      <c r="K46" s="262"/>
      <c r="L46" s="218"/>
      <c r="M46" s="70"/>
      <c r="N46" s="70"/>
      <c r="O46" s="178"/>
      <c r="P46" s="90"/>
      <c r="Q46" s="154"/>
      <c r="R46" s="155"/>
    </row>
    <row r="47" spans="1:18" ht="16.5" thickBot="1" x14ac:dyDescent="0.3">
      <c r="A47" s="156"/>
      <c r="B47" s="157"/>
      <c r="C47" s="248" t="s">
        <v>48</v>
      </c>
      <c r="D47" s="249" t="s">
        <v>49</v>
      </c>
      <c r="E47" s="250"/>
      <c r="F47" s="177"/>
      <c r="G47" s="199">
        <v>5420</v>
      </c>
      <c r="H47" s="200">
        <v>6308</v>
      </c>
      <c r="I47" s="200">
        <v>6288</v>
      </c>
      <c r="J47" s="201">
        <f>I47/H47*100</f>
        <v>99.682942295497782</v>
      </c>
      <c r="K47" s="262"/>
      <c r="L47" s="218"/>
      <c r="M47" s="70"/>
      <c r="N47" s="70"/>
      <c r="O47" s="178"/>
      <c r="P47" s="90"/>
      <c r="Q47" s="154"/>
      <c r="R47" s="155"/>
    </row>
    <row r="48" spans="1:18" ht="16.5" thickBot="1" x14ac:dyDescent="0.3">
      <c r="A48" s="156"/>
      <c r="B48" s="157"/>
      <c r="C48" s="254"/>
      <c r="D48" s="249" t="s">
        <v>77</v>
      </c>
      <c r="E48" s="249"/>
      <c r="F48" s="67"/>
      <c r="G48" s="206">
        <f>SUM(G47)</f>
        <v>5420</v>
      </c>
      <c r="H48" s="207">
        <f>SUM(H47)</f>
        <v>6308</v>
      </c>
      <c r="I48" s="207">
        <f>SUM(I47)</f>
        <v>6288</v>
      </c>
      <c r="J48" s="201">
        <f>I48/H48*100</f>
        <v>99.682942295497782</v>
      </c>
      <c r="K48" s="262"/>
      <c r="L48" s="232" t="s">
        <v>78</v>
      </c>
      <c r="M48" s="233"/>
      <c r="N48" s="233"/>
      <c r="O48" s="178"/>
      <c r="P48" s="90"/>
      <c r="Q48" s="154"/>
      <c r="R48" s="155"/>
    </row>
    <row r="49" spans="1:18" x14ac:dyDescent="0.25">
      <c r="A49" s="156"/>
      <c r="B49" s="157" t="s">
        <v>133</v>
      </c>
      <c r="C49" s="236" t="s">
        <v>136</v>
      </c>
      <c r="D49" s="237"/>
      <c r="E49" s="237"/>
      <c r="F49" s="237"/>
      <c r="G49" s="442"/>
      <c r="H49" s="445"/>
      <c r="I49" s="162"/>
      <c r="J49" s="162"/>
      <c r="K49" s="263"/>
      <c r="L49" s="70"/>
      <c r="M49" s="70"/>
      <c r="N49" s="70"/>
      <c r="O49" s="272"/>
      <c r="P49" s="259"/>
      <c r="Q49" s="154"/>
      <c r="R49" s="155"/>
    </row>
    <row r="50" spans="1:18" x14ac:dyDescent="0.25">
      <c r="A50" s="156"/>
      <c r="B50" s="157"/>
      <c r="C50" s="243" t="s">
        <v>69</v>
      </c>
      <c r="D50" s="244"/>
      <c r="E50" s="244"/>
      <c r="F50" s="244"/>
      <c r="G50" s="194"/>
      <c r="H50" s="90"/>
      <c r="I50" s="90"/>
      <c r="J50" s="90"/>
      <c r="K50" s="263"/>
      <c r="L50" s="70"/>
      <c r="M50" s="70"/>
      <c r="N50" s="70"/>
      <c r="O50" s="272"/>
      <c r="P50" s="259"/>
      <c r="Q50" s="154"/>
      <c r="R50" s="155"/>
    </row>
    <row r="51" spans="1:18" ht="16.5" thickBot="1" x14ac:dyDescent="0.3">
      <c r="A51" s="156"/>
      <c r="B51" s="157"/>
      <c r="C51" s="248" t="s">
        <v>48</v>
      </c>
      <c r="D51" s="249" t="s">
        <v>49</v>
      </c>
      <c r="E51" s="250"/>
      <c r="F51" s="177"/>
      <c r="G51" s="199"/>
      <c r="H51" s="200"/>
      <c r="I51" s="200">
        <v>762</v>
      </c>
      <c r="J51" s="200"/>
      <c r="K51" s="263"/>
      <c r="L51" s="70"/>
      <c r="M51" s="70"/>
      <c r="N51" s="70"/>
      <c r="O51" s="272"/>
      <c r="P51" s="259"/>
      <c r="Q51" s="154"/>
      <c r="R51" s="155"/>
    </row>
    <row r="52" spans="1:18" ht="16.5" thickBot="1" x14ac:dyDescent="0.3">
      <c r="A52" s="156"/>
      <c r="B52" s="157"/>
      <c r="C52" s="254"/>
      <c r="D52" s="249" t="s">
        <v>77</v>
      </c>
      <c r="E52" s="249"/>
      <c r="F52" s="67"/>
      <c r="G52" s="206">
        <f>SUM(G51)</f>
        <v>0</v>
      </c>
      <c r="H52" s="207">
        <f>SUM(H51)</f>
        <v>0</v>
      </c>
      <c r="I52" s="207">
        <f>SUM(I51)</f>
        <v>762</v>
      </c>
      <c r="J52" s="207"/>
      <c r="K52" s="263"/>
      <c r="L52" s="70"/>
      <c r="M52" s="70"/>
      <c r="N52" s="70"/>
      <c r="O52" s="272"/>
      <c r="P52" s="259"/>
      <c r="Q52" s="154"/>
      <c r="R52" s="155"/>
    </row>
    <row r="53" spans="1:18" x14ac:dyDescent="0.25">
      <c r="A53" s="156"/>
      <c r="B53" s="157" t="s">
        <v>135</v>
      </c>
      <c r="C53" s="256" t="s">
        <v>89</v>
      </c>
      <c r="D53" s="257"/>
      <c r="E53" s="257"/>
      <c r="F53" s="257"/>
      <c r="G53" s="258"/>
      <c r="H53" s="259"/>
      <c r="I53" s="260"/>
      <c r="J53" s="260"/>
      <c r="K53" s="256" t="s">
        <v>89</v>
      </c>
      <c r="L53" s="257"/>
      <c r="M53" s="257"/>
      <c r="N53" s="273"/>
      <c r="O53" s="274"/>
      <c r="P53" s="259"/>
      <c r="Q53" s="154"/>
      <c r="R53" s="155"/>
    </row>
    <row r="54" spans="1:18" s="175" customFormat="1" x14ac:dyDescent="0.25">
      <c r="A54" s="156"/>
      <c r="B54" s="157"/>
      <c r="C54" s="245"/>
      <c r="D54" s="40"/>
      <c r="E54" s="40"/>
      <c r="F54" s="40"/>
      <c r="G54" s="261"/>
      <c r="H54" s="90"/>
      <c r="I54" s="90"/>
      <c r="J54" s="90"/>
      <c r="K54" s="275" t="s">
        <v>34</v>
      </c>
      <c r="L54" s="40" t="s">
        <v>35</v>
      </c>
      <c r="M54" s="40"/>
      <c r="N54" s="222"/>
      <c r="O54" s="223"/>
      <c r="P54" s="90"/>
      <c r="Q54" s="174"/>
      <c r="R54" s="152"/>
    </row>
    <row r="55" spans="1:18" s="175" customFormat="1" x14ac:dyDescent="0.25">
      <c r="A55" s="156"/>
      <c r="B55" s="157"/>
      <c r="C55" s="245"/>
      <c r="D55" s="40"/>
      <c r="E55" s="40"/>
      <c r="F55" s="40"/>
      <c r="G55" s="258"/>
      <c r="H55" s="259"/>
      <c r="I55" s="259"/>
      <c r="J55" s="259"/>
      <c r="K55" s="224" t="s">
        <v>36</v>
      </c>
      <c r="L55" s="225" t="s">
        <v>37</v>
      </c>
      <c r="M55" s="226"/>
      <c r="N55" s="227"/>
      <c r="O55" s="276"/>
      <c r="P55" s="214"/>
      <c r="Q55" s="277">
        <v>2734</v>
      </c>
      <c r="R55" s="278"/>
    </row>
    <row r="56" spans="1:18" ht="16.5" thickBot="1" x14ac:dyDescent="0.3">
      <c r="A56" s="156"/>
      <c r="B56" s="157"/>
      <c r="C56" s="262"/>
      <c r="D56" s="279"/>
      <c r="E56" s="280"/>
      <c r="F56" s="280"/>
      <c r="G56" s="281"/>
      <c r="H56" s="259"/>
      <c r="I56" s="259"/>
      <c r="J56" s="259"/>
      <c r="K56" s="255" t="s">
        <v>38</v>
      </c>
      <c r="L56" s="218" t="s">
        <v>39</v>
      </c>
      <c r="M56" s="70"/>
      <c r="N56" s="282"/>
      <c r="O56" s="199">
        <v>165354</v>
      </c>
      <c r="P56" s="200">
        <v>173745</v>
      </c>
      <c r="Q56" s="230">
        <v>153710</v>
      </c>
      <c r="R56" s="231">
        <f>Q56/P56*100</f>
        <v>88.468732913177362</v>
      </c>
    </row>
    <row r="57" spans="1:18" ht="16.5" thickBot="1" x14ac:dyDescent="0.3">
      <c r="A57" s="156"/>
      <c r="B57" s="157"/>
      <c r="C57" s="262"/>
      <c r="D57" s="279"/>
      <c r="E57" s="280"/>
      <c r="F57" s="280"/>
      <c r="G57" s="178"/>
      <c r="H57" s="90"/>
      <c r="I57" s="90"/>
      <c r="J57" s="90"/>
      <c r="K57" s="283" t="s">
        <v>78</v>
      </c>
      <c r="L57" s="284"/>
      <c r="M57" s="284"/>
      <c r="N57" s="285"/>
      <c r="O57" s="206">
        <f>SUM(O56)</f>
        <v>165354</v>
      </c>
      <c r="P57" s="207">
        <f>SUM(P56)</f>
        <v>173745</v>
      </c>
      <c r="Q57" s="235">
        <f>SUM(Q55:Q56)</f>
        <v>156444</v>
      </c>
      <c r="R57" s="231">
        <f>Q57/P57*100</f>
        <v>90.042303375636706</v>
      </c>
    </row>
    <row r="58" spans="1:18" x14ac:dyDescent="0.25">
      <c r="A58" s="156"/>
      <c r="B58" s="157" t="s">
        <v>34</v>
      </c>
      <c r="C58" s="286" t="s">
        <v>138</v>
      </c>
      <c r="D58" s="287"/>
      <c r="E58" s="288"/>
      <c r="F58" s="288"/>
      <c r="G58" s="446"/>
      <c r="H58" s="161"/>
      <c r="I58" s="162"/>
      <c r="J58" s="162"/>
      <c r="K58" s="286" t="s">
        <v>138</v>
      </c>
      <c r="L58" s="289"/>
      <c r="M58" s="289"/>
      <c r="N58" s="290"/>
      <c r="O58" s="274"/>
      <c r="P58" s="291"/>
      <c r="Q58" s="292"/>
      <c r="R58" s="293"/>
    </row>
    <row r="59" spans="1:18" x14ac:dyDescent="0.25">
      <c r="A59" s="156"/>
      <c r="B59" s="157"/>
      <c r="C59" s="262"/>
      <c r="D59" s="294"/>
      <c r="E59" s="295"/>
      <c r="F59" s="295"/>
      <c r="G59" s="217"/>
      <c r="H59" s="161"/>
      <c r="I59" s="162"/>
      <c r="J59" s="162"/>
      <c r="K59" s="296" t="s">
        <v>92</v>
      </c>
      <c r="L59" s="296"/>
      <c r="M59" s="296"/>
      <c r="N59" s="296"/>
      <c r="O59" s="274"/>
      <c r="P59" s="291"/>
      <c r="Q59" s="292"/>
      <c r="R59" s="293"/>
    </row>
    <row r="60" spans="1:18" x14ac:dyDescent="0.25">
      <c r="A60" s="156"/>
      <c r="B60" s="157"/>
      <c r="C60" s="262"/>
      <c r="D60" s="294"/>
      <c r="E60" s="295"/>
      <c r="F60" s="295"/>
      <c r="G60" s="217"/>
      <c r="H60" s="161"/>
      <c r="I60" s="162"/>
      <c r="J60" s="162"/>
      <c r="K60" s="176" t="s">
        <v>17</v>
      </c>
      <c r="L60" s="195" t="s">
        <v>18</v>
      </c>
      <c r="M60" s="196"/>
      <c r="N60" s="197"/>
      <c r="O60" s="274"/>
      <c r="P60" s="291"/>
      <c r="Q60" s="297">
        <v>165</v>
      </c>
      <c r="R60" s="293"/>
    </row>
    <row r="61" spans="1:18" ht="16.5" thickBot="1" x14ac:dyDescent="0.3">
      <c r="A61" s="156"/>
      <c r="B61" s="157"/>
      <c r="C61" s="262"/>
      <c r="D61" s="294"/>
      <c r="E61" s="295"/>
      <c r="F61" s="295"/>
      <c r="G61" s="217"/>
      <c r="H61" s="161"/>
      <c r="I61" s="162"/>
      <c r="J61" s="162"/>
      <c r="K61" s="176" t="s">
        <v>25</v>
      </c>
      <c r="L61" s="195" t="s">
        <v>26</v>
      </c>
      <c r="M61" s="196"/>
      <c r="N61" s="197"/>
      <c r="O61" s="206"/>
      <c r="P61" s="207"/>
      <c r="Q61" s="298">
        <v>48</v>
      </c>
      <c r="R61" s="299"/>
    </row>
    <row r="62" spans="1:18" ht="16.5" thickBot="1" x14ac:dyDescent="0.3">
      <c r="A62" s="156"/>
      <c r="B62" s="157"/>
      <c r="C62" s="262"/>
      <c r="D62" s="294"/>
      <c r="E62" s="295"/>
      <c r="F62" s="295"/>
      <c r="G62" s="217"/>
      <c r="H62" s="161"/>
      <c r="I62" s="162"/>
      <c r="J62" s="162"/>
      <c r="K62" s="283" t="s">
        <v>78</v>
      </c>
      <c r="L62" s="284"/>
      <c r="M62" s="284"/>
      <c r="N62" s="285"/>
      <c r="O62" s="206"/>
      <c r="P62" s="207"/>
      <c r="Q62" s="235">
        <f>SUM(Q60:Q61)</f>
        <v>213</v>
      </c>
      <c r="R62" s="299"/>
    </row>
    <row r="63" spans="1:18" x14ac:dyDescent="0.25">
      <c r="A63" s="156"/>
      <c r="B63" s="157"/>
      <c r="C63" s="262"/>
      <c r="D63" s="294"/>
      <c r="E63" s="295"/>
      <c r="F63" s="295"/>
      <c r="G63" s="217"/>
      <c r="H63" s="161"/>
      <c r="I63" s="162"/>
      <c r="J63" s="162"/>
      <c r="K63" s="300"/>
      <c r="L63" s="301"/>
      <c r="M63" s="301"/>
      <c r="N63" s="302"/>
      <c r="O63" s="274"/>
      <c r="P63" s="291"/>
      <c r="Q63" s="292"/>
      <c r="R63" s="293"/>
    </row>
    <row r="64" spans="1:18" x14ac:dyDescent="0.25">
      <c r="A64" s="156"/>
      <c r="B64" s="273" t="s">
        <v>90</v>
      </c>
      <c r="C64" s="303"/>
      <c r="D64" s="303"/>
      <c r="E64" s="303"/>
      <c r="F64" s="256"/>
      <c r="G64" s="238"/>
      <c r="H64" s="304"/>
      <c r="I64" s="305"/>
      <c r="J64" s="305"/>
      <c r="K64" s="256" t="s">
        <v>91</v>
      </c>
      <c r="L64" s="257"/>
      <c r="M64" s="257"/>
      <c r="N64" s="273"/>
      <c r="O64" s="306"/>
      <c r="P64" s="307"/>
      <c r="Q64" s="242"/>
      <c r="R64" s="213"/>
    </row>
    <row r="65" spans="1:18" s="175" customFormat="1" x14ac:dyDescent="0.25">
      <c r="A65" s="156"/>
      <c r="B65" s="308" t="s">
        <v>69</v>
      </c>
      <c r="C65" s="165"/>
      <c r="D65" s="165"/>
      <c r="E65" s="165"/>
      <c r="F65" s="166"/>
      <c r="G65" s="194"/>
      <c r="H65" s="90"/>
      <c r="I65" s="169"/>
      <c r="J65" s="169"/>
      <c r="K65" s="170" t="s">
        <v>70</v>
      </c>
      <c r="L65" s="171"/>
      <c r="M65" s="171"/>
      <c r="N65" s="172"/>
      <c r="O65" s="173"/>
      <c r="P65" s="307"/>
      <c r="Q65" s="174"/>
      <c r="R65" s="152"/>
    </row>
    <row r="66" spans="1:18" s="175" customFormat="1" x14ac:dyDescent="0.25">
      <c r="A66" s="156"/>
      <c r="B66" s="309"/>
      <c r="C66" s="176" t="s">
        <v>42</v>
      </c>
      <c r="D66" s="177" t="s">
        <v>43</v>
      </c>
      <c r="E66" s="70"/>
      <c r="F66" s="70"/>
      <c r="G66" s="178">
        <v>96103</v>
      </c>
      <c r="H66" s="90">
        <f t="shared" ref="H66:I68" si="2">H12+H41</f>
        <v>98525</v>
      </c>
      <c r="I66" s="90">
        <f t="shared" si="2"/>
        <v>95618</v>
      </c>
      <c r="J66" s="179">
        <f>I66/H66*100</f>
        <v>97.049479827454959</v>
      </c>
      <c r="K66" s="180" t="s">
        <v>42</v>
      </c>
      <c r="L66" s="181" t="s">
        <v>12</v>
      </c>
      <c r="M66" s="181"/>
      <c r="N66" s="182"/>
      <c r="O66" s="183">
        <v>400</v>
      </c>
      <c r="P66" s="310">
        <f>P12</f>
        <v>400</v>
      </c>
      <c r="Q66" s="310">
        <f>Q12</f>
        <v>5</v>
      </c>
      <c r="R66" s="311">
        <f>Q66/P66*100</f>
        <v>1.25</v>
      </c>
    </row>
    <row r="67" spans="1:18" x14ac:dyDescent="0.25">
      <c r="A67" s="156"/>
      <c r="B67" s="309"/>
      <c r="C67" s="176" t="s">
        <v>44</v>
      </c>
      <c r="D67" s="177" t="s">
        <v>71</v>
      </c>
      <c r="E67" s="70"/>
      <c r="F67" s="70"/>
      <c r="G67" s="178">
        <v>28104</v>
      </c>
      <c r="H67" s="90">
        <f t="shared" si="2"/>
        <v>28739</v>
      </c>
      <c r="I67" s="90">
        <f t="shared" si="2"/>
        <v>27005</v>
      </c>
      <c r="J67" s="179">
        <f t="shared" ref="J67:J72" si="3">I67/H67*100</f>
        <v>93.966387139427255</v>
      </c>
      <c r="K67" s="296" t="s">
        <v>92</v>
      </c>
      <c r="L67" s="296"/>
      <c r="M67" s="296"/>
      <c r="N67" s="296"/>
      <c r="O67" s="194"/>
      <c r="P67" s="202"/>
      <c r="Q67" s="202"/>
      <c r="R67" s="311"/>
    </row>
    <row r="68" spans="1:18" x14ac:dyDescent="0.25">
      <c r="A68" s="156"/>
      <c r="B68" s="309"/>
      <c r="C68" s="176" t="s">
        <v>46</v>
      </c>
      <c r="D68" s="177" t="s">
        <v>74</v>
      </c>
      <c r="E68" s="70"/>
      <c r="F68" s="70"/>
      <c r="G68" s="178">
        <v>32681</v>
      </c>
      <c r="H68" s="90">
        <f t="shared" si="2"/>
        <v>36415</v>
      </c>
      <c r="I68" s="90">
        <f t="shared" si="2"/>
        <v>24020</v>
      </c>
      <c r="J68" s="179">
        <f t="shared" si="3"/>
        <v>65.961828916655236</v>
      </c>
      <c r="K68" s="188" t="s">
        <v>15</v>
      </c>
      <c r="L68" s="189" t="s">
        <v>16</v>
      </c>
      <c r="M68" s="190"/>
      <c r="N68" s="191"/>
      <c r="O68" s="192"/>
      <c r="P68" s="90"/>
      <c r="Q68" s="90"/>
      <c r="R68" s="311"/>
    </row>
    <row r="69" spans="1:18" x14ac:dyDescent="0.25">
      <c r="A69" s="156"/>
      <c r="B69" s="295"/>
      <c r="C69" s="248" t="s">
        <v>48</v>
      </c>
      <c r="D69" s="249" t="s">
        <v>49</v>
      </c>
      <c r="E69" s="250"/>
      <c r="F69" s="177"/>
      <c r="G69" s="178">
        <v>10815</v>
      </c>
      <c r="H69" s="90">
        <f>H29+H33+H47</f>
        <v>15149</v>
      </c>
      <c r="I69" s="90">
        <f>I29+I33+I47+I51+I37</f>
        <v>14000</v>
      </c>
      <c r="J69" s="179">
        <f t="shared" si="3"/>
        <v>92.415340946597141</v>
      </c>
      <c r="K69" s="176" t="s">
        <v>17</v>
      </c>
      <c r="L69" s="195" t="s">
        <v>18</v>
      </c>
      <c r="M69" s="196"/>
      <c r="N69" s="197"/>
      <c r="O69" s="198">
        <v>200</v>
      </c>
      <c r="P69" s="90">
        <f>P15</f>
        <v>200</v>
      </c>
      <c r="Q69" s="90">
        <f>Q15+Q60</f>
        <v>764</v>
      </c>
      <c r="R69" s="311">
        <f t="shared" ref="R69:R81" si="4">Q69/P69*100</f>
        <v>382</v>
      </c>
    </row>
    <row r="70" spans="1:18" x14ac:dyDescent="0.25">
      <c r="A70" s="156"/>
      <c r="B70" s="312"/>
      <c r="C70" s="193" t="s">
        <v>75</v>
      </c>
      <c r="D70" s="70" t="s">
        <v>51</v>
      </c>
      <c r="E70" s="60"/>
      <c r="F70" s="60"/>
      <c r="G70" s="194"/>
      <c r="H70" s="90">
        <f>SUM(H15)</f>
        <v>0</v>
      </c>
      <c r="I70" s="90"/>
      <c r="J70" s="179"/>
      <c r="K70" s="176" t="s">
        <v>19</v>
      </c>
      <c r="L70" s="195" t="s">
        <v>20</v>
      </c>
      <c r="M70" s="196"/>
      <c r="N70" s="197"/>
      <c r="O70" s="198">
        <v>3750</v>
      </c>
      <c r="P70" s="90">
        <f>P16</f>
        <v>3750</v>
      </c>
      <c r="Q70" s="90">
        <f>Q16</f>
        <v>4525</v>
      </c>
      <c r="R70" s="311">
        <f t="shared" si="4"/>
        <v>120.66666666666667</v>
      </c>
    </row>
    <row r="71" spans="1:18" x14ac:dyDescent="0.25">
      <c r="A71" s="156"/>
      <c r="B71" s="313" t="s">
        <v>76</v>
      </c>
      <c r="C71" s="314"/>
      <c r="D71" s="314"/>
      <c r="E71" s="314"/>
      <c r="F71" s="314"/>
      <c r="G71" s="194"/>
      <c r="H71" s="90"/>
      <c r="I71" s="90"/>
      <c r="J71" s="179"/>
      <c r="K71" s="176" t="s">
        <v>21</v>
      </c>
      <c r="L71" s="195" t="s">
        <v>22</v>
      </c>
      <c r="M71" s="196"/>
      <c r="N71" s="197"/>
      <c r="O71" s="198"/>
      <c r="P71" s="90"/>
      <c r="Q71" s="90"/>
      <c r="R71" s="311"/>
    </row>
    <row r="72" spans="1:18" ht="12.75" customHeight="1" x14ac:dyDescent="0.25">
      <c r="A72" s="156"/>
      <c r="B72" s="309"/>
      <c r="C72" s="176" t="s">
        <v>15</v>
      </c>
      <c r="D72" s="70" t="s">
        <v>54</v>
      </c>
      <c r="E72" s="167"/>
      <c r="F72" s="70"/>
      <c r="G72" s="178">
        <v>3175</v>
      </c>
      <c r="H72" s="90">
        <f>H17</f>
        <v>3175</v>
      </c>
      <c r="I72" s="90">
        <f>I17</f>
        <v>901</v>
      </c>
      <c r="J72" s="179">
        <f t="shared" si="3"/>
        <v>28.377952755905511</v>
      </c>
      <c r="K72" s="176" t="s">
        <v>23</v>
      </c>
      <c r="L72" s="195" t="s">
        <v>24</v>
      </c>
      <c r="M72" s="196"/>
      <c r="N72" s="197"/>
      <c r="O72" s="198"/>
      <c r="P72" s="90"/>
      <c r="Q72" s="90"/>
      <c r="R72" s="311"/>
    </row>
    <row r="73" spans="1:18" ht="12" customHeight="1" x14ac:dyDescent="0.25">
      <c r="A73" s="156"/>
      <c r="B73" s="155"/>
      <c r="C73" s="155"/>
      <c r="D73" s="210"/>
      <c r="E73" s="211"/>
      <c r="F73" s="211"/>
      <c r="G73" s="212"/>
      <c r="H73" s="155"/>
      <c r="I73" s="155"/>
      <c r="J73" s="155"/>
      <c r="K73" s="176" t="s">
        <v>25</v>
      </c>
      <c r="L73" s="195" t="s">
        <v>26</v>
      </c>
      <c r="M73" s="196"/>
      <c r="N73" s="197"/>
      <c r="O73" s="198">
        <v>1174</v>
      </c>
      <c r="P73" s="90">
        <f>P19</f>
        <v>1174</v>
      </c>
      <c r="Q73" s="90">
        <f>Q19+Q61</f>
        <v>1557</v>
      </c>
      <c r="R73" s="311">
        <f t="shared" si="4"/>
        <v>132.62350936967633</v>
      </c>
    </row>
    <row r="74" spans="1:18" ht="12" customHeight="1" x14ac:dyDescent="0.25">
      <c r="A74" s="156"/>
      <c r="B74" s="309"/>
      <c r="C74" s="176"/>
      <c r="D74" s="70"/>
      <c r="E74" s="70"/>
      <c r="F74" s="70"/>
      <c r="G74" s="178"/>
      <c r="H74" s="90"/>
      <c r="I74" s="90"/>
      <c r="J74" s="90"/>
      <c r="K74" s="176" t="s">
        <v>27</v>
      </c>
      <c r="L74" s="195" t="s">
        <v>28</v>
      </c>
      <c r="M74" s="196"/>
      <c r="N74" s="197"/>
      <c r="O74" s="198"/>
      <c r="P74" s="90"/>
      <c r="Q74" s="90"/>
      <c r="R74" s="311"/>
    </row>
    <row r="75" spans="1:18" ht="12" customHeight="1" x14ac:dyDescent="0.25">
      <c r="A75" s="156"/>
      <c r="B75" s="309"/>
      <c r="C75" s="176"/>
      <c r="D75" s="70"/>
      <c r="E75" s="70"/>
      <c r="F75" s="70"/>
      <c r="G75" s="178"/>
      <c r="H75" s="90"/>
      <c r="I75" s="90"/>
      <c r="J75" s="90"/>
      <c r="K75" s="176" t="s">
        <v>29</v>
      </c>
      <c r="L75" s="195" t="s">
        <v>30</v>
      </c>
      <c r="M75" s="196"/>
      <c r="N75" s="197"/>
      <c r="O75" s="198"/>
      <c r="P75" s="90"/>
      <c r="Q75" s="90">
        <f>SUM(Q21)</f>
        <v>1</v>
      </c>
      <c r="R75" s="311"/>
    </row>
    <row r="76" spans="1:18" ht="12" customHeight="1" x14ac:dyDescent="0.25">
      <c r="A76" s="156"/>
      <c r="B76" s="309"/>
      <c r="C76" s="176"/>
      <c r="D76" s="70"/>
      <c r="E76" s="70"/>
      <c r="F76" s="70"/>
      <c r="G76" s="178"/>
      <c r="H76" s="90"/>
      <c r="I76" s="90"/>
      <c r="J76" s="90"/>
      <c r="K76" s="176" t="s">
        <v>31</v>
      </c>
      <c r="L76" s="195" t="s">
        <v>137</v>
      </c>
      <c r="M76" s="196"/>
      <c r="N76" s="197"/>
      <c r="O76" s="198"/>
      <c r="P76" s="90"/>
      <c r="Q76" s="90">
        <f>SUM(Q22)</f>
        <v>10</v>
      </c>
      <c r="R76" s="311"/>
    </row>
    <row r="77" spans="1:18" ht="12" customHeight="1" x14ac:dyDescent="0.25">
      <c r="A77" s="156"/>
      <c r="B77" s="309"/>
      <c r="C77" s="176"/>
      <c r="D77" s="70"/>
      <c r="E77" s="70"/>
      <c r="F77" s="70"/>
      <c r="G77" s="178"/>
      <c r="H77" s="90"/>
      <c r="I77" s="90"/>
      <c r="J77" s="90"/>
      <c r="K77" s="176" t="s">
        <v>32</v>
      </c>
      <c r="L77" s="195" t="s">
        <v>33</v>
      </c>
      <c r="M77" s="196"/>
      <c r="N77" s="197"/>
      <c r="O77" s="198"/>
      <c r="P77" s="90"/>
      <c r="Q77" s="90">
        <f>SUM(Q23)</f>
        <v>520</v>
      </c>
      <c r="R77" s="311"/>
    </row>
    <row r="78" spans="1:18" x14ac:dyDescent="0.25">
      <c r="A78" s="156"/>
      <c r="B78" s="309"/>
      <c r="C78" s="315"/>
      <c r="D78" s="60"/>
      <c r="E78" s="60"/>
      <c r="F78" s="60"/>
      <c r="G78" s="194"/>
      <c r="H78" s="90"/>
      <c r="I78" s="90"/>
      <c r="J78" s="90"/>
      <c r="K78" s="275" t="s">
        <v>34</v>
      </c>
      <c r="L78" s="40" t="s">
        <v>35</v>
      </c>
      <c r="M78" s="40"/>
      <c r="N78" s="222"/>
      <c r="O78" s="223"/>
      <c r="P78" s="90"/>
      <c r="Q78" s="90"/>
      <c r="R78" s="311"/>
    </row>
    <row r="79" spans="1:18" x14ac:dyDescent="0.25">
      <c r="A79" s="156"/>
      <c r="B79" s="316"/>
      <c r="C79" s="317"/>
      <c r="D79" s="318"/>
      <c r="E79" s="318"/>
      <c r="F79" s="318"/>
      <c r="G79" s="319"/>
      <c r="H79" s="214"/>
      <c r="I79" s="220"/>
      <c r="J79" s="220"/>
      <c r="K79" s="224" t="s">
        <v>36</v>
      </c>
      <c r="L79" s="225" t="s">
        <v>37</v>
      </c>
      <c r="M79" s="226"/>
      <c r="N79" s="227"/>
      <c r="O79" s="320"/>
      <c r="P79" s="214">
        <f>P25</f>
        <v>2734</v>
      </c>
      <c r="Q79" s="214">
        <f>SUM(Q55)</f>
        <v>2734</v>
      </c>
      <c r="R79" s="311">
        <f t="shared" si="4"/>
        <v>100</v>
      </c>
    </row>
    <row r="80" spans="1:18" ht="16.5" thickBot="1" x14ac:dyDescent="0.3">
      <c r="A80" s="156"/>
      <c r="B80" s="316"/>
      <c r="C80" s="321"/>
      <c r="D80" s="322"/>
      <c r="E80" s="323"/>
      <c r="F80" s="322"/>
      <c r="G80" s="219"/>
      <c r="H80" s="214"/>
      <c r="I80" s="214"/>
      <c r="J80" s="214"/>
      <c r="K80" s="324" t="s">
        <v>38</v>
      </c>
      <c r="L80" s="325" t="s">
        <v>39</v>
      </c>
      <c r="M80" s="322"/>
      <c r="N80" s="326"/>
      <c r="O80" s="327">
        <v>165354</v>
      </c>
      <c r="P80" s="214">
        <f>P56</f>
        <v>173745</v>
      </c>
      <c r="Q80" s="200">
        <f>Q56</f>
        <v>153710</v>
      </c>
      <c r="R80" s="328">
        <f t="shared" si="4"/>
        <v>88.468732913177362</v>
      </c>
    </row>
    <row r="81" spans="1:18" ht="16.5" thickBot="1" x14ac:dyDescent="0.3">
      <c r="A81" s="156"/>
      <c r="B81" s="329" t="s">
        <v>90</v>
      </c>
      <c r="C81" s="330"/>
      <c r="D81" s="330"/>
      <c r="E81" s="329"/>
      <c r="F81" s="331"/>
      <c r="G81" s="332">
        <f>SUM(G66:G80)</f>
        <v>170878</v>
      </c>
      <c r="H81" s="333">
        <f>SUM(H66:H74)</f>
        <v>182003</v>
      </c>
      <c r="I81" s="333">
        <f>SUM(I66:I80)</f>
        <v>161544</v>
      </c>
      <c r="J81" s="334">
        <f>I81/H81*100</f>
        <v>88.758976500387348</v>
      </c>
      <c r="K81" s="335" t="s">
        <v>91</v>
      </c>
      <c r="L81" s="335"/>
      <c r="M81" s="335"/>
      <c r="N81" s="335"/>
      <c r="O81" s="332">
        <f>SUM(O66:O80)</f>
        <v>170878</v>
      </c>
      <c r="P81" s="333">
        <f>SUM(P66:P80)</f>
        <v>182003</v>
      </c>
      <c r="Q81" s="235">
        <f>SUM(Q66:Q80)</f>
        <v>163826</v>
      </c>
      <c r="R81" s="328">
        <f t="shared" si="4"/>
        <v>90.012801986780431</v>
      </c>
    </row>
    <row r="82" spans="1:18" ht="27.75" customHeight="1" x14ac:dyDescent="0.25">
      <c r="A82" s="156"/>
      <c r="B82" s="336"/>
      <c r="C82" s="337" t="s">
        <v>93</v>
      </c>
      <c r="D82" s="338"/>
      <c r="E82" s="338"/>
      <c r="F82" s="339"/>
      <c r="G82" s="340"/>
      <c r="H82" s="341"/>
      <c r="I82" s="341"/>
      <c r="J82" s="341"/>
      <c r="K82" s="337" t="s">
        <v>94</v>
      </c>
      <c r="L82" s="342"/>
      <c r="M82" s="342"/>
      <c r="N82" s="342"/>
      <c r="O82" s="343"/>
      <c r="P82" s="341"/>
      <c r="Q82" s="242"/>
      <c r="R82" s="213"/>
    </row>
    <row r="83" spans="1:18" ht="32.25" customHeight="1" x14ac:dyDescent="0.25">
      <c r="A83" s="156"/>
      <c r="B83" s="157" t="s">
        <v>9</v>
      </c>
      <c r="C83" s="158" t="s">
        <v>68</v>
      </c>
      <c r="D83" s="159"/>
      <c r="E83" s="159"/>
      <c r="F83" s="159"/>
      <c r="G83" s="163"/>
      <c r="H83" s="161"/>
      <c r="I83" s="162"/>
      <c r="J83" s="162"/>
      <c r="K83" s="158" t="s">
        <v>68</v>
      </c>
      <c r="L83" s="159"/>
      <c r="M83" s="159"/>
      <c r="N83" s="163"/>
      <c r="O83" s="344"/>
      <c r="P83" s="161"/>
      <c r="Q83" s="154"/>
      <c r="R83" s="155"/>
    </row>
    <row r="84" spans="1:18" ht="15.75" customHeight="1" x14ac:dyDescent="0.25">
      <c r="A84" s="156"/>
      <c r="B84" s="185"/>
      <c r="C84" s="165" t="s">
        <v>69</v>
      </c>
      <c r="D84" s="166"/>
      <c r="E84" s="167"/>
      <c r="F84" s="167"/>
      <c r="G84" s="194"/>
      <c r="H84" s="90"/>
      <c r="I84" s="90"/>
      <c r="J84" s="90"/>
      <c r="K84" s="165" t="s">
        <v>95</v>
      </c>
      <c r="L84" s="166"/>
      <c r="M84" s="167"/>
      <c r="N84" s="186"/>
      <c r="O84" s="187"/>
      <c r="P84" s="90"/>
      <c r="Q84" s="154"/>
      <c r="R84" s="155"/>
    </row>
    <row r="85" spans="1:18" ht="15.75" customHeight="1" x14ac:dyDescent="0.25">
      <c r="A85" s="156"/>
      <c r="B85" s="157"/>
      <c r="C85" s="176" t="s">
        <v>42</v>
      </c>
      <c r="D85" s="232" t="s">
        <v>43</v>
      </c>
      <c r="E85" s="233"/>
      <c r="F85" s="233"/>
      <c r="G85" s="178">
        <v>4394</v>
      </c>
      <c r="H85" s="90">
        <v>4489</v>
      </c>
      <c r="I85" s="161">
        <v>4500</v>
      </c>
      <c r="J85" s="345">
        <f>I85/H85*100</f>
        <v>100.24504343951884</v>
      </c>
      <c r="K85" s="188" t="s">
        <v>42</v>
      </c>
      <c r="L85" s="189" t="s">
        <v>16</v>
      </c>
      <c r="M85" s="190"/>
      <c r="N85" s="191"/>
      <c r="O85" s="192"/>
      <c r="P85" s="90"/>
      <c r="Q85" s="154"/>
      <c r="R85" s="155"/>
    </row>
    <row r="86" spans="1:18" ht="15.75" customHeight="1" x14ac:dyDescent="0.25">
      <c r="A86" s="156"/>
      <c r="B86" s="157"/>
      <c r="C86" s="176" t="s">
        <v>44</v>
      </c>
      <c r="D86" s="232" t="s">
        <v>71</v>
      </c>
      <c r="E86" s="233"/>
      <c r="F86" s="233"/>
      <c r="G86" s="178">
        <v>1185</v>
      </c>
      <c r="H86" s="90">
        <v>1210</v>
      </c>
      <c r="I86" s="90">
        <v>1196</v>
      </c>
      <c r="J86" s="345">
        <f t="shared" ref="J86:J87" si="5">I86/H86*100</f>
        <v>98.84297520661157</v>
      </c>
      <c r="K86" s="176" t="s">
        <v>44</v>
      </c>
      <c r="L86" s="195" t="s">
        <v>18</v>
      </c>
      <c r="M86" s="196"/>
      <c r="N86" s="197"/>
      <c r="O86" s="198"/>
      <c r="P86" s="90"/>
      <c r="Q86" s="154"/>
      <c r="R86" s="155"/>
    </row>
    <row r="87" spans="1:18" ht="15.75" customHeight="1" x14ac:dyDescent="0.25">
      <c r="A87" s="156"/>
      <c r="B87" s="157"/>
      <c r="C87" s="176" t="s">
        <v>46</v>
      </c>
      <c r="D87" s="232" t="s">
        <v>74</v>
      </c>
      <c r="E87" s="233"/>
      <c r="F87" s="233"/>
      <c r="G87" s="178">
        <v>150</v>
      </c>
      <c r="H87" s="90">
        <v>150</v>
      </c>
      <c r="I87" s="90">
        <v>167</v>
      </c>
      <c r="J87" s="345">
        <f t="shared" si="5"/>
        <v>111.33333333333333</v>
      </c>
      <c r="K87" s="176" t="s">
        <v>46</v>
      </c>
      <c r="L87" s="195" t="s">
        <v>20</v>
      </c>
      <c r="M87" s="196"/>
      <c r="N87" s="197"/>
      <c r="O87" s="198"/>
      <c r="P87" s="90"/>
      <c r="Q87" s="154"/>
      <c r="R87" s="155"/>
    </row>
    <row r="88" spans="1:18" ht="15.75" customHeight="1" x14ac:dyDescent="0.25">
      <c r="A88" s="156"/>
      <c r="B88" s="157"/>
      <c r="C88" s="176"/>
      <c r="D88" s="232"/>
      <c r="E88" s="233"/>
      <c r="F88" s="233"/>
      <c r="G88" s="178"/>
      <c r="H88" s="90"/>
      <c r="I88" s="90"/>
      <c r="J88" s="90"/>
      <c r="K88" s="176" t="s">
        <v>48</v>
      </c>
      <c r="L88" s="195" t="s">
        <v>22</v>
      </c>
      <c r="M88" s="196"/>
      <c r="N88" s="197"/>
      <c r="O88" s="198"/>
      <c r="P88" s="202"/>
      <c r="Q88" s="154"/>
      <c r="R88" s="155"/>
    </row>
    <row r="89" spans="1:18" ht="15.75" customHeight="1" x14ac:dyDescent="0.25">
      <c r="A89" s="156"/>
      <c r="B89" s="157"/>
      <c r="C89" s="176"/>
      <c r="D89" s="177"/>
      <c r="E89" s="70"/>
      <c r="F89" s="70"/>
      <c r="G89" s="178"/>
      <c r="H89" s="90"/>
      <c r="I89" s="90"/>
      <c r="J89" s="90"/>
      <c r="K89" s="176" t="s">
        <v>96</v>
      </c>
      <c r="L89" s="195" t="s">
        <v>24</v>
      </c>
      <c r="M89" s="196"/>
      <c r="N89" s="197"/>
      <c r="O89" s="198"/>
      <c r="P89" s="90"/>
      <c r="Q89" s="154"/>
      <c r="R89" s="155"/>
    </row>
    <row r="90" spans="1:18" ht="15.75" customHeight="1" x14ac:dyDescent="0.25">
      <c r="A90" s="156"/>
      <c r="B90" s="157"/>
      <c r="C90" s="176"/>
      <c r="D90" s="177"/>
      <c r="E90" s="70"/>
      <c r="F90" s="70"/>
      <c r="G90" s="178"/>
      <c r="H90" s="90"/>
      <c r="I90" s="90"/>
      <c r="J90" s="90"/>
      <c r="K90" s="176" t="s">
        <v>97</v>
      </c>
      <c r="L90" s="195" t="s">
        <v>26</v>
      </c>
      <c r="M90" s="196"/>
      <c r="N90" s="197"/>
      <c r="O90" s="198"/>
      <c r="P90" s="90"/>
      <c r="Q90" s="154"/>
      <c r="R90" s="155"/>
    </row>
    <row r="91" spans="1:18" ht="15.75" customHeight="1" x14ac:dyDescent="0.25">
      <c r="A91" s="156"/>
      <c r="B91" s="157"/>
      <c r="C91" s="315"/>
      <c r="D91" s="60"/>
      <c r="E91" s="60"/>
      <c r="F91" s="60"/>
      <c r="G91" s="194"/>
      <c r="H91" s="90"/>
      <c r="I91" s="90"/>
      <c r="J91" s="90"/>
      <c r="K91" s="176" t="s">
        <v>98</v>
      </c>
      <c r="L91" s="195" t="s">
        <v>28</v>
      </c>
      <c r="M91" s="196"/>
      <c r="N91" s="197"/>
      <c r="O91" s="198"/>
      <c r="P91" s="202"/>
      <c r="Q91" s="154"/>
      <c r="R91" s="155"/>
    </row>
    <row r="92" spans="1:18" ht="15.75" customHeight="1" x14ac:dyDescent="0.25">
      <c r="A92" s="156"/>
      <c r="B92" s="157"/>
      <c r="C92" s="262"/>
      <c r="D92" s="70"/>
      <c r="E92" s="167"/>
      <c r="F92" s="70"/>
      <c r="G92" s="178"/>
      <c r="H92" s="90"/>
      <c r="I92" s="90"/>
      <c r="J92" s="90"/>
      <c r="K92" s="176" t="s">
        <v>99</v>
      </c>
      <c r="L92" s="195" t="s">
        <v>30</v>
      </c>
      <c r="M92" s="196"/>
      <c r="N92" s="197"/>
      <c r="O92" s="208"/>
      <c r="P92" s="209"/>
      <c r="Q92" s="154"/>
      <c r="R92" s="155"/>
    </row>
    <row r="93" spans="1:18" ht="15.75" customHeight="1" x14ac:dyDescent="0.25">
      <c r="A93" s="156"/>
      <c r="B93" s="157"/>
      <c r="C93" s="165"/>
      <c r="D93" s="167"/>
      <c r="E93" s="167"/>
      <c r="F93" s="167"/>
      <c r="G93" s="194"/>
      <c r="H93" s="90"/>
      <c r="I93" s="90"/>
      <c r="J93" s="90"/>
      <c r="K93" s="176" t="s">
        <v>100</v>
      </c>
      <c r="L93" s="195" t="s">
        <v>137</v>
      </c>
      <c r="M93" s="196"/>
      <c r="N93" s="197"/>
      <c r="O93" s="208"/>
      <c r="P93" s="209"/>
      <c r="Q93" s="154"/>
      <c r="R93" s="155"/>
    </row>
    <row r="94" spans="1:18" ht="15.75" customHeight="1" thickBot="1" x14ac:dyDescent="0.3">
      <c r="A94" s="156"/>
      <c r="B94" s="157"/>
      <c r="C94" s="165"/>
      <c r="D94" s="167"/>
      <c r="E94" s="167"/>
      <c r="F94" s="167"/>
      <c r="G94" s="346"/>
      <c r="H94" s="200"/>
      <c r="I94" s="200"/>
      <c r="J94" s="200"/>
      <c r="K94" s="176" t="s">
        <v>101</v>
      </c>
      <c r="L94" s="195" t="s">
        <v>33</v>
      </c>
      <c r="M94" s="196"/>
      <c r="N94" s="197"/>
      <c r="O94" s="208"/>
      <c r="P94" s="209"/>
      <c r="Q94" s="154"/>
      <c r="R94" s="155"/>
    </row>
    <row r="95" spans="1:18" ht="16.5" thickBot="1" x14ac:dyDescent="0.3">
      <c r="A95" s="156"/>
      <c r="B95" s="157"/>
      <c r="C95" s="262"/>
      <c r="D95" s="249" t="s">
        <v>77</v>
      </c>
      <c r="E95" s="249"/>
      <c r="F95" s="67"/>
      <c r="G95" s="206">
        <f>SUM(G85:G94)</f>
        <v>5729</v>
      </c>
      <c r="H95" s="207">
        <f>SUM(H85:H94)</f>
        <v>5849</v>
      </c>
      <c r="I95" s="207">
        <f>SUM(I85:I94)</f>
        <v>5863</v>
      </c>
      <c r="J95" s="347">
        <f>I95/H95*100</f>
        <v>100.23935715506924</v>
      </c>
      <c r="K95" s="348"/>
      <c r="L95" s="349" t="s">
        <v>78</v>
      </c>
      <c r="M95" s="350"/>
      <c r="N95" s="350"/>
      <c r="O95" s="351"/>
      <c r="P95" s="352"/>
      <c r="Q95" s="154"/>
      <c r="R95" s="155"/>
    </row>
    <row r="96" spans="1:18" x14ac:dyDescent="0.25">
      <c r="A96" s="156"/>
      <c r="B96" s="157" t="s">
        <v>13</v>
      </c>
      <c r="C96" s="256" t="s">
        <v>89</v>
      </c>
      <c r="D96" s="257"/>
      <c r="E96" s="257"/>
      <c r="F96" s="257"/>
      <c r="G96" s="258"/>
      <c r="H96" s="259"/>
      <c r="I96" s="260"/>
      <c r="J96" s="260"/>
      <c r="K96" s="256" t="s">
        <v>89</v>
      </c>
      <c r="L96" s="257"/>
      <c r="M96" s="257"/>
      <c r="N96" s="273"/>
      <c r="O96" s="306"/>
      <c r="P96" s="161"/>
      <c r="Q96" s="154"/>
      <c r="R96" s="155"/>
    </row>
    <row r="97" spans="1:18" x14ac:dyDescent="0.25">
      <c r="A97" s="156"/>
      <c r="B97" s="157"/>
      <c r="C97" s="245"/>
      <c r="D97" s="40"/>
      <c r="E97" s="40"/>
      <c r="F97" s="40"/>
      <c r="G97" s="261"/>
      <c r="H97" s="90"/>
      <c r="I97" s="90"/>
      <c r="J97" s="90"/>
      <c r="K97" s="275" t="s">
        <v>34</v>
      </c>
      <c r="L97" s="40" t="s">
        <v>35</v>
      </c>
      <c r="M97" s="40"/>
      <c r="N97" s="222"/>
      <c r="O97" s="306"/>
      <c r="P97" s="161"/>
      <c r="Q97" s="154"/>
      <c r="R97" s="155"/>
    </row>
    <row r="98" spans="1:18" ht="16.5" thickBot="1" x14ac:dyDescent="0.3">
      <c r="A98" s="156"/>
      <c r="B98" s="353"/>
      <c r="C98" s="354"/>
      <c r="D98" s="355"/>
      <c r="E98" s="356"/>
      <c r="F98" s="356"/>
      <c r="G98" s="281"/>
      <c r="H98" s="259"/>
      <c r="I98" s="259"/>
      <c r="J98" s="259"/>
      <c r="K98" s="255" t="s">
        <v>38</v>
      </c>
      <c r="L98" s="218" t="s">
        <v>39</v>
      </c>
      <c r="M98" s="70"/>
      <c r="N98" s="282"/>
      <c r="O98" s="199">
        <v>5729</v>
      </c>
      <c r="P98" s="200">
        <v>5849</v>
      </c>
      <c r="Q98" s="230">
        <v>5863</v>
      </c>
      <c r="R98" s="231">
        <f>Q98/P98*100</f>
        <v>100.23935715506924</v>
      </c>
    </row>
    <row r="99" spans="1:18" ht="16.5" thickBot="1" x14ac:dyDescent="0.3">
      <c r="A99" s="156"/>
      <c r="B99" s="357"/>
      <c r="C99" s="262"/>
      <c r="D99" s="358"/>
      <c r="E99" s="358"/>
      <c r="F99" s="279"/>
      <c r="G99" s="178"/>
      <c r="H99" s="90"/>
      <c r="I99" s="169"/>
      <c r="J99" s="169"/>
      <c r="K99" s="283" t="s">
        <v>78</v>
      </c>
      <c r="L99" s="284"/>
      <c r="M99" s="284"/>
      <c r="N99" s="285"/>
      <c r="O99" s="206">
        <f>SUM(O98)</f>
        <v>5729</v>
      </c>
      <c r="P99" s="207">
        <f>SUM(P98)</f>
        <v>5849</v>
      </c>
      <c r="Q99" s="235">
        <f>SUM(Q98)</f>
        <v>5863</v>
      </c>
      <c r="R99" s="359">
        <f>Q99/P99*100</f>
        <v>100.23935715506924</v>
      </c>
    </row>
    <row r="100" spans="1:18" x14ac:dyDescent="0.25">
      <c r="A100" s="156"/>
      <c r="B100" s="360" t="s">
        <v>102</v>
      </c>
      <c r="C100" s="361"/>
      <c r="D100" s="361"/>
      <c r="E100" s="361"/>
      <c r="F100" s="362"/>
      <c r="G100" s="238"/>
      <c r="H100" s="304"/>
      <c r="I100" s="305"/>
      <c r="J100" s="305"/>
      <c r="K100" s="362" t="s">
        <v>103</v>
      </c>
      <c r="L100" s="363"/>
      <c r="M100" s="363"/>
      <c r="N100" s="360"/>
      <c r="O100" s="306"/>
      <c r="P100" s="307"/>
      <c r="Q100" s="242"/>
      <c r="R100" s="213"/>
    </row>
    <row r="101" spans="1:18" x14ac:dyDescent="0.25">
      <c r="A101" s="156"/>
      <c r="B101" s="364" t="s">
        <v>69</v>
      </c>
      <c r="C101" s="296"/>
      <c r="D101" s="296"/>
      <c r="E101" s="296"/>
      <c r="F101" s="313"/>
      <c r="G101" s="194"/>
      <c r="H101" s="90"/>
      <c r="I101" s="90"/>
      <c r="J101" s="90"/>
      <c r="K101" s="165" t="s">
        <v>95</v>
      </c>
      <c r="L101" s="166"/>
      <c r="M101" s="167"/>
      <c r="N101" s="186"/>
      <c r="O101" s="187"/>
      <c r="P101" s="202"/>
      <c r="Q101" s="154"/>
      <c r="R101" s="155"/>
    </row>
    <row r="102" spans="1:18" x14ac:dyDescent="0.25">
      <c r="A102" s="156"/>
      <c r="B102" s="309"/>
      <c r="C102" s="176" t="s">
        <v>42</v>
      </c>
      <c r="D102" s="232" t="s">
        <v>43</v>
      </c>
      <c r="E102" s="233"/>
      <c r="F102" s="233"/>
      <c r="G102" s="178">
        <v>4394</v>
      </c>
      <c r="H102" s="90">
        <f t="shared" ref="H102:I104" si="6">H85</f>
        <v>4489</v>
      </c>
      <c r="I102" s="90">
        <f t="shared" si="6"/>
        <v>4500</v>
      </c>
      <c r="J102" s="345">
        <f>I102/H102*100</f>
        <v>100.24504343951884</v>
      </c>
      <c r="K102" s="188" t="s">
        <v>42</v>
      </c>
      <c r="L102" s="189" t="s">
        <v>16</v>
      </c>
      <c r="M102" s="190"/>
      <c r="N102" s="191"/>
      <c r="O102" s="192"/>
      <c r="P102" s="90"/>
      <c r="Q102" s="154"/>
      <c r="R102" s="155"/>
    </row>
    <row r="103" spans="1:18" x14ac:dyDescent="0.25">
      <c r="A103" s="156"/>
      <c r="B103" s="309"/>
      <c r="C103" s="176" t="s">
        <v>44</v>
      </c>
      <c r="D103" s="232" t="s">
        <v>71</v>
      </c>
      <c r="E103" s="233"/>
      <c r="F103" s="233"/>
      <c r="G103" s="178">
        <v>1185</v>
      </c>
      <c r="H103" s="90">
        <f t="shared" si="6"/>
        <v>1210</v>
      </c>
      <c r="I103" s="90">
        <f t="shared" si="6"/>
        <v>1196</v>
      </c>
      <c r="J103" s="345">
        <f t="shared" ref="J103:J114" si="7">I103/H103*100</f>
        <v>98.84297520661157</v>
      </c>
      <c r="K103" s="176" t="s">
        <v>44</v>
      </c>
      <c r="L103" s="195" t="s">
        <v>18</v>
      </c>
      <c r="M103" s="196"/>
      <c r="N103" s="197"/>
      <c r="O103" s="198"/>
      <c r="P103" s="90"/>
      <c r="Q103" s="154"/>
      <c r="R103" s="155"/>
    </row>
    <row r="104" spans="1:18" x14ac:dyDescent="0.25">
      <c r="A104" s="156"/>
      <c r="B104" s="309"/>
      <c r="C104" s="176" t="s">
        <v>46</v>
      </c>
      <c r="D104" s="232" t="s">
        <v>74</v>
      </c>
      <c r="E104" s="233"/>
      <c r="F104" s="233"/>
      <c r="G104" s="178">
        <v>150</v>
      </c>
      <c r="H104" s="90">
        <f t="shared" si="6"/>
        <v>150</v>
      </c>
      <c r="I104" s="90">
        <f t="shared" si="6"/>
        <v>167</v>
      </c>
      <c r="J104" s="345">
        <f t="shared" si="7"/>
        <v>111.33333333333333</v>
      </c>
      <c r="K104" s="176" t="s">
        <v>46</v>
      </c>
      <c r="L104" s="195" t="s">
        <v>20</v>
      </c>
      <c r="M104" s="196"/>
      <c r="N104" s="197"/>
      <c r="O104" s="198"/>
      <c r="P104" s="90"/>
      <c r="Q104" s="154"/>
      <c r="R104" s="155"/>
    </row>
    <row r="105" spans="1:18" ht="15.75" customHeight="1" x14ac:dyDescent="0.25">
      <c r="A105" s="156"/>
      <c r="B105" s="309"/>
      <c r="C105" s="176"/>
      <c r="D105" s="232"/>
      <c r="E105" s="233"/>
      <c r="F105" s="233"/>
      <c r="G105" s="178"/>
      <c r="H105" s="90"/>
      <c r="I105" s="90"/>
      <c r="J105" s="266"/>
      <c r="K105" s="176" t="s">
        <v>48</v>
      </c>
      <c r="L105" s="195" t="s">
        <v>22</v>
      </c>
      <c r="M105" s="196"/>
      <c r="N105" s="197"/>
      <c r="O105" s="198"/>
      <c r="P105" s="90"/>
      <c r="Q105" s="154"/>
      <c r="R105" s="155"/>
    </row>
    <row r="106" spans="1:18" x14ac:dyDescent="0.25">
      <c r="A106" s="156"/>
      <c r="B106" s="309"/>
      <c r="C106" s="262"/>
      <c r="D106" s="279"/>
      <c r="E106" s="280"/>
      <c r="F106" s="280"/>
      <c r="G106" s="178"/>
      <c r="H106" s="90"/>
      <c r="I106" s="90"/>
      <c r="J106" s="345"/>
      <c r="K106" s="176" t="s">
        <v>96</v>
      </c>
      <c r="L106" s="195" t="s">
        <v>24</v>
      </c>
      <c r="M106" s="196"/>
      <c r="N106" s="197"/>
      <c r="O106" s="198"/>
      <c r="P106" s="90"/>
      <c r="Q106" s="154"/>
      <c r="R106" s="155"/>
    </row>
    <row r="107" spans="1:18" x14ac:dyDescent="0.25">
      <c r="A107" s="156"/>
      <c r="B107" s="309"/>
      <c r="C107" s="176"/>
      <c r="D107" s="177"/>
      <c r="E107" s="70"/>
      <c r="F107" s="70"/>
      <c r="G107" s="178"/>
      <c r="H107" s="90"/>
      <c r="I107" s="90"/>
      <c r="J107" s="345"/>
      <c r="K107" s="176" t="s">
        <v>97</v>
      </c>
      <c r="L107" s="195" t="s">
        <v>26</v>
      </c>
      <c r="M107" s="196"/>
      <c r="N107" s="197"/>
      <c r="O107" s="198"/>
      <c r="P107" s="90"/>
      <c r="Q107" s="154"/>
      <c r="R107" s="155"/>
    </row>
    <row r="108" spans="1:18" ht="12" customHeight="1" x14ac:dyDescent="0.25">
      <c r="A108" s="156"/>
      <c r="B108" s="309"/>
      <c r="C108" s="176"/>
      <c r="D108" s="177"/>
      <c r="E108" s="70"/>
      <c r="F108" s="70"/>
      <c r="G108" s="178"/>
      <c r="H108" s="90"/>
      <c r="I108" s="90"/>
      <c r="J108" s="345"/>
      <c r="K108" s="176" t="s">
        <v>98</v>
      </c>
      <c r="L108" s="195" t="s">
        <v>28</v>
      </c>
      <c r="M108" s="196"/>
      <c r="N108" s="197"/>
      <c r="O108" s="198"/>
      <c r="P108" s="90"/>
      <c r="Q108" s="154"/>
      <c r="R108" s="155"/>
    </row>
    <row r="109" spans="1:18" x14ac:dyDescent="0.25">
      <c r="A109" s="156"/>
      <c r="B109" s="309"/>
      <c r="C109" s="262"/>
      <c r="D109" s="279"/>
      <c r="E109" s="280"/>
      <c r="F109" s="280"/>
      <c r="G109" s="178"/>
      <c r="H109" s="90"/>
      <c r="I109" s="90"/>
      <c r="J109" s="345"/>
      <c r="K109" s="176" t="s">
        <v>99</v>
      </c>
      <c r="L109" s="195" t="s">
        <v>30</v>
      </c>
      <c r="M109" s="196"/>
      <c r="N109" s="197"/>
      <c r="O109" s="198"/>
      <c r="P109" s="90"/>
      <c r="Q109" s="154"/>
      <c r="R109" s="155"/>
    </row>
    <row r="110" spans="1:18" ht="12" customHeight="1" x14ac:dyDescent="0.25">
      <c r="A110" s="156"/>
      <c r="B110" s="309"/>
      <c r="C110" s="262"/>
      <c r="D110" s="24"/>
      <c r="E110" s="70"/>
      <c r="F110" s="70"/>
      <c r="G110" s="178"/>
      <c r="H110" s="90"/>
      <c r="I110" s="90"/>
      <c r="J110" s="345"/>
      <c r="K110" s="176" t="s">
        <v>100</v>
      </c>
      <c r="L110" s="195" t="s">
        <v>137</v>
      </c>
      <c r="M110" s="196"/>
      <c r="N110" s="197"/>
      <c r="O110" s="198"/>
      <c r="P110" s="90"/>
      <c r="Q110" s="154"/>
      <c r="R110" s="155"/>
    </row>
    <row r="111" spans="1:18" x14ac:dyDescent="0.25">
      <c r="A111" s="156"/>
      <c r="B111" s="365"/>
      <c r="C111" s="315"/>
      <c r="D111" s="312"/>
      <c r="E111" s="60"/>
      <c r="F111" s="70"/>
      <c r="G111" s="178"/>
      <c r="H111" s="90"/>
      <c r="I111" s="90"/>
      <c r="J111" s="345"/>
      <c r="K111" s="176" t="s">
        <v>101</v>
      </c>
      <c r="L111" s="195" t="s">
        <v>33</v>
      </c>
      <c r="M111" s="196"/>
      <c r="N111" s="197"/>
      <c r="O111" s="198"/>
      <c r="P111" s="174"/>
      <c r="Q111" s="154"/>
      <c r="R111" s="155"/>
    </row>
    <row r="112" spans="1:18" x14ac:dyDescent="0.25">
      <c r="A112" s="156"/>
      <c r="B112" s="309"/>
      <c r="C112" s="262"/>
      <c r="D112" s="177"/>
      <c r="E112" s="70"/>
      <c r="F112" s="70"/>
      <c r="G112" s="178"/>
      <c r="H112" s="90"/>
      <c r="I112" s="90"/>
      <c r="J112" s="345"/>
      <c r="K112" s="275" t="s">
        <v>34</v>
      </c>
      <c r="L112" s="40" t="s">
        <v>35</v>
      </c>
      <c r="M112" s="40"/>
      <c r="N112" s="222"/>
      <c r="O112" s="223"/>
      <c r="P112" s="90"/>
      <c r="Q112" s="154"/>
      <c r="R112" s="155"/>
    </row>
    <row r="113" spans="1:18" ht="16.5" thickBot="1" x14ac:dyDescent="0.3">
      <c r="A113" s="156"/>
      <c r="B113" s="316"/>
      <c r="C113" s="354"/>
      <c r="D113" s="366"/>
      <c r="E113" s="367"/>
      <c r="F113" s="367"/>
      <c r="G113" s="219"/>
      <c r="H113" s="214"/>
      <c r="I113" s="214"/>
      <c r="J113" s="368"/>
      <c r="K113" s="324" t="s">
        <v>38</v>
      </c>
      <c r="L113" s="325" t="s">
        <v>39</v>
      </c>
      <c r="M113" s="322"/>
      <c r="N113" s="326"/>
      <c r="O113" s="327">
        <v>5729</v>
      </c>
      <c r="P113" s="214">
        <f>SUM(P98)</f>
        <v>5849</v>
      </c>
      <c r="Q113" s="214">
        <f>SUM(Q98)</f>
        <v>5863</v>
      </c>
      <c r="R113" s="231">
        <f>Q113/P113*100</f>
        <v>100.23935715506924</v>
      </c>
    </row>
    <row r="114" spans="1:18" ht="16.5" thickBot="1" x14ac:dyDescent="0.3">
      <c r="A114" s="156"/>
      <c r="B114" s="329" t="s">
        <v>102</v>
      </c>
      <c r="C114" s="330"/>
      <c r="D114" s="330"/>
      <c r="E114" s="329"/>
      <c r="F114" s="331"/>
      <c r="G114" s="332">
        <f>SUM(G102:G113)</f>
        <v>5729</v>
      </c>
      <c r="H114" s="333">
        <f>SUM(H102:H113)</f>
        <v>5849</v>
      </c>
      <c r="I114" s="333">
        <f>SUM(I102:I113)</f>
        <v>5863</v>
      </c>
      <c r="J114" s="345">
        <f t="shared" si="7"/>
        <v>100.23935715506924</v>
      </c>
      <c r="K114" s="335" t="s">
        <v>103</v>
      </c>
      <c r="L114" s="335"/>
      <c r="M114" s="335"/>
      <c r="N114" s="335"/>
      <c r="O114" s="332">
        <f>SUM(O113)</f>
        <v>5729</v>
      </c>
      <c r="P114" s="333">
        <f>P111+P113</f>
        <v>5849</v>
      </c>
      <c r="Q114" s="333">
        <f>Q111+Q113</f>
        <v>5863</v>
      </c>
      <c r="R114" s="231">
        <f>Q114/P114*100</f>
        <v>100.23935715506924</v>
      </c>
    </row>
    <row r="115" spans="1:18" x14ac:dyDescent="0.25">
      <c r="A115" s="156"/>
      <c r="B115" s="369" t="s">
        <v>104</v>
      </c>
      <c r="C115" s="370"/>
      <c r="D115" s="370"/>
      <c r="E115" s="370"/>
      <c r="F115" s="371"/>
      <c r="G115" s="372"/>
      <c r="H115" s="373"/>
      <c r="I115" s="374"/>
      <c r="J115" s="374"/>
      <c r="K115" s="371" t="s">
        <v>105</v>
      </c>
      <c r="L115" s="375"/>
      <c r="M115" s="375"/>
      <c r="N115" s="369"/>
      <c r="O115" s="376"/>
      <c r="P115" s="377"/>
      <c r="Q115" s="242"/>
      <c r="R115" s="213"/>
    </row>
    <row r="116" spans="1:18" s="175" customFormat="1" x14ac:dyDescent="0.25">
      <c r="A116" s="156"/>
      <c r="B116" s="308" t="s">
        <v>106</v>
      </c>
      <c r="C116" s="165"/>
      <c r="D116" s="165"/>
      <c r="E116" s="165"/>
      <c r="F116" s="166"/>
      <c r="G116" s="194"/>
      <c r="H116" s="90"/>
      <c r="I116" s="169"/>
      <c r="J116" s="169"/>
      <c r="K116" s="170" t="s">
        <v>70</v>
      </c>
      <c r="L116" s="171"/>
      <c r="M116" s="171"/>
      <c r="N116" s="172"/>
      <c r="O116" s="173"/>
      <c r="P116" s="307"/>
      <c r="Q116" s="174"/>
      <c r="R116" s="152"/>
    </row>
    <row r="117" spans="1:18" s="175" customFormat="1" x14ac:dyDescent="0.25">
      <c r="A117" s="156"/>
      <c r="B117" s="309"/>
      <c r="C117" s="176" t="s">
        <v>42</v>
      </c>
      <c r="D117" s="177" t="s">
        <v>43</v>
      </c>
      <c r="E117" s="70"/>
      <c r="F117" s="70"/>
      <c r="G117" s="178">
        <v>100497</v>
      </c>
      <c r="H117" s="90">
        <f t="shared" ref="H117:I119" si="8">H66+H102</f>
        <v>103014</v>
      </c>
      <c r="I117" s="90">
        <f t="shared" si="8"/>
        <v>100118</v>
      </c>
      <c r="J117" s="179">
        <f>I117/H117*100</f>
        <v>97.188731628710656</v>
      </c>
      <c r="K117" s="180" t="s">
        <v>42</v>
      </c>
      <c r="L117" s="181" t="s">
        <v>12</v>
      </c>
      <c r="M117" s="181"/>
      <c r="N117" s="182"/>
      <c r="O117" s="183">
        <v>400</v>
      </c>
      <c r="P117" s="310">
        <f>P66</f>
        <v>400</v>
      </c>
      <c r="Q117" s="310">
        <f>Q66</f>
        <v>5</v>
      </c>
      <c r="R117" s="311">
        <f>Q117/P117*100</f>
        <v>1.25</v>
      </c>
    </row>
    <row r="118" spans="1:18" x14ac:dyDescent="0.25">
      <c r="A118" s="156"/>
      <c r="B118" s="309"/>
      <c r="C118" s="176" t="s">
        <v>44</v>
      </c>
      <c r="D118" s="177" t="s">
        <v>71</v>
      </c>
      <c r="E118" s="70"/>
      <c r="F118" s="70"/>
      <c r="G118" s="178">
        <v>29289</v>
      </c>
      <c r="H118" s="90">
        <f t="shared" si="8"/>
        <v>29949</v>
      </c>
      <c r="I118" s="90">
        <f t="shared" si="8"/>
        <v>28201</v>
      </c>
      <c r="J118" s="179">
        <f t="shared" ref="J118:J132" si="9">I118/H118*100</f>
        <v>94.163411132258162</v>
      </c>
      <c r="K118" s="296" t="s">
        <v>72</v>
      </c>
      <c r="L118" s="296"/>
      <c r="M118" s="296"/>
      <c r="N118" s="296"/>
      <c r="O118" s="194"/>
      <c r="P118" s="202"/>
      <c r="Q118" s="202"/>
      <c r="R118" s="311"/>
    </row>
    <row r="119" spans="1:18" x14ac:dyDescent="0.25">
      <c r="A119" s="156"/>
      <c r="B119" s="309"/>
      <c r="C119" s="176" t="s">
        <v>46</v>
      </c>
      <c r="D119" s="177" t="s">
        <v>74</v>
      </c>
      <c r="E119" s="70"/>
      <c r="F119" s="70"/>
      <c r="G119" s="178">
        <v>32831</v>
      </c>
      <c r="H119" s="90">
        <f t="shared" si="8"/>
        <v>36565</v>
      </c>
      <c r="I119" s="90">
        <f t="shared" si="8"/>
        <v>24187</v>
      </c>
      <c r="J119" s="179">
        <f t="shared" si="9"/>
        <v>66.147955695337075</v>
      </c>
      <c r="K119" s="188" t="s">
        <v>15</v>
      </c>
      <c r="L119" s="189" t="s">
        <v>16</v>
      </c>
      <c r="M119" s="190"/>
      <c r="N119" s="191"/>
      <c r="O119" s="192"/>
      <c r="P119" s="90"/>
      <c r="Q119" s="90"/>
      <c r="R119" s="311"/>
    </row>
    <row r="120" spans="1:18" x14ac:dyDescent="0.25">
      <c r="A120" s="156"/>
      <c r="B120" s="295"/>
      <c r="C120" s="248" t="s">
        <v>48</v>
      </c>
      <c r="D120" s="249" t="s">
        <v>49</v>
      </c>
      <c r="E120" s="250"/>
      <c r="F120" s="177"/>
      <c r="G120" s="178">
        <v>10815</v>
      </c>
      <c r="H120" s="90">
        <f>H69</f>
        <v>15149</v>
      </c>
      <c r="I120" s="90">
        <f>I69</f>
        <v>14000</v>
      </c>
      <c r="J120" s="179">
        <f t="shared" si="9"/>
        <v>92.415340946597141</v>
      </c>
      <c r="K120" s="176" t="s">
        <v>17</v>
      </c>
      <c r="L120" s="195" t="s">
        <v>18</v>
      </c>
      <c r="M120" s="196"/>
      <c r="N120" s="197"/>
      <c r="O120" s="198">
        <v>200</v>
      </c>
      <c r="P120" s="90">
        <f>P69</f>
        <v>200</v>
      </c>
      <c r="Q120" s="90">
        <f>Q69</f>
        <v>764</v>
      </c>
      <c r="R120" s="311">
        <f t="shared" ref="R120:R132" si="10">Q120/P120*100</f>
        <v>382</v>
      </c>
    </row>
    <row r="121" spans="1:18" x14ac:dyDescent="0.25">
      <c r="A121" s="156"/>
      <c r="B121" s="312"/>
      <c r="C121" s="193" t="s">
        <v>75</v>
      </c>
      <c r="D121" s="70" t="s">
        <v>51</v>
      </c>
      <c r="E121" s="60"/>
      <c r="F121" s="60"/>
      <c r="G121" s="194"/>
      <c r="H121" s="90">
        <f>SUM(H70)</f>
        <v>0</v>
      </c>
      <c r="I121" s="90">
        <f>SUM(I70)</f>
        <v>0</v>
      </c>
      <c r="J121" s="179"/>
      <c r="K121" s="176" t="s">
        <v>19</v>
      </c>
      <c r="L121" s="195" t="s">
        <v>20</v>
      </c>
      <c r="M121" s="196"/>
      <c r="N121" s="197"/>
      <c r="O121" s="198">
        <v>3750</v>
      </c>
      <c r="P121" s="90">
        <f>P70</f>
        <v>3750</v>
      </c>
      <c r="Q121" s="90">
        <f>Q70</f>
        <v>4525</v>
      </c>
      <c r="R121" s="311">
        <f t="shared" si="10"/>
        <v>120.66666666666667</v>
      </c>
    </row>
    <row r="122" spans="1:18" x14ac:dyDescent="0.25">
      <c r="A122" s="156"/>
      <c r="B122" s="313" t="s">
        <v>76</v>
      </c>
      <c r="C122" s="314"/>
      <c r="D122" s="314"/>
      <c r="E122" s="314"/>
      <c r="F122" s="314"/>
      <c r="G122" s="194"/>
      <c r="H122" s="90"/>
      <c r="I122" s="90"/>
      <c r="J122" s="179"/>
      <c r="K122" s="176" t="s">
        <v>21</v>
      </c>
      <c r="L122" s="195" t="s">
        <v>22</v>
      </c>
      <c r="M122" s="196"/>
      <c r="N122" s="197"/>
      <c r="O122" s="198"/>
      <c r="P122" s="90"/>
      <c r="Q122" s="90"/>
      <c r="R122" s="311"/>
    </row>
    <row r="123" spans="1:18" ht="12" customHeight="1" x14ac:dyDescent="0.25">
      <c r="A123" s="156"/>
      <c r="B123" s="309"/>
      <c r="C123" s="176" t="s">
        <v>15</v>
      </c>
      <c r="D123" s="70" t="s">
        <v>54</v>
      </c>
      <c r="E123" s="167"/>
      <c r="F123" s="70"/>
      <c r="G123" s="178">
        <v>3175</v>
      </c>
      <c r="H123" s="90">
        <f>H72</f>
        <v>3175</v>
      </c>
      <c r="I123" s="90">
        <f>I72</f>
        <v>901</v>
      </c>
      <c r="J123" s="179">
        <f t="shared" si="9"/>
        <v>28.377952755905511</v>
      </c>
      <c r="K123" s="176" t="s">
        <v>23</v>
      </c>
      <c r="L123" s="195" t="s">
        <v>24</v>
      </c>
      <c r="M123" s="196"/>
      <c r="N123" s="197"/>
      <c r="O123" s="198"/>
      <c r="P123" s="90"/>
      <c r="Q123" s="90"/>
      <c r="R123" s="311"/>
    </row>
    <row r="124" spans="1:18" ht="15.75" customHeight="1" x14ac:dyDescent="0.25">
      <c r="A124" s="156"/>
      <c r="B124" s="155"/>
      <c r="C124" s="155"/>
      <c r="D124" s="210"/>
      <c r="E124" s="211"/>
      <c r="F124" s="211"/>
      <c r="G124" s="212"/>
      <c r="H124" s="155"/>
      <c r="I124" s="155"/>
      <c r="J124" s="179"/>
      <c r="K124" s="176" t="s">
        <v>25</v>
      </c>
      <c r="L124" s="195" t="s">
        <v>26</v>
      </c>
      <c r="M124" s="196"/>
      <c r="N124" s="197"/>
      <c r="O124" s="198">
        <v>1174</v>
      </c>
      <c r="P124" s="90">
        <f>P73</f>
        <v>1174</v>
      </c>
      <c r="Q124" s="90">
        <f>Q73</f>
        <v>1557</v>
      </c>
      <c r="R124" s="311">
        <f t="shared" si="10"/>
        <v>132.62350936967633</v>
      </c>
    </row>
    <row r="125" spans="1:18" ht="15.75" customHeight="1" x14ac:dyDescent="0.25">
      <c r="A125" s="156"/>
      <c r="B125" s="309"/>
      <c r="C125" s="176"/>
      <c r="D125" s="177"/>
      <c r="E125" s="70"/>
      <c r="F125" s="70"/>
      <c r="G125" s="178"/>
      <c r="H125" s="90"/>
      <c r="I125" s="90"/>
      <c r="J125" s="179"/>
      <c r="K125" s="176" t="s">
        <v>27</v>
      </c>
      <c r="L125" s="195" t="s">
        <v>28</v>
      </c>
      <c r="M125" s="196"/>
      <c r="N125" s="197"/>
      <c r="O125" s="198"/>
      <c r="P125" s="90"/>
      <c r="Q125" s="90"/>
      <c r="R125" s="311"/>
    </row>
    <row r="126" spans="1:18" ht="15.75" customHeight="1" x14ac:dyDescent="0.25">
      <c r="A126" s="156"/>
      <c r="B126" s="309"/>
      <c r="C126" s="176"/>
      <c r="D126" s="177"/>
      <c r="E126" s="70"/>
      <c r="F126" s="70"/>
      <c r="G126" s="178"/>
      <c r="H126" s="90"/>
      <c r="I126" s="90"/>
      <c r="J126" s="179"/>
      <c r="K126" s="176" t="s">
        <v>29</v>
      </c>
      <c r="L126" s="195" t="s">
        <v>30</v>
      </c>
      <c r="M126" s="196"/>
      <c r="N126" s="197"/>
      <c r="O126" s="198"/>
      <c r="P126" s="90"/>
      <c r="Q126" s="90">
        <f>SUM(Q75)</f>
        <v>1</v>
      </c>
      <c r="R126" s="311"/>
    </row>
    <row r="127" spans="1:18" ht="15.75" customHeight="1" x14ac:dyDescent="0.25">
      <c r="A127" s="156"/>
      <c r="B127" s="309"/>
      <c r="C127" s="262"/>
      <c r="D127" s="232"/>
      <c r="E127" s="233"/>
      <c r="F127" s="233"/>
      <c r="G127" s="178"/>
      <c r="H127" s="90"/>
      <c r="I127" s="90"/>
      <c r="J127" s="179"/>
      <c r="K127" s="176" t="s">
        <v>31</v>
      </c>
      <c r="L127" s="195" t="s">
        <v>137</v>
      </c>
      <c r="M127" s="196"/>
      <c r="N127" s="197"/>
      <c r="O127" s="198"/>
      <c r="P127" s="90"/>
      <c r="Q127" s="90">
        <f t="shared" ref="Q127:Q128" si="11">SUM(Q76)</f>
        <v>10</v>
      </c>
      <c r="R127" s="311"/>
    </row>
    <row r="128" spans="1:18" ht="15.75" customHeight="1" x14ac:dyDescent="0.25">
      <c r="A128" s="156"/>
      <c r="B128" s="309"/>
      <c r="C128" s="262"/>
      <c r="D128" s="24"/>
      <c r="E128" s="70"/>
      <c r="F128" s="70"/>
      <c r="G128" s="178"/>
      <c r="H128" s="90"/>
      <c r="I128" s="90"/>
      <c r="J128" s="179"/>
      <c r="K128" s="176" t="s">
        <v>32</v>
      </c>
      <c r="L128" s="195" t="s">
        <v>33</v>
      </c>
      <c r="M128" s="196"/>
      <c r="N128" s="197"/>
      <c r="O128" s="198"/>
      <c r="P128" s="90"/>
      <c r="Q128" s="90">
        <f t="shared" si="11"/>
        <v>520</v>
      </c>
      <c r="R128" s="311"/>
    </row>
    <row r="129" spans="1:18" ht="15.75" customHeight="1" x14ac:dyDescent="0.25">
      <c r="A129" s="156"/>
      <c r="B129" s="309"/>
      <c r="C129" s="262"/>
      <c r="D129" s="177"/>
      <c r="E129" s="70"/>
      <c r="F129" s="70"/>
      <c r="G129" s="178"/>
      <c r="H129" s="90"/>
      <c r="I129" s="90"/>
      <c r="J129" s="179"/>
      <c r="K129" s="275" t="s">
        <v>34</v>
      </c>
      <c r="L129" s="40" t="s">
        <v>35</v>
      </c>
      <c r="M129" s="40"/>
      <c r="N129" s="222"/>
      <c r="O129" s="223"/>
      <c r="P129" s="90"/>
      <c r="Q129" s="90"/>
      <c r="R129" s="311"/>
    </row>
    <row r="130" spans="1:18" ht="15.75" customHeight="1" x14ac:dyDescent="0.25">
      <c r="A130" s="156"/>
      <c r="B130" s="316"/>
      <c r="C130" s="354"/>
      <c r="D130" s="378"/>
      <c r="E130" s="322"/>
      <c r="F130" s="322"/>
      <c r="G130" s="219"/>
      <c r="H130" s="214"/>
      <c r="I130" s="220"/>
      <c r="J130" s="179"/>
      <c r="K130" s="224" t="s">
        <v>36</v>
      </c>
      <c r="L130" s="225" t="s">
        <v>37</v>
      </c>
      <c r="M130" s="226"/>
      <c r="N130" s="227"/>
      <c r="O130" s="320"/>
      <c r="P130" s="214">
        <f>SUM(P79)</f>
        <v>2734</v>
      </c>
      <c r="Q130" s="214">
        <f>SUM(Q79)</f>
        <v>2734</v>
      </c>
      <c r="R130" s="311">
        <f t="shared" si="10"/>
        <v>100</v>
      </c>
    </row>
    <row r="131" spans="1:18" ht="15.75" customHeight="1" thickBot="1" x14ac:dyDescent="0.3">
      <c r="A131" s="156"/>
      <c r="B131" s="316"/>
      <c r="C131" s="354"/>
      <c r="D131" s="366"/>
      <c r="E131" s="367"/>
      <c r="F131" s="367"/>
      <c r="G131" s="219"/>
      <c r="H131" s="214"/>
      <c r="I131" s="214"/>
      <c r="J131" s="379"/>
      <c r="K131" s="324" t="s">
        <v>38</v>
      </c>
      <c r="L131" s="325" t="s">
        <v>39</v>
      </c>
      <c r="M131" s="322"/>
      <c r="N131" s="326"/>
      <c r="O131" s="327">
        <v>171083</v>
      </c>
      <c r="P131" s="214">
        <f>P80+P113</f>
        <v>179594</v>
      </c>
      <c r="Q131" s="200">
        <f>Q80+Q113</f>
        <v>159573</v>
      </c>
      <c r="R131" s="328">
        <f t="shared" si="10"/>
        <v>88.85207746361236</v>
      </c>
    </row>
    <row r="132" spans="1:18" ht="16.5" thickBot="1" x14ac:dyDescent="0.3">
      <c r="A132" s="380"/>
      <c r="B132" s="329" t="s">
        <v>104</v>
      </c>
      <c r="C132" s="330"/>
      <c r="D132" s="330"/>
      <c r="E132" s="331"/>
      <c r="F132" s="381"/>
      <c r="G132" s="332">
        <f>SUM(G117:G131)</f>
        <v>176607</v>
      </c>
      <c r="H132" s="333">
        <f>SUM(H117:H126)</f>
        <v>187852</v>
      </c>
      <c r="I132" s="333">
        <f>SUM(I117:I131)</f>
        <v>167407</v>
      </c>
      <c r="J132" s="379">
        <f t="shared" si="9"/>
        <v>89.116432084832738</v>
      </c>
      <c r="K132" s="335" t="s">
        <v>105</v>
      </c>
      <c r="L132" s="335"/>
      <c r="M132" s="335"/>
      <c r="N132" s="335"/>
      <c r="O132" s="332">
        <f>SUM(O117:O131)</f>
        <v>176607</v>
      </c>
      <c r="P132" s="333">
        <f>SUM(P117:P131)</f>
        <v>187852</v>
      </c>
      <c r="Q132" s="235">
        <f>SUM(Q117:Q131)</f>
        <v>169689</v>
      </c>
      <c r="R132" s="328">
        <f t="shared" si="10"/>
        <v>90.331218193045586</v>
      </c>
    </row>
    <row r="133" spans="1:18" ht="27.75" customHeight="1" x14ac:dyDescent="0.25">
      <c r="A133" s="382"/>
      <c r="B133" s="148"/>
      <c r="C133" s="149" t="s">
        <v>66</v>
      </c>
      <c r="D133" s="150"/>
      <c r="E133" s="150"/>
      <c r="F133" s="150"/>
      <c r="G133" s="383"/>
      <c r="H133" s="152"/>
      <c r="I133" s="384"/>
      <c r="J133" s="384"/>
      <c r="K133" s="149" t="s">
        <v>67</v>
      </c>
      <c r="L133" s="150"/>
      <c r="M133" s="150"/>
      <c r="N133" s="150"/>
      <c r="O133" s="385"/>
      <c r="P133" s="152"/>
      <c r="Q133" s="242"/>
      <c r="R133" s="213"/>
    </row>
    <row r="134" spans="1:18" ht="36.75" customHeight="1" x14ac:dyDescent="0.25">
      <c r="A134" s="386" t="s">
        <v>107</v>
      </c>
      <c r="B134" s="157" t="s">
        <v>9</v>
      </c>
      <c r="C134" s="447" t="s">
        <v>68</v>
      </c>
      <c r="D134" s="448"/>
      <c r="E134" s="448"/>
      <c r="F134" s="448"/>
      <c r="G134" s="449"/>
      <c r="H134" s="161"/>
      <c r="I134" s="162"/>
      <c r="J134" s="162"/>
      <c r="K134" s="158" t="s">
        <v>68</v>
      </c>
      <c r="L134" s="159"/>
      <c r="M134" s="159"/>
      <c r="N134" s="163"/>
      <c r="O134" s="344"/>
      <c r="P134" s="161"/>
      <c r="Q134" s="154"/>
      <c r="R134" s="155"/>
    </row>
    <row r="135" spans="1:18" x14ac:dyDescent="0.25">
      <c r="A135" s="387"/>
      <c r="B135" s="185"/>
      <c r="C135" s="165" t="s">
        <v>69</v>
      </c>
      <c r="D135" s="166"/>
      <c r="E135" s="167"/>
      <c r="F135" s="167"/>
      <c r="G135" s="194"/>
      <c r="H135" s="90"/>
      <c r="I135" s="90"/>
      <c r="J135" s="90"/>
      <c r="K135" s="275" t="s">
        <v>34</v>
      </c>
      <c r="L135" s="40" t="s">
        <v>35</v>
      </c>
      <c r="M135" s="40"/>
      <c r="N135" s="222"/>
      <c r="O135" s="223"/>
      <c r="P135" s="90"/>
      <c r="Q135" s="154"/>
      <c r="R135" s="155"/>
    </row>
    <row r="136" spans="1:18" ht="12" customHeight="1" x14ac:dyDescent="0.25">
      <c r="A136" s="387"/>
      <c r="B136" s="157"/>
      <c r="C136" s="176" t="s">
        <v>42</v>
      </c>
      <c r="D136" s="232" t="s">
        <v>43</v>
      </c>
      <c r="E136" s="233"/>
      <c r="F136" s="233"/>
      <c r="G136" s="178">
        <v>8766</v>
      </c>
      <c r="H136" s="90">
        <v>8862</v>
      </c>
      <c r="I136" s="388">
        <v>8509</v>
      </c>
      <c r="J136" s="389">
        <f>I136/H136*100</f>
        <v>96.016700519070184</v>
      </c>
      <c r="K136" s="224" t="s">
        <v>36</v>
      </c>
      <c r="L136" s="225" t="s">
        <v>37</v>
      </c>
      <c r="M136" s="226"/>
      <c r="N136" s="227"/>
      <c r="O136" s="390"/>
      <c r="P136" s="90">
        <v>0</v>
      </c>
      <c r="Q136" s="154"/>
      <c r="R136" s="155"/>
    </row>
    <row r="137" spans="1:18" ht="12" customHeight="1" x14ac:dyDescent="0.25">
      <c r="A137" s="387"/>
      <c r="B137" s="157"/>
      <c r="C137" s="176" t="s">
        <v>44</v>
      </c>
      <c r="D137" s="232" t="s">
        <v>71</v>
      </c>
      <c r="E137" s="233"/>
      <c r="F137" s="233"/>
      <c r="G137" s="178">
        <v>2384</v>
      </c>
      <c r="H137" s="90">
        <v>2409</v>
      </c>
      <c r="I137" s="90">
        <v>2478</v>
      </c>
      <c r="J137" s="389">
        <f t="shared" ref="J137:J141" si="12">I137/H137*100</f>
        <v>102.86425902864258</v>
      </c>
      <c r="K137" s="176"/>
      <c r="L137" s="279"/>
      <c r="M137" s="280"/>
      <c r="N137" s="391"/>
      <c r="O137" s="187"/>
      <c r="P137" s="90"/>
      <c r="Q137" s="154"/>
      <c r="R137" s="155"/>
    </row>
    <row r="138" spans="1:18" ht="12" customHeight="1" x14ac:dyDescent="0.25">
      <c r="A138" s="387"/>
      <c r="B138" s="157"/>
      <c r="C138" s="176" t="s">
        <v>46</v>
      </c>
      <c r="D138" s="232" t="s">
        <v>74</v>
      </c>
      <c r="E138" s="233"/>
      <c r="F138" s="233"/>
      <c r="G138" s="178">
        <v>1060</v>
      </c>
      <c r="H138" s="90">
        <v>1060</v>
      </c>
      <c r="I138" s="90">
        <v>921</v>
      </c>
      <c r="J138" s="389">
        <f t="shared" si="12"/>
        <v>86.886792452830193</v>
      </c>
      <c r="K138" s="176"/>
      <c r="L138" s="232"/>
      <c r="M138" s="233"/>
      <c r="N138" s="392"/>
      <c r="O138" s="187"/>
      <c r="P138" s="202"/>
      <c r="Q138" s="154"/>
      <c r="R138" s="155"/>
    </row>
    <row r="139" spans="1:18" ht="12" customHeight="1" x14ac:dyDescent="0.25">
      <c r="A139" s="387"/>
      <c r="B139" s="157"/>
      <c r="C139" s="176"/>
      <c r="D139" s="177"/>
      <c r="E139" s="70"/>
      <c r="F139" s="70"/>
      <c r="G139" s="178"/>
      <c r="H139" s="90"/>
      <c r="I139" s="90"/>
      <c r="J139" s="266"/>
      <c r="K139" s="262"/>
      <c r="L139" s="232"/>
      <c r="M139" s="233"/>
      <c r="N139" s="392"/>
      <c r="O139" s="187"/>
      <c r="P139" s="90"/>
      <c r="Q139" s="154"/>
      <c r="R139" s="155"/>
    </row>
    <row r="140" spans="1:18" ht="16.5" thickBot="1" x14ac:dyDescent="0.3">
      <c r="A140" s="387"/>
      <c r="B140" s="157"/>
      <c r="C140" s="176"/>
      <c r="D140" s="177"/>
      <c r="E140" s="70"/>
      <c r="F140" s="70"/>
      <c r="G140" s="199"/>
      <c r="H140" s="200"/>
      <c r="I140" s="200"/>
      <c r="J140" s="201"/>
      <c r="K140" s="176"/>
      <c r="L140" s="393"/>
      <c r="M140" s="394"/>
      <c r="N140" s="395"/>
      <c r="O140" s="327"/>
      <c r="P140" s="214"/>
      <c r="Q140" s="154"/>
      <c r="R140" s="155"/>
    </row>
    <row r="141" spans="1:18" ht="16.5" thickBot="1" x14ac:dyDescent="0.3">
      <c r="A141" s="387"/>
      <c r="B141" s="157"/>
      <c r="C141" s="262"/>
      <c r="D141" s="249" t="s">
        <v>77</v>
      </c>
      <c r="E141" s="249"/>
      <c r="F141" s="67"/>
      <c r="G141" s="206">
        <f>SUM(G136:G140)</f>
        <v>12210</v>
      </c>
      <c r="H141" s="207">
        <f>SUM(H136:H140)</f>
        <v>12331</v>
      </c>
      <c r="I141" s="207">
        <f>SUM(I136:I140)</f>
        <v>11908</v>
      </c>
      <c r="J141" s="201">
        <f t="shared" si="12"/>
        <v>96.569621279701565</v>
      </c>
      <c r="K141" s="348"/>
      <c r="L141" s="396" t="s">
        <v>78</v>
      </c>
      <c r="M141" s="397"/>
      <c r="N141" s="397"/>
      <c r="O141" s="398"/>
      <c r="P141" s="399">
        <f>SUM(P136:P140)</f>
        <v>0</v>
      </c>
      <c r="Q141" s="154"/>
      <c r="R141" s="155"/>
    </row>
    <row r="142" spans="1:18" x14ac:dyDescent="0.25">
      <c r="A142" s="387"/>
      <c r="B142" s="157" t="s">
        <v>80</v>
      </c>
      <c r="C142" s="256" t="s">
        <v>89</v>
      </c>
      <c r="D142" s="257"/>
      <c r="E142" s="257"/>
      <c r="F142" s="257"/>
      <c r="G142" s="258"/>
      <c r="H142" s="259"/>
      <c r="I142" s="260"/>
      <c r="J142" s="260"/>
      <c r="K142" s="256" t="s">
        <v>89</v>
      </c>
      <c r="L142" s="257"/>
      <c r="M142" s="257"/>
      <c r="N142" s="273"/>
      <c r="O142" s="274"/>
      <c r="P142" s="259"/>
      <c r="Q142" s="154"/>
      <c r="R142" s="155"/>
    </row>
    <row r="143" spans="1:18" s="175" customFormat="1" x14ac:dyDescent="0.25">
      <c r="A143" s="387"/>
      <c r="B143" s="157"/>
      <c r="C143" s="245"/>
      <c r="D143" s="40"/>
      <c r="E143" s="40"/>
      <c r="F143" s="40"/>
      <c r="G143" s="261"/>
      <c r="H143" s="90"/>
      <c r="I143" s="90"/>
      <c r="J143" s="90"/>
      <c r="K143" s="275" t="s">
        <v>34</v>
      </c>
      <c r="L143" s="40" t="s">
        <v>35</v>
      </c>
      <c r="M143" s="40"/>
      <c r="N143" s="222"/>
      <c r="O143" s="223"/>
      <c r="P143" s="90"/>
      <c r="Q143" s="174"/>
      <c r="R143" s="152"/>
    </row>
    <row r="144" spans="1:18" s="175" customFormat="1" x14ac:dyDescent="0.25">
      <c r="A144" s="387"/>
      <c r="B144" s="157"/>
      <c r="C144" s="245"/>
      <c r="D144" s="40"/>
      <c r="E144" s="40"/>
      <c r="F144" s="40"/>
      <c r="G144" s="258"/>
      <c r="H144" s="259"/>
      <c r="I144" s="400"/>
      <c r="J144" s="400"/>
      <c r="K144" s="224" t="s">
        <v>36</v>
      </c>
      <c r="L144" s="225" t="s">
        <v>37</v>
      </c>
      <c r="M144" s="226"/>
      <c r="N144" s="227"/>
      <c r="O144" s="320"/>
      <c r="P144" s="214"/>
      <c r="Q144" s="174"/>
      <c r="R144" s="152"/>
    </row>
    <row r="145" spans="1:18" ht="16.5" thickBot="1" x14ac:dyDescent="0.3">
      <c r="A145" s="387"/>
      <c r="B145" s="157"/>
      <c r="C145" s="262"/>
      <c r="D145" s="279"/>
      <c r="E145" s="280"/>
      <c r="F145" s="280"/>
      <c r="G145" s="178"/>
      <c r="H145" s="90"/>
      <c r="I145" s="90"/>
      <c r="J145" s="90"/>
      <c r="K145" s="255" t="s">
        <v>38</v>
      </c>
      <c r="L145" s="218" t="s">
        <v>39</v>
      </c>
      <c r="M145" s="70"/>
      <c r="N145" s="282"/>
      <c r="O145" s="199">
        <v>12210</v>
      </c>
      <c r="P145" s="200">
        <v>12331</v>
      </c>
      <c r="Q145" s="230">
        <v>11908</v>
      </c>
      <c r="R145" s="231">
        <f>Q145/P145*100</f>
        <v>96.569621279701565</v>
      </c>
    </row>
    <row r="146" spans="1:18" ht="16.5" thickBot="1" x14ac:dyDescent="0.3">
      <c r="A146" s="387"/>
      <c r="B146" s="157"/>
      <c r="C146" s="262"/>
      <c r="D146" s="279"/>
      <c r="E146" s="280"/>
      <c r="F146" s="280"/>
      <c r="G146" s="178"/>
      <c r="H146" s="90"/>
      <c r="I146" s="90"/>
      <c r="J146" s="90"/>
      <c r="K146" s="283" t="s">
        <v>78</v>
      </c>
      <c r="L146" s="284"/>
      <c r="M146" s="284"/>
      <c r="N146" s="285"/>
      <c r="O146" s="206">
        <f>SUM(O145)</f>
        <v>12210</v>
      </c>
      <c r="P146" s="207">
        <f>SUM(P144:P145)</f>
        <v>12331</v>
      </c>
      <c r="Q146" s="235">
        <f>SUM(Q145)</f>
        <v>11908</v>
      </c>
      <c r="R146" s="299"/>
    </row>
    <row r="147" spans="1:18" x14ac:dyDescent="0.25">
      <c r="A147" s="387"/>
      <c r="B147" s="273" t="s">
        <v>90</v>
      </c>
      <c r="C147" s="303"/>
      <c r="D147" s="303"/>
      <c r="E147" s="303"/>
      <c r="F147" s="256"/>
      <c r="G147" s="238"/>
      <c r="H147" s="304"/>
      <c r="I147" s="305"/>
      <c r="J147" s="305"/>
      <c r="K147" s="256" t="s">
        <v>91</v>
      </c>
      <c r="L147" s="257"/>
      <c r="M147" s="257"/>
      <c r="N147" s="273"/>
      <c r="O147" s="306"/>
      <c r="P147" s="307"/>
      <c r="Q147" s="242"/>
      <c r="R147" s="213"/>
    </row>
    <row r="148" spans="1:18" x14ac:dyDescent="0.25">
      <c r="A148" s="387"/>
      <c r="B148" s="364" t="s">
        <v>69</v>
      </c>
      <c r="C148" s="296"/>
      <c r="D148" s="296"/>
      <c r="E148" s="296"/>
      <c r="F148" s="313"/>
      <c r="G148" s="194"/>
      <c r="H148" s="90"/>
      <c r="I148" s="90"/>
      <c r="J148" s="90"/>
      <c r="K148" s="296" t="s">
        <v>95</v>
      </c>
      <c r="L148" s="296"/>
      <c r="M148" s="296"/>
      <c r="N148" s="296"/>
      <c r="O148" s="194"/>
      <c r="P148" s="202"/>
      <c r="Q148" s="154"/>
      <c r="R148" s="155"/>
    </row>
    <row r="149" spans="1:18" x14ac:dyDescent="0.25">
      <c r="A149" s="387"/>
      <c r="B149" s="308"/>
      <c r="C149" s="165"/>
      <c r="D149" s="166"/>
      <c r="E149" s="167"/>
      <c r="F149" s="167"/>
      <c r="G149" s="194"/>
      <c r="H149" s="90"/>
      <c r="I149" s="90"/>
      <c r="J149" s="90"/>
      <c r="K149" s="264" t="s">
        <v>13</v>
      </c>
      <c r="L149" s="24" t="s">
        <v>84</v>
      </c>
      <c r="M149" s="167"/>
      <c r="N149" s="308"/>
      <c r="O149" s="401"/>
      <c r="P149" s="202"/>
      <c r="Q149" s="154"/>
      <c r="R149" s="155"/>
    </row>
    <row r="150" spans="1:18" x14ac:dyDescent="0.25">
      <c r="A150" s="387"/>
      <c r="B150" s="308"/>
      <c r="C150" s="165"/>
      <c r="D150" s="166"/>
      <c r="E150" s="167"/>
      <c r="F150" s="167"/>
      <c r="G150" s="194"/>
      <c r="H150" s="90"/>
      <c r="I150" s="90"/>
      <c r="J150" s="90"/>
      <c r="K150" s="176" t="s">
        <v>23</v>
      </c>
      <c r="L150" s="65" t="s">
        <v>85</v>
      </c>
      <c r="M150" s="167"/>
      <c r="N150" s="308"/>
      <c r="O150" s="401"/>
      <c r="P150" s="90"/>
      <c r="Q150" s="154"/>
      <c r="R150" s="155"/>
    </row>
    <row r="151" spans="1:18" x14ac:dyDescent="0.25">
      <c r="A151" s="387"/>
      <c r="B151" s="309"/>
      <c r="C151" s="176" t="s">
        <v>42</v>
      </c>
      <c r="D151" s="232" t="s">
        <v>43</v>
      </c>
      <c r="E151" s="233"/>
      <c r="F151" s="233"/>
      <c r="G151" s="178">
        <v>8766</v>
      </c>
      <c r="H151" s="90">
        <f t="shared" ref="H151:I153" si="13">H136</f>
        <v>8862</v>
      </c>
      <c r="I151" s="90">
        <f t="shared" si="13"/>
        <v>8509</v>
      </c>
      <c r="J151" s="266">
        <f>I151/H151*100</f>
        <v>96.016700519070184</v>
      </c>
      <c r="K151" s="275" t="s">
        <v>34</v>
      </c>
      <c r="L151" s="40" t="s">
        <v>35</v>
      </c>
      <c r="M151" s="40"/>
      <c r="N151" s="222"/>
      <c r="O151" s="223"/>
      <c r="P151" s="90"/>
      <c r="Q151" s="154"/>
      <c r="R151" s="155"/>
    </row>
    <row r="152" spans="1:18" x14ac:dyDescent="0.25">
      <c r="A152" s="387"/>
      <c r="B152" s="309"/>
      <c r="C152" s="176" t="s">
        <v>44</v>
      </c>
      <c r="D152" s="177" t="s">
        <v>71</v>
      </c>
      <c r="E152" s="70"/>
      <c r="F152" s="70"/>
      <c r="G152" s="178">
        <v>2384</v>
      </c>
      <c r="H152" s="90">
        <f t="shared" si="13"/>
        <v>2409</v>
      </c>
      <c r="I152" s="90">
        <f t="shared" si="13"/>
        <v>2478</v>
      </c>
      <c r="J152" s="266">
        <f t="shared" ref="J152:J215" si="14">I152/H152*100</f>
        <v>102.86425902864258</v>
      </c>
      <c r="K152" s="224" t="s">
        <v>36</v>
      </c>
      <c r="L152" s="225" t="s">
        <v>37</v>
      </c>
      <c r="M152" s="226"/>
      <c r="N152" s="227"/>
      <c r="O152" s="390"/>
      <c r="P152" s="90">
        <f>SUM(P144)</f>
        <v>0</v>
      </c>
      <c r="Q152" s="154"/>
      <c r="R152" s="155"/>
    </row>
    <row r="153" spans="1:18" x14ac:dyDescent="0.25">
      <c r="A153" s="387"/>
      <c r="B153" s="309"/>
      <c r="C153" s="321" t="s">
        <v>46</v>
      </c>
      <c r="D153" s="366" t="s">
        <v>74</v>
      </c>
      <c r="E153" s="367"/>
      <c r="F153" s="367"/>
      <c r="G153" s="219">
        <v>1060</v>
      </c>
      <c r="H153" s="90">
        <f t="shared" si="13"/>
        <v>1060</v>
      </c>
      <c r="I153" s="90">
        <f t="shared" si="13"/>
        <v>921</v>
      </c>
      <c r="J153" s="266">
        <f t="shared" si="14"/>
        <v>86.886792452830193</v>
      </c>
      <c r="K153" s="255" t="s">
        <v>38</v>
      </c>
      <c r="L153" s="218" t="s">
        <v>39</v>
      </c>
      <c r="M153" s="70"/>
      <c r="N153" s="282"/>
      <c r="O153" s="187">
        <v>12210</v>
      </c>
      <c r="P153" s="90">
        <f>P145</f>
        <v>12331</v>
      </c>
      <c r="Q153" s="90">
        <f t="shared" ref="Q153:R153" si="15">Q145</f>
        <v>11908</v>
      </c>
      <c r="R153" s="266">
        <f t="shared" si="15"/>
        <v>96.569621279701565</v>
      </c>
    </row>
    <row r="154" spans="1:18" ht="16.5" thickBot="1" x14ac:dyDescent="0.3">
      <c r="A154" s="387"/>
      <c r="B154" s="316"/>
      <c r="C154" s="402"/>
      <c r="D154" s="403"/>
      <c r="E154" s="403"/>
      <c r="F154" s="403"/>
      <c r="G154" s="404"/>
      <c r="H154" s="214"/>
      <c r="I154" s="214"/>
      <c r="J154" s="201"/>
      <c r="K154" s="321"/>
      <c r="L154" s="355"/>
      <c r="M154" s="356"/>
      <c r="N154" s="405"/>
      <c r="O154" s="327"/>
      <c r="P154" s="214"/>
      <c r="Q154" s="214"/>
      <c r="R154" s="214"/>
    </row>
    <row r="155" spans="1:18" ht="16.5" thickBot="1" x14ac:dyDescent="0.3">
      <c r="A155" s="387"/>
      <c r="B155" s="329" t="s">
        <v>90</v>
      </c>
      <c r="C155" s="330"/>
      <c r="D155" s="330"/>
      <c r="E155" s="329"/>
      <c r="F155" s="331"/>
      <c r="G155" s="332">
        <f>SUM(G151:G154)</f>
        <v>12210</v>
      </c>
      <c r="H155" s="333">
        <f>SUM(H151:H154)</f>
        <v>12331</v>
      </c>
      <c r="I155" s="333">
        <f>SUM(I151:I154)</f>
        <v>11908</v>
      </c>
      <c r="J155" s="201">
        <f t="shared" si="14"/>
        <v>96.569621279701565</v>
      </c>
      <c r="K155" s="335" t="s">
        <v>91</v>
      </c>
      <c r="L155" s="335"/>
      <c r="M155" s="335"/>
      <c r="N155" s="335"/>
      <c r="O155" s="332">
        <f>SUM(O153:O154)</f>
        <v>12210</v>
      </c>
      <c r="P155" s="333">
        <f>SUM(P150:P154)</f>
        <v>12331</v>
      </c>
      <c r="Q155" s="333">
        <f t="shared" ref="Q155:R155" si="16">SUM(Q150:Q154)</f>
        <v>11908</v>
      </c>
      <c r="R155" s="334">
        <f t="shared" si="16"/>
        <v>96.569621279701565</v>
      </c>
    </row>
    <row r="156" spans="1:18" x14ac:dyDescent="0.25">
      <c r="A156" s="387"/>
      <c r="B156" s="369" t="s">
        <v>108</v>
      </c>
      <c r="C156" s="370"/>
      <c r="D156" s="370"/>
      <c r="E156" s="370"/>
      <c r="F156" s="371"/>
      <c r="G156" s="372"/>
      <c r="H156" s="373"/>
      <c r="I156" s="374"/>
      <c r="J156" s="345"/>
      <c r="K156" s="371" t="s">
        <v>109</v>
      </c>
      <c r="L156" s="375"/>
      <c r="M156" s="375"/>
      <c r="N156" s="369"/>
      <c r="O156" s="376"/>
      <c r="P156" s="377"/>
      <c r="Q156" s="154"/>
      <c r="R156" s="155"/>
    </row>
    <row r="157" spans="1:18" x14ac:dyDescent="0.25">
      <c r="A157" s="387"/>
      <c r="B157" s="406"/>
      <c r="C157" s="307"/>
      <c r="D157" s="307"/>
      <c r="E157" s="307"/>
      <c r="F157" s="407"/>
      <c r="G157" s="238"/>
      <c r="H157" s="304"/>
      <c r="I157" s="304"/>
      <c r="J157" s="266"/>
      <c r="K157" s="264" t="s">
        <v>13</v>
      </c>
      <c r="L157" s="24" t="s">
        <v>84</v>
      </c>
      <c r="M157" s="247"/>
      <c r="N157" s="406"/>
      <c r="O157" s="306"/>
      <c r="P157" s="307"/>
      <c r="Q157" s="154"/>
      <c r="R157" s="155"/>
    </row>
    <row r="158" spans="1:18" x14ac:dyDescent="0.25">
      <c r="A158" s="387"/>
      <c r="B158" s="406"/>
      <c r="C158" s="307"/>
      <c r="D158" s="307"/>
      <c r="E158" s="307"/>
      <c r="F158" s="407"/>
      <c r="G158" s="238"/>
      <c r="H158" s="304"/>
      <c r="I158" s="304"/>
      <c r="J158" s="266"/>
      <c r="K158" s="176" t="s">
        <v>23</v>
      </c>
      <c r="L158" s="65" t="s">
        <v>85</v>
      </c>
      <c r="M158" s="247"/>
      <c r="N158" s="406"/>
      <c r="O158" s="306"/>
      <c r="P158" s="310">
        <f>SUM(P150)</f>
        <v>0</v>
      </c>
      <c r="Q158" s="154"/>
      <c r="R158" s="155"/>
    </row>
    <row r="159" spans="1:18" x14ac:dyDescent="0.25">
      <c r="A159" s="387"/>
      <c r="B159" s="364" t="s">
        <v>69</v>
      </c>
      <c r="C159" s="296"/>
      <c r="D159" s="296"/>
      <c r="E159" s="296"/>
      <c r="F159" s="313"/>
      <c r="G159" s="194"/>
      <c r="H159" s="90"/>
      <c r="I159" s="90"/>
      <c r="J159" s="266"/>
      <c r="K159" s="275" t="s">
        <v>34</v>
      </c>
      <c r="L159" s="40" t="s">
        <v>35</v>
      </c>
      <c r="M159" s="40"/>
      <c r="N159" s="222"/>
      <c r="O159" s="223"/>
      <c r="P159" s="202"/>
      <c r="Q159" s="154"/>
      <c r="R159" s="155"/>
    </row>
    <row r="160" spans="1:18" x14ac:dyDescent="0.25">
      <c r="A160" s="387"/>
      <c r="B160" s="308"/>
      <c r="C160" s="176" t="s">
        <v>42</v>
      </c>
      <c r="D160" s="177" t="s">
        <v>43</v>
      </c>
      <c r="E160" s="70"/>
      <c r="F160" s="70"/>
      <c r="G160" s="178">
        <v>8766</v>
      </c>
      <c r="H160" s="90">
        <f t="shared" ref="H160:I162" si="17">H151</f>
        <v>8862</v>
      </c>
      <c r="I160" s="90">
        <f t="shared" si="17"/>
        <v>8509</v>
      </c>
      <c r="J160" s="266">
        <f t="shared" si="14"/>
        <v>96.016700519070184</v>
      </c>
      <c r="K160" s="224" t="s">
        <v>36</v>
      </c>
      <c r="L160" s="225" t="s">
        <v>37</v>
      </c>
      <c r="M160" s="226"/>
      <c r="N160" s="227"/>
      <c r="O160" s="390"/>
      <c r="P160" s="90"/>
      <c r="Q160" s="154"/>
      <c r="R160" s="155"/>
    </row>
    <row r="161" spans="1:18" x14ac:dyDescent="0.25">
      <c r="A161" s="387"/>
      <c r="B161" s="309"/>
      <c r="C161" s="176" t="s">
        <v>44</v>
      </c>
      <c r="D161" s="177" t="s">
        <v>71</v>
      </c>
      <c r="E161" s="70"/>
      <c r="F161" s="70"/>
      <c r="G161" s="178">
        <v>2384</v>
      </c>
      <c r="H161" s="90">
        <f t="shared" si="17"/>
        <v>2409</v>
      </c>
      <c r="I161" s="90">
        <f t="shared" si="17"/>
        <v>2478</v>
      </c>
      <c r="J161" s="266">
        <f t="shared" si="14"/>
        <v>102.86425902864258</v>
      </c>
      <c r="K161" s="255" t="s">
        <v>38</v>
      </c>
      <c r="L161" s="218" t="s">
        <v>39</v>
      </c>
      <c r="M161" s="70"/>
      <c r="N161" s="282"/>
      <c r="O161" s="187">
        <v>12210</v>
      </c>
      <c r="P161" s="90">
        <f>P153</f>
        <v>12331</v>
      </c>
      <c r="Q161" s="90">
        <f t="shared" ref="Q161:R161" si="18">Q153</f>
        <v>11908</v>
      </c>
      <c r="R161" s="266">
        <f t="shared" si="18"/>
        <v>96.569621279701565</v>
      </c>
    </row>
    <row r="162" spans="1:18" x14ac:dyDescent="0.25">
      <c r="A162" s="387"/>
      <c r="B162" s="309"/>
      <c r="C162" s="176" t="s">
        <v>46</v>
      </c>
      <c r="D162" s="232" t="s">
        <v>74</v>
      </c>
      <c r="E162" s="233"/>
      <c r="F162" s="233"/>
      <c r="G162" s="178">
        <v>1060</v>
      </c>
      <c r="H162" s="90">
        <f t="shared" si="17"/>
        <v>1060</v>
      </c>
      <c r="I162" s="90">
        <f t="shared" si="17"/>
        <v>921</v>
      </c>
      <c r="J162" s="266">
        <f t="shared" si="14"/>
        <v>86.886792452830193</v>
      </c>
      <c r="K162" s="176"/>
      <c r="L162" s="279"/>
      <c r="M162" s="280"/>
      <c r="N162" s="391"/>
      <c r="O162" s="187"/>
      <c r="P162" s="90"/>
      <c r="Q162" s="90"/>
      <c r="R162" s="90"/>
    </row>
    <row r="163" spans="1:18" ht="16.5" thickBot="1" x14ac:dyDescent="0.3">
      <c r="A163" s="387"/>
      <c r="B163" s="309"/>
      <c r="G163" s="408"/>
      <c r="H163" s="90"/>
      <c r="I163" s="90"/>
      <c r="J163" s="201"/>
      <c r="K163" s="176"/>
      <c r="L163" s="409"/>
      <c r="M163" s="410"/>
      <c r="N163" s="411"/>
      <c r="O163" s="327"/>
      <c r="P163" s="90"/>
      <c r="Q163" s="90"/>
      <c r="R163" s="90"/>
    </row>
    <row r="164" spans="1:18" ht="16.5" thickBot="1" x14ac:dyDescent="0.3">
      <c r="A164" s="412"/>
      <c r="B164" s="329" t="s">
        <v>108</v>
      </c>
      <c r="C164" s="413"/>
      <c r="D164" s="414"/>
      <c r="E164" s="414"/>
      <c r="F164" s="414"/>
      <c r="G164" s="332">
        <f>SUM(G160:G163)</f>
        <v>12210</v>
      </c>
      <c r="H164" s="333">
        <f>SUM(H160:H163)</f>
        <v>12331</v>
      </c>
      <c r="I164" s="333">
        <f>SUM(I160:I163)</f>
        <v>11908</v>
      </c>
      <c r="J164" s="201">
        <f t="shared" si="14"/>
        <v>96.569621279701565</v>
      </c>
      <c r="K164" s="335" t="s">
        <v>109</v>
      </c>
      <c r="L164" s="335"/>
      <c r="M164" s="335"/>
      <c r="N164" s="335"/>
      <c r="O164" s="332">
        <f>SUM(O161:O163)</f>
        <v>12210</v>
      </c>
      <c r="P164" s="333">
        <f>SUM(P158:P163)</f>
        <v>12331</v>
      </c>
      <c r="Q164" s="333">
        <f t="shared" ref="Q164:R164" si="19">SUM(Q158:Q163)</f>
        <v>11908</v>
      </c>
      <c r="R164" s="334">
        <f t="shared" si="19"/>
        <v>96.569621279701565</v>
      </c>
    </row>
    <row r="165" spans="1:18" ht="27.75" customHeight="1" x14ac:dyDescent="0.25">
      <c r="A165" s="382"/>
      <c r="B165" s="148"/>
      <c r="C165" s="149" t="s">
        <v>66</v>
      </c>
      <c r="D165" s="150"/>
      <c r="E165" s="150"/>
      <c r="F165" s="150"/>
      <c r="G165" s="383"/>
      <c r="H165" s="152"/>
      <c r="I165" s="384"/>
      <c r="J165" s="345"/>
      <c r="K165" s="149" t="s">
        <v>67</v>
      </c>
      <c r="L165" s="150"/>
      <c r="M165" s="150"/>
      <c r="N165" s="150"/>
      <c r="O165" s="385"/>
      <c r="P165" s="152"/>
      <c r="Q165" s="154"/>
      <c r="R165" s="155"/>
    </row>
    <row r="166" spans="1:18" ht="29.25" customHeight="1" x14ac:dyDescent="0.25">
      <c r="A166" s="386" t="s">
        <v>110</v>
      </c>
      <c r="B166" s="157" t="s">
        <v>9</v>
      </c>
      <c r="C166" s="447" t="s">
        <v>68</v>
      </c>
      <c r="D166" s="448"/>
      <c r="E166" s="448"/>
      <c r="F166" s="448"/>
      <c r="G166" s="449"/>
      <c r="H166" s="161"/>
      <c r="I166" s="162"/>
      <c r="J166" s="266"/>
      <c r="K166" s="158" t="s">
        <v>68</v>
      </c>
      <c r="L166" s="159"/>
      <c r="M166" s="159"/>
      <c r="N166" s="163"/>
      <c r="O166" s="344"/>
      <c r="P166" s="161"/>
      <c r="Q166" s="154"/>
      <c r="R166" s="155"/>
    </row>
    <row r="167" spans="1:18" x14ac:dyDescent="0.25">
      <c r="A167" s="387"/>
      <c r="B167" s="185"/>
      <c r="C167" s="165" t="s">
        <v>69</v>
      </c>
      <c r="D167" s="166"/>
      <c r="E167" s="167"/>
      <c r="F167" s="167"/>
      <c r="G167" s="194"/>
      <c r="H167" s="90"/>
      <c r="I167" s="90"/>
      <c r="J167" s="266"/>
      <c r="K167" s="275" t="s">
        <v>34</v>
      </c>
      <c r="L167" s="40" t="s">
        <v>35</v>
      </c>
      <c r="M167" s="40"/>
      <c r="N167" s="222"/>
      <c r="O167" s="223"/>
      <c r="P167" s="90"/>
      <c r="Q167" s="154"/>
      <c r="R167" s="155"/>
    </row>
    <row r="168" spans="1:18" x14ac:dyDescent="0.25">
      <c r="A168" s="387"/>
      <c r="B168" s="157"/>
      <c r="C168" s="176" t="s">
        <v>42</v>
      </c>
      <c r="D168" s="232" t="s">
        <v>43</v>
      </c>
      <c r="E168" s="233"/>
      <c r="F168" s="233"/>
      <c r="G168" s="178">
        <v>4031</v>
      </c>
      <c r="H168" s="90">
        <v>4075</v>
      </c>
      <c r="I168" s="388">
        <v>3914</v>
      </c>
      <c r="J168" s="266">
        <f t="shared" si="14"/>
        <v>96.049079754601223</v>
      </c>
      <c r="K168" s="224" t="s">
        <v>36</v>
      </c>
      <c r="L168" s="225" t="s">
        <v>37</v>
      </c>
      <c r="M168" s="226"/>
      <c r="N168" s="227"/>
      <c r="O168" s="390"/>
      <c r="P168" s="90"/>
      <c r="Q168" s="154"/>
      <c r="R168" s="155"/>
    </row>
    <row r="169" spans="1:18" x14ac:dyDescent="0.25">
      <c r="A169" s="387"/>
      <c r="B169" s="157"/>
      <c r="C169" s="176" t="s">
        <v>44</v>
      </c>
      <c r="D169" s="232" t="s">
        <v>71</v>
      </c>
      <c r="E169" s="233"/>
      <c r="F169" s="233"/>
      <c r="G169" s="178">
        <v>1096</v>
      </c>
      <c r="H169" s="90">
        <v>1109</v>
      </c>
      <c r="I169" s="90">
        <v>1036</v>
      </c>
      <c r="J169" s="266">
        <f t="shared" si="14"/>
        <v>93.41749323715058</v>
      </c>
      <c r="K169" s="176"/>
      <c r="L169" s="279"/>
      <c r="M169" s="280"/>
      <c r="N169" s="391"/>
      <c r="O169" s="187"/>
      <c r="P169" s="90"/>
      <c r="Q169" s="154"/>
      <c r="R169" s="155"/>
    </row>
    <row r="170" spans="1:18" ht="16.5" thickBot="1" x14ac:dyDescent="0.3">
      <c r="A170" s="387"/>
      <c r="B170" s="157"/>
      <c r="C170" s="176" t="s">
        <v>46</v>
      </c>
      <c r="D170" s="232" t="s">
        <v>74</v>
      </c>
      <c r="E170" s="233"/>
      <c r="F170" s="233"/>
      <c r="G170" s="199">
        <v>523</v>
      </c>
      <c r="H170" s="200">
        <v>523</v>
      </c>
      <c r="I170" s="200">
        <v>472</v>
      </c>
      <c r="J170" s="201">
        <f t="shared" si="14"/>
        <v>90.248565965583168</v>
      </c>
      <c r="K170" s="176"/>
      <c r="L170" s="279"/>
      <c r="M170" s="280"/>
      <c r="N170" s="391"/>
      <c r="O170" s="327"/>
      <c r="P170" s="214"/>
      <c r="Q170" s="154"/>
      <c r="R170" s="155"/>
    </row>
    <row r="171" spans="1:18" ht="16.5" thickBot="1" x14ac:dyDescent="0.3">
      <c r="A171" s="387"/>
      <c r="B171" s="157"/>
      <c r="C171" s="262"/>
      <c r="D171" s="249" t="s">
        <v>77</v>
      </c>
      <c r="E171" s="249"/>
      <c r="F171" s="67"/>
      <c r="G171" s="206">
        <f>SUM(G168:G170)</f>
        <v>5650</v>
      </c>
      <c r="H171" s="207">
        <f>SUM(H168:H170)</f>
        <v>5707</v>
      </c>
      <c r="I171" s="207">
        <f>SUM(I168:I170)</f>
        <v>5422</v>
      </c>
      <c r="J171" s="201">
        <f t="shared" si="14"/>
        <v>95.006132819344671</v>
      </c>
      <c r="K171" s="348"/>
      <c r="L171" s="396" t="s">
        <v>78</v>
      </c>
      <c r="M171" s="397"/>
      <c r="N171" s="397"/>
      <c r="O171" s="398"/>
      <c r="P171" s="399">
        <f>SUM(P168:P170)</f>
        <v>0</v>
      </c>
      <c r="Q171" s="154"/>
      <c r="R171" s="155"/>
    </row>
    <row r="172" spans="1:18" x14ac:dyDescent="0.25">
      <c r="A172" s="387"/>
      <c r="B172" s="157" t="s">
        <v>80</v>
      </c>
      <c r="C172" s="256" t="s">
        <v>89</v>
      </c>
      <c r="D172" s="257"/>
      <c r="E172" s="257"/>
      <c r="F172" s="257"/>
      <c r="G172" s="258"/>
      <c r="H172" s="259"/>
      <c r="I172" s="260"/>
      <c r="J172" s="345"/>
      <c r="K172" s="256" t="s">
        <v>89</v>
      </c>
      <c r="L172" s="257"/>
      <c r="M172" s="257"/>
      <c r="N172" s="273"/>
      <c r="O172" s="274"/>
      <c r="P172" s="259"/>
      <c r="Q172" s="154"/>
      <c r="R172" s="155"/>
    </row>
    <row r="173" spans="1:18" x14ac:dyDescent="0.25">
      <c r="A173" s="387"/>
      <c r="B173" s="157"/>
      <c r="C173" s="245"/>
      <c r="D173" s="40"/>
      <c r="E173" s="40"/>
      <c r="F173" s="40"/>
      <c r="G173" s="261"/>
      <c r="H173" s="90"/>
      <c r="I173" s="90"/>
      <c r="J173" s="266"/>
      <c r="K173" s="275" t="s">
        <v>34</v>
      </c>
      <c r="L173" s="40" t="s">
        <v>111</v>
      </c>
      <c r="M173" s="40"/>
      <c r="N173" s="222"/>
      <c r="O173" s="223"/>
      <c r="P173" s="90"/>
      <c r="Q173" s="154"/>
      <c r="R173" s="155"/>
    </row>
    <row r="174" spans="1:18" x14ac:dyDescent="0.25">
      <c r="A174" s="387"/>
      <c r="B174" s="157"/>
      <c r="C174" s="245"/>
      <c r="D174" s="40"/>
      <c r="E174" s="40"/>
      <c r="F174" s="40"/>
      <c r="G174" s="258"/>
      <c r="H174" s="259"/>
      <c r="I174" s="400"/>
      <c r="J174" s="266"/>
      <c r="K174" s="224" t="s">
        <v>36</v>
      </c>
      <c r="L174" s="225" t="s">
        <v>37</v>
      </c>
      <c r="M174" s="226"/>
      <c r="N174" s="227"/>
      <c r="O174" s="320"/>
      <c r="P174" s="214"/>
      <c r="Q174" s="154"/>
      <c r="R174" s="155"/>
    </row>
    <row r="175" spans="1:18" ht="16.5" thickBot="1" x14ac:dyDescent="0.3">
      <c r="A175" s="387"/>
      <c r="B175" s="157"/>
      <c r="C175" s="262"/>
      <c r="D175" s="279"/>
      <c r="E175" s="280"/>
      <c r="F175" s="280"/>
      <c r="G175" s="178"/>
      <c r="H175" s="90"/>
      <c r="I175" s="90"/>
      <c r="J175" s="266"/>
      <c r="K175" s="255" t="s">
        <v>38</v>
      </c>
      <c r="L175" s="218" t="s">
        <v>39</v>
      </c>
      <c r="M175" s="70"/>
      <c r="N175" s="282"/>
      <c r="O175" s="199">
        <v>5650</v>
      </c>
      <c r="P175" s="200">
        <v>5707</v>
      </c>
      <c r="Q175" s="230">
        <v>5422</v>
      </c>
      <c r="R175" s="231">
        <f>Q175/P175*100</f>
        <v>95.006132819344671</v>
      </c>
    </row>
    <row r="176" spans="1:18" ht="16.5" thickBot="1" x14ac:dyDescent="0.3">
      <c r="A176" s="387"/>
      <c r="B176" s="157"/>
      <c r="C176" s="262"/>
      <c r="D176" s="279"/>
      <c r="E176" s="280"/>
      <c r="F176" s="280"/>
      <c r="G176" s="178"/>
      <c r="H176" s="90"/>
      <c r="I176" s="90"/>
      <c r="J176" s="266"/>
      <c r="K176" s="283" t="s">
        <v>78</v>
      </c>
      <c r="L176" s="284"/>
      <c r="M176" s="284"/>
      <c r="N176" s="285"/>
      <c r="O176" s="206">
        <f>SUM(O175)</f>
        <v>5650</v>
      </c>
      <c r="P176" s="207">
        <f>SUM(P174:P175)</f>
        <v>5707</v>
      </c>
      <c r="Q176" s="235">
        <f>SUM(Q175)</f>
        <v>5422</v>
      </c>
      <c r="R176" s="231">
        <f>Q176/P176*100</f>
        <v>95.006132819344671</v>
      </c>
    </row>
    <row r="177" spans="1:18" x14ac:dyDescent="0.25">
      <c r="A177" s="387"/>
      <c r="B177" s="273" t="s">
        <v>90</v>
      </c>
      <c r="C177" s="303"/>
      <c r="D177" s="303"/>
      <c r="E177" s="303"/>
      <c r="F177" s="256"/>
      <c r="G177" s="238"/>
      <c r="H177" s="304"/>
      <c r="I177" s="305"/>
      <c r="J177" s="266"/>
      <c r="K177" s="256" t="s">
        <v>91</v>
      </c>
      <c r="L177" s="257"/>
      <c r="M177" s="257"/>
      <c r="N177" s="273"/>
      <c r="O177" s="306"/>
      <c r="P177" s="307"/>
      <c r="Q177" s="242"/>
      <c r="R177" s="213"/>
    </row>
    <row r="178" spans="1:18" x14ac:dyDescent="0.25">
      <c r="A178" s="387"/>
      <c r="B178" s="222"/>
      <c r="C178" s="245"/>
      <c r="D178" s="415"/>
      <c r="E178" s="40"/>
      <c r="F178" s="40"/>
      <c r="G178" s="238"/>
      <c r="H178" s="304"/>
      <c r="I178" s="416"/>
      <c r="J178" s="266"/>
      <c r="K178" s="417" t="s">
        <v>13</v>
      </c>
      <c r="L178" s="24" t="s">
        <v>84</v>
      </c>
      <c r="M178" s="40"/>
      <c r="N178" s="222"/>
      <c r="O178" s="306"/>
      <c r="P178" s="307"/>
      <c r="Q178" s="154"/>
      <c r="R178" s="155"/>
    </row>
    <row r="179" spans="1:18" x14ac:dyDescent="0.25">
      <c r="A179" s="387"/>
      <c r="B179" s="222"/>
      <c r="C179" s="245"/>
      <c r="D179" s="415"/>
      <c r="E179" s="40"/>
      <c r="F179" s="40"/>
      <c r="G179" s="238"/>
      <c r="H179" s="304"/>
      <c r="I179" s="416"/>
      <c r="J179" s="266"/>
      <c r="K179" s="418" t="s">
        <v>23</v>
      </c>
      <c r="L179" s="65" t="s">
        <v>85</v>
      </c>
      <c r="M179" s="40"/>
      <c r="N179" s="222"/>
      <c r="O179" s="306"/>
      <c r="P179" s="310"/>
      <c r="Q179" s="154"/>
      <c r="R179" s="155"/>
    </row>
    <row r="180" spans="1:18" x14ac:dyDescent="0.25">
      <c r="A180" s="387"/>
      <c r="B180" s="309"/>
      <c r="C180" s="165" t="s">
        <v>69</v>
      </c>
      <c r="D180" s="166"/>
      <c r="E180" s="167"/>
      <c r="F180" s="167"/>
      <c r="G180" s="194"/>
      <c r="H180" s="90"/>
      <c r="I180" s="90"/>
      <c r="J180" s="266"/>
      <c r="K180" s="275" t="s">
        <v>34</v>
      </c>
      <c r="L180" s="40" t="s">
        <v>35</v>
      </c>
      <c r="M180" s="40"/>
      <c r="N180" s="222"/>
      <c r="O180" s="223"/>
      <c r="P180" s="90"/>
      <c r="Q180" s="154"/>
      <c r="R180" s="155"/>
    </row>
    <row r="181" spans="1:18" x14ac:dyDescent="0.25">
      <c r="A181" s="387"/>
      <c r="B181" s="309"/>
      <c r="C181" s="165"/>
      <c r="D181" s="166"/>
      <c r="E181" s="167"/>
      <c r="F181" s="167"/>
      <c r="G181" s="194"/>
      <c r="H181" s="90"/>
      <c r="I181" s="388"/>
      <c r="J181" s="266"/>
      <c r="K181" s="224" t="s">
        <v>36</v>
      </c>
      <c r="L181" s="225" t="s">
        <v>37</v>
      </c>
      <c r="M181" s="226"/>
      <c r="N181" s="227"/>
      <c r="O181" s="390"/>
      <c r="P181" s="90">
        <f>SUM(P174)</f>
        <v>0</v>
      </c>
      <c r="Q181" s="154"/>
      <c r="R181" s="155"/>
    </row>
    <row r="182" spans="1:18" x14ac:dyDescent="0.25">
      <c r="A182" s="387"/>
      <c r="B182" s="309"/>
      <c r="C182" s="176" t="s">
        <v>42</v>
      </c>
      <c r="D182" s="232" t="s">
        <v>43</v>
      </c>
      <c r="E182" s="233"/>
      <c r="F182" s="233"/>
      <c r="G182" s="178">
        <v>4031</v>
      </c>
      <c r="H182" s="90">
        <f t="shared" ref="H182:I184" si="20">H168</f>
        <v>4075</v>
      </c>
      <c r="I182" s="90">
        <f t="shared" si="20"/>
        <v>3914</v>
      </c>
      <c r="J182" s="266">
        <f t="shared" si="14"/>
        <v>96.049079754601223</v>
      </c>
      <c r="K182" s="255" t="s">
        <v>38</v>
      </c>
      <c r="L182" s="218" t="s">
        <v>39</v>
      </c>
      <c r="M182" s="70"/>
      <c r="N182" s="282"/>
      <c r="O182" s="187">
        <v>5650</v>
      </c>
      <c r="P182" s="90">
        <f>P175</f>
        <v>5707</v>
      </c>
      <c r="Q182" s="90">
        <f t="shared" ref="Q182:R182" si="21">Q175</f>
        <v>5422</v>
      </c>
      <c r="R182" s="266">
        <f t="shared" si="21"/>
        <v>95.006132819344671</v>
      </c>
    </row>
    <row r="183" spans="1:18" x14ac:dyDescent="0.25">
      <c r="A183" s="387"/>
      <c r="B183" s="309"/>
      <c r="C183" s="176" t="s">
        <v>44</v>
      </c>
      <c r="D183" s="232" t="s">
        <v>71</v>
      </c>
      <c r="E183" s="233"/>
      <c r="F183" s="233"/>
      <c r="G183" s="178">
        <v>1096</v>
      </c>
      <c r="H183" s="90">
        <f t="shared" si="20"/>
        <v>1109</v>
      </c>
      <c r="I183" s="90">
        <f t="shared" si="20"/>
        <v>1036</v>
      </c>
      <c r="J183" s="266">
        <f t="shared" si="14"/>
        <v>93.41749323715058</v>
      </c>
      <c r="K183" s="255"/>
      <c r="L183" s="218"/>
      <c r="M183" s="70"/>
      <c r="N183" s="282"/>
      <c r="O183" s="327"/>
      <c r="P183" s="214"/>
      <c r="Q183" s="214"/>
      <c r="R183" s="214"/>
    </row>
    <row r="184" spans="1:18" ht="16.5" thickBot="1" x14ac:dyDescent="0.3">
      <c r="A184" s="387"/>
      <c r="B184" s="316"/>
      <c r="C184" s="321" t="s">
        <v>46</v>
      </c>
      <c r="D184" s="366" t="s">
        <v>74</v>
      </c>
      <c r="E184" s="367"/>
      <c r="F184" s="367"/>
      <c r="G184" s="199">
        <v>523</v>
      </c>
      <c r="H184" s="200">
        <f t="shared" si="20"/>
        <v>523</v>
      </c>
      <c r="I184" s="200">
        <f t="shared" si="20"/>
        <v>472</v>
      </c>
      <c r="J184" s="201">
        <f t="shared" si="14"/>
        <v>90.248565965583168</v>
      </c>
      <c r="K184" s="419"/>
      <c r="L184" s="420"/>
      <c r="M184" s="421"/>
      <c r="N184" s="422"/>
      <c r="O184" s="423"/>
      <c r="P184" s="278"/>
      <c r="Q184" s="278"/>
      <c r="R184" s="278"/>
    </row>
    <row r="185" spans="1:18" ht="16.5" thickBot="1" x14ac:dyDescent="0.3">
      <c r="A185" s="387"/>
      <c r="B185" s="329" t="s">
        <v>90</v>
      </c>
      <c r="C185" s="330"/>
      <c r="D185" s="330"/>
      <c r="E185" s="329"/>
      <c r="F185" s="331"/>
      <c r="G185" s="258">
        <f>SUM(G182:G184)</f>
        <v>5650</v>
      </c>
      <c r="H185" s="424">
        <f>SUM(H182:H184)</f>
        <v>5707</v>
      </c>
      <c r="I185" s="424">
        <f>SUM(I182:I184)</f>
        <v>5422</v>
      </c>
      <c r="J185" s="201">
        <f t="shared" si="14"/>
        <v>95.006132819344671</v>
      </c>
      <c r="K185" s="335" t="s">
        <v>91</v>
      </c>
      <c r="L185" s="335"/>
      <c r="M185" s="335"/>
      <c r="N185" s="335"/>
      <c r="O185" s="332">
        <f>SUM(O182:O184)</f>
        <v>5650</v>
      </c>
      <c r="P185" s="333">
        <f>SUM(P179:P184)</f>
        <v>5707</v>
      </c>
      <c r="Q185" s="333">
        <f t="shared" ref="Q185:R185" si="22">SUM(Q179:Q184)</f>
        <v>5422</v>
      </c>
      <c r="R185" s="334">
        <f t="shared" si="22"/>
        <v>95.006132819344671</v>
      </c>
    </row>
    <row r="186" spans="1:18" x14ac:dyDescent="0.25">
      <c r="A186" s="387"/>
      <c r="B186" s="369" t="s">
        <v>112</v>
      </c>
      <c r="C186" s="370"/>
      <c r="D186" s="370"/>
      <c r="E186" s="370"/>
      <c r="F186" s="371"/>
      <c r="G186" s="372"/>
      <c r="H186" s="373"/>
      <c r="I186" s="374"/>
      <c r="J186" s="345"/>
      <c r="K186" s="371" t="s">
        <v>113</v>
      </c>
      <c r="L186" s="375"/>
      <c r="M186" s="375"/>
      <c r="N186" s="369"/>
      <c r="O186" s="376"/>
      <c r="P186" s="377"/>
      <c r="Q186" s="154"/>
      <c r="R186" s="155"/>
    </row>
    <row r="187" spans="1:18" x14ac:dyDescent="0.25">
      <c r="A187" s="387"/>
      <c r="B187" s="406"/>
      <c r="C187" s="307"/>
      <c r="D187" s="407"/>
      <c r="E187" s="247"/>
      <c r="F187" s="247"/>
      <c r="G187" s="238"/>
      <c r="H187" s="304"/>
      <c r="I187" s="416"/>
      <c r="J187" s="266"/>
      <c r="K187" s="417" t="s">
        <v>13</v>
      </c>
      <c r="L187" s="24" t="s">
        <v>84</v>
      </c>
      <c r="M187" s="247"/>
      <c r="N187" s="406"/>
      <c r="O187" s="306"/>
      <c r="P187" s="307"/>
      <c r="Q187" s="154"/>
      <c r="R187" s="155"/>
    </row>
    <row r="188" spans="1:18" x14ac:dyDescent="0.25">
      <c r="A188" s="387"/>
      <c r="B188" s="406"/>
      <c r="C188" s="307"/>
      <c r="D188" s="407"/>
      <c r="E188" s="247"/>
      <c r="F188" s="247"/>
      <c r="G188" s="238"/>
      <c r="H188" s="304"/>
      <c r="I188" s="416"/>
      <c r="J188" s="266"/>
      <c r="K188" s="418" t="s">
        <v>23</v>
      </c>
      <c r="L188" s="65" t="s">
        <v>85</v>
      </c>
      <c r="M188" s="247"/>
      <c r="N188" s="406"/>
      <c r="O188" s="306"/>
      <c r="P188" s="310">
        <f>SUM(P179)</f>
        <v>0</v>
      </c>
      <c r="Q188" s="154"/>
      <c r="R188" s="155"/>
    </row>
    <row r="189" spans="1:18" ht="12.75" customHeight="1" x14ac:dyDescent="0.25">
      <c r="A189" s="387"/>
      <c r="B189" s="309"/>
      <c r="C189" s="165" t="s">
        <v>69</v>
      </c>
      <c r="D189" s="166"/>
      <c r="E189" s="167"/>
      <c r="F189" s="167"/>
      <c r="G189" s="194"/>
      <c r="H189" s="90"/>
      <c r="I189" s="90"/>
      <c r="J189" s="266"/>
      <c r="K189" s="275" t="s">
        <v>34</v>
      </c>
      <c r="L189" s="40" t="s">
        <v>35</v>
      </c>
      <c r="M189" s="40"/>
      <c r="N189" s="222"/>
      <c r="O189" s="223"/>
      <c r="P189" s="90"/>
      <c r="Q189" s="154"/>
      <c r="R189" s="155"/>
    </row>
    <row r="190" spans="1:18" ht="12.75" customHeight="1" x14ac:dyDescent="0.25">
      <c r="A190" s="387"/>
      <c r="B190" s="309"/>
      <c r="C190" s="176" t="s">
        <v>42</v>
      </c>
      <c r="D190" s="177" t="s">
        <v>43</v>
      </c>
      <c r="E190" s="70"/>
      <c r="F190" s="70"/>
      <c r="G190" s="178">
        <v>4031</v>
      </c>
      <c r="H190" s="90">
        <f t="shared" ref="H190:I192" si="23">H182</f>
        <v>4075</v>
      </c>
      <c r="I190" s="90">
        <f t="shared" si="23"/>
        <v>3914</v>
      </c>
      <c r="J190" s="266">
        <f t="shared" si="14"/>
        <v>96.049079754601223</v>
      </c>
      <c r="K190" s="224" t="s">
        <v>36</v>
      </c>
      <c r="L190" s="225" t="s">
        <v>37</v>
      </c>
      <c r="M190" s="226"/>
      <c r="N190" s="227"/>
      <c r="O190" s="390"/>
      <c r="P190" s="90">
        <f>P181</f>
        <v>0</v>
      </c>
      <c r="Q190" s="154"/>
      <c r="R190" s="155"/>
    </row>
    <row r="191" spans="1:18" x14ac:dyDescent="0.25">
      <c r="A191" s="387"/>
      <c r="B191" s="309"/>
      <c r="C191" s="176" t="s">
        <v>44</v>
      </c>
      <c r="D191" s="177" t="s">
        <v>71</v>
      </c>
      <c r="E191" s="70"/>
      <c r="F191" s="70"/>
      <c r="G191" s="178">
        <v>1096</v>
      </c>
      <c r="H191" s="90">
        <f t="shared" si="23"/>
        <v>1109</v>
      </c>
      <c r="I191" s="90">
        <f t="shared" si="23"/>
        <v>1036</v>
      </c>
      <c r="J191" s="266">
        <f t="shared" si="14"/>
        <v>93.41749323715058</v>
      </c>
      <c r="K191" s="255" t="s">
        <v>38</v>
      </c>
      <c r="L191" s="218" t="s">
        <v>39</v>
      </c>
      <c r="M191" s="70"/>
      <c r="N191" s="282"/>
      <c r="O191" s="187">
        <v>5650</v>
      </c>
      <c r="P191" s="90">
        <f>SUM(P182)</f>
        <v>5707</v>
      </c>
      <c r="Q191" s="90">
        <f>SUM(Q182)</f>
        <v>5422</v>
      </c>
      <c r="R191" s="266">
        <f>SUM(R182)</f>
        <v>95.006132819344671</v>
      </c>
    </row>
    <row r="192" spans="1:18" x14ac:dyDescent="0.25">
      <c r="A192" s="387"/>
      <c r="B192" s="309"/>
      <c r="C192" s="321" t="s">
        <v>46</v>
      </c>
      <c r="D192" s="366" t="s">
        <v>74</v>
      </c>
      <c r="E192" s="367"/>
      <c r="F192" s="367"/>
      <c r="G192" s="178">
        <v>523</v>
      </c>
      <c r="H192" s="90">
        <f t="shared" si="23"/>
        <v>523</v>
      </c>
      <c r="I192" s="90">
        <f t="shared" si="23"/>
        <v>472</v>
      </c>
      <c r="J192" s="266">
        <f t="shared" si="14"/>
        <v>90.248565965583168</v>
      </c>
      <c r="K192" s="255"/>
      <c r="L192" s="218"/>
      <c r="M192" s="70"/>
      <c r="N192" s="282"/>
      <c r="O192" s="187"/>
      <c r="P192" s="90"/>
      <c r="Q192" s="90"/>
      <c r="R192" s="90"/>
    </row>
    <row r="193" spans="1:18" ht="16.5" thickBot="1" x14ac:dyDescent="0.3">
      <c r="A193" s="387"/>
      <c r="B193" s="316"/>
      <c r="C193" s="425"/>
      <c r="D193" s="403"/>
      <c r="E193" s="403"/>
      <c r="F193" s="403"/>
      <c r="G193" s="408"/>
      <c r="H193" s="214"/>
      <c r="I193" s="214"/>
      <c r="J193" s="201"/>
      <c r="K193" s="324"/>
      <c r="L193" s="325"/>
      <c r="M193" s="322"/>
      <c r="N193" s="326"/>
      <c r="O193" s="327"/>
      <c r="P193" s="214"/>
      <c r="Q193" s="214"/>
      <c r="R193" s="214"/>
    </row>
    <row r="194" spans="1:18" ht="16.5" thickBot="1" x14ac:dyDescent="0.3">
      <c r="A194" s="412"/>
      <c r="B194" s="329" t="s">
        <v>112</v>
      </c>
      <c r="C194" s="413"/>
      <c r="D194" s="414"/>
      <c r="E194" s="414"/>
      <c r="F194" s="414"/>
      <c r="G194" s="332">
        <f>SUM(G190:G193)</f>
        <v>5650</v>
      </c>
      <c r="H194" s="333">
        <f>SUM(H190:H193)</f>
        <v>5707</v>
      </c>
      <c r="I194" s="333">
        <f>SUM(I190:I193)</f>
        <v>5422</v>
      </c>
      <c r="J194" s="201">
        <f t="shared" si="14"/>
        <v>95.006132819344671</v>
      </c>
      <c r="K194" s="335" t="s">
        <v>113</v>
      </c>
      <c r="L194" s="335"/>
      <c r="M194" s="335"/>
      <c r="N194" s="335"/>
      <c r="O194" s="332">
        <f>SUM(O191:O193)</f>
        <v>5650</v>
      </c>
      <c r="P194" s="333">
        <f>SUM(P188:P193)</f>
        <v>5707</v>
      </c>
      <c r="Q194" s="333">
        <f>SUM(Q188:Q193)</f>
        <v>5422</v>
      </c>
      <c r="R194" s="334">
        <f>SUM(R188:R193)</f>
        <v>95.006132819344671</v>
      </c>
    </row>
    <row r="195" spans="1:18" x14ac:dyDescent="0.25">
      <c r="A195" s="386" t="s">
        <v>114</v>
      </c>
      <c r="B195" s="273" t="s">
        <v>90</v>
      </c>
      <c r="C195" s="303"/>
      <c r="D195" s="303"/>
      <c r="E195" s="303"/>
      <c r="F195" s="256"/>
      <c r="G195" s="238"/>
      <c r="H195" s="304"/>
      <c r="I195" s="305"/>
      <c r="J195" s="345"/>
      <c r="K195" s="256" t="s">
        <v>91</v>
      </c>
      <c r="L195" s="257"/>
      <c r="M195" s="257"/>
      <c r="N195" s="273"/>
      <c r="O195" s="306"/>
      <c r="P195" s="307"/>
      <c r="Q195" s="154"/>
      <c r="R195" s="155"/>
    </row>
    <row r="196" spans="1:18" s="175" customFormat="1" x14ac:dyDescent="0.25">
      <c r="A196" s="387"/>
      <c r="B196" s="222"/>
      <c r="C196" s="245"/>
      <c r="D196" s="245"/>
      <c r="E196" s="245"/>
      <c r="F196" s="415"/>
      <c r="G196" s="238"/>
      <c r="H196" s="304"/>
      <c r="I196" s="305"/>
      <c r="J196" s="266"/>
      <c r="K196" s="170" t="s">
        <v>70</v>
      </c>
      <c r="L196" s="171"/>
      <c r="M196" s="171"/>
      <c r="N196" s="172"/>
      <c r="O196" s="173"/>
      <c r="P196" s="307"/>
      <c r="Q196" s="174"/>
      <c r="R196" s="152"/>
    </row>
    <row r="197" spans="1:18" x14ac:dyDescent="0.25">
      <c r="A197" s="387"/>
      <c r="B197" s="222"/>
      <c r="C197" s="245"/>
      <c r="D197" s="245"/>
      <c r="E197" s="245"/>
      <c r="F197" s="415"/>
      <c r="G197" s="238"/>
      <c r="H197" s="304"/>
      <c r="I197" s="305"/>
      <c r="J197" s="266"/>
      <c r="K197" s="180" t="s">
        <v>42</v>
      </c>
      <c r="L197" s="181" t="s">
        <v>12</v>
      </c>
      <c r="M197" s="181"/>
      <c r="N197" s="182"/>
      <c r="O197" s="183">
        <v>400</v>
      </c>
      <c r="P197" s="310">
        <f>P66</f>
        <v>400</v>
      </c>
      <c r="Q197" s="310">
        <f>Q66</f>
        <v>5</v>
      </c>
      <c r="R197" s="426">
        <f>Q197/P197*100</f>
        <v>1.25</v>
      </c>
    </row>
    <row r="198" spans="1:18" x14ac:dyDescent="0.25">
      <c r="A198" s="387"/>
      <c r="B198" s="222"/>
      <c r="C198" s="245"/>
      <c r="D198" s="245"/>
      <c r="E198" s="245"/>
      <c r="F198" s="415"/>
      <c r="G198" s="238"/>
      <c r="H198" s="304"/>
      <c r="I198" s="304"/>
      <c r="J198" s="266"/>
      <c r="K198" s="296" t="s">
        <v>72</v>
      </c>
      <c r="L198" s="296"/>
      <c r="M198" s="296"/>
      <c r="N198" s="296"/>
      <c r="O198" s="427"/>
      <c r="P198" s="310"/>
      <c r="Q198" s="310"/>
      <c r="R198" s="426"/>
    </row>
    <row r="199" spans="1:18" x14ac:dyDescent="0.25">
      <c r="A199" s="387"/>
      <c r="B199" s="364" t="s">
        <v>69</v>
      </c>
      <c r="C199" s="296"/>
      <c r="D199" s="296"/>
      <c r="E199" s="296"/>
      <c r="F199" s="313"/>
      <c r="G199" s="194"/>
      <c r="H199" s="90"/>
      <c r="I199" s="161"/>
      <c r="J199" s="266"/>
      <c r="K199" s="188" t="s">
        <v>15</v>
      </c>
      <c r="L199" s="189" t="s">
        <v>16</v>
      </c>
      <c r="M199" s="190"/>
      <c r="N199" s="191"/>
      <c r="O199" s="192"/>
      <c r="P199" s="202"/>
      <c r="Q199" s="202"/>
      <c r="R199" s="426"/>
    </row>
    <row r="200" spans="1:18" x14ac:dyDescent="0.25">
      <c r="A200" s="387"/>
      <c r="B200" s="309"/>
      <c r="C200" s="176" t="s">
        <v>42</v>
      </c>
      <c r="D200" s="232" t="s">
        <v>43</v>
      </c>
      <c r="E200" s="233"/>
      <c r="F200" s="233"/>
      <c r="G200" s="178">
        <v>108900</v>
      </c>
      <c r="H200" s="90">
        <f>H66+H160+H190</f>
        <v>111462</v>
      </c>
      <c r="I200" s="90">
        <f>I66+I160+I190</f>
        <v>108041</v>
      </c>
      <c r="J200" s="266">
        <f t="shared" si="14"/>
        <v>96.930792557104667</v>
      </c>
      <c r="K200" s="176" t="s">
        <v>17</v>
      </c>
      <c r="L200" s="195" t="s">
        <v>18</v>
      </c>
      <c r="M200" s="196"/>
      <c r="N200" s="197"/>
      <c r="O200" s="198">
        <v>200</v>
      </c>
      <c r="P200" s="90">
        <f>P69</f>
        <v>200</v>
      </c>
      <c r="Q200" s="90">
        <f>Q69</f>
        <v>764</v>
      </c>
      <c r="R200" s="426">
        <f t="shared" ref="R200:R212" si="24">Q200/P200*100</f>
        <v>382</v>
      </c>
    </row>
    <row r="201" spans="1:18" x14ac:dyDescent="0.25">
      <c r="A201" s="387"/>
      <c r="B201" s="309"/>
      <c r="C201" s="176" t="s">
        <v>44</v>
      </c>
      <c r="D201" s="232" t="s">
        <v>71</v>
      </c>
      <c r="E201" s="233"/>
      <c r="F201" s="233"/>
      <c r="G201" s="178">
        <v>31584</v>
      </c>
      <c r="H201" s="90">
        <f>H191+H161+H67</f>
        <v>32257</v>
      </c>
      <c r="I201" s="90">
        <f>I191+I161+I67</f>
        <v>30519</v>
      </c>
      <c r="J201" s="266">
        <f t="shared" si="14"/>
        <v>94.612022196732497</v>
      </c>
      <c r="K201" s="176" t="s">
        <v>19</v>
      </c>
      <c r="L201" s="195" t="s">
        <v>20</v>
      </c>
      <c r="M201" s="196"/>
      <c r="N201" s="197"/>
      <c r="O201" s="198">
        <v>3750</v>
      </c>
      <c r="P201" s="90">
        <f t="shared" ref="P201:Q207" si="25">P70</f>
        <v>3750</v>
      </c>
      <c r="Q201" s="90">
        <f t="shared" si="25"/>
        <v>4525</v>
      </c>
      <c r="R201" s="426">
        <f t="shared" si="24"/>
        <v>120.66666666666667</v>
      </c>
    </row>
    <row r="202" spans="1:18" x14ac:dyDescent="0.25">
      <c r="A202" s="387"/>
      <c r="B202" s="309"/>
      <c r="C202" s="176" t="s">
        <v>73</v>
      </c>
      <c r="D202" s="232" t="s">
        <v>74</v>
      </c>
      <c r="E202" s="233"/>
      <c r="F202" s="233"/>
      <c r="G202" s="178">
        <v>34264</v>
      </c>
      <c r="H202" s="90">
        <f>H192+H162+H68</f>
        <v>37998</v>
      </c>
      <c r="I202" s="90">
        <f>I192+I162+I68</f>
        <v>25413</v>
      </c>
      <c r="J202" s="266">
        <f t="shared" si="14"/>
        <v>66.879835780830561</v>
      </c>
      <c r="K202" s="176" t="s">
        <v>21</v>
      </c>
      <c r="L202" s="195" t="s">
        <v>22</v>
      </c>
      <c r="M202" s="196"/>
      <c r="N202" s="197"/>
      <c r="O202" s="198"/>
      <c r="P202" s="90">
        <f t="shared" si="25"/>
        <v>0</v>
      </c>
      <c r="Q202" s="90">
        <f t="shared" si="25"/>
        <v>0</v>
      </c>
      <c r="R202" s="426"/>
    </row>
    <row r="203" spans="1:18" x14ac:dyDescent="0.25">
      <c r="A203" s="387"/>
      <c r="B203" s="316"/>
      <c r="C203" s="428" t="s">
        <v>48</v>
      </c>
      <c r="D203" s="429" t="s">
        <v>49</v>
      </c>
      <c r="E203" s="430"/>
      <c r="F203" s="138"/>
      <c r="G203" s="281">
        <v>10815</v>
      </c>
      <c r="H203" s="90">
        <f>H69</f>
        <v>15149</v>
      </c>
      <c r="I203" s="90">
        <f>I69</f>
        <v>14000</v>
      </c>
      <c r="J203" s="266">
        <f t="shared" si="14"/>
        <v>92.415340946597141</v>
      </c>
      <c r="K203" s="176" t="s">
        <v>23</v>
      </c>
      <c r="L203" s="195" t="s">
        <v>24</v>
      </c>
      <c r="M203" s="196"/>
      <c r="N203" s="197"/>
      <c r="O203" s="198"/>
      <c r="P203" s="90">
        <f t="shared" si="25"/>
        <v>0</v>
      </c>
      <c r="Q203" s="90">
        <f t="shared" si="25"/>
        <v>0</v>
      </c>
      <c r="R203" s="426"/>
    </row>
    <row r="204" spans="1:18" x14ac:dyDescent="0.25">
      <c r="A204" s="387"/>
      <c r="B204" s="312"/>
      <c r="C204" s="193" t="s">
        <v>75</v>
      </c>
      <c r="D204" s="70" t="s">
        <v>51</v>
      </c>
      <c r="E204" s="60"/>
      <c r="F204" s="60"/>
      <c r="G204" s="194"/>
      <c r="H204" s="90">
        <f>H70</f>
        <v>0</v>
      </c>
      <c r="I204" s="90">
        <f>I70</f>
        <v>0</v>
      </c>
      <c r="J204" s="266"/>
      <c r="K204" s="176" t="s">
        <v>25</v>
      </c>
      <c r="L204" s="195" t="s">
        <v>26</v>
      </c>
      <c r="M204" s="196"/>
      <c r="N204" s="197"/>
      <c r="O204" s="198">
        <v>1174</v>
      </c>
      <c r="P204" s="90">
        <f t="shared" si="25"/>
        <v>1174</v>
      </c>
      <c r="Q204" s="90">
        <f t="shared" si="25"/>
        <v>1557</v>
      </c>
      <c r="R204" s="426">
        <f t="shared" si="24"/>
        <v>132.62350936967633</v>
      </c>
    </row>
    <row r="205" spans="1:18" x14ac:dyDescent="0.25">
      <c r="A205" s="387"/>
      <c r="B205" s="313" t="s">
        <v>76</v>
      </c>
      <c r="C205" s="314"/>
      <c r="D205" s="314"/>
      <c r="E205" s="314"/>
      <c r="F205" s="314"/>
      <c r="G205" s="194"/>
      <c r="H205" s="90"/>
      <c r="I205" s="90"/>
      <c r="J205" s="266"/>
      <c r="K205" s="176" t="s">
        <v>27</v>
      </c>
      <c r="L205" s="195" t="s">
        <v>28</v>
      </c>
      <c r="M205" s="196"/>
      <c r="N205" s="197"/>
      <c r="O205" s="198"/>
      <c r="P205" s="90">
        <f t="shared" si="25"/>
        <v>0</v>
      </c>
      <c r="Q205" s="90">
        <f t="shared" si="25"/>
        <v>0</v>
      </c>
      <c r="R205" s="426"/>
    </row>
    <row r="206" spans="1:18" x14ac:dyDescent="0.25">
      <c r="A206" s="387"/>
      <c r="B206" s="309"/>
      <c r="C206" s="176" t="s">
        <v>15</v>
      </c>
      <c r="D206" s="70" t="s">
        <v>54</v>
      </c>
      <c r="E206" s="167"/>
      <c r="F206" s="70"/>
      <c r="G206" s="178">
        <v>3175</v>
      </c>
      <c r="H206" s="90">
        <f>H72</f>
        <v>3175</v>
      </c>
      <c r="I206" s="90">
        <f>I72</f>
        <v>901</v>
      </c>
      <c r="J206" s="266">
        <f t="shared" si="14"/>
        <v>28.377952755905511</v>
      </c>
      <c r="K206" s="176" t="s">
        <v>29</v>
      </c>
      <c r="L206" s="195" t="s">
        <v>30</v>
      </c>
      <c r="M206" s="196"/>
      <c r="N206" s="197"/>
      <c r="O206" s="198"/>
      <c r="P206" s="90">
        <f t="shared" si="25"/>
        <v>0</v>
      </c>
      <c r="Q206" s="90">
        <f t="shared" si="25"/>
        <v>1</v>
      </c>
      <c r="R206" s="426"/>
    </row>
    <row r="207" spans="1:18" ht="12" customHeight="1" x14ac:dyDescent="0.25">
      <c r="A207" s="387"/>
      <c r="B207" s="308"/>
      <c r="C207" s="176"/>
      <c r="D207" s="232"/>
      <c r="E207" s="233"/>
      <c r="F207" s="233"/>
      <c r="G207" s="178"/>
      <c r="H207" s="90"/>
      <c r="I207" s="90"/>
      <c r="J207" s="266"/>
      <c r="K207" s="176" t="s">
        <v>31</v>
      </c>
      <c r="L207" s="195" t="s">
        <v>137</v>
      </c>
      <c r="M207" s="196"/>
      <c r="N207" s="197"/>
      <c r="O207" s="198"/>
      <c r="P207" s="90">
        <f t="shared" si="25"/>
        <v>0</v>
      </c>
      <c r="Q207" s="90">
        <f t="shared" si="25"/>
        <v>10</v>
      </c>
      <c r="R207" s="426"/>
    </row>
    <row r="208" spans="1:18" x14ac:dyDescent="0.25">
      <c r="A208" s="387"/>
      <c r="B208" s="308"/>
      <c r="C208" s="165"/>
      <c r="D208" s="166"/>
      <c r="E208" s="167"/>
      <c r="F208" s="167"/>
      <c r="G208" s="194"/>
      <c r="H208" s="90"/>
      <c r="I208" s="90"/>
      <c r="J208" s="266"/>
      <c r="K208" s="176" t="s">
        <v>32</v>
      </c>
      <c r="L208" s="195" t="s">
        <v>33</v>
      </c>
      <c r="M208" s="196"/>
      <c r="N208" s="197"/>
      <c r="O208" s="198"/>
      <c r="P208" s="90">
        <f>P77+P179+P150</f>
        <v>0</v>
      </c>
      <c r="Q208" s="90">
        <f>Q77+Q179+Q150</f>
        <v>520</v>
      </c>
      <c r="R208" s="426"/>
    </row>
    <row r="209" spans="1:18" x14ac:dyDescent="0.25">
      <c r="A209" s="387"/>
      <c r="B209" s="309"/>
      <c r="C209" s="176"/>
      <c r="D209" s="232"/>
      <c r="E209" s="233"/>
      <c r="F209" s="233"/>
      <c r="G209" s="178"/>
      <c r="H209" s="90"/>
      <c r="I209" s="90"/>
      <c r="J209" s="266"/>
      <c r="K209" s="275" t="s">
        <v>34</v>
      </c>
      <c r="L209" s="40" t="s">
        <v>35</v>
      </c>
      <c r="M209" s="40"/>
      <c r="N209" s="222"/>
      <c r="O209" s="223"/>
      <c r="P209" s="90"/>
      <c r="Q209" s="90"/>
      <c r="R209" s="426"/>
    </row>
    <row r="210" spans="1:18" x14ac:dyDescent="0.25">
      <c r="A210" s="387"/>
      <c r="B210" s="316"/>
      <c r="C210" s="321"/>
      <c r="D210" s="378"/>
      <c r="E210" s="322"/>
      <c r="F210" s="322"/>
      <c r="G210" s="219"/>
      <c r="H210" s="214"/>
      <c r="I210" s="214"/>
      <c r="J210" s="266"/>
      <c r="K210" s="224" t="s">
        <v>36</v>
      </c>
      <c r="L210" s="225" t="s">
        <v>37</v>
      </c>
      <c r="M210" s="226"/>
      <c r="N210" s="227"/>
      <c r="O210" s="320"/>
      <c r="P210" s="214">
        <f>SUM(P190+P160+P130)</f>
        <v>2734</v>
      </c>
      <c r="Q210" s="214">
        <f>SUM(Q190+Q160+Q130)</f>
        <v>2734</v>
      </c>
      <c r="R210" s="426">
        <f t="shared" si="24"/>
        <v>100</v>
      </c>
    </row>
    <row r="211" spans="1:18" ht="16.5" thickBot="1" x14ac:dyDescent="0.3">
      <c r="A211" s="387"/>
      <c r="B211" s="316"/>
      <c r="C211" s="321"/>
      <c r="D211" s="366"/>
      <c r="E211" s="367"/>
      <c r="F211" s="367"/>
      <c r="G211" s="219"/>
      <c r="H211" s="214"/>
      <c r="I211" s="214"/>
      <c r="J211" s="201"/>
      <c r="K211" s="324" t="s">
        <v>38</v>
      </c>
      <c r="L211" s="325" t="s">
        <v>39</v>
      </c>
      <c r="M211" s="322"/>
      <c r="N211" s="326"/>
      <c r="O211" s="327">
        <v>183214</v>
      </c>
      <c r="P211" s="214">
        <f>P80+P161+P191</f>
        <v>191783</v>
      </c>
      <c r="Q211" s="214">
        <f>Q80+Q161+Q191</f>
        <v>171040</v>
      </c>
      <c r="R211" s="431">
        <f t="shared" si="24"/>
        <v>89.184129980238083</v>
      </c>
    </row>
    <row r="212" spans="1:18" ht="16.5" thickBot="1" x14ac:dyDescent="0.3">
      <c r="A212" s="387"/>
      <c r="B212" s="329" t="s">
        <v>115</v>
      </c>
      <c r="C212" s="330"/>
      <c r="D212" s="330"/>
      <c r="E212" s="329"/>
      <c r="F212" s="331"/>
      <c r="G212" s="332">
        <f>SUM(G200:G211)</f>
        <v>188738</v>
      </c>
      <c r="H212" s="333">
        <f>SUM(H200:H211)</f>
        <v>200041</v>
      </c>
      <c r="I212" s="333">
        <f>SUM(I200:I211)</f>
        <v>178874</v>
      </c>
      <c r="J212" s="201">
        <f t="shared" si="14"/>
        <v>89.418669172819577</v>
      </c>
      <c r="K212" s="335" t="s">
        <v>116</v>
      </c>
      <c r="L212" s="335"/>
      <c r="M212" s="335"/>
      <c r="N212" s="335"/>
      <c r="O212" s="332">
        <f>SUM(O197:O211)</f>
        <v>188738</v>
      </c>
      <c r="P212" s="333">
        <f>SUM(P197:P211)</f>
        <v>200041</v>
      </c>
      <c r="Q212" s="333">
        <f>SUM(Q197:Q211)</f>
        <v>181156</v>
      </c>
      <c r="R212" s="431">
        <f t="shared" si="24"/>
        <v>90.559435315760268</v>
      </c>
    </row>
    <row r="213" spans="1:18" x14ac:dyDescent="0.25">
      <c r="A213" s="387"/>
      <c r="B213" s="273" t="s">
        <v>102</v>
      </c>
      <c r="C213" s="303"/>
      <c r="D213" s="303"/>
      <c r="E213" s="303"/>
      <c r="F213" s="256"/>
      <c r="G213" s="238"/>
      <c r="H213" s="304"/>
      <c r="I213" s="305"/>
      <c r="J213" s="345"/>
      <c r="K213" s="256" t="s">
        <v>103</v>
      </c>
      <c r="L213" s="257"/>
      <c r="M213" s="257"/>
      <c r="N213" s="273"/>
      <c r="O213" s="306"/>
      <c r="P213" s="307"/>
      <c r="Q213" s="154"/>
      <c r="R213" s="213"/>
    </row>
    <row r="214" spans="1:18" x14ac:dyDescent="0.25">
      <c r="A214" s="387"/>
      <c r="B214" s="364" t="s">
        <v>69</v>
      </c>
      <c r="C214" s="296"/>
      <c r="D214" s="296"/>
      <c r="E214" s="296"/>
      <c r="F214" s="313"/>
      <c r="G214" s="194"/>
      <c r="H214" s="90"/>
      <c r="I214" s="90"/>
      <c r="J214" s="266"/>
      <c r="K214" s="275" t="s">
        <v>34</v>
      </c>
      <c r="L214" s="40" t="s">
        <v>35</v>
      </c>
      <c r="M214" s="40"/>
      <c r="N214" s="222"/>
      <c r="O214" s="223"/>
      <c r="P214" s="202"/>
      <c r="Q214" s="154"/>
      <c r="R214" s="155"/>
    </row>
    <row r="215" spans="1:18" x14ac:dyDescent="0.25">
      <c r="A215" s="387"/>
      <c r="B215" s="309"/>
      <c r="C215" s="176" t="s">
        <v>42</v>
      </c>
      <c r="D215" s="232" t="s">
        <v>43</v>
      </c>
      <c r="E215" s="233"/>
      <c r="F215" s="233"/>
      <c r="G215" s="178">
        <v>4394</v>
      </c>
      <c r="H215" s="90">
        <f t="shared" ref="H215:I217" si="26">H102</f>
        <v>4489</v>
      </c>
      <c r="I215" s="90">
        <f t="shared" si="26"/>
        <v>4500</v>
      </c>
      <c r="J215" s="266">
        <f t="shared" si="14"/>
        <v>100.24504343951884</v>
      </c>
      <c r="K215" s="255" t="s">
        <v>38</v>
      </c>
      <c r="L215" s="218" t="s">
        <v>39</v>
      </c>
      <c r="M215" s="70"/>
      <c r="N215" s="282"/>
      <c r="O215" s="187">
        <v>5729</v>
      </c>
      <c r="P215" s="90">
        <f>P113</f>
        <v>5849</v>
      </c>
      <c r="Q215" s="90">
        <f t="shared" ref="Q215:R215" si="27">Q113</f>
        <v>5863</v>
      </c>
      <c r="R215" s="266">
        <f t="shared" si="27"/>
        <v>100.23935715506924</v>
      </c>
    </row>
    <row r="216" spans="1:18" x14ac:dyDescent="0.25">
      <c r="A216" s="387"/>
      <c r="B216" s="309"/>
      <c r="C216" s="176" t="s">
        <v>44</v>
      </c>
      <c r="D216" s="232" t="s">
        <v>71</v>
      </c>
      <c r="E216" s="233"/>
      <c r="F216" s="233"/>
      <c r="G216" s="178">
        <v>1185</v>
      </c>
      <c r="H216" s="90">
        <f t="shared" si="26"/>
        <v>1210</v>
      </c>
      <c r="I216" s="90">
        <f t="shared" si="26"/>
        <v>1196</v>
      </c>
      <c r="J216" s="266">
        <f t="shared" ref="J216:J237" si="28">I216/H216*100</f>
        <v>98.84297520661157</v>
      </c>
      <c r="K216" s="176"/>
      <c r="L216" s="232"/>
      <c r="M216" s="233"/>
      <c r="N216" s="392"/>
      <c r="O216" s="187"/>
      <c r="P216" s="90"/>
      <c r="Q216" s="90"/>
      <c r="R216" s="90"/>
    </row>
    <row r="217" spans="1:18" ht="16.5" thickBot="1" x14ac:dyDescent="0.3">
      <c r="A217" s="387"/>
      <c r="B217" s="316"/>
      <c r="C217" s="321" t="s">
        <v>73</v>
      </c>
      <c r="D217" s="366" t="s">
        <v>74</v>
      </c>
      <c r="E217" s="367"/>
      <c r="F217" s="367"/>
      <c r="G217" s="219">
        <v>150</v>
      </c>
      <c r="H217" s="214">
        <f t="shared" si="26"/>
        <v>150</v>
      </c>
      <c r="I217" s="214">
        <f t="shared" si="26"/>
        <v>167</v>
      </c>
      <c r="J217" s="201">
        <f t="shared" si="28"/>
        <v>111.33333333333333</v>
      </c>
      <c r="K217" s="321"/>
      <c r="L217" s="355"/>
      <c r="M217" s="356"/>
      <c r="N217" s="405"/>
      <c r="O217" s="327"/>
      <c r="P217" s="214"/>
      <c r="Q217" s="214"/>
      <c r="R217" s="214"/>
    </row>
    <row r="218" spans="1:18" ht="16.5" thickBot="1" x14ac:dyDescent="0.3">
      <c r="A218" s="387"/>
      <c r="B218" s="329" t="s">
        <v>117</v>
      </c>
      <c r="C218" s="330"/>
      <c r="D218" s="330"/>
      <c r="E218" s="329"/>
      <c r="F218" s="331"/>
      <c r="G218" s="332">
        <f>SUM(G215:G217)</f>
        <v>5729</v>
      </c>
      <c r="H218" s="333">
        <f>SUM(H215:H217)</f>
        <v>5849</v>
      </c>
      <c r="I218" s="333">
        <f>SUM(I215:I217)</f>
        <v>5863</v>
      </c>
      <c r="J218" s="201">
        <f t="shared" si="28"/>
        <v>100.23935715506924</v>
      </c>
      <c r="K218" s="335" t="s">
        <v>118</v>
      </c>
      <c r="L218" s="335"/>
      <c r="M218" s="335"/>
      <c r="N218" s="335"/>
      <c r="O218" s="332">
        <f>SUM(O215:O217)</f>
        <v>5729</v>
      </c>
      <c r="P218" s="333">
        <f>SUM(P215:P217)</f>
        <v>5849</v>
      </c>
      <c r="Q218" s="333">
        <f t="shared" ref="Q218:R218" si="29">SUM(Q215:Q217)</f>
        <v>5863</v>
      </c>
      <c r="R218" s="334">
        <f t="shared" si="29"/>
        <v>100.23935715506924</v>
      </c>
    </row>
    <row r="219" spans="1:18" x14ac:dyDescent="0.25">
      <c r="A219" s="387"/>
      <c r="B219" s="369" t="s">
        <v>119</v>
      </c>
      <c r="C219" s="370"/>
      <c r="D219" s="370"/>
      <c r="E219" s="370"/>
      <c r="F219" s="371"/>
      <c r="G219" s="372"/>
      <c r="H219" s="373"/>
      <c r="I219" s="374"/>
      <c r="J219" s="345"/>
      <c r="K219" s="371" t="s">
        <v>120</v>
      </c>
      <c r="L219" s="375"/>
      <c r="M219" s="375"/>
      <c r="N219" s="369"/>
      <c r="O219" s="376"/>
      <c r="P219" s="377"/>
      <c r="Q219" s="154"/>
      <c r="R219" s="155"/>
    </row>
    <row r="220" spans="1:18" s="175" customFormat="1" x14ac:dyDescent="0.25">
      <c r="A220" s="387"/>
      <c r="B220" s="406"/>
      <c r="C220" s="307"/>
      <c r="D220" s="307"/>
      <c r="E220" s="307"/>
      <c r="F220" s="407"/>
      <c r="G220" s="238"/>
      <c r="H220" s="304"/>
      <c r="I220" s="304"/>
      <c r="J220" s="266"/>
      <c r="K220" s="296" t="s">
        <v>8</v>
      </c>
      <c r="L220" s="296"/>
      <c r="M220" s="296"/>
      <c r="N220" s="296"/>
      <c r="O220" s="427"/>
      <c r="P220" s="307"/>
      <c r="Q220" s="174"/>
      <c r="R220" s="152"/>
    </row>
    <row r="221" spans="1:18" s="175" customFormat="1" ht="12" customHeight="1" x14ac:dyDescent="0.25">
      <c r="A221" s="387"/>
      <c r="B221" s="406"/>
      <c r="C221" s="307"/>
      <c r="D221" s="307"/>
      <c r="E221" s="307"/>
      <c r="F221" s="407"/>
      <c r="G221" s="238"/>
      <c r="H221" s="304"/>
      <c r="I221" s="305"/>
      <c r="J221" s="266"/>
      <c r="K221" s="170" t="s">
        <v>70</v>
      </c>
      <c r="L221" s="171"/>
      <c r="M221" s="171"/>
      <c r="N221" s="172"/>
      <c r="O221" s="173"/>
      <c r="P221" s="310"/>
      <c r="Q221" s="174"/>
      <c r="R221" s="152"/>
    </row>
    <row r="222" spans="1:18" x14ac:dyDescent="0.25">
      <c r="A222" s="387"/>
      <c r="B222" s="364" t="s">
        <v>69</v>
      </c>
      <c r="C222" s="296"/>
      <c r="D222" s="296"/>
      <c r="E222" s="296"/>
      <c r="F222" s="313"/>
      <c r="G222" s="194"/>
      <c r="H222" s="90"/>
      <c r="I222" s="169"/>
      <c r="J222" s="266"/>
      <c r="K222" s="180" t="s">
        <v>42</v>
      </c>
      <c r="L222" s="181" t="s">
        <v>12</v>
      </c>
      <c r="M222" s="181"/>
      <c r="N222" s="182"/>
      <c r="O222" s="432">
        <v>400</v>
      </c>
      <c r="P222" s="90">
        <f>P197</f>
        <v>400</v>
      </c>
      <c r="Q222" s="90">
        <f t="shared" ref="Q222:R222" si="30">Q197</f>
        <v>5</v>
      </c>
      <c r="R222" s="266">
        <f t="shared" si="30"/>
        <v>1.25</v>
      </c>
    </row>
    <row r="223" spans="1:18" x14ac:dyDescent="0.25">
      <c r="A223" s="387"/>
      <c r="B223" s="309"/>
      <c r="C223" s="176" t="s">
        <v>42</v>
      </c>
      <c r="D223" s="232" t="s">
        <v>43</v>
      </c>
      <c r="E223" s="233"/>
      <c r="F223" s="233"/>
      <c r="G223" s="178">
        <v>113294</v>
      </c>
      <c r="H223" s="90">
        <f t="shared" ref="H223:I225" si="31">H200+H215</f>
        <v>115951</v>
      </c>
      <c r="I223" s="90">
        <f t="shared" si="31"/>
        <v>112541</v>
      </c>
      <c r="J223" s="266">
        <f t="shared" si="28"/>
        <v>97.059102551940043</v>
      </c>
      <c r="K223" s="165" t="s">
        <v>72</v>
      </c>
      <c r="L223" s="166"/>
      <c r="M223" s="167"/>
      <c r="N223" s="186"/>
      <c r="O223" s="187"/>
      <c r="P223" s="90"/>
      <c r="Q223" s="90"/>
      <c r="R223" s="90"/>
    </row>
    <row r="224" spans="1:18" x14ac:dyDescent="0.25">
      <c r="A224" s="387"/>
      <c r="B224" s="309"/>
      <c r="C224" s="176" t="s">
        <v>44</v>
      </c>
      <c r="D224" s="232" t="s">
        <v>71</v>
      </c>
      <c r="E224" s="233"/>
      <c r="F224" s="233"/>
      <c r="G224" s="178">
        <v>32769</v>
      </c>
      <c r="H224" s="90">
        <f t="shared" si="31"/>
        <v>33467</v>
      </c>
      <c r="I224" s="90">
        <f t="shared" si="31"/>
        <v>31715</v>
      </c>
      <c r="J224" s="266">
        <f t="shared" si="28"/>
        <v>94.764992380553977</v>
      </c>
      <c r="K224" s="188" t="s">
        <v>15</v>
      </c>
      <c r="L224" s="189" t="s">
        <v>16</v>
      </c>
      <c r="M224" s="190"/>
      <c r="N224" s="191"/>
      <c r="O224" s="192"/>
      <c r="P224" s="90"/>
      <c r="Q224" s="90"/>
      <c r="R224" s="90"/>
    </row>
    <row r="225" spans="1:18" x14ac:dyDescent="0.25">
      <c r="A225" s="387"/>
      <c r="B225" s="309"/>
      <c r="C225" s="176" t="s">
        <v>73</v>
      </c>
      <c r="D225" s="232" t="s">
        <v>74</v>
      </c>
      <c r="E225" s="233"/>
      <c r="F225" s="233"/>
      <c r="G225" s="178">
        <v>34414</v>
      </c>
      <c r="H225" s="90">
        <f t="shared" si="31"/>
        <v>38148</v>
      </c>
      <c r="I225" s="90">
        <f t="shared" si="31"/>
        <v>25580</v>
      </c>
      <c r="J225" s="266">
        <f t="shared" si="28"/>
        <v>67.054629338366368</v>
      </c>
      <c r="K225" s="176" t="s">
        <v>17</v>
      </c>
      <c r="L225" s="195" t="s">
        <v>18</v>
      </c>
      <c r="M225" s="196"/>
      <c r="N225" s="197"/>
      <c r="O225" s="198">
        <v>200</v>
      </c>
      <c r="P225" s="90">
        <f>P200</f>
        <v>200</v>
      </c>
      <c r="Q225" s="90">
        <f t="shared" ref="Q225:R225" si="32">Q200</f>
        <v>764</v>
      </c>
      <c r="R225" s="266">
        <f t="shared" si="32"/>
        <v>382</v>
      </c>
    </row>
    <row r="226" spans="1:18" x14ac:dyDescent="0.25">
      <c r="A226" s="387"/>
      <c r="B226" s="309"/>
      <c r="C226" s="428" t="s">
        <v>48</v>
      </c>
      <c r="D226" s="429" t="s">
        <v>49</v>
      </c>
      <c r="E226" s="430"/>
      <c r="F226" s="138"/>
      <c r="G226" s="281">
        <v>10815</v>
      </c>
      <c r="H226" s="90">
        <f>H203</f>
        <v>15149</v>
      </c>
      <c r="I226" s="90">
        <f>I203</f>
        <v>14000</v>
      </c>
      <c r="J226" s="266">
        <f t="shared" si="28"/>
        <v>92.415340946597141</v>
      </c>
      <c r="K226" s="176" t="s">
        <v>19</v>
      </c>
      <c r="L226" s="195" t="s">
        <v>20</v>
      </c>
      <c r="M226" s="196"/>
      <c r="N226" s="197"/>
      <c r="O226" s="198">
        <v>3750</v>
      </c>
      <c r="P226" s="90">
        <f>P201</f>
        <v>3750</v>
      </c>
      <c r="Q226" s="90">
        <f t="shared" ref="Q226:R226" si="33">Q201</f>
        <v>4525</v>
      </c>
      <c r="R226" s="266">
        <f t="shared" si="33"/>
        <v>120.66666666666667</v>
      </c>
    </row>
    <row r="227" spans="1:18" x14ac:dyDescent="0.25">
      <c r="A227" s="387"/>
      <c r="B227" s="312"/>
      <c r="C227" s="193" t="s">
        <v>75</v>
      </c>
      <c r="D227" s="70" t="s">
        <v>51</v>
      </c>
      <c r="E227" s="60"/>
      <c r="F227" s="60"/>
      <c r="G227" s="194"/>
      <c r="H227" s="90">
        <f>H204</f>
        <v>0</v>
      </c>
      <c r="I227" s="90">
        <f>I204</f>
        <v>0</v>
      </c>
      <c r="J227" s="266"/>
      <c r="K227" s="176" t="s">
        <v>21</v>
      </c>
      <c r="L227" s="195" t="s">
        <v>22</v>
      </c>
      <c r="M227" s="196"/>
      <c r="N227" s="197"/>
      <c r="O227" s="198"/>
      <c r="P227" s="90">
        <f>P202</f>
        <v>0</v>
      </c>
      <c r="Q227" s="90">
        <f t="shared" ref="Q227:R227" si="34">Q202</f>
        <v>0</v>
      </c>
      <c r="R227" s="90">
        <f t="shared" si="34"/>
        <v>0</v>
      </c>
    </row>
    <row r="228" spans="1:18" x14ac:dyDescent="0.25">
      <c r="A228" s="387"/>
      <c r="B228" s="313" t="s">
        <v>76</v>
      </c>
      <c r="C228" s="314"/>
      <c r="D228" s="314"/>
      <c r="E228" s="314"/>
      <c r="F228" s="314"/>
      <c r="G228" s="194"/>
      <c r="H228" s="90"/>
      <c r="I228" s="90"/>
      <c r="J228" s="266"/>
      <c r="K228" s="176" t="s">
        <v>23</v>
      </c>
      <c r="L228" s="195" t="s">
        <v>24</v>
      </c>
      <c r="M228" s="196"/>
      <c r="N228" s="197"/>
      <c r="O228" s="198"/>
      <c r="P228" s="90"/>
      <c r="Q228" s="90"/>
      <c r="R228" s="90"/>
    </row>
    <row r="229" spans="1:18" ht="15.75" customHeight="1" x14ac:dyDescent="0.25">
      <c r="A229" s="387"/>
      <c r="B229" s="309"/>
      <c r="C229" s="176" t="s">
        <v>15</v>
      </c>
      <c r="D229" s="70" t="s">
        <v>54</v>
      </c>
      <c r="E229" s="167"/>
      <c r="F229" s="70"/>
      <c r="G229" s="178">
        <v>3175</v>
      </c>
      <c r="H229" s="90">
        <f>H206</f>
        <v>3175</v>
      </c>
      <c r="I229" s="90">
        <f>I206</f>
        <v>901</v>
      </c>
      <c r="J229" s="266">
        <f t="shared" si="28"/>
        <v>28.377952755905511</v>
      </c>
      <c r="K229" s="176" t="s">
        <v>25</v>
      </c>
      <c r="L229" s="195" t="s">
        <v>26</v>
      </c>
      <c r="M229" s="196"/>
      <c r="N229" s="197"/>
      <c r="O229" s="198">
        <v>1174</v>
      </c>
      <c r="P229" s="90">
        <f>P204</f>
        <v>1174</v>
      </c>
      <c r="Q229" s="90">
        <f t="shared" ref="Q229:R229" si="35">Q204</f>
        <v>1557</v>
      </c>
      <c r="R229" s="266">
        <f t="shared" si="35"/>
        <v>132.62350936967633</v>
      </c>
    </row>
    <row r="230" spans="1:18" ht="15.75" customHeight="1" x14ac:dyDescent="0.25">
      <c r="A230" s="387"/>
      <c r="B230" s="309"/>
      <c r="C230" s="262"/>
      <c r="D230" s="24"/>
      <c r="E230" s="70"/>
      <c r="F230" s="70"/>
      <c r="G230" s="178"/>
      <c r="H230" s="90"/>
      <c r="I230" s="90"/>
      <c r="J230" s="266"/>
      <c r="K230" s="176" t="s">
        <v>27</v>
      </c>
      <c r="L230" s="195" t="s">
        <v>28</v>
      </c>
      <c r="M230" s="196"/>
      <c r="N230" s="197"/>
      <c r="O230" s="198"/>
      <c r="P230" s="90"/>
      <c r="Q230" s="90"/>
      <c r="R230" s="90"/>
    </row>
    <row r="231" spans="1:18" ht="15.75" customHeight="1" x14ac:dyDescent="0.25">
      <c r="A231" s="387"/>
      <c r="B231" s="365"/>
      <c r="C231" s="315"/>
      <c r="D231" s="312"/>
      <c r="E231" s="60"/>
      <c r="F231" s="70"/>
      <c r="G231" s="178"/>
      <c r="H231" s="90"/>
      <c r="I231" s="90"/>
      <c r="J231" s="266"/>
      <c r="K231" s="176" t="s">
        <v>29</v>
      </c>
      <c r="L231" s="195" t="s">
        <v>30</v>
      </c>
      <c r="M231" s="196"/>
      <c r="N231" s="197"/>
      <c r="O231" s="198"/>
      <c r="P231" s="90"/>
      <c r="Q231" s="90">
        <f>SUM(Q206)</f>
        <v>1</v>
      </c>
      <c r="R231" s="90"/>
    </row>
    <row r="232" spans="1:18" ht="15.75" customHeight="1" x14ac:dyDescent="0.25">
      <c r="A232" s="387"/>
      <c r="B232" s="309"/>
      <c r="C232" s="262"/>
      <c r="D232" s="177"/>
      <c r="E232" s="70"/>
      <c r="F232" s="70"/>
      <c r="G232" s="178"/>
      <c r="H232" s="90"/>
      <c r="I232" s="90"/>
      <c r="J232" s="266"/>
      <c r="K232" s="176" t="s">
        <v>31</v>
      </c>
      <c r="L232" s="195" t="s">
        <v>137</v>
      </c>
      <c r="M232" s="196"/>
      <c r="N232" s="197"/>
      <c r="O232" s="198"/>
      <c r="P232" s="90"/>
      <c r="Q232" s="90">
        <f>SUM(Q207)</f>
        <v>10</v>
      </c>
      <c r="R232" s="90"/>
    </row>
    <row r="233" spans="1:18" ht="15.75" customHeight="1" x14ac:dyDescent="0.25">
      <c r="A233" s="387"/>
      <c r="B233" s="309"/>
      <c r="C233" s="262"/>
      <c r="D233" s="232"/>
      <c r="E233" s="233"/>
      <c r="F233" s="233"/>
      <c r="G233" s="178"/>
      <c r="H233" s="90"/>
      <c r="I233" s="90"/>
      <c r="J233" s="266"/>
      <c r="K233" s="176" t="s">
        <v>32</v>
      </c>
      <c r="L233" s="195" t="s">
        <v>33</v>
      </c>
      <c r="M233" s="196"/>
      <c r="N233" s="197"/>
      <c r="O233" s="198"/>
      <c r="P233" s="90">
        <f>SUM(P208)</f>
        <v>0</v>
      </c>
      <c r="Q233" s="90">
        <f t="shared" ref="Q233:R233" si="36">SUM(Q208)</f>
        <v>520</v>
      </c>
      <c r="R233" s="90">
        <f t="shared" si="36"/>
        <v>0</v>
      </c>
    </row>
    <row r="234" spans="1:18" ht="15.75" customHeight="1" x14ac:dyDescent="0.25">
      <c r="A234" s="387"/>
      <c r="B234" s="316"/>
      <c r="C234" s="354"/>
      <c r="D234" s="433"/>
      <c r="E234" s="322"/>
      <c r="F234" s="322"/>
      <c r="G234" s="219"/>
      <c r="H234" s="214"/>
      <c r="I234" s="214"/>
      <c r="J234" s="266"/>
      <c r="K234" s="275" t="s">
        <v>34</v>
      </c>
      <c r="L234" s="40" t="s">
        <v>35</v>
      </c>
      <c r="M234" s="40"/>
      <c r="N234" s="222"/>
      <c r="O234" s="276"/>
      <c r="P234" s="278"/>
      <c r="Q234" s="278"/>
      <c r="R234" s="278"/>
    </row>
    <row r="235" spans="1:18" ht="15.75" customHeight="1" x14ac:dyDescent="0.25">
      <c r="A235" s="387"/>
      <c r="B235" s="316"/>
      <c r="C235" s="354"/>
      <c r="D235" s="433"/>
      <c r="E235" s="322"/>
      <c r="F235" s="322"/>
      <c r="G235" s="219"/>
      <c r="H235" s="214"/>
      <c r="I235" s="214"/>
      <c r="J235" s="266"/>
      <c r="K235" s="224" t="s">
        <v>36</v>
      </c>
      <c r="L235" s="225" t="s">
        <v>37</v>
      </c>
      <c r="M235" s="226"/>
      <c r="N235" s="227"/>
      <c r="O235" s="320"/>
      <c r="P235" s="277">
        <f>SUM(P210)</f>
        <v>2734</v>
      </c>
      <c r="Q235" s="277">
        <f t="shared" ref="Q235:R237" si="37">SUM(Q210)</f>
        <v>2734</v>
      </c>
      <c r="R235" s="434">
        <f t="shared" si="37"/>
        <v>100</v>
      </c>
    </row>
    <row r="236" spans="1:18" ht="15.75" customHeight="1" thickBot="1" x14ac:dyDescent="0.3">
      <c r="A236" s="387"/>
      <c r="B236" s="316"/>
      <c r="C236" s="435"/>
      <c r="D236" s="433"/>
      <c r="E236" s="322"/>
      <c r="F236" s="322"/>
      <c r="G236" s="219"/>
      <c r="H236" s="214"/>
      <c r="I236" s="214"/>
      <c r="J236" s="201"/>
      <c r="K236" s="324" t="s">
        <v>38</v>
      </c>
      <c r="L236" s="325" t="s">
        <v>39</v>
      </c>
      <c r="M236" s="322"/>
      <c r="N236" s="326"/>
      <c r="O236" s="327">
        <v>188943</v>
      </c>
      <c r="P236" s="277">
        <f>P211+P215</f>
        <v>197632</v>
      </c>
      <c r="Q236" s="277">
        <f t="shared" ref="Q236" si="38">Q211+Q215</f>
        <v>176903</v>
      </c>
      <c r="R236" s="436">
        <f t="shared" si="37"/>
        <v>89.184129980238083</v>
      </c>
    </row>
    <row r="237" spans="1:18" ht="16.5" thickBot="1" x14ac:dyDescent="0.3">
      <c r="A237" s="437"/>
      <c r="B237" s="329" t="s">
        <v>119</v>
      </c>
      <c r="C237" s="413"/>
      <c r="D237" s="414"/>
      <c r="E237" s="414"/>
      <c r="F237" s="414"/>
      <c r="G237" s="332">
        <f>SUM(G223:G236)</f>
        <v>194467</v>
      </c>
      <c r="H237" s="333">
        <f>SUM(H223:H236)</f>
        <v>205890</v>
      </c>
      <c r="I237" s="333">
        <f>SUM(I223:I236)</f>
        <v>184737</v>
      </c>
      <c r="J237" s="201">
        <f t="shared" si="28"/>
        <v>89.726067317499641</v>
      </c>
      <c r="K237" s="335" t="s">
        <v>120</v>
      </c>
      <c r="L237" s="335"/>
      <c r="M237" s="335"/>
      <c r="N237" s="335"/>
      <c r="O237" s="332">
        <f>SUM(O222:O236)</f>
        <v>194467</v>
      </c>
      <c r="P237" s="333">
        <f>SUM(P221:P236)</f>
        <v>205890</v>
      </c>
      <c r="Q237" s="333">
        <f t="shared" ref="Q237" si="39">SUM(Q221:Q236)</f>
        <v>187019</v>
      </c>
      <c r="R237" s="436">
        <f t="shared" si="37"/>
        <v>90.559435315760268</v>
      </c>
    </row>
    <row r="238" spans="1:18" x14ac:dyDescent="0.25">
      <c r="J238" s="439"/>
      <c r="O238" s="440"/>
    </row>
    <row r="239" spans="1:18" x14ac:dyDescent="0.25">
      <c r="G239" s="441"/>
    </row>
    <row r="242" spans="11:11" x14ac:dyDescent="0.25">
      <c r="K242" s="115"/>
    </row>
  </sheetData>
  <mergeCells count="254">
    <mergeCell ref="C134:G134"/>
    <mergeCell ref="C166:G166"/>
    <mergeCell ref="Q1:R1"/>
    <mergeCell ref="N1:P1"/>
    <mergeCell ref="B2:P2"/>
    <mergeCell ref="B3:P3"/>
    <mergeCell ref="B4:P4"/>
    <mergeCell ref="B6:F6"/>
    <mergeCell ref="K6:N6"/>
    <mergeCell ref="B8:F8"/>
    <mergeCell ref="K8:N8"/>
    <mergeCell ref="A9:A132"/>
    <mergeCell ref="C10:F10"/>
    <mergeCell ref="K10:N10"/>
    <mergeCell ref="K11:N11"/>
    <mergeCell ref="L12:N12"/>
    <mergeCell ref="L14:N14"/>
    <mergeCell ref="L15:N15"/>
    <mergeCell ref="L16:N16"/>
    <mergeCell ref="L23:N23"/>
    <mergeCell ref="L25:N25"/>
    <mergeCell ref="L26:N26"/>
    <mergeCell ref="C28:F28"/>
    <mergeCell ref="L29:N29"/>
    <mergeCell ref="L30:N30"/>
    <mergeCell ref="L17:N17"/>
    <mergeCell ref="L18:N18"/>
    <mergeCell ref="L19:N19"/>
    <mergeCell ref="L20:N20"/>
    <mergeCell ref="L21:N21"/>
    <mergeCell ref="L22:N22"/>
    <mergeCell ref="D41:F41"/>
    <mergeCell ref="D42:F42"/>
    <mergeCell ref="D43:F43"/>
    <mergeCell ref="C46:F46"/>
    <mergeCell ref="C31:F31"/>
    <mergeCell ref="K31:N31"/>
    <mergeCell ref="C32:F32"/>
    <mergeCell ref="L34:N34"/>
    <mergeCell ref="B64:F64"/>
    <mergeCell ref="K64:N64"/>
    <mergeCell ref="C35:F35"/>
    <mergeCell ref="C36:F36"/>
    <mergeCell ref="C50:F50"/>
    <mergeCell ref="K59:N59"/>
    <mergeCell ref="L60:N60"/>
    <mergeCell ref="L61:N61"/>
    <mergeCell ref="K62:N62"/>
    <mergeCell ref="L55:N55"/>
    <mergeCell ref="C39:H39"/>
    <mergeCell ref="K39:P39"/>
    <mergeCell ref="C45:H45"/>
    <mergeCell ref="K65:N65"/>
    <mergeCell ref="L66:N66"/>
    <mergeCell ref="K67:N67"/>
    <mergeCell ref="L68:N68"/>
    <mergeCell ref="L48:N48"/>
    <mergeCell ref="C53:F53"/>
    <mergeCell ref="K53:N53"/>
    <mergeCell ref="D56:F56"/>
    <mergeCell ref="D57:F57"/>
    <mergeCell ref="K57:N57"/>
    <mergeCell ref="L74:N74"/>
    <mergeCell ref="L75:N75"/>
    <mergeCell ref="L76:N76"/>
    <mergeCell ref="L77:N77"/>
    <mergeCell ref="L79:N79"/>
    <mergeCell ref="K81:N81"/>
    <mergeCell ref="L69:N69"/>
    <mergeCell ref="L70:N70"/>
    <mergeCell ref="B71:F71"/>
    <mergeCell ref="L71:N71"/>
    <mergeCell ref="L72:N72"/>
    <mergeCell ref="L73:N73"/>
    <mergeCell ref="D87:F87"/>
    <mergeCell ref="L87:N87"/>
    <mergeCell ref="D88:F88"/>
    <mergeCell ref="L88:N88"/>
    <mergeCell ref="L89:N89"/>
    <mergeCell ref="L90:N90"/>
    <mergeCell ref="K83:N83"/>
    <mergeCell ref="D85:F85"/>
    <mergeCell ref="L85:N85"/>
    <mergeCell ref="D86:F86"/>
    <mergeCell ref="L86:N86"/>
    <mergeCell ref="C83:G83"/>
    <mergeCell ref="D98:F98"/>
    <mergeCell ref="D99:F99"/>
    <mergeCell ref="K99:N99"/>
    <mergeCell ref="B100:F100"/>
    <mergeCell ref="K100:N100"/>
    <mergeCell ref="B101:F101"/>
    <mergeCell ref="L91:N91"/>
    <mergeCell ref="L92:N92"/>
    <mergeCell ref="L93:N93"/>
    <mergeCell ref="L94:N94"/>
    <mergeCell ref="C96:F96"/>
    <mergeCell ref="K96:N96"/>
    <mergeCell ref="D105:F105"/>
    <mergeCell ref="L105:N105"/>
    <mergeCell ref="D106:F106"/>
    <mergeCell ref="L106:N106"/>
    <mergeCell ref="L107:N107"/>
    <mergeCell ref="L108:N108"/>
    <mergeCell ref="D102:F102"/>
    <mergeCell ref="L102:N102"/>
    <mergeCell ref="D103:F103"/>
    <mergeCell ref="L103:N103"/>
    <mergeCell ref="D104:F104"/>
    <mergeCell ref="L104:N104"/>
    <mergeCell ref="B115:F115"/>
    <mergeCell ref="K115:N115"/>
    <mergeCell ref="K116:N116"/>
    <mergeCell ref="L117:N117"/>
    <mergeCell ref="K118:N118"/>
    <mergeCell ref="L119:N119"/>
    <mergeCell ref="D109:F109"/>
    <mergeCell ref="L109:N109"/>
    <mergeCell ref="L110:N110"/>
    <mergeCell ref="L111:N111"/>
    <mergeCell ref="D113:F113"/>
    <mergeCell ref="K114:N114"/>
    <mergeCell ref="L125:N125"/>
    <mergeCell ref="L126:N126"/>
    <mergeCell ref="D127:F127"/>
    <mergeCell ref="L127:N127"/>
    <mergeCell ref="L128:N128"/>
    <mergeCell ref="L130:N130"/>
    <mergeCell ref="L120:N120"/>
    <mergeCell ref="L121:N121"/>
    <mergeCell ref="B122:F122"/>
    <mergeCell ref="L122:N122"/>
    <mergeCell ref="L123:N123"/>
    <mergeCell ref="L124:N124"/>
    <mergeCell ref="D131:F131"/>
    <mergeCell ref="K132:N132"/>
    <mergeCell ref="A134:A164"/>
    <mergeCell ref="K134:N134"/>
    <mergeCell ref="D136:F136"/>
    <mergeCell ref="L136:N136"/>
    <mergeCell ref="D137:F137"/>
    <mergeCell ref="L137:N137"/>
    <mergeCell ref="D138:F138"/>
    <mergeCell ref="D145:F145"/>
    <mergeCell ref="D146:F146"/>
    <mergeCell ref="K146:N146"/>
    <mergeCell ref="B147:F147"/>
    <mergeCell ref="K147:N147"/>
    <mergeCell ref="B148:F148"/>
    <mergeCell ref="K148:N148"/>
    <mergeCell ref="L138:N138"/>
    <mergeCell ref="L139:N139"/>
    <mergeCell ref="L140:N140"/>
    <mergeCell ref="C142:F142"/>
    <mergeCell ref="K142:N142"/>
    <mergeCell ref="L144:N144"/>
    <mergeCell ref="B159:F159"/>
    <mergeCell ref="L160:N160"/>
    <mergeCell ref="D162:F162"/>
    <mergeCell ref="L162:N162"/>
    <mergeCell ref="L163:N163"/>
    <mergeCell ref="K164:N164"/>
    <mergeCell ref="D151:F151"/>
    <mergeCell ref="L152:N152"/>
    <mergeCell ref="D153:F153"/>
    <mergeCell ref="L154:N154"/>
    <mergeCell ref="K155:N155"/>
    <mergeCell ref="B156:F156"/>
    <mergeCell ref="K156:N156"/>
    <mergeCell ref="L181:N181"/>
    <mergeCell ref="D182:F182"/>
    <mergeCell ref="D183:F183"/>
    <mergeCell ref="D184:F184"/>
    <mergeCell ref="L184:N184"/>
    <mergeCell ref="K185:N185"/>
    <mergeCell ref="K172:N172"/>
    <mergeCell ref="L174:N174"/>
    <mergeCell ref="D175:F175"/>
    <mergeCell ref="D176:F176"/>
    <mergeCell ref="K176:N176"/>
    <mergeCell ref="B177:F177"/>
    <mergeCell ref="K177:N177"/>
    <mergeCell ref="C172:F172"/>
    <mergeCell ref="B186:F186"/>
    <mergeCell ref="K186:N186"/>
    <mergeCell ref="L190:N190"/>
    <mergeCell ref="D192:F192"/>
    <mergeCell ref="K194:N194"/>
    <mergeCell ref="A195:A237"/>
    <mergeCell ref="B195:F195"/>
    <mergeCell ref="K195:N195"/>
    <mergeCell ref="K196:N196"/>
    <mergeCell ref="L197:N197"/>
    <mergeCell ref="A166:A194"/>
    <mergeCell ref="K166:N166"/>
    <mergeCell ref="D168:F168"/>
    <mergeCell ref="L168:N168"/>
    <mergeCell ref="D169:F169"/>
    <mergeCell ref="L169:N169"/>
    <mergeCell ref="D170:F170"/>
    <mergeCell ref="L170:N170"/>
    <mergeCell ref="D202:F202"/>
    <mergeCell ref="L202:N202"/>
    <mergeCell ref="L203:N203"/>
    <mergeCell ref="L204:N204"/>
    <mergeCell ref="B205:F205"/>
    <mergeCell ref="L205:N205"/>
    <mergeCell ref="K198:N198"/>
    <mergeCell ref="B199:F199"/>
    <mergeCell ref="L199:N199"/>
    <mergeCell ref="D200:F200"/>
    <mergeCell ref="L200:N200"/>
    <mergeCell ref="D201:F201"/>
    <mergeCell ref="L201:N201"/>
    <mergeCell ref="D211:F211"/>
    <mergeCell ref="K212:N212"/>
    <mergeCell ref="B213:F213"/>
    <mergeCell ref="K213:N213"/>
    <mergeCell ref="B214:F214"/>
    <mergeCell ref="D215:F215"/>
    <mergeCell ref="L206:N206"/>
    <mergeCell ref="D207:F207"/>
    <mergeCell ref="L207:N207"/>
    <mergeCell ref="L208:N208"/>
    <mergeCell ref="D209:F209"/>
    <mergeCell ref="L210:N210"/>
    <mergeCell ref="K220:N220"/>
    <mergeCell ref="K221:N221"/>
    <mergeCell ref="B222:F222"/>
    <mergeCell ref="L222:N222"/>
    <mergeCell ref="D223:F223"/>
    <mergeCell ref="D224:F224"/>
    <mergeCell ref="L224:N224"/>
    <mergeCell ref="D216:F216"/>
    <mergeCell ref="L216:N216"/>
    <mergeCell ref="D217:F217"/>
    <mergeCell ref="L217:N217"/>
    <mergeCell ref="K218:N218"/>
    <mergeCell ref="B219:F219"/>
    <mergeCell ref="K219:N219"/>
    <mergeCell ref="L235:N235"/>
    <mergeCell ref="K237:N237"/>
    <mergeCell ref="L229:N229"/>
    <mergeCell ref="L230:N230"/>
    <mergeCell ref="L231:N231"/>
    <mergeCell ref="L232:N232"/>
    <mergeCell ref="D233:F233"/>
    <mergeCell ref="L233:N233"/>
    <mergeCell ref="D225:F225"/>
    <mergeCell ref="L225:N225"/>
    <mergeCell ref="L226:N226"/>
    <mergeCell ref="L227:N227"/>
    <mergeCell ref="B228:F228"/>
    <mergeCell ref="L228:N228"/>
  </mergeCells>
  <pageMargins left="0.70866141732283472" right="0.70866141732283472" top="0.74803149606299213" bottom="0.74803149606299213" header="0.31496062992125984" footer="0.31496062992125984"/>
  <pageSetup paperSize="8" scale="93" fitToHeight="5" orientation="landscape" r:id="rId1"/>
  <rowBreaks count="5" manualBreakCount="5">
    <brk id="48" max="16383" man="1"/>
    <brk id="95" max="16383" man="1"/>
    <brk id="141" max="16383" man="1"/>
    <brk id="185" max="16383" man="1"/>
    <brk id="2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5" zoomScaleNormal="100" workbookViewId="0">
      <selection activeCell="B36" sqref="B36"/>
    </sheetView>
  </sheetViews>
  <sheetFormatPr defaultRowHeight="15.75" x14ac:dyDescent="0.25"/>
  <cols>
    <col min="1" max="1" width="7.5703125" style="1" customWidth="1"/>
    <col min="2" max="2" width="61.7109375" style="2" customWidth="1"/>
    <col min="3" max="3" width="12.5703125" style="2" customWidth="1"/>
    <col min="4" max="4" width="12.5703125" style="4" customWidth="1"/>
    <col min="5" max="5" width="10.28515625" style="5" customWidth="1"/>
    <col min="6" max="6" width="10" style="4" bestFit="1" customWidth="1"/>
    <col min="7" max="255" width="9.140625" style="4"/>
    <col min="256" max="256" width="7.5703125" style="4" customWidth="1"/>
    <col min="257" max="257" width="61.7109375" style="4" customWidth="1"/>
    <col min="258" max="258" width="21.42578125" style="4" customWidth="1"/>
    <col min="259" max="259" width="5" style="4" customWidth="1"/>
    <col min="260" max="260" width="12.5703125" style="4" customWidth="1"/>
    <col min="261" max="511" width="9.140625" style="4"/>
    <col min="512" max="512" width="7.5703125" style="4" customWidth="1"/>
    <col min="513" max="513" width="61.7109375" style="4" customWidth="1"/>
    <col min="514" max="514" width="21.42578125" style="4" customWidth="1"/>
    <col min="515" max="515" width="5" style="4" customWidth="1"/>
    <col min="516" max="516" width="12.5703125" style="4" customWidth="1"/>
    <col min="517" max="767" width="9.140625" style="4"/>
    <col min="768" max="768" width="7.5703125" style="4" customWidth="1"/>
    <col min="769" max="769" width="61.7109375" style="4" customWidth="1"/>
    <col min="770" max="770" width="21.42578125" style="4" customWidth="1"/>
    <col min="771" max="771" width="5" style="4" customWidth="1"/>
    <col min="772" max="772" width="12.5703125" style="4" customWidth="1"/>
    <col min="773" max="1023" width="9.140625" style="4"/>
    <col min="1024" max="1024" width="7.5703125" style="4" customWidth="1"/>
    <col min="1025" max="1025" width="61.7109375" style="4" customWidth="1"/>
    <col min="1026" max="1026" width="21.42578125" style="4" customWidth="1"/>
    <col min="1027" max="1027" width="5" style="4" customWidth="1"/>
    <col min="1028" max="1028" width="12.5703125" style="4" customWidth="1"/>
    <col min="1029" max="1279" width="9.140625" style="4"/>
    <col min="1280" max="1280" width="7.5703125" style="4" customWidth="1"/>
    <col min="1281" max="1281" width="61.7109375" style="4" customWidth="1"/>
    <col min="1282" max="1282" width="21.42578125" style="4" customWidth="1"/>
    <col min="1283" max="1283" width="5" style="4" customWidth="1"/>
    <col min="1284" max="1284" width="12.5703125" style="4" customWidth="1"/>
    <col min="1285" max="1535" width="9.140625" style="4"/>
    <col min="1536" max="1536" width="7.5703125" style="4" customWidth="1"/>
    <col min="1537" max="1537" width="61.7109375" style="4" customWidth="1"/>
    <col min="1538" max="1538" width="21.42578125" style="4" customWidth="1"/>
    <col min="1539" max="1539" width="5" style="4" customWidth="1"/>
    <col min="1540" max="1540" width="12.5703125" style="4" customWidth="1"/>
    <col min="1541" max="1791" width="9.140625" style="4"/>
    <col min="1792" max="1792" width="7.5703125" style="4" customWidth="1"/>
    <col min="1793" max="1793" width="61.7109375" style="4" customWidth="1"/>
    <col min="1794" max="1794" width="21.42578125" style="4" customWidth="1"/>
    <col min="1795" max="1795" width="5" style="4" customWidth="1"/>
    <col min="1796" max="1796" width="12.5703125" style="4" customWidth="1"/>
    <col min="1797" max="2047" width="9.140625" style="4"/>
    <col min="2048" max="2048" width="7.5703125" style="4" customWidth="1"/>
    <col min="2049" max="2049" width="61.7109375" style="4" customWidth="1"/>
    <col min="2050" max="2050" width="21.42578125" style="4" customWidth="1"/>
    <col min="2051" max="2051" width="5" style="4" customWidth="1"/>
    <col min="2052" max="2052" width="12.5703125" style="4" customWidth="1"/>
    <col min="2053" max="2303" width="9.140625" style="4"/>
    <col min="2304" max="2304" width="7.5703125" style="4" customWidth="1"/>
    <col min="2305" max="2305" width="61.7109375" style="4" customWidth="1"/>
    <col min="2306" max="2306" width="21.42578125" style="4" customWidth="1"/>
    <col min="2307" max="2307" width="5" style="4" customWidth="1"/>
    <col min="2308" max="2308" width="12.5703125" style="4" customWidth="1"/>
    <col min="2309" max="2559" width="9.140625" style="4"/>
    <col min="2560" max="2560" width="7.5703125" style="4" customWidth="1"/>
    <col min="2561" max="2561" width="61.7109375" style="4" customWidth="1"/>
    <col min="2562" max="2562" width="21.42578125" style="4" customWidth="1"/>
    <col min="2563" max="2563" width="5" style="4" customWidth="1"/>
    <col min="2564" max="2564" width="12.5703125" style="4" customWidth="1"/>
    <col min="2565" max="2815" width="9.140625" style="4"/>
    <col min="2816" max="2816" width="7.5703125" style="4" customWidth="1"/>
    <col min="2817" max="2817" width="61.7109375" style="4" customWidth="1"/>
    <col min="2818" max="2818" width="21.42578125" style="4" customWidth="1"/>
    <col min="2819" max="2819" width="5" style="4" customWidth="1"/>
    <col min="2820" max="2820" width="12.5703125" style="4" customWidth="1"/>
    <col min="2821" max="3071" width="9.140625" style="4"/>
    <col min="3072" max="3072" width="7.5703125" style="4" customWidth="1"/>
    <col min="3073" max="3073" width="61.7109375" style="4" customWidth="1"/>
    <col min="3074" max="3074" width="21.42578125" style="4" customWidth="1"/>
    <col min="3075" max="3075" width="5" style="4" customWidth="1"/>
    <col min="3076" max="3076" width="12.5703125" style="4" customWidth="1"/>
    <col min="3077" max="3327" width="9.140625" style="4"/>
    <col min="3328" max="3328" width="7.5703125" style="4" customWidth="1"/>
    <col min="3329" max="3329" width="61.7109375" style="4" customWidth="1"/>
    <col min="3330" max="3330" width="21.42578125" style="4" customWidth="1"/>
    <col min="3331" max="3331" width="5" style="4" customWidth="1"/>
    <col min="3332" max="3332" width="12.5703125" style="4" customWidth="1"/>
    <col min="3333" max="3583" width="9.140625" style="4"/>
    <col min="3584" max="3584" width="7.5703125" style="4" customWidth="1"/>
    <col min="3585" max="3585" width="61.7109375" style="4" customWidth="1"/>
    <col min="3586" max="3586" width="21.42578125" style="4" customWidth="1"/>
    <col min="3587" max="3587" width="5" style="4" customWidth="1"/>
    <col min="3588" max="3588" width="12.5703125" style="4" customWidth="1"/>
    <col min="3589" max="3839" width="9.140625" style="4"/>
    <col min="3840" max="3840" width="7.5703125" style="4" customWidth="1"/>
    <col min="3841" max="3841" width="61.7109375" style="4" customWidth="1"/>
    <col min="3842" max="3842" width="21.42578125" style="4" customWidth="1"/>
    <col min="3843" max="3843" width="5" style="4" customWidth="1"/>
    <col min="3844" max="3844" width="12.5703125" style="4" customWidth="1"/>
    <col min="3845" max="4095" width="9.140625" style="4"/>
    <col min="4096" max="4096" width="7.5703125" style="4" customWidth="1"/>
    <col min="4097" max="4097" width="61.7109375" style="4" customWidth="1"/>
    <col min="4098" max="4098" width="21.42578125" style="4" customWidth="1"/>
    <col min="4099" max="4099" width="5" style="4" customWidth="1"/>
    <col min="4100" max="4100" width="12.5703125" style="4" customWidth="1"/>
    <col min="4101" max="4351" width="9.140625" style="4"/>
    <col min="4352" max="4352" width="7.5703125" style="4" customWidth="1"/>
    <col min="4353" max="4353" width="61.7109375" style="4" customWidth="1"/>
    <col min="4354" max="4354" width="21.42578125" style="4" customWidth="1"/>
    <col min="4355" max="4355" width="5" style="4" customWidth="1"/>
    <col min="4356" max="4356" width="12.5703125" style="4" customWidth="1"/>
    <col min="4357" max="4607" width="9.140625" style="4"/>
    <col min="4608" max="4608" width="7.5703125" style="4" customWidth="1"/>
    <col min="4609" max="4609" width="61.7109375" style="4" customWidth="1"/>
    <col min="4610" max="4610" width="21.42578125" style="4" customWidth="1"/>
    <col min="4611" max="4611" width="5" style="4" customWidth="1"/>
    <col min="4612" max="4612" width="12.5703125" style="4" customWidth="1"/>
    <col min="4613" max="4863" width="9.140625" style="4"/>
    <col min="4864" max="4864" width="7.5703125" style="4" customWidth="1"/>
    <col min="4865" max="4865" width="61.7109375" style="4" customWidth="1"/>
    <col min="4866" max="4866" width="21.42578125" style="4" customWidth="1"/>
    <col min="4867" max="4867" width="5" style="4" customWidth="1"/>
    <col min="4868" max="4868" width="12.5703125" style="4" customWidth="1"/>
    <col min="4869" max="5119" width="9.140625" style="4"/>
    <col min="5120" max="5120" width="7.5703125" style="4" customWidth="1"/>
    <col min="5121" max="5121" width="61.7109375" style="4" customWidth="1"/>
    <col min="5122" max="5122" width="21.42578125" style="4" customWidth="1"/>
    <col min="5123" max="5123" width="5" style="4" customWidth="1"/>
    <col min="5124" max="5124" width="12.5703125" style="4" customWidth="1"/>
    <col min="5125" max="5375" width="9.140625" style="4"/>
    <col min="5376" max="5376" width="7.5703125" style="4" customWidth="1"/>
    <col min="5377" max="5377" width="61.7109375" style="4" customWidth="1"/>
    <col min="5378" max="5378" width="21.42578125" style="4" customWidth="1"/>
    <col min="5379" max="5379" width="5" style="4" customWidth="1"/>
    <col min="5380" max="5380" width="12.5703125" style="4" customWidth="1"/>
    <col min="5381" max="5631" width="9.140625" style="4"/>
    <col min="5632" max="5632" width="7.5703125" style="4" customWidth="1"/>
    <col min="5633" max="5633" width="61.7109375" style="4" customWidth="1"/>
    <col min="5634" max="5634" width="21.42578125" style="4" customWidth="1"/>
    <col min="5635" max="5635" width="5" style="4" customWidth="1"/>
    <col min="5636" max="5636" width="12.5703125" style="4" customWidth="1"/>
    <col min="5637" max="5887" width="9.140625" style="4"/>
    <col min="5888" max="5888" width="7.5703125" style="4" customWidth="1"/>
    <col min="5889" max="5889" width="61.7109375" style="4" customWidth="1"/>
    <col min="5890" max="5890" width="21.42578125" style="4" customWidth="1"/>
    <col min="5891" max="5891" width="5" style="4" customWidth="1"/>
    <col min="5892" max="5892" width="12.5703125" style="4" customWidth="1"/>
    <col min="5893" max="6143" width="9.140625" style="4"/>
    <col min="6144" max="6144" width="7.5703125" style="4" customWidth="1"/>
    <col min="6145" max="6145" width="61.7109375" style="4" customWidth="1"/>
    <col min="6146" max="6146" width="21.42578125" style="4" customWidth="1"/>
    <col min="6147" max="6147" width="5" style="4" customWidth="1"/>
    <col min="6148" max="6148" width="12.5703125" style="4" customWidth="1"/>
    <col min="6149" max="6399" width="9.140625" style="4"/>
    <col min="6400" max="6400" width="7.5703125" style="4" customWidth="1"/>
    <col min="6401" max="6401" width="61.7109375" style="4" customWidth="1"/>
    <col min="6402" max="6402" width="21.42578125" style="4" customWidth="1"/>
    <col min="6403" max="6403" width="5" style="4" customWidth="1"/>
    <col min="6404" max="6404" width="12.5703125" style="4" customWidth="1"/>
    <col min="6405" max="6655" width="9.140625" style="4"/>
    <col min="6656" max="6656" width="7.5703125" style="4" customWidth="1"/>
    <col min="6657" max="6657" width="61.7109375" style="4" customWidth="1"/>
    <col min="6658" max="6658" width="21.42578125" style="4" customWidth="1"/>
    <col min="6659" max="6659" width="5" style="4" customWidth="1"/>
    <col min="6660" max="6660" width="12.5703125" style="4" customWidth="1"/>
    <col min="6661" max="6911" width="9.140625" style="4"/>
    <col min="6912" max="6912" width="7.5703125" style="4" customWidth="1"/>
    <col min="6913" max="6913" width="61.7109375" style="4" customWidth="1"/>
    <col min="6914" max="6914" width="21.42578125" style="4" customWidth="1"/>
    <col min="6915" max="6915" width="5" style="4" customWidth="1"/>
    <col min="6916" max="6916" width="12.5703125" style="4" customWidth="1"/>
    <col min="6917" max="7167" width="9.140625" style="4"/>
    <col min="7168" max="7168" width="7.5703125" style="4" customWidth="1"/>
    <col min="7169" max="7169" width="61.7109375" style="4" customWidth="1"/>
    <col min="7170" max="7170" width="21.42578125" style="4" customWidth="1"/>
    <col min="7171" max="7171" width="5" style="4" customWidth="1"/>
    <col min="7172" max="7172" width="12.5703125" style="4" customWidth="1"/>
    <col min="7173" max="7423" width="9.140625" style="4"/>
    <col min="7424" max="7424" width="7.5703125" style="4" customWidth="1"/>
    <col min="7425" max="7425" width="61.7109375" style="4" customWidth="1"/>
    <col min="7426" max="7426" width="21.42578125" style="4" customWidth="1"/>
    <col min="7427" max="7427" width="5" style="4" customWidth="1"/>
    <col min="7428" max="7428" width="12.5703125" style="4" customWidth="1"/>
    <col min="7429" max="7679" width="9.140625" style="4"/>
    <col min="7680" max="7680" width="7.5703125" style="4" customWidth="1"/>
    <col min="7681" max="7681" width="61.7109375" style="4" customWidth="1"/>
    <col min="7682" max="7682" width="21.42578125" style="4" customWidth="1"/>
    <col min="7683" max="7683" width="5" style="4" customWidth="1"/>
    <col min="7684" max="7684" width="12.5703125" style="4" customWidth="1"/>
    <col min="7685" max="7935" width="9.140625" style="4"/>
    <col min="7936" max="7936" width="7.5703125" style="4" customWidth="1"/>
    <col min="7937" max="7937" width="61.7109375" style="4" customWidth="1"/>
    <col min="7938" max="7938" width="21.42578125" style="4" customWidth="1"/>
    <col min="7939" max="7939" width="5" style="4" customWidth="1"/>
    <col min="7940" max="7940" width="12.5703125" style="4" customWidth="1"/>
    <col min="7941" max="8191" width="9.140625" style="4"/>
    <col min="8192" max="8192" width="7.5703125" style="4" customWidth="1"/>
    <col min="8193" max="8193" width="61.7109375" style="4" customWidth="1"/>
    <col min="8194" max="8194" width="21.42578125" style="4" customWidth="1"/>
    <col min="8195" max="8195" width="5" style="4" customWidth="1"/>
    <col min="8196" max="8196" width="12.5703125" style="4" customWidth="1"/>
    <col min="8197" max="8447" width="9.140625" style="4"/>
    <col min="8448" max="8448" width="7.5703125" style="4" customWidth="1"/>
    <col min="8449" max="8449" width="61.7109375" style="4" customWidth="1"/>
    <col min="8450" max="8450" width="21.42578125" style="4" customWidth="1"/>
    <col min="8451" max="8451" width="5" style="4" customWidth="1"/>
    <col min="8452" max="8452" width="12.5703125" style="4" customWidth="1"/>
    <col min="8453" max="8703" width="9.140625" style="4"/>
    <col min="8704" max="8704" width="7.5703125" style="4" customWidth="1"/>
    <col min="8705" max="8705" width="61.7109375" style="4" customWidth="1"/>
    <col min="8706" max="8706" width="21.42578125" style="4" customWidth="1"/>
    <col min="8707" max="8707" width="5" style="4" customWidth="1"/>
    <col min="8708" max="8708" width="12.5703125" style="4" customWidth="1"/>
    <col min="8709" max="8959" width="9.140625" style="4"/>
    <col min="8960" max="8960" width="7.5703125" style="4" customWidth="1"/>
    <col min="8961" max="8961" width="61.7109375" style="4" customWidth="1"/>
    <col min="8962" max="8962" width="21.42578125" style="4" customWidth="1"/>
    <col min="8963" max="8963" width="5" style="4" customWidth="1"/>
    <col min="8964" max="8964" width="12.5703125" style="4" customWidth="1"/>
    <col min="8965" max="9215" width="9.140625" style="4"/>
    <col min="9216" max="9216" width="7.5703125" style="4" customWidth="1"/>
    <col min="9217" max="9217" width="61.7109375" style="4" customWidth="1"/>
    <col min="9218" max="9218" width="21.42578125" style="4" customWidth="1"/>
    <col min="9219" max="9219" width="5" style="4" customWidth="1"/>
    <col min="9220" max="9220" width="12.5703125" style="4" customWidth="1"/>
    <col min="9221" max="9471" width="9.140625" style="4"/>
    <col min="9472" max="9472" width="7.5703125" style="4" customWidth="1"/>
    <col min="9473" max="9473" width="61.7109375" style="4" customWidth="1"/>
    <col min="9474" max="9474" width="21.42578125" style="4" customWidth="1"/>
    <col min="9475" max="9475" width="5" style="4" customWidth="1"/>
    <col min="9476" max="9476" width="12.5703125" style="4" customWidth="1"/>
    <col min="9477" max="9727" width="9.140625" style="4"/>
    <col min="9728" max="9728" width="7.5703125" style="4" customWidth="1"/>
    <col min="9729" max="9729" width="61.7109375" style="4" customWidth="1"/>
    <col min="9730" max="9730" width="21.42578125" style="4" customWidth="1"/>
    <col min="9731" max="9731" width="5" style="4" customWidth="1"/>
    <col min="9732" max="9732" width="12.5703125" style="4" customWidth="1"/>
    <col min="9733" max="9983" width="9.140625" style="4"/>
    <col min="9984" max="9984" width="7.5703125" style="4" customWidth="1"/>
    <col min="9985" max="9985" width="61.7109375" style="4" customWidth="1"/>
    <col min="9986" max="9986" width="21.42578125" style="4" customWidth="1"/>
    <col min="9987" max="9987" width="5" style="4" customWidth="1"/>
    <col min="9988" max="9988" width="12.5703125" style="4" customWidth="1"/>
    <col min="9989" max="10239" width="9.140625" style="4"/>
    <col min="10240" max="10240" width="7.5703125" style="4" customWidth="1"/>
    <col min="10241" max="10241" width="61.7109375" style="4" customWidth="1"/>
    <col min="10242" max="10242" width="21.42578125" style="4" customWidth="1"/>
    <col min="10243" max="10243" width="5" style="4" customWidth="1"/>
    <col min="10244" max="10244" width="12.5703125" style="4" customWidth="1"/>
    <col min="10245" max="10495" width="9.140625" style="4"/>
    <col min="10496" max="10496" width="7.5703125" style="4" customWidth="1"/>
    <col min="10497" max="10497" width="61.7109375" style="4" customWidth="1"/>
    <col min="10498" max="10498" width="21.42578125" style="4" customWidth="1"/>
    <col min="10499" max="10499" width="5" style="4" customWidth="1"/>
    <col min="10500" max="10500" width="12.5703125" style="4" customWidth="1"/>
    <col min="10501" max="10751" width="9.140625" style="4"/>
    <col min="10752" max="10752" width="7.5703125" style="4" customWidth="1"/>
    <col min="10753" max="10753" width="61.7109375" style="4" customWidth="1"/>
    <col min="10754" max="10754" width="21.42578125" style="4" customWidth="1"/>
    <col min="10755" max="10755" width="5" style="4" customWidth="1"/>
    <col min="10756" max="10756" width="12.5703125" style="4" customWidth="1"/>
    <col min="10757" max="11007" width="9.140625" style="4"/>
    <col min="11008" max="11008" width="7.5703125" style="4" customWidth="1"/>
    <col min="11009" max="11009" width="61.7109375" style="4" customWidth="1"/>
    <col min="11010" max="11010" width="21.42578125" style="4" customWidth="1"/>
    <col min="11011" max="11011" width="5" style="4" customWidth="1"/>
    <col min="11012" max="11012" width="12.5703125" style="4" customWidth="1"/>
    <col min="11013" max="11263" width="9.140625" style="4"/>
    <col min="11264" max="11264" width="7.5703125" style="4" customWidth="1"/>
    <col min="11265" max="11265" width="61.7109375" style="4" customWidth="1"/>
    <col min="11266" max="11266" width="21.42578125" style="4" customWidth="1"/>
    <col min="11267" max="11267" width="5" style="4" customWidth="1"/>
    <col min="11268" max="11268" width="12.5703125" style="4" customWidth="1"/>
    <col min="11269" max="11519" width="9.140625" style="4"/>
    <col min="11520" max="11520" width="7.5703125" style="4" customWidth="1"/>
    <col min="11521" max="11521" width="61.7109375" style="4" customWidth="1"/>
    <col min="11522" max="11522" width="21.42578125" style="4" customWidth="1"/>
    <col min="11523" max="11523" width="5" style="4" customWidth="1"/>
    <col min="11524" max="11524" width="12.5703125" style="4" customWidth="1"/>
    <col min="11525" max="11775" width="9.140625" style="4"/>
    <col min="11776" max="11776" width="7.5703125" style="4" customWidth="1"/>
    <col min="11777" max="11777" width="61.7109375" style="4" customWidth="1"/>
    <col min="11778" max="11778" width="21.42578125" style="4" customWidth="1"/>
    <col min="11779" max="11779" width="5" style="4" customWidth="1"/>
    <col min="11780" max="11780" width="12.5703125" style="4" customWidth="1"/>
    <col min="11781" max="12031" width="9.140625" style="4"/>
    <col min="12032" max="12032" width="7.5703125" style="4" customWidth="1"/>
    <col min="12033" max="12033" width="61.7109375" style="4" customWidth="1"/>
    <col min="12034" max="12034" width="21.42578125" style="4" customWidth="1"/>
    <col min="12035" max="12035" width="5" style="4" customWidth="1"/>
    <col min="12036" max="12036" width="12.5703125" style="4" customWidth="1"/>
    <col min="12037" max="12287" width="9.140625" style="4"/>
    <col min="12288" max="12288" width="7.5703125" style="4" customWidth="1"/>
    <col min="12289" max="12289" width="61.7109375" style="4" customWidth="1"/>
    <col min="12290" max="12290" width="21.42578125" style="4" customWidth="1"/>
    <col min="12291" max="12291" width="5" style="4" customWidth="1"/>
    <col min="12292" max="12292" width="12.5703125" style="4" customWidth="1"/>
    <col min="12293" max="12543" width="9.140625" style="4"/>
    <col min="12544" max="12544" width="7.5703125" style="4" customWidth="1"/>
    <col min="12545" max="12545" width="61.7109375" style="4" customWidth="1"/>
    <col min="12546" max="12546" width="21.42578125" style="4" customWidth="1"/>
    <col min="12547" max="12547" width="5" style="4" customWidth="1"/>
    <col min="12548" max="12548" width="12.5703125" style="4" customWidth="1"/>
    <col min="12549" max="12799" width="9.140625" style="4"/>
    <col min="12800" max="12800" width="7.5703125" style="4" customWidth="1"/>
    <col min="12801" max="12801" width="61.7109375" style="4" customWidth="1"/>
    <col min="12802" max="12802" width="21.42578125" style="4" customWidth="1"/>
    <col min="12803" max="12803" width="5" style="4" customWidth="1"/>
    <col min="12804" max="12804" width="12.5703125" style="4" customWidth="1"/>
    <col min="12805" max="13055" width="9.140625" style="4"/>
    <col min="13056" max="13056" width="7.5703125" style="4" customWidth="1"/>
    <col min="13057" max="13057" width="61.7109375" style="4" customWidth="1"/>
    <col min="13058" max="13058" width="21.42578125" style="4" customWidth="1"/>
    <col min="13059" max="13059" width="5" style="4" customWidth="1"/>
    <col min="13060" max="13060" width="12.5703125" style="4" customWidth="1"/>
    <col min="13061" max="13311" width="9.140625" style="4"/>
    <col min="13312" max="13312" width="7.5703125" style="4" customWidth="1"/>
    <col min="13313" max="13313" width="61.7109375" style="4" customWidth="1"/>
    <col min="13314" max="13314" width="21.42578125" style="4" customWidth="1"/>
    <col min="13315" max="13315" width="5" style="4" customWidth="1"/>
    <col min="13316" max="13316" width="12.5703125" style="4" customWidth="1"/>
    <col min="13317" max="13567" width="9.140625" style="4"/>
    <col min="13568" max="13568" width="7.5703125" style="4" customWidth="1"/>
    <col min="13569" max="13569" width="61.7109375" style="4" customWidth="1"/>
    <col min="13570" max="13570" width="21.42578125" style="4" customWidth="1"/>
    <col min="13571" max="13571" width="5" style="4" customWidth="1"/>
    <col min="13572" max="13572" width="12.5703125" style="4" customWidth="1"/>
    <col min="13573" max="13823" width="9.140625" style="4"/>
    <col min="13824" max="13824" width="7.5703125" style="4" customWidth="1"/>
    <col min="13825" max="13825" width="61.7109375" style="4" customWidth="1"/>
    <col min="13826" max="13826" width="21.42578125" style="4" customWidth="1"/>
    <col min="13827" max="13827" width="5" style="4" customWidth="1"/>
    <col min="13828" max="13828" width="12.5703125" style="4" customWidth="1"/>
    <col min="13829" max="14079" width="9.140625" style="4"/>
    <col min="14080" max="14080" width="7.5703125" style="4" customWidth="1"/>
    <col min="14081" max="14081" width="61.7109375" style="4" customWidth="1"/>
    <col min="14082" max="14082" width="21.42578125" style="4" customWidth="1"/>
    <col min="14083" max="14083" width="5" style="4" customWidth="1"/>
    <col min="14084" max="14084" width="12.5703125" style="4" customWidth="1"/>
    <col min="14085" max="14335" width="9.140625" style="4"/>
    <col min="14336" max="14336" width="7.5703125" style="4" customWidth="1"/>
    <col min="14337" max="14337" width="61.7109375" style="4" customWidth="1"/>
    <col min="14338" max="14338" width="21.42578125" style="4" customWidth="1"/>
    <col min="14339" max="14339" width="5" style="4" customWidth="1"/>
    <col min="14340" max="14340" width="12.5703125" style="4" customWidth="1"/>
    <col min="14341" max="14591" width="9.140625" style="4"/>
    <col min="14592" max="14592" width="7.5703125" style="4" customWidth="1"/>
    <col min="14593" max="14593" width="61.7109375" style="4" customWidth="1"/>
    <col min="14594" max="14594" width="21.42578125" style="4" customWidth="1"/>
    <col min="14595" max="14595" width="5" style="4" customWidth="1"/>
    <col min="14596" max="14596" width="12.5703125" style="4" customWidth="1"/>
    <col min="14597" max="14847" width="9.140625" style="4"/>
    <col min="14848" max="14848" width="7.5703125" style="4" customWidth="1"/>
    <col min="14849" max="14849" width="61.7109375" style="4" customWidth="1"/>
    <col min="14850" max="14850" width="21.42578125" style="4" customWidth="1"/>
    <col min="14851" max="14851" width="5" style="4" customWidth="1"/>
    <col min="14852" max="14852" width="12.5703125" style="4" customWidth="1"/>
    <col min="14853" max="15103" width="9.140625" style="4"/>
    <col min="15104" max="15104" width="7.5703125" style="4" customWidth="1"/>
    <col min="15105" max="15105" width="61.7109375" style="4" customWidth="1"/>
    <col min="15106" max="15106" width="21.42578125" style="4" customWidth="1"/>
    <col min="15107" max="15107" width="5" style="4" customWidth="1"/>
    <col min="15108" max="15108" width="12.5703125" style="4" customWidth="1"/>
    <col min="15109" max="15359" width="9.140625" style="4"/>
    <col min="15360" max="15360" width="7.5703125" style="4" customWidth="1"/>
    <col min="15361" max="15361" width="61.7109375" style="4" customWidth="1"/>
    <col min="15362" max="15362" width="21.42578125" style="4" customWidth="1"/>
    <col min="15363" max="15363" width="5" style="4" customWidth="1"/>
    <col min="15364" max="15364" width="12.5703125" style="4" customWidth="1"/>
    <col min="15365" max="15615" width="9.140625" style="4"/>
    <col min="15616" max="15616" width="7.5703125" style="4" customWidth="1"/>
    <col min="15617" max="15617" width="61.7109375" style="4" customWidth="1"/>
    <col min="15618" max="15618" width="21.42578125" style="4" customWidth="1"/>
    <col min="15619" max="15619" width="5" style="4" customWidth="1"/>
    <col min="15620" max="15620" width="12.5703125" style="4" customWidth="1"/>
    <col min="15621" max="15871" width="9.140625" style="4"/>
    <col min="15872" max="15872" width="7.5703125" style="4" customWidth="1"/>
    <col min="15873" max="15873" width="61.7109375" style="4" customWidth="1"/>
    <col min="15874" max="15874" width="21.42578125" style="4" customWidth="1"/>
    <col min="15875" max="15875" width="5" style="4" customWidth="1"/>
    <col min="15876" max="15876" width="12.5703125" style="4" customWidth="1"/>
    <col min="15877" max="16127" width="9.140625" style="4"/>
    <col min="16128" max="16128" width="7.5703125" style="4" customWidth="1"/>
    <col min="16129" max="16129" width="61.7109375" style="4" customWidth="1"/>
    <col min="16130" max="16130" width="21.42578125" style="4" customWidth="1"/>
    <col min="16131" max="16131" width="5" style="4" customWidth="1"/>
    <col min="16132" max="16132" width="12.5703125" style="4" customWidth="1"/>
    <col min="16133" max="16384" width="9.140625" style="4"/>
  </cols>
  <sheetData>
    <row r="1" spans="1:6" ht="12.75" customHeight="1" x14ac:dyDescent="0.25">
      <c r="D1" s="3"/>
      <c r="E1" s="101" t="s">
        <v>0</v>
      </c>
      <c r="F1" s="101"/>
    </row>
    <row r="3" spans="1:6" ht="36.75" customHeight="1" x14ac:dyDescent="0.25">
      <c r="A3" s="97" t="s">
        <v>1</v>
      </c>
      <c r="B3" s="97"/>
      <c r="C3" s="97"/>
      <c r="D3" s="97"/>
    </row>
    <row r="5" spans="1:6" s="9" customFormat="1" ht="16.5" customHeight="1" thickBot="1" x14ac:dyDescent="0.3">
      <c r="A5" s="6"/>
      <c r="B5" s="7"/>
      <c r="C5" s="7"/>
      <c r="D5" s="8"/>
      <c r="E5" s="5"/>
      <c r="F5" s="8" t="s">
        <v>2</v>
      </c>
    </row>
    <row r="6" spans="1:6" s="12" customFormat="1" ht="30" customHeight="1" thickBot="1" x14ac:dyDescent="0.3">
      <c r="A6" s="10" t="s">
        <v>3</v>
      </c>
      <c r="B6" s="11" t="s">
        <v>4</v>
      </c>
      <c r="C6" s="106" t="s">
        <v>127</v>
      </c>
      <c r="D6" s="106" t="s">
        <v>128</v>
      </c>
      <c r="E6" s="104" t="s">
        <v>129</v>
      </c>
      <c r="F6" s="102" t="s">
        <v>130</v>
      </c>
    </row>
    <row r="7" spans="1:6" ht="15.75" customHeight="1" thickBot="1" x14ac:dyDescent="0.3">
      <c r="A7" s="13" t="s">
        <v>5</v>
      </c>
      <c r="B7" s="13" t="s">
        <v>6</v>
      </c>
      <c r="C7" s="107"/>
      <c r="D7" s="107"/>
      <c r="E7" s="105"/>
      <c r="F7" s="103"/>
    </row>
    <row r="8" spans="1:6" s="18" customFormat="1" ht="12.95" customHeight="1" thickBot="1" x14ac:dyDescent="0.3">
      <c r="A8" s="13">
        <v>1</v>
      </c>
      <c r="B8" s="13">
        <v>2</v>
      </c>
      <c r="C8" s="14">
        <v>3</v>
      </c>
      <c r="D8" s="15">
        <v>4</v>
      </c>
      <c r="E8" s="16">
        <v>5</v>
      </c>
      <c r="F8" s="17">
        <v>6</v>
      </c>
    </row>
    <row r="9" spans="1:6" s="18" customFormat="1" ht="15.95" customHeight="1" thickBot="1" x14ac:dyDescent="0.3">
      <c r="A9" s="94" t="s">
        <v>7</v>
      </c>
      <c r="B9" s="95"/>
      <c r="C9" s="95"/>
      <c r="D9" s="95"/>
      <c r="E9" s="95"/>
      <c r="F9" s="96"/>
    </row>
    <row r="10" spans="1:6" s="18" customFormat="1" ht="15.75" customHeight="1" x14ac:dyDescent="0.2">
      <c r="A10" s="98" t="s">
        <v>8</v>
      </c>
      <c r="B10" s="99"/>
      <c r="C10" s="19"/>
      <c r="D10" s="20"/>
      <c r="E10" s="21"/>
      <c r="F10" s="22"/>
    </row>
    <row r="11" spans="1:6" ht="15.75" customHeight="1" x14ac:dyDescent="0.25">
      <c r="A11" s="23" t="s">
        <v>9</v>
      </c>
      <c r="B11" s="24" t="s">
        <v>10</v>
      </c>
      <c r="C11" s="25">
        <f>SUM(C12)</f>
        <v>400</v>
      </c>
      <c r="D11" s="89">
        <f>SUM(D12:D12)</f>
        <v>400</v>
      </c>
      <c r="E11" s="26">
        <f>SUM(E12:E12)</f>
        <v>5</v>
      </c>
      <c r="F11" s="27">
        <f>E11/D11*100</f>
        <v>1.25</v>
      </c>
    </row>
    <row r="12" spans="1:6" ht="15.75" customHeight="1" x14ac:dyDescent="0.25">
      <c r="A12" s="28" t="s">
        <v>11</v>
      </c>
      <c r="B12" s="29" t="s">
        <v>12</v>
      </c>
      <c r="C12" s="30">
        <v>400</v>
      </c>
      <c r="D12" s="90">
        <v>400</v>
      </c>
      <c r="E12" s="88">
        <v>5</v>
      </c>
      <c r="F12" s="27">
        <f t="shared" ref="F12:F27" si="0">E12/D12*100</f>
        <v>1.25</v>
      </c>
    </row>
    <row r="13" spans="1:6" ht="15.75" customHeight="1" x14ac:dyDescent="0.25">
      <c r="A13" s="23" t="s">
        <v>13</v>
      </c>
      <c r="B13" s="24" t="s">
        <v>14</v>
      </c>
      <c r="C13" s="25">
        <f>SUM(C14:C23)</f>
        <v>5124</v>
      </c>
      <c r="D13" s="89">
        <f>SUM(D14:D23)</f>
        <v>5124</v>
      </c>
      <c r="E13" s="26">
        <f>SUM(E14:E23)</f>
        <v>7377</v>
      </c>
      <c r="F13" s="27">
        <f t="shared" si="0"/>
        <v>143.96955503512879</v>
      </c>
    </row>
    <row r="14" spans="1:6" ht="15.75" customHeight="1" x14ac:dyDescent="0.25">
      <c r="A14" s="33" t="s">
        <v>15</v>
      </c>
      <c r="B14" s="34" t="s">
        <v>16</v>
      </c>
      <c r="C14" s="35"/>
      <c r="D14" s="31"/>
      <c r="E14" s="32"/>
      <c r="F14" s="27"/>
    </row>
    <row r="15" spans="1:6" ht="15.75" customHeight="1" x14ac:dyDescent="0.25">
      <c r="A15" s="36" t="s">
        <v>17</v>
      </c>
      <c r="B15" s="37" t="s">
        <v>18</v>
      </c>
      <c r="C15" s="38">
        <v>200</v>
      </c>
      <c r="D15" s="31">
        <v>200</v>
      </c>
      <c r="E15" s="32">
        <v>764</v>
      </c>
      <c r="F15" s="27">
        <f t="shared" si="0"/>
        <v>382</v>
      </c>
    </row>
    <row r="16" spans="1:6" ht="15.75" customHeight="1" x14ac:dyDescent="0.25">
      <c r="A16" s="36" t="s">
        <v>19</v>
      </c>
      <c r="B16" s="37" t="s">
        <v>20</v>
      </c>
      <c r="C16" s="38">
        <v>3750</v>
      </c>
      <c r="D16" s="31">
        <v>3750</v>
      </c>
      <c r="E16" s="32">
        <v>4525</v>
      </c>
      <c r="F16" s="27">
        <f t="shared" si="0"/>
        <v>120.66666666666667</v>
      </c>
    </row>
    <row r="17" spans="1:6" ht="15.75" customHeight="1" x14ac:dyDescent="0.25">
      <c r="A17" s="36" t="s">
        <v>21</v>
      </c>
      <c r="B17" s="37" t="s">
        <v>22</v>
      </c>
      <c r="C17" s="38"/>
      <c r="D17" s="31"/>
      <c r="E17" s="32"/>
      <c r="F17" s="27"/>
    </row>
    <row r="18" spans="1:6" ht="15.75" customHeight="1" x14ac:dyDescent="0.25">
      <c r="A18" s="36" t="s">
        <v>23</v>
      </c>
      <c r="B18" s="37" t="s">
        <v>24</v>
      </c>
      <c r="C18" s="38"/>
      <c r="D18" s="31"/>
      <c r="E18" s="32"/>
      <c r="F18" s="27"/>
    </row>
    <row r="19" spans="1:6" ht="15.75" customHeight="1" x14ac:dyDescent="0.25">
      <c r="A19" s="36" t="s">
        <v>25</v>
      </c>
      <c r="B19" s="37" t="s">
        <v>26</v>
      </c>
      <c r="C19" s="38">
        <v>1174</v>
      </c>
      <c r="D19" s="31">
        <v>1174</v>
      </c>
      <c r="E19" s="32">
        <v>1557</v>
      </c>
      <c r="F19" s="27">
        <f t="shared" si="0"/>
        <v>132.62350936967633</v>
      </c>
    </row>
    <row r="20" spans="1:6" ht="15.75" customHeight="1" x14ac:dyDescent="0.25">
      <c r="A20" s="36" t="s">
        <v>27</v>
      </c>
      <c r="B20" s="37" t="s">
        <v>28</v>
      </c>
      <c r="C20" s="38"/>
      <c r="D20" s="31"/>
      <c r="E20" s="32"/>
      <c r="F20" s="27"/>
    </row>
    <row r="21" spans="1:6" ht="15.75" customHeight="1" x14ac:dyDescent="0.25">
      <c r="A21" s="36" t="s">
        <v>29</v>
      </c>
      <c r="B21" s="37" t="s">
        <v>30</v>
      </c>
      <c r="C21" s="38"/>
      <c r="D21" s="31"/>
      <c r="E21" s="32">
        <v>1</v>
      </c>
      <c r="F21" s="27"/>
    </row>
    <row r="22" spans="1:6" ht="15.75" customHeight="1" x14ac:dyDescent="0.25">
      <c r="A22" s="36" t="s">
        <v>31</v>
      </c>
      <c r="B22" s="37" t="s">
        <v>137</v>
      </c>
      <c r="C22" s="38"/>
      <c r="D22" s="31"/>
      <c r="E22" s="32">
        <v>10</v>
      </c>
      <c r="F22" s="27"/>
    </row>
    <row r="23" spans="1:6" ht="15.75" customHeight="1" x14ac:dyDescent="0.25">
      <c r="A23" s="36" t="s">
        <v>32</v>
      </c>
      <c r="B23" s="37" t="s">
        <v>33</v>
      </c>
      <c r="C23" s="38"/>
      <c r="D23" s="31"/>
      <c r="E23" s="32">
        <v>520</v>
      </c>
      <c r="F23" s="27"/>
    </row>
    <row r="24" spans="1:6" ht="15.75" customHeight="1" x14ac:dyDescent="0.25">
      <c r="A24" s="39" t="s">
        <v>34</v>
      </c>
      <c r="B24" s="40" t="s">
        <v>35</v>
      </c>
      <c r="C24" s="41">
        <f>SUM(C25:C26)</f>
        <v>188943</v>
      </c>
      <c r="D24" s="91">
        <f>SUM(D25:D26)</f>
        <v>200366</v>
      </c>
      <c r="E24" s="42">
        <f>SUM(E25:E26)</f>
        <v>179637</v>
      </c>
      <c r="F24" s="27">
        <f t="shared" si="0"/>
        <v>89.654432388728623</v>
      </c>
    </row>
    <row r="25" spans="1:6" ht="15.75" customHeight="1" x14ac:dyDescent="0.25">
      <c r="A25" s="43" t="s">
        <v>36</v>
      </c>
      <c r="B25" s="44" t="s">
        <v>37</v>
      </c>
      <c r="C25" s="45">
        <v>0</v>
      </c>
      <c r="D25" s="46">
        <v>2734</v>
      </c>
      <c r="E25" s="32">
        <v>2734</v>
      </c>
      <c r="F25" s="27">
        <f t="shared" si="0"/>
        <v>100</v>
      </c>
    </row>
    <row r="26" spans="1:6" ht="15.75" customHeight="1" thickBot="1" x14ac:dyDescent="0.3">
      <c r="A26" s="47" t="s">
        <v>38</v>
      </c>
      <c r="B26" s="48" t="s">
        <v>39</v>
      </c>
      <c r="C26" s="49">
        <v>188943</v>
      </c>
      <c r="D26" s="50">
        <v>197632</v>
      </c>
      <c r="E26" s="51">
        <v>176903</v>
      </c>
      <c r="F26" s="52">
        <f t="shared" si="0"/>
        <v>89.51131395725389</v>
      </c>
    </row>
    <row r="27" spans="1:6" ht="18.75" customHeight="1" thickBot="1" x14ac:dyDescent="0.3">
      <c r="A27" s="53" t="s">
        <v>132</v>
      </c>
      <c r="B27" s="54"/>
      <c r="C27" s="55">
        <f>SUM(C24,C13,C11)</f>
        <v>194467</v>
      </c>
      <c r="D27" s="56">
        <f>SUM(D24,D13,D11)</f>
        <v>205890</v>
      </c>
      <c r="E27" s="56">
        <f>SUM(E24,E13,E11)</f>
        <v>187019</v>
      </c>
      <c r="F27" s="52">
        <f t="shared" si="0"/>
        <v>90.834426149885857</v>
      </c>
    </row>
    <row r="28" spans="1:6" ht="21.75" customHeight="1" thickBot="1" x14ac:dyDescent="0.25">
      <c r="A28" s="94" t="s">
        <v>40</v>
      </c>
      <c r="B28" s="100"/>
      <c r="C28" s="100"/>
      <c r="D28" s="100"/>
      <c r="E28" s="57"/>
      <c r="F28" s="58"/>
    </row>
    <row r="29" spans="1:6" x14ac:dyDescent="0.25">
      <c r="A29" s="59" t="s">
        <v>41</v>
      </c>
      <c r="B29" s="60"/>
      <c r="C29" s="61"/>
      <c r="D29" s="62"/>
      <c r="E29" s="63"/>
      <c r="F29" s="64"/>
    </row>
    <row r="30" spans="1:6" x14ac:dyDescent="0.25">
      <c r="A30" s="36" t="s">
        <v>42</v>
      </c>
      <c r="B30" s="65" t="s">
        <v>43</v>
      </c>
      <c r="C30" s="66">
        <v>113294</v>
      </c>
      <c r="D30" s="31">
        <v>115951</v>
      </c>
      <c r="E30" s="32">
        <v>112541</v>
      </c>
      <c r="F30" s="27">
        <f>E30/D30*100</f>
        <v>97.059102551940043</v>
      </c>
    </row>
    <row r="31" spans="1:6" x14ac:dyDescent="0.25">
      <c r="A31" s="36" t="s">
        <v>44</v>
      </c>
      <c r="B31" s="67" t="s">
        <v>45</v>
      </c>
      <c r="C31" s="66">
        <v>32769</v>
      </c>
      <c r="D31" s="31">
        <v>33467</v>
      </c>
      <c r="E31" s="32">
        <v>31715</v>
      </c>
      <c r="F31" s="27">
        <f t="shared" ref="F31:F40" si="1">E31/D31*100</f>
        <v>94.764992380553977</v>
      </c>
    </row>
    <row r="32" spans="1:6" x14ac:dyDescent="0.25">
      <c r="A32" s="36" t="s">
        <v>46</v>
      </c>
      <c r="B32" s="65" t="s">
        <v>47</v>
      </c>
      <c r="C32" s="66">
        <v>34414</v>
      </c>
      <c r="D32" s="68">
        <v>38148</v>
      </c>
      <c r="E32" s="32">
        <v>25580</v>
      </c>
      <c r="F32" s="27">
        <f t="shared" si="1"/>
        <v>67.054629338366368</v>
      </c>
    </row>
    <row r="33" spans="1:6" ht="15.75" customHeight="1" x14ac:dyDescent="0.25">
      <c r="A33" s="36" t="s">
        <v>48</v>
      </c>
      <c r="B33" s="67" t="s">
        <v>49</v>
      </c>
      <c r="C33" s="66">
        <v>10815</v>
      </c>
      <c r="D33" s="31">
        <v>15149</v>
      </c>
      <c r="E33" s="32">
        <v>14000</v>
      </c>
      <c r="F33" s="27">
        <f t="shared" si="1"/>
        <v>92.415340946597141</v>
      </c>
    </row>
    <row r="34" spans="1:6" x14ac:dyDescent="0.25">
      <c r="A34" s="69" t="s">
        <v>50</v>
      </c>
      <c r="B34" s="70" t="s">
        <v>51</v>
      </c>
      <c r="C34" s="66"/>
      <c r="D34" s="31">
        <v>0</v>
      </c>
      <c r="E34" s="32"/>
      <c r="F34" s="27"/>
    </row>
    <row r="35" spans="1:6" x14ac:dyDescent="0.25">
      <c r="A35" s="36"/>
      <c r="B35" s="59" t="s">
        <v>52</v>
      </c>
      <c r="C35" s="71">
        <f>SUM(C30:C34)</f>
        <v>191292</v>
      </c>
      <c r="D35" s="89">
        <f>SUM(D30:D34)</f>
        <v>202715</v>
      </c>
      <c r="E35" s="26">
        <f>SUM(E30:E34)</f>
        <v>183836</v>
      </c>
      <c r="F35" s="27">
        <f t="shared" si="1"/>
        <v>90.686924993217076</v>
      </c>
    </row>
    <row r="36" spans="1:6" x14ac:dyDescent="0.25">
      <c r="A36" s="72" t="s">
        <v>53</v>
      </c>
      <c r="B36" s="73"/>
      <c r="C36" s="74"/>
      <c r="D36" s="92"/>
      <c r="E36" s="88"/>
      <c r="F36" s="27"/>
    </row>
    <row r="37" spans="1:6" x14ac:dyDescent="0.25">
      <c r="A37" s="36" t="s">
        <v>15</v>
      </c>
      <c r="B37" s="65" t="s">
        <v>54</v>
      </c>
      <c r="C37" s="66">
        <v>3175</v>
      </c>
      <c r="D37" s="90">
        <v>3175</v>
      </c>
      <c r="E37" s="88">
        <v>901</v>
      </c>
      <c r="F37" s="27">
        <f t="shared" si="1"/>
        <v>28.377952755905511</v>
      </c>
    </row>
    <row r="38" spans="1:6" ht="16.5" thickBot="1" x14ac:dyDescent="0.3">
      <c r="A38" s="75"/>
      <c r="B38" s="76" t="s">
        <v>55</v>
      </c>
      <c r="C38" s="77">
        <f>SUM(C37)</f>
        <v>3175</v>
      </c>
      <c r="D38" s="93">
        <f>SUM(D37)</f>
        <v>3175</v>
      </c>
      <c r="E38" s="78">
        <f>SUM(E37)</f>
        <v>901</v>
      </c>
      <c r="F38" s="52">
        <f t="shared" si="1"/>
        <v>28.377952755905511</v>
      </c>
    </row>
    <row r="39" spans="1:6" ht="21.75" customHeight="1" thickBot="1" x14ac:dyDescent="0.3">
      <c r="A39" s="79" t="s">
        <v>56</v>
      </c>
      <c r="B39" s="80"/>
      <c r="C39" s="81">
        <f>SUM(C38,C35)</f>
        <v>194467</v>
      </c>
      <c r="D39" s="81">
        <f>SUM(D38,D35)</f>
        <v>205890</v>
      </c>
      <c r="E39" s="82">
        <f>SUM(E38,E35)</f>
        <v>184737</v>
      </c>
      <c r="F39" s="52">
        <f t="shared" si="1"/>
        <v>89.726067317499641</v>
      </c>
    </row>
    <row r="40" spans="1:6" ht="18" customHeight="1" thickBot="1" x14ac:dyDescent="0.3">
      <c r="A40" s="83" t="s">
        <v>131</v>
      </c>
      <c r="B40" s="84"/>
      <c r="C40" s="85">
        <f>SUM(C39)</f>
        <v>194467</v>
      </c>
      <c r="D40" s="86">
        <f>SUM(D39)</f>
        <v>205890</v>
      </c>
      <c r="E40" s="87">
        <f>SUM(E39)</f>
        <v>184737</v>
      </c>
      <c r="F40" s="52">
        <f t="shared" si="1"/>
        <v>89.726067317499641</v>
      </c>
    </row>
  </sheetData>
  <mergeCells count="9">
    <mergeCell ref="A9:F9"/>
    <mergeCell ref="A3:D3"/>
    <mergeCell ref="A10:B10"/>
    <mergeCell ref="A28:D28"/>
    <mergeCell ref="E1:F1"/>
    <mergeCell ref="F6:F7"/>
    <mergeCell ref="E6:E7"/>
    <mergeCell ref="D6:D7"/>
    <mergeCell ref="C6:C7"/>
  </mergeCells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4amell_zárszá_2015</vt:lpstr>
      <vt:lpstr>4mell_zárszám_2015</vt:lpstr>
      <vt:lpstr>'4amell_zárszá_2015'!Nyomtatási_terület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2016-05-11T06:08:39Z</dcterms:modified>
</cp:coreProperties>
</file>