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69F8C744-580A-4611-971E-7081511951B1}" xr6:coauthVersionLast="40" xr6:coauthVersionMax="40" xr10:uidLastSave="{00000000-0000-0000-0000-000000000000}"/>
  <bookViews>
    <workbookView xWindow="-120" yWindow="-120" windowWidth="20730" windowHeight="11160" xr2:uid="{AF41AE8C-E11C-4E04-A980-9AAE1CEA7750}"/>
  </bookViews>
  <sheets>
    <sheet name="9.6. sz. mell Kornisné Kp." sheetId="1" r:id="rId1"/>
  </sheets>
  <externalReferences>
    <externalReference r:id="rId2"/>
    <externalReference r:id="rId3"/>
  </externalReferences>
  <definedNames>
    <definedName name="_xlnm.Print_Titles" localSheetId="0">'9.6. sz. mell Kornisné Kp.'!$1:$6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E63" i="1"/>
  <c r="F62" i="1"/>
  <c r="E62" i="1"/>
  <c r="F61" i="1"/>
  <c r="E61" i="1"/>
  <c r="F60" i="1"/>
  <c r="E60" i="1"/>
  <c r="E59" i="1"/>
  <c r="C59" i="1"/>
  <c r="F59" i="1" s="1"/>
  <c r="E58" i="1"/>
  <c r="F58" i="1" s="1"/>
  <c r="E57" i="1"/>
  <c r="F56" i="1"/>
  <c r="E56" i="1"/>
  <c r="F55" i="1"/>
  <c r="E55" i="1"/>
  <c r="F54" i="1"/>
  <c r="E54" i="1"/>
  <c r="F53" i="1"/>
  <c r="E53" i="1"/>
  <c r="E52" i="1"/>
  <c r="C52" i="1"/>
  <c r="C51" i="1" s="1"/>
  <c r="F51" i="1" s="1"/>
  <c r="E51" i="1"/>
  <c r="F50" i="1"/>
  <c r="E50" i="1"/>
  <c r="F49" i="1"/>
  <c r="E49" i="1"/>
  <c r="E48" i="1"/>
  <c r="C48" i="1"/>
  <c r="F48" i="1" s="1"/>
  <c r="E47" i="1"/>
  <c r="C47" i="1"/>
  <c r="F47" i="1" s="1"/>
  <c r="E46" i="1"/>
  <c r="C46" i="1"/>
  <c r="C45" i="1" s="1"/>
  <c r="E45" i="1"/>
  <c r="F44" i="1"/>
  <c r="E44" i="1"/>
  <c r="F43" i="1"/>
  <c r="E43" i="1"/>
  <c r="F42" i="1"/>
  <c r="E42" i="1"/>
  <c r="E41" i="1"/>
  <c r="E40" i="1"/>
  <c r="C40" i="1"/>
  <c r="F40" i="1" s="1"/>
  <c r="F39" i="1"/>
  <c r="E39" i="1"/>
  <c r="E38" i="1"/>
  <c r="C38" i="1"/>
  <c r="C37" i="1" s="1"/>
  <c r="F37" i="1" s="1"/>
  <c r="E37" i="1"/>
  <c r="E36" i="1"/>
  <c r="E35" i="1"/>
  <c r="F35" i="1" s="1"/>
  <c r="E34" i="1"/>
  <c r="F34" i="1" s="1"/>
  <c r="E33" i="1"/>
  <c r="F33" i="1" s="1"/>
  <c r="E32" i="1"/>
  <c r="F32" i="1" s="1"/>
  <c r="E31" i="1"/>
  <c r="F31" i="1" s="1"/>
  <c r="E30" i="1"/>
  <c r="C30" i="1"/>
  <c r="F30" i="1" s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C23" i="1"/>
  <c r="F23" i="1" s="1"/>
  <c r="F22" i="1"/>
  <c r="E22" i="1"/>
  <c r="F21" i="1"/>
  <c r="E21" i="1"/>
  <c r="E20" i="1"/>
  <c r="C20" i="1"/>
  <c r="F20" i="1" s="1"/>
  <c r="E19" i="1"/>
  <c r="F19" i="1" s="1"/>
  <c r="C19" i="1"/>
  <c r="F18" i="1"/>
  <c r="E18" i="1"/>
  <c r="F17" i="1"/>
  <c r="E17" i="1"/>
  <c r="F16" i="1"/>
  <c r="E16" i="1"/>
  <c r="F15" i="1"/>
  <c r="E15" i="1"/>
  <c r="F14" i="1"/>
  <c r="E14" i="1"/>
  <c r="C14" i="1"/>
  <c r="E13" i="1"/>
  <c r="C13" i="1"/>
  <c r="F13" i="1" s="1"/>
  <c r="F12" i="1"/>
  <c r="E12" i="1"/>
  <c r="F11" i="1"/>
  <c r="E11" i="1"/>
  <c r="C11" i="1"/>
  <c r="E10" i="1"/>
  <c r="C10" i="1"/>
  <c r="F10" i="1" s="1"/>
  <c r="F9" i="1"/>
  <c r="E9" i="1"/>
  <c r="F8" i="1"/>
  <c r="E8" i="1"/>
  <c r="C8" i="1"/>
  <c r="C36" i="1" s="1"/>
  <c r="C41" i="1" l="1"/>
  <c r="F41" i="1" s="1"/>
  <c r="F36" i="1"/>
  <c r="C57" i="1"/>
  <c r="F57" i="1" s="1"/>
  <c r="F45" i="1"/>
  <c r="F38" i="1"/>
  <c r="F46" i="1"/>
  <c r="F52" i="1"/>
</calcChain>
</file>

<file path=xl/sharedStrings.xml><?xml version="1.0" encoding="utf-8"?>
<sst xmlns="http://schemas.openxmlformats.org/spreadsheetml/2006/main" count="114" uniqueCount="100">
  <si>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</si>
  <si>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</si>
  <si>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</si>
  <si>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</si>
  <si>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</si>
  <si>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</si>
  <si>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</si>
  <si>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</si>
  <si>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</si>
  <si>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</si>
  <si>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</si>
  <si>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</si>
  <si>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</si>
  <si>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</si>
  <si>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</si>
  <si>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</si>
  <si>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</si>
  <si>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</si>
  <si>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</si>
  <si>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</si>
  <si>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</si>
  <si>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</si>
  <si>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</si>
  <si>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</si>
  <si>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</si>
  <si>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</si>
  <si>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</si>
  <si>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</si>
  <si>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</si>
  <si>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</si>
  <si>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</si>
  <si>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</si>
  <si>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</si>
  <si>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</si>
  <si>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</si>
  <si>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</si>
  <si>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</si>
  <si>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</si>
  <si>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</si>
  <si>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</si>
  <si>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</si>
  <si>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</si>
  <si>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</si>
  <si>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</si>
  <si>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</si>
  <si>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</si>
  <si>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</si>
  <si>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</si>
  <si>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</si>
  <si>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</si>
  <si>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</si>
  <si>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</si>
  <si>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</si>
  <si>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</si>
  <si>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</si>
  <si>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</si>
  <si>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</si>
  <si>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</si>
  <si>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</si>
  <si>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</si>
  <si>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</si>
  <si>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</si>
  <si>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</si>
  <si>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</si>
  <si>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</si>
  <si>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</si>
  <si>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</si>
  <si>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</si>
  <si>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</si>
  <si>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</si>
  <si>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</si>
  <si>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</si>
  <si>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</si>
  <si>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</si>
  <si>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</si>
  <si>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</si>
  <si>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</si>
  <si>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</si>
  <si>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</si>
  <si>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</si>
  <si>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</si>
  <si>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</si>
  <si>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</si>
  <si>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</si>
  <si>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</si>
  <si>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</si>
  <si>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</si>
  <si>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</si>
  <si>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</si>
  <si>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</si>
  <si>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</si>
  <si>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</si>
  <si>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</si>
  <si>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</si>
  <si>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</si>
  <si>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</si>
  <si>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Gyakorlati képz. - szoc. gondozó és ápoló (fő)</t>
  </si>
  <si>
    <t>EFOP 3.2.9-16 pályázat keretében foglalkoztatottak létszáma (fő)</t>
  </si>
  <si>
    <t>GINOP pályázatok (fő)</t>
  </si>
  <si>
    <t>Megváltozott munkaképességű munkavállalók foglalkoztatása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</si>
</sst>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#"/>
    <numFmt numFmtId="165" formatCode="_-* #,##0\ _F_t_-;\-* #,##0\ _F_t_-;_-* &quot;-&quot;??\ _F_t_-;_-@_-"/>
    <numFmt numFmtId="166" formatCode="_-* #,##0.0\ _F_t_-;\-* #,##0.0\ _F_t_-;_-* &quot;-&quot;??\ _F_t_-;_-@_-"/>
    <numFmt numFmtId="167" formatCode="#,##0.0_ ;\-#,##0.0\ 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indent="1"/>
    </xf>
    <xf numFmtId="164" fontId="14" fillId="0" borderId="12" xfId="0" applyNumberFormat="1" applyFont="1" applyBorder="1" applyAlignment="1">
      <alignment horizontal="right" vertical="center" wrapText="1" indent="1"/>
    </xf>
    <xf numFmtId="0" fontId="15" fillId="0" borderId="0" xfId="0" applyFont="1" applyAlignment="1">
      <alignment vertical="center" wrapText="1"/>
    </xf>
    <xf numFmtId="3" fontId="16" fillId="0" borderId="0" xfId="0" applyNumberFormat="1" applyFont="1" applyAlignment="1">
      <alignment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left" vertical="center" wrapText="1" indent="1"/>
    </xf>
    <xf numFmtId="164" fontId="19" fillId="0" borderId="3" xfId="0" applyNumberFormat="1" applyFont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left" vertical="center" wrapText="1" indent="1"/>
    </xf>
    <xf numFmtId="164" fontId="20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Border="1" applyAlignment="1" applyProtection="1">
      <alignment horizontal="right" vertical="center" wrapText="1" indent="1"/>
      <protection locked="0"/>
    </xf>
    <xf numFmtId="0" fontId="18" fillId="0" borderId="20" xfId="1" applyFont="1" applyBorder="1" applyAlignment="1">
      <alignment horizontal="left" vertical="center" wrapText="1" indent="1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21" xfId="0" applyNumberFormat="1" applyFont="1" applyBorder="1" applyAlignment="1" applyProtection="1">
      <alignment horizontal="right" vertical="center" wrapText="1" indent="1"/>
      <protection locked="0"/>
    </xf>
    <xf numFmtId="0" fontId="21" fillId="0" borderId="0" xfId="0" applyFont="1" applyAlignment="1">
      <alignment vertical="center" wrapText="1"/>
    </xf>
    <xf numFmtId="164" fontId="19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22" xfId="0" applyNumberFormat="1" applyFont="1" applyBorder="1" applyAlignment="1" applyProtection="1">
      <alignment horizontal="right" vertical="center" wrapText="1" indent="1"/>
      <protection locked="0"/>
    </xf>
    <xf numFmtId="0" fontId="18" fillId="0" borderId="23" xfId="1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center" vertical="center" wrapText="1"/>
    </xf>
    <xf numFmtId="0" fontId="9" fillId="0" borderId="11" xfId="1" applyFont="1" applyBorder="1" applyAlignment="1">
      <alignment horizontal="left" vertical="center" wrapText="1" indent="1"/>
    </xf>
    <xf numFmtId="164" fontId="22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Border="1" applyAlignment="1">
      <alignment horizontal="right" vertical="center" wrapText="1" indent="1"/>
    </xf>
    <xf numFmtId="49" fontId="5" fillId="0" borderId="24" xfId="0" applyNumberFormat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left" vertical="center" wrapText="1" indent="1"/>
    </xf>
    <xf numFmtId="164" fontId="20" fillId="0" borderId="25" xfId="0" applyNumberFormat="1" applyFont="1" applyBorder="1" applyAlignment="1" applyProtection="1">
      <alignment horizontal="right" vertical="center" wrapText="1" indent="1"/>
      <protection locked="0"/>
    </xf>
    <xf numFmtId="0" fontId="5" fillId="0" borderId="18" xfId="1" applyFont="1" applyBorder="1" applyAlignment="1">
      <alignment horizontal="left" vertical="center" wrapText="1" indent="1"/>
    </xf>
    <xf numFmtId="164" fontId="20" fillId="0" borderId="21" xfId="0" applyNumberFormat="1" applyFont="1" applyBorder="1" applyAlignment="1" applyProtection="1">
      <alignment horizontal="right" vertical="center" wrapText="1" indent="1"/>
      <protection locked="0"/>
    </xf>
    <xf numFmtId="0" fontId="5" fillId="0" borderId="26" xfId="1" applyFont="1" applyBorder="1" applyAlignment="1">
      <alignment horizontal="left" vertical="center" wrapText="1" indent="1"/>
    </xf>
    <xf numFmtId="164" fontId="20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Border="1" applyAlignment="1">
      <alignment horizontal="right" vertical="center" wrapText="1" indent="1"/>
    </xf>
    <xf numFmtId="0" fontId="23" fillId="0" borderId="10" xfId="0" applyFont="1" applyBorder="1" applyAlignment="1">
      <alignment horizontal="center" vertical="center" wrapText="1"/>
    </xf>
    <xf numFmtId="164" fontId="14" fillId="0" borderId="28" xfId="0" applyNumberFormat="1" applyFont="1" applyBorder="1" applyAlignment="1">
      <alignment horizontal="right" vertical="center" wrapText="1" indent="1"/>
    </xf>
    <xf numFmtId="164" fontId="14" fillId="0" borderId="27" xfId="0" applyNumberFormat="1" applyFont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>
      <alignment horizontal="left" wrapText="1" indent="1"/>
    </xf>
    <xf numFmtId="0" fontId="1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164" fontId="22" fillId="0" borderId="0" xfId="0" applyNumberFormat="1" applyFont="1" applyAlignment="1">
      <alignment horizontal="right" vertical="center" wrapText="1" inden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 indent="1"/>
    </xf>
    <xf numFmtId="0" fontId="12" fillId="0" borderId="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164" fontId="14" fillId="0" borderId="25" xfId="0" applyNumberFormat="1" applyFont="1" applyBorder="1" applyAlignment="1" applyProtection="1">
      <alignment horizontal="right" vertical="center" wrapText="1" indent="1"/>
      <protection locked="0"/>
    </xf>
    <xf numFmtId="0" fontId="6" fillId="0" borderId="11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26" fillId="0" borderId="0" xfId="0" applyFont="1" applyAlignment="1">
      <alignment horizontal="right" vertical="center" wrapText="1" indent="1"/>
    </xf>
    <xf numFmtId="0" fontId="11" fillId="0" borderId="16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4" fontId="27" fillId="2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7" xfId="0" applyFont="1" applyBorder="1" applyAlignment="1">
      <alignment horizontal="left" vertical="center"/>
    </xf>
    <xf numFmtId="0" fontId="26" fillId="0" borderId="18" xfId="0" applyFont="1" applyBorder="1" applyAlignment="1">
      <alignment vertical="center" wrapText="1"/>
    </xf>
    <xf numFmtId="3" fontId="26" fillId="0" borderId="19" xfId="0" applyNumberFormat="1" applyFont="1" applyBorder="1" applyAlignment="1" applyProtection="1">
      <alignment horizontal="right" vertical="center" wrapText="1" indent="1"/>
      <protection locked="0"/>
    </xf>
    <xf numFmtId="0" fontId="26" fillId="0" borderId="17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165" fontId="26" fillId="0" borderId="19" xfId="2" applyNumberFormat="1" applyFont="1" applyBorder="1" applyAlignment="1">
      <alignment horizontal="right" vertical="center" wrapText="1" indent="1"/>
    </xf>
    <xf numFmtId="0" fontId="26" fillId="0" borderId="0" xfId="0" applyFont="1" applyAlignment="1">
      <alignment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166" fontId="26" fillId="0" borderId="27" xfId="2" applyNumberFormat="1" applyFont="1" applyBorder="1" applyAlignment="1">
      <alignment horizontal="right" vertical="center" wrapText="1" indent="1"/>
    </xf>
    <xf numFmtId="0" fontId="26" fillId="2" borderId="32" xfId="0" applyFont="1" applyFill="1" applyBorder="1" applyAlignment="1">
      <alignment horizontal="left" vertical="center" wrapText="1"/>
    </xf>
    <xf numFmtId="0" fontId="26" fillId="2" borderId="26" xfId="0" applyFont="1" applyFill="1" applyBorder="1" applyAlignment="1">
      <alignment horizontal="left" vertical="center" wrapText="1"/>
    </xf>
    <xf numFmtId="167" fontId="26" fillId="2" borderId="33" xfId="2" applyNumberFormat="1" applyFont="1" applyFill="1" applyBorder="1" applyAlignment="1">
      <alignment horizontal="right" vertical="center" wrapText="1" indent="1"/>
    </xf>
  </cellXfs>
  <cellStyles count="3">
    <cellStyle name="Ezres 4 2 2" xfId="2" xr:uid="{BC8332C4-C3B2-40C6-AADB-B49F320B10B3}"/>
    <cellStyle name="Normál" xfId="0" builtinId="0"/>
    <cellStyle name="Normál_KVRENMUNKA" xfId="1" xr:uid="{3FD34B25-6154-4F0B-B3E7-D52BE899F2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8.%20&#233;vi%20k&#246;lts&#233;gvet&#233;s/Rendelet%20m&#243;dos&#237;t&#225;sai/2019.%20febru&#225;r%2028/VK/VK%202018.%20&#233;vi%20k&#246;lts&#233;gvet&#233;s%20rend.m&#243;d.%20mell&#233;klete-2019.%20febru&#225;r%20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8.%20&#233;vi%20k&#246;lts&#233;gvet&#233;s/Rendelet%20m&#243;dos&#237;t&#225;sai/2019.%20febru&#225;r%2028/2019_6(II.28)%202018.%20&#233;vi%20k&#246;lts&#233;gvet&#233;s%20rend.%20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3.sz.mell."/>
      <sheetName val="4.sz.mell."/>
      <sheetName val="5.sz.mell."/>
      <sheetName val="6.sz.mell."/>
      <sheetName val="7.sz.mell."/>
      <sheetName val="8. sz. mell. "/>
      <sheetName val="8.1. sz. mell."/>
      <sheetName val="8.2. sz. mell."/>
      <sheetName val="8.3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2.sz.mell"/>
      <sheetName val="1.sz tájékoztató t "/>
      <sheetName val="2. sz tájékoztató t.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317500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>
        <row r="8">
          <cell r="C8">
            <v>6789502</v>
          </cell>
        </row>
        <row r="9">
          <cell r="C9"/>
        </row>
        <row r="10">
          <cell r="C10">
            <v>5275108</v>
          </cell>
        </row>
        <row r="11">
          <cell r="C11"/>
        </row>
        <row r="12">
          <cell r="C12"/>
        </row>
        <row r="13">
          <cell r="C13"/>
        </row>
        <row r="14">
          <cell r="C14">
            <v>1424279</v>
          </cell>
        </row>
        <row r="15">
          <cell r="C15"/>
        </row>
        <row r="16">
          <cell r="C16"/>
        </row>
        <row r="17">
          <cell r="C17"/>
        </row>
        <row r="18">
          <cell r="C18"/>
        </row>
        <row r="19">
          <cell r="C19">
            <v>90115</v>
          </cell>
        </row>
        <row r="20">
          <cell r="C20">
            <v>0</v>
          </cell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>
            <v>0</v>
          </cell>
        </row>
        <row r="27">
          <cell r="C27"/>
        </row>
        <row r="28">
          <cell r="C28"/>
        </row>
        <row r="29">
          <cell r="C29"/>
        </row>
        <row r="30">
          <cell r="C30">
            <v>0</v>
          </cell>
        </row>
        <row r="31">
          <cell r="C31"/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>
            <v>6789502</v>
          </cell>
        </row>
        <row r="37">
          <cell r="C37">
            <v>139559775</v>
          </cell>
        </row>
        <row r="38">
          <cell r="C38">
            <v>2388317</v>
          </cell>
        </row>
        <row r="39">
          <cell r="C39"/>
        </row>
        <row r="40">
          <cell r="C40">
            <v>137171458</v>
          </cell>
        </row>
        <row r="41">
          <cell r="C41">
            <v>146349277</v>
          </cell>
        </row>
        <row r="42">
          <cell r="C42"/>
        </row>
        <row r="43">
          <cell r="C43"/>
        </row>
        <row r="44">
          <cell r="C44"/>
        </row>
        <row r="45">
          <cell r="C45">
            <v>143023891</v>
          </cell>
        </row>
        <row r="46">
          <cell r="C46">
            <v>103173142</v>
          </cell>
        </row>
        <row r="47">
          <cell r="C47">
            <v>22654328</v>
          </cell>
        </row>
        <row r="48">
          <cell r="C48">
            <v>17196421</v>
          </cell>
        </row>
        <row r="49">
          <cell r="C49"/>
        </row>
        <row r="50">
          <cell r="C50"/>
        </row>
        <row r="51">
          <cell r="C51">
            <v>3325386</v>
          </cell>
        </row>
        <row r="52">
          <cell r="C52">
            <v>3325386</v>
          </cell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>
            <v>146349277</v>
          </cell>
        </row>
        <row r="58">
          <cell r="C58"/>
        </row>
        <row r="59">
          <cell r="C59">
            <v>35.67</v>
          </cell>
        </row>
        <row r="60">
          <cell r="C60"/>
        </row>
      </sheetData>
      <sheetData sheetId="33"/>
      <sheetData sheetId="34">
        <row r="8">
          <cell r="C8">
            <v>5420250</v>
          </cell>
        </row>
        <row r="9">
          <cell r="C9"/>
        </row>
        <row r="10">
          <cell r="C10">
            <v>4267913</v>
          </cell>
        </row>
        <row r="11">
          <cell r="C11"/>
        </row>
        <row r="12">
          <cell r="C12"/>
        </row>
        <row r="13">
          <cell r="C13"/>
        </row>
        <row r="14">
          <cell r="C14">
            <v>1152337</v>
          </cell>
        </row>
        <row r="15">
          <cell r="C15"/>
        </row>
        <row r="16">
          <cell r="C16"/>
        </row>
        <row r="17">
          <cell r="C17"/>
        </row>
        <row r="18">
          <cell r="C18"/>
        </row>
        <row r="19">
          <cell r="C19"/>
        </row>
        <row r="20">
          <cell r="C20">
            <v>0</v>
          </cell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>
            <v>0</v>
          </cell>
        </row>
        <row r="27">
          <cell r="C27"/>
        </row>
        <row r="28">
          <cell r="C28"/>
        </row>
        <row r="29">
          <cell r="C29"/>
        </row>
        <row r="30">
          <cell r="C30">
            <v>0</v>
          </cell>
        </row>
        <row r="31">
          <cell r="C31"/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>
            <v>5420250</v>
          </cell>
        </row>
        <row r="37">
          <cell r="C37">
            <v>0</v>
          </cell>
        </row>
        <row r="38">
          <cell r="C38"/>
        </row>
        <row r="39">
          <cell r="C39"/>
        </row>
        <row r="40">
          <cell r="C40"/>
        </row>
        <row r="41">
          <cell r="C41">
            <v>5420250</v>
          </cell>
        </row>
        <row r="42">
          <cell r="C42"/>
        </row>
        <row r="43">
          <cell r="C43"/>
        </row>
        <row r="44">
          <cell r="C44"/>
        </row>
        <row r="45">
          <cell r="C45">
            <v>4702205</v>
          </cell>
        </row>
        <row r="46">
          <cell r="C46">
            <v>1362175</v>
          </cell>
        </row>
        <row r="47">
          <cell r="C47">
            <v>267296</v>
          </cell>
        </row>
        <row r="48">
          <cell r="C48">
            <v>3072734</v>
          </cell>
        </row>
        <row r="49">
          <cell r="C49"/>
        </row>
        <row r="50">
          <cell r="C50"/>
        </row>
        <row r="51">
          <cell r="C51">
            <v>0</v>
          </cell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>
            <v>4702205</v>
          </cell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</sheetData>
      <sheetData sheetId="35"/>
      <sheetData sheetId="36"/>
      <sheetData sheetId="37">
        <row r="8">
          <cell r="C8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4.sz.mell."/>
      <sheetName val="8. sz. mell. "/>
      <sheetName val="8.1. sz. mell."/>
      <sheetName val="9.1. sz. mell."/>
      <sheetName val="9.1.1. sz. mell. "/>
      <sheetName val="9.1.2. sz. mell."/>
      <sheetName val="9.2. sz. mell. "/>
      <sheetName val="9.2.2. sz. 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C8">
            <v>169908136</v>
          </cell>
        </row>
        <row r="10">
          <cell r="C10">
            <v>3172200</v>
          </cell>
        </row>
        <row r="11">
          <cell r="C11">
            <v>9450000</v>
          </cell>
        </row>
        <row r="13">
          <cell r="C13">
            <v>153919035</v>
          </cell>
        </row>
        <row r="14">
          <cell r="C14">
            <v>1771651</v>
          </cell>
        </row>
        <row r="19">
          <cell r="C19">
            <v>1595250</v>
          </cell>
        </row>
        <row r="20">
          <cell r="C20">
            <v>20745576</v>
          </cell>
        </row>
        <row r="23">
          <cell r="C23">
            <v>20745576</v>
          </cell>
        </row>
        <row r="24">
          <cell r="C24">
            <v>399535</v>
          </cell>
        </row>
        <row r="26">
          <cell r="C26">
            <v>4353475</v>
          </cell>
        </row>
        <row r="28">
          <cell r="C28">
            <v>4353475</v>
          </cell>
        </row>
        <row r="30">
          <cell r="C30">
            <v>0</v>
          </cell>
        </row>
        <row r="36">
          <cell r="C36">
            <v>195007187</v>
          </cell>
        </row>
        <row r="37">
          <cell r="C37">
            <v>381915077</v>
          </cell>
        </row>
        <row r="38">
          <cell r="C38">
            <v>18026960</v>
          </cell>
        </row>
        <row r="40">
          <cell r="C40">
            <v>363888117</v>
          </cell>
        </row>
        <row r="41">
          <cell r="C41">
            <v>576922264</v>
          </cell>
        </row>
        <row r="45">
          <cell r="C45">
            <v>566175992</v>
          </cell>
        </row>
        <row r="46">
          <cell r="C46">
            <v>324934767</v>
          </cell>
        </row>
        <row r="47">
          <cell r="C47">
            <v>67758033</v>
          </cell>
        </row>
        <row r="48">
          <cell r="C48">
            <v>173483192</v>
          </cell>
        </row>
        <row r="51">
          <cell r="C51">
            <v>11464317</v>
          </cell>
        </row>
        <row r="52">
          <cell r="C52">
            <v>11464317</v>
          </cell>
        </row>
        <row r="57">
          <cell r="C57">
            <v>577640309</v>
          </cell>
        </row>
        <row r="59">
          <cell r="C59">
            <v>108.4</v>
          </cell>
        </row>
        <row r="60">
          <cell r="C60">
            <v>61</v>
          </cell>
        </row>
        <row r="61">
          <cell r="C61">
            <v>2</v>
          </cell>
        </row>
        <row r="62">
          <cell r="C62">
            <v>1.3</v>
          </cell>
        </row>
        <row r="63">
          <cell r="C63">
            <v>1.1000000000000001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D025A-33B9-47D0-BA82-48E0C294D32F}">
  <sheetPr codeName="Munka22">
    <tabColor rgb="FF92D050"/>
  </sheetPr>
  <dimension ref="A1:F63"/>
  <sheetViews>
    <sheetView tabSelected="1" view="pageLayout" zoomScaleNormal="115" workbookViewId="0">
      <selection activeCell="D5" sqref="D5"/>
    </sheetView>
  </sheetViews>
  <sheetFormatPr defaultRowHeight="12.75" x14ac:dyDescent="0.2"/>
  <cols>
    <col min="1" max="1" width="13.83203125" style="75" customWidth="1"/>
    <col min="2" max="2" width="79.1640625" style="20" customWidth="1"/>
    <col min="3" max="3" width="25" style="86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.75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182117888</v>
      </c>
      <c r="E8" s="32">
        <f>'[1]9.6.1. sz. mell Kornisné Kp. '!C8+'[2]9.6.2. sz. mell Kornisné Kp.'!C8+'[1]9.6.3. sz. mell Kornisné Kp '!C8</f>
        <v>182117888</v>
      </c>
      <c r="F8" s="32">
        <f>C8-E8</f>
        <v>0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>
        <f>'[1]9.6.1. sz. mell Kornisné Kp. '!C9+'[2]9.6.2. sz. mell Kornisné Kp.'!C9+'[1]9.6.3. sz. mell Kornisné Kp '!C9</f>
        <v>0</v>
      </c>
      <c r="F9" s="32">
        <f t="shared" ref="F9:F63" si="0">C9-E9</f>
        <v>0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10239158+2371063+105000</f>
        <v>12715221</v>
      </c>
      <c r="E10" s="32">
        <f>'[1]9.6.1. sz. mell Kornisné Kp. '!C10+'[2]9.6.2. sz. mell Kornisné Kp.'!C10+'[1]9.6.3. sz. mell Kornisné Kp '!C10</f>
        <v>12715221</v>
      </c>
      <c r="F10" s="32">
        <f t="shared" si="0"/>
        <v>0</v>
      </c>
    </row>
    <row r="11" spans="1:6" s="31" customFormat="1" ht="12" customHeight="1" x14ac:dyDescent="0.2">
      <c r="A11" s="36" t="s">
        <v>20</v>
      </c>
      <c r="B11" s="37" t="s">
        <v>21</v>
      </c>
      <c r="C11" s="39">
        <f>12700000-3250000</f>
        <v>9450000</v>
      </c>
      <c r="E11" s="32">
        <f>'[1]9.6.1. sz. mell Kornisné Kp. '!C11+'[2]9.6.2. sz. mell Kornisné Kp.'!C11+'[1]9.6.3. sz. mell Kornisné Kp '!C11</f>
        <v>9450000</v>
      </c>
      <c r="F11" s="32">
        <f t="shared" si="0"/>
        <v>0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>
        <f>'[1]9.6.1. sz. mell Kornisné Kp. '!C12+'[2]9.6.2. sz. mell Kornisné Kp.'!C12+'[1]9.6.3. sz. mell Kornisné Kp '!C12</f>
        <v>0</v>
      </c>
      <c r="F12" s="32">
        <f t="shared" si="0"/>
        <v>0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f>157919035-4000000</f>
        <v>153919035</v>
      </c>
      <c r="E13" s="32">
        <f>'[1]9.6.1. sz. mell Kornisné Kp. '!C13+'[2]9.6.2. sz. mell Kornisné Kp.'!C13+'[1]9.6.3. sz. mell Kornisné Kp '!C13</f>
        <v>153919035</v>
      </c>
      <c r="F13" s="32">
        <f t="shared" si="0"/>
        <v>0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3708080+640187</f>
        <v>4348267</v>
      </c>
      <c r="E14" s="32">
        <f>'[1]9.6.1. sz. mell Kornisné Kp. '!C14+'[2]9.6.2. sz. mell Kornisné Kp.'!C14+'[1]9.6.3. sz. mell Kornisné Kp '!C14</f>
        <v>4348267</v>
      </c>
      <c r="F14" s="32">
        <f t="shared" si="0"/>
        <v>0</v>
      </c>
    </row>
    <row r="15" spans="1:6" s="31" customFormat="1" ht="12" customHeight="1" x14ac:dyDescent="0.2">
      <c r="A15" s="36" t="s">
        <v>28</v>
      </c>
      <c r="B15" s="40" t="s">
        <v>29</v>
      </c>
      <c r="C15" s="41"/>
      <c r="E15" s="32">
        <f>'[1]9.6.1. sz. mell Kornisné Kp. '!C15+'[2]9.6.2. sz. mell Kornisné Kp.'!C15+'[1]9.6.3. sz. mell Kornisné Kp '!C15</f>
        <v>0</v>
      </c>
      <c r="F15" s="32">
        <f t="shared" si="0"/>
        <v>0</v>
      </c>
    </row>
    <row r="16" spans="1:6" s="31" customFormat="1" ht="12" customHeight="1" x14ac:dyDescent="0.2">
      <c r="A16" s="36" t="s">
        <v>30</v>
      </c>
      <c r="B16" s="37" t="s">
        <v>31</v>
      </c>
      <c r="C16" s="42"/>
      <c r="E16" s="32">
        <f>'[1]9.6.1. sz. mell Kornisné Kp. '!C16+'[2]9.6.2. sz. mell Kornisné Kp.'!C16+'[1]9.6.3. sz. mell Kornisné Kp '!C16</f>
        <v>0</v>
      </c>
      <c r="F16" s="32">
        <f t="shared" si="0"/>
        <v>0</v>
      </c>
    </row>
    <row r="17" spans="1:6" s="43" customFormat="1" ht="12" customHeight="1" x14ac:dyDescent="0.2">
      <c r="A17" s="36" t="s">
        <v>32</v>
      </c>
      <c r="B17" s="37" t="s">
        <v>33</v>
      </c>
      <c r="C17" s="41"/>
      <c r="E17" s="32">
        <f>'[1]9.6.1. sz. mell Kornisné Kp. '!C17+'[2]9.6.2. sz. mell Kornisné Kp.'!C17+'[1]9.6.3. sz. mell Kornisné Kp '!C17</f>
        <v>0</v>
      </c>
      <c r="F17" s="32">
        <f t="shared" si="0"/>
        <v>0</v>
      </c>
    </row>
    <row r="18" spans="1:6" s="43" customFormat="1" ht="12" customHeight="1" x14ac:dyDescent="0.2">
      <c r="A18" s="36" t="s">
        <v>34</v>
      </c>
      <c r="B18" s="37" t="s">
        <v>35</v>
      </c>
      <c r="C18" s="44"/>
      <c r="E18" s="32">
        <f>'[1]9.6.1. sz. mell Kornisné Kp. '!C18+'[2]9.6.2. sz. mell Kornisné Kp.'!C18+'[1]9.6.3. sz. mell Kornisné Kp '!C18</f>
        <v>0</v>
      </c>
      <c r="F18" s="32">
        <f t="shared" si="0"/>
        <v>0</v>
      </c>
    </row>
    <row r="19" spans="1:6" s="43" customFormat="1" ht="12" customHeight="1" thickBot="1" x14ac:dyDescent="0.25">
      <c r="A19" s="36" t="s">
        <v>36</v>
      </c>
      <c r="B19" s="40" t="s">
        <v>37</v>
      </c>
      <c r="C19" s="45">
        <f>1595250+90115</f>
        <v>1685365</v>
      </c>
      <c r="E19" s="32">
        <f>'[1]9.6.1. sz. mell Kornisné Kp. '!C19+'[2]9.6.2. sz. mell Kornisné Kp.'!C19+'[1]9.6.3. sz. mell Kornisné Kp '!C19</f>
        <v>1685365</v>
      </c>
      <c r="F19" s="32">
        <f t="shared" si="0"/>
        <v>0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20745576</v>
      </c>
      <c r="E20" s="32">
        <f>'[1]9.6.1. sz. mell Kornisné Kp. '!C20+'[2]9.6.2. sz. mell Kornisné Kp.'!C20+'[1]9.6.3. sz. mell Kornisné Kp '!C20</f>
        <v>20745576</v>
      </c>
      <c r="F20" s="32">
        <f t="shared" si="0"/>
        <v>0</v>
      </c>
    </row>
    <row r="21" spans="1:6" s="43" customFormat="1" ht="12" customHeight="1" x14ac:dyDescent="0.2">
      <c r="A21" s="36" t="s">
        <v>40</v>
      </c>
      <c r="B21" s="46" t="s">
        <v>41</v>
      </c>
      <c r="C21" s="41"/>
      <c r="E21" s="32">
        <f>'[1]9.6.1. sz. mell Kornisné Kp. '!C21+'[2]9.6.2. sz. mell Kornisné Kp.'!C21+'[1]9.6.3. sz. mell Kornisné Kp '!C21</f>
        <v>0</v>
      </c>
      <c r="F21" s="32">
        <f t="shared" si="0"/>
        <v>0</v>
      </c>
    </row>
    <row r="22" spans="1:6" s="43" customFormat="1" ht="12" customHeight="1" x14ac:dyDescent="0.2">
      <c r="A22" s="36" t="s">
        <v>42</v>
      </c>
      <c r="B22" s="37" t="s">
        <v>43</v>
      </c>
      <c r="C22" s="41"/>
      <c r="E22" s="32">
        <f>'[1]9.6.1. sz. mell Kornisné Kp. '!C22+'[2]9.6.2. sz. mell Kornisné Kp.'!C22+'[1]9.6.3. sz. mell Kornisné Kp '!C22</f>
        <v>0</v>
      </c>
      <c r="F22" s="32">
        <f t="shared" si="0"/>
        <v>0</v>
      </c>
    </row>
    <row r="23" spans="1:6" s="43" customFormat="1" ht="12" customHeight="1" x14ac:dyDescent="0.2">
      <c r="A23" s="36" t="s">
        <v>44</v>
      </c>
      <c r="B23" s="37" t="s">
        <v>45</v>
      </c>
      <c r="C23" s="39">
        <f>19512535-4353475+2336516+3250000</f>
        <v>20745576</v>
      </c>
      <c r="E23" s="32">
        <f>'[1]9.6.1. sz. mell Kornisné Kp. '!C23+'[2]9.6.2. sz. mell Kornisné Kp.'!C23+'[1]9.6.3. sz. mell Kornisné Kp '!C23</f>
        <v>20745576</v>
      </c>
      <c r="F23" s="32">
        <f t="shared" si="0"/>
        <v>0</v>
      </c>
    </row>
    <row r="24" spans="1:6" s="43" customFormat="1" ht="12" customHeight="1" thickBot="1" x14ac:dyDescent="0.25">
      <c r="A24" s="36" t="s">
        <v>46</v>
      </c>
      <c r="B24" s="37" t="s">
        <v>47</v>
      </c>
      <c r="C24" s="41">
        <v>399535</v>
      </c>
      <c r="E24" s="32">
        <f>'[1]9.6.1. sz. mell Kornisné Kp. '!C24+'[2]9.6.2. sz. mell Kornisné Kp.'!C24+'[1]9.6.3. sz. mell Kornisné Kp '!C24</f>
        <v>399535</v>
      </c>
      <c r="F24" s="32">
        <f t="shared" si="0"/>
        <v>0</v>
      </c>
    </row>
    <row r="25" spans="1:6" s="43" customFormat="1" ht="12" customHeight="1" thickBot="1" x14ac:dyDescent="0.25">
      <c r="A25" s="47" t="s">
        <v>48</v>
      </c>
      <c r="B25" s="48" t="s">
        <v>49</v>
      </c>
      <c r="C25" s="49"/>
      <c r="E25" s="32">
        <f>'[1]9.6.1. sz. mell Kornisné Kp. '!C25+'[2]9.6.2. sz. mell Kornisné Kp.'!C25+'[1]9.6.3. sz. mell Kornisné Kp '!C25</f>
        <v>0</v>
      </c>
      <c r="F25" s="32">
        <f t="shared" si="0"/>
        <v>0</v>
      </c>
    </row>
    <row r="26" spans="1:6" s="43" customFormat="1" ht="12" customHeight="1" thickBot="1" x14ac:dyDescent="0.25">
      <c r="A26" s="47" t="s">
        <v>50</v>
      </c>
      <c r="B26" s="48" t="s">
        <v>51</v>
      </c>
      <c r="C26" s="50">
        <f>+C27+C28</f>
        <v>4353475</v>
      </c>
      <c r="E26" s="32">
        <f>'[1]9.6.1. sz. mell Kornisné Kp. '!C26+'[2]9.6.2. sz. mell Kornisné Kp.'!C26+'[1]9.6.3. sz. mell Kornisné Kp '!C26</f>
        <v>4353475</v>
      </c>
      <c r="F26" s="32">
        <f t="shared" si="0"/>
        <v>0</v>
      </c>
    </row>
    <row r="27" spans="1:6" s="43" customFormat="1" ht="12" customHeight="1" x14ac:dyDescent="0.2">
      <c r="A27" s="51" t="s">
        <v>52</v>
      </c>
      <c r="B27" s="52" t="s">
        <v>43</v>
      </c>
      <c r="C27" s="53"/>
      <c r="E27" s="32">
        <f>'[1]9.6.1. sz. mell Kornisné Kp. '!C27+'[2]9.6.2. sz. mell Kornisné Kp.'!C27+'[1]9.6.3. sz. mell Kornisné Kp '!C27</f>
        <v>0</v>
      </c>
      <c r="F27" s="32">
        <f t="shared" si="0"/>
        <v>0</v>
      </c>
    </row>
    <row r="28" spans="1:6" s="43" customFormat="1" ht="12" customHeight="1" x14ac:dyDescent="0.2">
      <c r="A28" s="51" t="s">
        <v>53</v>
      </c>
      <c r="B28" s="54" t="s">
        <v>54</v>
      </c>
      <c r="C28" s="55">
        <v>4353475</v>
      </c>
      <c r="E28" s="32">
        <f>'[1]9.6.1. sz. mell Kornisné Kp. '!C28+'[2]9.6.2. sz. mell Kornisné Kp.'!C28+'[1]9.6.3. sz. mell Kornisné Kp '!C28</f>
        <v>4353475</v>
      </c>
      <c r="F28" s="32">
        <f t="shared" si="0"/>
        <v>0</v>
      </c>
    </row>
    <row r="29" spans="1:6" s="43" customFormat="1" ht="12" customHeight="1" thickBot="1" x14ac:dyDescent="0.25">
      <c r="A29" s="36" t="s">
        <v>55</v>
      </c>
      <c r="B29" s="56" t="s">
        <v>56</v>
      </c>
      <c r="C29" s="57"/>
      <c r="E29" s="32">
        <f>'[1]9.6.1. sz. mell Kornisné Kp. '!C29+'[2]9.6.2. sz. mell Kornisné Kp.'!C29+'[1]9.6.3. sz. mell Kornisné Kp '!C29</f>
        <v>0</v>
      </c>
      <c r="F29" s="32">
        <f t="shared" si="0"/>
        <v>0</v>
      </c>
    </row>
    <row r="30" spans="1:6" s="43" customFormat="1" ht="12" customHeight="1" thickBot="1" x14ac:dyDescent="0.25">
      <c r="A30" s="47" t="s">
        <v>57</v>
      </c>
      <c r="B30" s="48" t="s">
        <v>58</v>
      </c>
      <c r="C30" s="50">
        <f>+C31+C32+C33</f>
        <v>0</v>
      </c>
      <c r="E30" s="32">
        <f>'[1]9.6.1. sz. mell Kornisné Kp. '!C30+'[2]9.6.2. sz. mell Kornisné Kp.'!C30+'[1]9.6.3. sz. mell Kornisné Kp '!C30</f>
        <v>0</v>
      </c>
      <c r="F30" s="32">
        <f t="shared" si="0"/>
        <v>0</v>
      </c>
    </row>
    <row r="31" spans="1:6" s="43" customFormat="1" ht="12" customHeight="1" x14ac:dyDescent="0.2">
      <c r="A31" s="51" t="s">
        <v>59</v>
      </c>
      <c r="B31" s="52" t="s">
        <v>60</v>
      </c>
      <c r="C31" s="53"/>
      <c r="E31" s="32">
        <f>'[1]9.6.1. sz. mell Kornisné Kp. '!C31+'[2]9.6.2. sz. mell Kornisné Kp.'!C31+'[1]9.6.3. sz. mell Kornisné Kp '!C31</f>
        <v>0</v>
      </c>
      <c r="F31" s="32">
        <f t="shared" si="0"/>
        <v>0</v>
      </c>
    </row>
    <row r="32" spans="1:6" s="43" customFormat="1" ht="12" customHeight="1" x14ac:dyDescent="0.2">
      <c r="A32" s="51" t="s">
        <v>61</v>
      </c>
      <c r="B32" s="54" t="s">
        <v>62</v>
      </c>
      <c r="C32" s="55"/>
      <c r="E32" s="32">
        <f>'[1]9.6.1. sz. mell Kornisné Kp. '!C32+'[2]9.6.2. sz. mell Kornisné Kp.'!C32+'[1]9.6.3. sz. mell Kornisné Kp '!C32</f>
        <v>0</v>
      </c>
      <c r="F32" s="32">
        <f t="shared" si="0"/>
        <v>0</v>
      </c>
    </row>
    <row r="33" spans="1:6" s="43" customFormat="1" ht="12" customHeight="1" thickBot="1" x14ac:dyDescent="0.25">
      <c r="A33" s="36" t="s">
        <v>63</v>
      </c>
      <c r="B33" s="56" t="s">
        <v>64</v>
      </c>
      <c r="C33" s="57"/>
      <c r="E33" s="32">
        <f>'[1]9.6.1. sz. mell Kornisné Kp. '!C33+'[2]9.6.2. sz. mell Kornisné Kp.'!C33+'[1]9.6.3. sz. mell Kornisné Kp '!C33</f>
        <v>0</v>
      </c>
      <c r="F33" s="32">
        <f t="shared" si="0"/>
        <v>0</v>
      </c>
    </row>
    <row r="34" spans="1:6" s="31" customFormat="1" ht="12" customHeight="1" thickBot="1" x14ac:dyDescent="0.25">
      <c r="A34" s="47" t="s">
        <v>65</v>
      </c>
      <c r="B34" s="48" t="s">
        <v>66</v>
      </c>
      <c r="C34" s="49"/>
      <c r="E34" s="32">
        <f>'[1]9.6.1. sz. mell Kornisné Kp. '!C34+'[2]9.6.2. sz. mell Kornisné Kp.'!C34+'[1]9.6.3. sz. mell Kornisné Kp '!C34</f>
        <v>0</v>
      </c>
      <c r="F34" s="32">
        <f t="shared" si="0"/>
        <v>0</v>
      </c>
    </row>
    <row r="35" spans="1:6" s="31" customFormat="1" ht="12" customHeight="1" thickBot="1" x14ac:dyDescent="0.25">
      <c r="A35" s="47" t="s">
        <v>67</v>
      </c>
      <c r="B35" s="48" t="s">
        <v>68</v>
      </c>
      <c r="C35" s="58"/>
      <c r="E35" s="32">
        <f>'[1]9.6.1. sz. mell Kornisné Kp. '!C35+'[2]9.6.2. sz. mell Kornisné Kp.'!C35+'[1]9.6.3. sz. mell Kornisné Kp '!C35</f>
        <v>0</v>
      </c>
      <c r="F35" s="32">
        <f t="shared" si="0"/>
        <v>0</v>
      </c>
    </row>
    <row r="36" spans="1:6" s="31" customFormat="1" ht="12" customHeight="1" thickBot="1" x14ac:dyDescent="0.25">
      <c r="A36" s="21" t="s">
        <v>69</v>
      </c>
      <c r="B36" s="48" t="s">
        <v>70</v>
      </c>
      <c r="C36" s="59">
        <f>+C8+C20+C25+C26+C30+C34+C35</f>
        <v>207216939</v>
      </c>
      <c r="E36" s="32">
        <f>'[1]9.6.1. sz. mell Kornisné Kp. '!C36+'[2]9.6.2. sz. mell Kornisné Kp.'!C36+'[1]9.6.3. sz. mell Kornisné Kp '!C36</f>
        <v>207216939</v>
      </c>
      <c r="F36" s="32">
        <f t="shared" si="0"/>
        <v>0</v>
      </c>
    </row>
    <row r="37" spans="1:6" s="31" customFormat="1" ht="12" customHeight="1" thickBot="1" x14ac:dyDescent="0.25">
      <c r="A37" s="60" t="s">
        <v>71</v>
      </c>
      <c r="B37" s="48" t="s">
        <v>72</v>
      </c>
      <c r="C37" s="61">
        <f>+C38+C39+C40</f>
        <v>521474852</v>
      </c>
      <c r="E37" s="32">
        <f>'[1]9.6.1. sz. mell Kornisné Kp. '!C37+'[2]9.6.2. sz. mell Kornisné Kp.'!C37+'[1]9.6.3. sz. mell Kornisné Kp '!C37</f>
        <v>521474852</v>
      </c>
      <c r="F37" s="32">
        <f t="shared" si="0"/>
        <v>0</v>
      </c>
    </row>
    <row r="38" spans="1:6" s="31" customFormat="1" ht="12" customHeight="1" x14ac:dyDescent="0.2">
      <c r="A38" s="51" t="s">
        <v>73</v>
      </c>
      <c r="B38" s="52" t="s">
        <v>74</v>
      </c>
      <c r="C38" s="53">
        <f>20415305-28</f>
        <v>20415277</v>
      </c>
      <c r="E38" s="32">
        <f>'[1]9.6.1. sz. mell Kornisné Kp. '!C38+'[2]9.6.2. sz. mell Kornisné Kp.'!C38+'[1]9.6.3. sz. mell Kornisné Kp '!C38</f>
        <v>20415277</v>
      </c>
      <c r="F38" s="32">
        <f t="shared" si="0"/>
        <v>0</v>
      </c>
    </row>
    <row r="39" spans="1:6" s="31" customFormat="1" ht="12" customHeight="1" x14ac:dyDescent="0.2">
      <c r="A39" s="51" t="s">
        <v>75</v>
      </c>
      <c r="B39" s="54" t="s">
        <v>76</v>
      </c>
      <c r="C39" s="55"/>
      <c r="E39" s="32">
        <f>'[1]9.6.1. sz. mell Kornisné Kp. '!C39+'[2]9.6.2. sz. mell Kornisné Kp.'!C39+'[1]9.6.3. sz. mell Kornisné Kp '!C39</f>
        <v>0</v>
      </c>
      <c r="F39" s="32">
        <f t="shared" si="0"/>
        <v>0</v>
      </c>
    </row>
    <row r="40" spans="1:6" s="43" customFormat="1" ht="12" customHeight="1" thickBot="1" x14ac:dyDescent="0.25">
      <c r="A40" s="36" t="s">
        <v>77</v>
      </c>
      <c r="B40" s="56" t="s">
        <v>78</v>
      </c>
      <c r="C40" s="62">
        <f>498171287+500631+6485645+446930-639436+1462000+12047801+1791747+200244+2796292-2436008+3810000+2436008+1116434-27130000</f>
        <v>501059575</v>
      </c>
      <c r="E40" s="32">
        <f>'[1]9.6.1. sz. mell Kornisné Kp. '!C40+'[2]9.6.2. sz. mell Kornisné Kp.'!C40+'[1]9.6.3. sz. mell Kornisné Kp '!C40</f>
        <v>501059575</v>
      </c>
      <c r="F40" s="32">
        <f t="shared" si="0"/>
        <v>0</v>
      </c>
    </row>
    <row r="41" spans="1:6" s="43" customFormat="1" ht="15" customHeight="1" thickBot="1" x14ac:dyDescent="0.25">
      <c r="A41" s="60" t="s">
        <v>79</v>
      </c>
      <c r="B41" s="63" t="s">
        <v>80</v>
      </c>
      <c r="C41" s="61">
        <f>+C36+C37</f>
        <v>728691791</v>
      </c>
      <c r="E41" s="32">
        <f>'[1]9.6.1. sz. mell Kornisné Kp. '!C41+'[2]9.6.2. sz. mell Kornisné Kp.'!C41+'[1]9.6.3. sz. mell Kornisné Kp '!C41</f>
        <v>728691791</v>
      </c>
      <c r="F41" s="32">
        <f t="shared" si="0"/>
        <v>0</v>
      </c>
    </row>
    <row r="42" spans="1:6" s="43" customFormat="1" ht="15" customHeight="1" x14ac:dyDescent="0.2">
      <c r="A42" s="64"/>
      <c r="B42" s="65"/>
      <c r="C42" s="66"/>
      <c r="E42" s="32">
        <f>'[1]9.6.1. sz. mell Kornisné Kp. '!C42+'[2]9.6.2. sz. mell Kornisné Kp.'!C42+'[1]9.6.3. sz. mell Kornisné Kp '!C42</f>
        <v>0</v>
      </c>
      <c r="F42" s="32">
        <f t="shared" si="0"/>
        <v>0</v>
      </c>
    </row>
    <row r="43" spans="1:6" ht="13.5" thickBot="1" x14ac:dyDescent="0.25">
      <c r="A43" s="67"/>
      <c r="B43" s="68"/>
      <c r="C43" s="69"/>
      <c r="E43" s="32">
        <f>'[1]9.6.1. sz. mell Kornisné Kp. '!C43+'[2]9.6.2. sz. mell Kornisné Kp.'!C43+'[1]9.6.3. sz. mell Kornisné Kp '!C43</f>
        <v>0</v>
      </c>
      <c r="F43" s="32">
        <f t="shared" si="0"/>
        <v>0</v>
      </c>
    </row>
    <row r="44" spans="1:6" s="24" customFormat="1" ht="16.5" customHeight="1" thickBot="1" x14ac:dyDescent="0.25">
      <c r="A44" s="70"/>
      <c r="B44" s="71" t="s">
        <v>81</v>
      </c>
      <c r="C44" s="59"/>
      <c r="E44" s="32">
        <f>'[1]9.6.1. sz. mell Kornisné Kp. '!C44+'[2]9.6.2. sz. mell Kornisné Kp.'!C44+'[1]9.6.3. sz. mell Kornisné Kp '!C44</f>
        <v>0</v>
      </c>
      <c r="F44" s="32">
        <f t="shared" si="0"/>
        <v>0</v>
      </c>
    </row>
    <row r="45" spans="1:6" s="72" customFormat="1" ht="12" customHeight="1" thickBot="1" x14ac:dyDescent="0.25">
      <c r="A45" s="47" t="s">
        <v>14</v>
      </c>
      <c r="B45" s="48" t="s">
        <v>82</v>
      </c>
      <c r="C45" s="30">
        <f>SUM(C46:C50)</f>
        <v>713902088</v>
      </c>
      <c r="E45" s="32">
        <f>'[1]9.6.1. sz. mell Kornisné Kp. '!C45+'[2]9.6.2. sz. mell Kornisné Kp.'!C45+'[1]9.6.3. sz. mell Kornisné Kp '!C45</f>
        <v>713902088</v>
      </c>
      <c r="F45" s="32">
        <f t="shared" si="0"/>
        <v>0</v>
      </c>
    </row>
    <row r="46" spans="1:6" ht="12" customHeight="1" x14ac:dyDescent="0.2">
      <c r="A46" s="36" t="s">
        <v>16</v>
      </c>
      <c r="B46" s="46" t="s">
        <v>83</v>
      </c>
      <c r="C46" s="73">
        <f>432587281+258000+4907657+673383+374000+1000000+1499370-602934-83255+88082+2038500+730000-14000000</f>
        <v>429470084</v>
      </c>
      <c r="E46" s="32">
        <f>'[1]9.6.1. sz. mell Kornisné Kp. '!C46+'[2]9.6.2. sz. mell Kornisné Kp.'!C46+'[1]9.6.3. sz. mell Kornisné Kp '!C46</f>
        <v>429470084</v>
      </c>
      <c r="F46" s="32">
        <f t="shared" si="0"/>
        <v>0</v>
      </c>
    </row>
    <row r="47" spans="1:6" ht="12" customHeight="1" x14ac:dyDescent="0.2">
      <c r="A47" s="36" t="s">
        <v>18</v>
      </c>
      <c r="B47" s="37" t="s">
        <v>84</v>
      </c>
      <c r="C47" s="39">
        <f>91161523+50310+949388+132042+72930+175500+292377-117572-16237+14704+397508+297184-2730000</f>
        <v>90679657</v>
      </c>
      <c r="E47" s="32">
        <f>'[1]9.6.1. sz. mell Kornisné Kp. '!C47+'[2]9.6.2. sz. mell Kornisné Kp.'!C47+'[1]9.6.3. sz. mell Kornisné Kp '!C47</f>
        <v>90679657</v>
      </c>
      <c r="F47" s="32">
        <f t="shared" si="0"/>
        <v>0</v>
      </c>
    </row>
    <row r="48" spans="1:6" ht="12" customHeight="1" x14ac:dyDescent="0.2">
      <c r="A48" s="36" t="s">
        <v>20</v>
      </c>
      <c r="B48" s="37" t="s">
        <v>85</v>
      </c>
      <c r="C48" s="39">
        <f>186217978+192293+628600+1606688+955814-528975-179000+1462000+8047801+400000-83820+863600+416292+3810000+253826+89250-10400000</f>
        <v>193752347</v>
      </c>
      <c r="E48" s="32">
        <f>'[1]9.6.1. sz. mell Kornisné Kp. '!C48+'[2]9.6.2. sz. mell Kornisné Kp.'!C48+'[1]9.6.3. sz. mell Kornisné Kp '!C48</f>
        <v>193752347</v>
      </c>
      <c r="F48" s="32">
        <f t="shared" si="0"/>
        <v>0</v>
      </c>
    </row>
    <row r="49" spans="1:6" ht="12" customHeight="1" x14ac:dyDescent="0.2">
      <c r="A49" s="36" t="s">
        <v>22</v>
      </c>
      <c r="B49" s="37" t="s">
        <v>86</v>
      </c>
      <c r="C49" s="38"/>
      <c r="E49" s="32">
        <f>'[1]9.6.1. sz. mell Kornisné Kp. '!C49+'[2]9.6.2. sz. mell Kornisné Kp.'!C49+'[1]9.6.3. sz. mell Kornisné Kp '!C49</f>
        <v>0</v>
      </c>
      <c r="F49" s="32">
        <f t="shared" si="0"/>
        <v>0</v>
      </c>
    </row>
    <row r="50" spans="1:6" ht="12" customHeight="1" thickBot="1" x14ac:dyDescent="0.25">
      <c r="A50" s="36" t="s">
        <v>24</v>
      </c>
      <c r="B50" s="37" t="s">
        <v>87</v>
      </c>
      <c r="C50" s="38"/>
      <c r="E50" s="32">
        <f>'[1]9.6.1. sz. mell Kornisné Kp. '!C50+'[2]9.6.2. sz. mell Kornisné Kp.'!C50+'[1]9.6.3. sz. mell Kornisné Kp '!C50</f>
        <v>0</v>
      </c>
      <c r="F50" s="32">
        <f t="shared" si="0"/>
        <v>0</v>
      </c>
    </row>
    <row r="51" spans="1:6" ht="12" customHeight="1" thickBot="1" x14ac:dyDescent="0.25">
      <c r="A51" s="47" t="s">
        <v>38</v>
      </c>
      <c r="B51" s="48" t="s">
        <v>88</v>
      </c>
      <c r="C51" s="50">
        <f>SUM(C52:C54)</f>
        <v>14789703</v>
      </c>
      <c r="E51" s="32">
        <f>'[1]9.6.1. sz. mell Kornisné Kp. '!C51+'[2]9.6.2. sz. mell Kornisné Kp.'!C51+'[1]9.6.3. sz. mell Kornisné Kp '!C51</f>
        <v>14789703</v>
      </c>
      <c r="F51" s="32">
        <f t="shared" si="0"/>
        <v>0</v>
      </c>
    </row>
    <row r="52" spans="1:6" s="72" customFormat="1" ht="12" customHeight="1" x14ac:dyDescent="0.2">
      <c r="A52" s="36" t="s">
        <v>40</v>
      </c>
      <c r="B52" s="46" t="s">
        <v>89</v>
      </c>
      <c r="C52" s="53">
        <f>12698618+599137-646525+179000-400000+83820+57150+2380000-199497+38000</f>
        <v>14789703</v>
      </c>
      <c r="E52" s="32">
        <f>'[1]9.6.1. sz. mell Kornisné Kp. '!C52+'[2]9.6.2. sz. mell Kornisné Kp.'!C52+'[1]9.6.3. sz. mell Kornisné Kp '!C52</f>
        <v>14789703</v>
      </c>
      <c r="F52" s="32">
        <f t="shared" si="0"/>
        <v>0</v>
      </c>
    </row>
    <row r="53" spans="1:6" ht="12" customHeight="1" x14ac:dyDescent="0.2">
      <c r="A53" s="36" t="s">
        <v>42</v>
      </c>
      <c r="B53" s="37" t="s">
        <v>90</v>
      </c>
      <c r="C53" s="38"/>
      <c r="E53" s="32">
        <f>'[1]9.6.1. sz. mell Kornisné Kp. '!C53+'[2]9.6.2. sz. mell Kornisné Kp.'!C53+'[1]9.6.3. sz. mell Kornisné Kp '!C53</f>
        <v>0</v>
      </c>
      <c r="F53" s="32">
        <f t="shared" si="0"/>
        <v>0</v>
      </c>
    </row>
    <row r="54" spans="1:6" ht="12" customHeight="1" x14ac:dyDescent="0.2">
      <c r="A54" s="36" t="s">
        <v>44</v>
      </c>
      <c r="B54" s="37" t="s">
        <v>91</v>
      </c>
      <c r="C54" s="38"/>
      <c r="E54" s="32">
        <f>'[1]9.6.1. sz. mell Kornisné Kp. '!C54+'[2]9.6.2. sz. mell Kornisné Kp.'!C54+'[1]9.6.3. sz. mell Kornisné Kp '!C54</f>
        <v>0</v>
      </c>
      <c r="F54" s="32">
        <f t="shared" si="0"/>
        <v>0</v>
      </c>
    </row>
    <row r="55" spans="1:6" ht="12" customHeight="1" thickBot="1" x14ac:dyDescent="0.25">
      <c r="A55" s="36" t="s">
        <v>46</v>
      </c>
      <c r="B55" s="37" t="s">
        <v>92</v>
      </c>
      <c r="C55" s="38"/>
      <c r="E55" s="32">
        <f>'[1]9.6.1. sz. mell Kornisné Kp. '!C55+'[2]9.6.2. sz. mell Kornisné Kp.'!C55+'[1]9.6.3. sz. mell Kornisné Kp '!C55</f>
        <v>0</v>
      </c>
      <c r="F55" s="32">
        <f t="shared" si="0"/>
        <v>0</v>
      </c>
    </row>
    <row r="56" spans="1:6" ht="15" customHeight="1" thickBot="1" x14ac:dyDescent="0.25">
      <c r="A56" s="47" t="s">
        <v>48</v>
      </c>
      <c r="B56" s="48" t="s">
        <v>93</v>
      </c>
      <c r="C56" s="49"/>
      <c r="E56" s="32">
        <f>'[1]9.6.1. sz. mell Kornisné Kp. '!C56+'[2]9.6.2. sz. mell Kornisné Kp.'!C56+'[1]9.6.3. sz. mell Kornisné Kp '!C56</f>
        <v>0</v>
      </c>
      <c r="F56" s="32">
        <f t="shared" si="0"/>
        <v>0</v>
      </c>
    </row>
    <row r="57" spans="1:6" ht="13.5" thickBot="1" x14ac:dyDescent="0.25">
      <c r="A57" s="47" t="s">
        <v>50</v>
      </c>
      <c r="B57" s="74" t="s">
        <v>94</v>
      </c>
      <c r="C57" s="30">
        <f>+C45+C51+C56</f>
        <v>728691791</v>
      </c>
      <c r="E57" s="32">
        <f>'[1]9.6.1. sz. mell Kornisné Kp. '!C57+'[2]9.6.2. sz. mell Kornisné Kp.'!C57+'[1]9.6.3. sz. mell Kornisné Kp '!C57</f>
        <v>728691791</v>
      </c>
      <c r="F57" s="32">
        <f t="shared" si="0"/>
        <v>0</v>
      </c>
    </row>
    <row r="58" spans="1:6" ht="15" customHeight="1" thickBot="1" x14ac:dyDescent="0.25">
      <c r="C58" s="76"/>
      <c r="E58" s="32">
        <f>'[1]9.6.1. sz. mell Kornisné Kp. '!C58+'[2]9.6.2. sz. mell Kornisné Kp.'!C58+'[1]9.6.3. sz. mell Kornisné Kp '!C58</f>
        <v>0</v>
      </c>
      <c r="F58" s="32">
        <f t="shared" si="0"/>
        <v>0</v>
      </c>
    </row>
    <row r="59" spans="1:6" ht="14.25" customHeight="1" x14ac:dyDescent="0.2">
      <c r="A59" s="77" t="s">
        <v>95</v>
      </c>
      <c r="B59" s="78"/>
      <c r="C59" s="79">
        <f>143.4+0.67</f>
        <v>144.07</v>
      </c>
      <c r="E59" s="32">
        <f>'[1]9.6.1. sz. mell Kornisné Kp. '!C59+'[2]9.6.2. sz. mell Kornisné Kp.'!C59+'[1]9.6.3. sz. mell Kornisné Kp '!C59</f>
        <v>144.07</v>
      </c>
      <c r="F59" s="32">
        <f t="shared" si="0"/>
        <v>0</v>
      </c>
    </row>
    <row r="60" spans="1:6" x14ac:dyDescent="0.2">
      <c r="A60" s="80" t="s">
        <v>96</v>
      </c>
      <c r="B60" s="81"/>
      <c r="C60" s="82">
        <v>61</v>
      </c>
      <c r="E60" s="32">
        <f>'[1]9.6.1. sz. mell Kornisné Kp. '!C60+'[2]9.6.2. sz. mell Kornisné Kp.'!C60+'[1]9.6.3. sz. mell Kornisné Kp '!C60</f>
        <v>61</v>
      </c>
      <c r="F60" s="32">
        <f t="shared" si="0"/>
        <v>0</v>
      </c>
    </row>
    <row r="61" spans="1:6" s="86" customFormat="1" ht="13.9" customHeight="1" x14ac:dyDescent="0.2">
      <c r="A61" s="83" t="s">
        <v>97</v>
      </c>
      <c r="B61" s="84"/>
      <c r="C61" s="85">
        <v>2</v>
      </c>
      <c r="E61" s="32">
        <f>'[1]9.6.1. sz. mell Kornisné Kp. '!C61+'[2]9.6.2. sz. mell Kornisné Kp.'!C61+'[1]9.6.3. sz. mell Kornisné Kp '!C61</f>
        <v>2</v>
      </c>
      <c r="F61" s="32">
        <f t="shared" si="0"/>
        <v>0</v>
      </c>
    </row>
    <row r="62" spans="1:6" s="86" customFormat="1" ht="13.9" customHeight="1" thickBot="1" x14ac:dyDescent="0.25">
      <c r="A62" s="87" t="s">
        <v>98</v>
      </c>
      <c r="B62" s="88"/>
      <c r="C62" s="89">
        <v>1.3</v>
      </c>
      <c r="E62" s="32">
        <f>'[1]9.6.1. sz. mell Kornisné Kp. '!C62+'[2]9.6.2. sz. mell Kornisné Kp.'!C62+'[1]9.6.3. sz. mell Kornisné Kp '!C62</f>
        <v>1.3</v>
      </c>
      <c r="F62" s="32">
        <f t="shared" si="0"/>
        <v>0</v>
      </c>
    </row>
    <row r="63" spans="1:6" s="86" customFormat="1" ht="19.899999999999999" customHeight="1" thickBot="1" x14ac:dyDescent="0.25">
      <c r="A63" s="90" t="s">
        <v>99</v>
      </c>
      <c r="B63" s="91"/>
      <c r="C63" s="92">
        <v>1.1000000000000001</v>
      </c>
      <c r="E63" s="32">
        <f>'[1]9.6.1. sz. mell Kornisné Kp. '!C63+'[2]9.6.2. sz. mell Kornisné Kp.'!C63+'[1]9.6.3. sz. mell Kornisné Kp '!C63</f>
        <v>1.1000000000000001</v>
      </c>
      <c r="F63" s="32">
        <f t="shared" si="0"/>
        <v>0</v>
      </c>
    </row>
  </sheetData>
  <sheetProtection formatCells="0"/>
  <mergeCells count="3">
    <mergeCell ref="A61:B61"/>
    <mergeCell ref="A62:B62"/>
    <mergeCell ref="A63:B6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22. melléklet a 6/2019.(II.28.)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2019-02-28T08:50:12Z</dcterms:created>
  <dcterms:modified xsi:type="dcterms:W3CDTF">2019-02-28T08:50:13Z</dcterms:modified>
</cp:coreProperties>
</file>