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>
    <definedName name="_xlfn.DAYS" hidden="1">#NAME?</definedName>
    <definedName name="_xlnm.Print_Area" localSheetId="0">'Munka1'!$A$1:$F$261</definedName>
  </definedNames>
  <calcPr fullCalcOnLoad="1"/>
</workbook>
</file>

<file path=xl/sharedStrings.xml><?xml version="1.0" encoding="utf-8"?>
<sst xmlns="http://schemas.openxmlformats.org/spreadsheetml/2006/main" count="317" uniqueCount="194">
  <si>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</si>
  <si>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>2. számú  melléklet</t>
  </si>
  <si>
    <t xml:space="preserve">                                                          Összesített Bevételek</t>
  </si>
  <si>
    <t xml:space="preserve"> </t>
  </si>
  <si>
    <t>1.oldal</t>
  </si>
  <si>
    <t>Sor-</t>
  </si>
  <si>
    <t>szám</t>
  </si>
  <si>
    <t xml:space="preserve">              Megnevezés</t>
  </si>
  <si>
    <t>terv</t>
  </si>
  <si>
    <t>1.</t>
  </si>
  <si>
    <t>2.</t>
  </si>
  <si>
    <t>3.</t>
  </si>
  <si>
    <t>4.</t>
  </si>
  <si>
    <t>5.</t>
  </si>
  <si>
    <t>6.</t>
  </si>
  <si>
    <t>Kamatbevételek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</si>
  <si>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</si>
  <si>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</si>
  <si>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</si>
  <si>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</si>
  <si>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</si>
  <si>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</si>
  <si>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</si>
  <si>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</si>
  <si>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</si>
  <si>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</si>
  <si>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</si>
  <si>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</si>
  <si>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</si>
  <si>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</si>
  <si>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</si>
  <si>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</si>
  <si>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</si>
  <si>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</si>
  <si>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</si>
  <si>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</si>
  <si>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t xml:space="preserve">     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</si>
  <si>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     Részletes Bevételek</t>
  </si>
  <si>
    <t>2.oldal</t>
  </si>
  <si>
    <t>Cím</t>
  </si>
  <si>
    <r>
      <t xml:space="preserve">                                             </t>
    </r>
    <r>
      <rPr>
        <b/>
        <sz val="10"/>
        <rFont val="Times New Roman CE"/>
        <family val="1"/>
      </rPr>
      <t>ÁGFALVA KÖZSÉGI ÖNKORMÁNYZAT</t>
    </r>
  </si>
  <si>
    <t>3.oldal</t>
  </si>
  <si>
    <t>Megnevezés</t>
  </si>
  <si>
    <t>4.oldal</t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</si>
  <si>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</si>
  <si>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       Részletes Bevételek</t>
  </si>
  <si>
    <t>5.oldal</t>
  </si>
  <si>
    <t xml:space="preserve">        Vízellátás és vízminőség védelem</t>
  </si>
  <si>
    <t xml:space="preserve">        Szennyvízelvezetés, és -kezelés</t>
  </si>
  <si>
    <t>27.</t>
  </si>
  <si>
    <t>Önkormányzatok működési támogatásai</t>
  </si>
  <si>
    <t>Önkormányzatok működési támogatásai (1+…+6):</t>
  </si>
  <si>
    <t>ÖNKORMÁNYZATOK MŰKÖDÉSI TÁMOGATÁSAI (1+...+6):</t>
  </si>
  <si>
    <t>Egyéb működési célú támogatások bevételei</t>
  </si>
  <si>
    <t>I. MŰKÖDÉSI CÉLÚ TÁMOGATÁSOK (1+2):</t>
  </si>
  <si>
    <t>Működési célú garancia- és kezességvállalásból származó megtérülések</t>
  </si>
  <si>
    <t>Működési célú visszatérítendő támogatások, kölcsönök visszatérülése</t>
  </si>
  <si>
    <t>Felhalmozási célú önkormányzati támogatások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</si>
  <si>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</si>
  <si>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</si>
  <si>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</si>
  <si>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</si>
  <si>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</si>
  <si>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</si>
  <si>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</si>
  <si>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</si>
  <si>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</si>
  <si>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Egyéb pénzügyi  műveletek bevételei</t>
  </si>
  <si>
    <t>Egyéb működési bevételek</t>
  </si>
  <si>
    <t>28.</t>
  </si>
  <si>
    <t>Immateriális javak értékesítése</t>
  </si>
  <si>
    <t>29.</t>
  </si>
  <si>
    <t>Ingatlanok értékesítése</t>
  </si>
  <si>
    <t>Egyéb tárgyi eszköz értékesítése</t>
  </si>
  <si>
    <t>Egyéb működési célú átvett pénzeszközök</t>
  </si>
  <si>
    <t>Felhalmozási célú garancia- és kezességvállalásból származó megtérülések</t>
  </si>
  <si>
    <t>Felhalmozási célú visszatérítendő támogatások, kölcsönök visszatérülése</t>
  </si>
  <si>
    <t>Egyéb felhalmozási célú átvett pénzeszközök</t>
  </si>
  <si>
    <t>Kiszámlázott általános forgalmi adó</t>
  </si>
  <si>
    <t>Likvid hitel</t>
  </si>
  <si>
    <t>Rövid lejáratú hitel</t>
  </si>
  <si>
    <t>Előző évi maradvány</t>
  </si>
  <si>
    <t>BEVÉTELEK (I+…+VIII):</t>
  </si>
  <si>
    <t>óvodaműködtetési támogatás</t>
  </si>
  <si>
    <t>Üdülőhelyi feladatok támogatása</t>
  </si>
  <si>
    <t>Önkormányzati hivatal működésének támogatása</t>
  </si>
  <si>
    <t>óvodapedagógusok bértámogatása</t>
  </si>
  <si>
    <t>óvodapedagógusok nevelő munkáját közvetlenül segítők bértámogatása</t>
  </si>
  <si>
    <t>pótlólagos összeg</t>
  </si>
  <si>
    <t>pedagógus II. kategóriába sorolt óvodapedagógusok kieg. támogatása</t>
  </si>
  <si>
    <t>Zöldterület-gazd.kapcsolatos feladatok ellátásának támogatása</t>
  </si>
  <si>
    <t>Közvilágítás fenntartásának támogatása</t>
  </si>
  <si>
    <t>Közutak fenntartásának támogatása</t>
  </si>
  <si>
    <t>III. KÖZHATALMI BEVÉTELEK (5+8):</t>
  </si>
  <si>
    <t>II. FELHALMOZÁSI CÉLÚ TÁMOGATÁSOK (3+4):</t>
  </si>
  <si>
    <t>Egyéb működési célú támogatások</t>
  </si>
  <si>
    <t>I. MŰKÖDÉSI CÉLÚ TÁMOGATÁSOK (1+…+7):</t>
  </si>
  <si>
    <t>II. FELHALMOZÁSI CÉLÚ TÁMOGATÁSOK (8+9):</t>
  </si>
  <si>
    <t xml:space="preserve">   Termőföld-bérbeadás miatti SZJA</t>
  </si>
  <si>
    <t xml:space="preserve">   Magánszemélyek kommunális adója</t>
  </si>
  <si>
    <t xml:space="preserve">   Helyi iparűzési adó</t>
  </si>
  <si>
    <t>III. KÖZHATALMI BEVÉTELEK (10+…+13)</t>
  </si>
  <si>
    <t xml:space="preserve">   Gépjárműadók (önkormányzatot megillető rész)</t>
  </si>
  <si>
    <t xml:space="preserve">   Idegenforgalmi adó</t>
  </si>
  <si>
    <t xml:space="preserve">   Önkormányzatot megillető szabálysértési és helyszíni bírság</t>
  </si>
  <si>
    <t xml:space="preserve">   Egyéb bírság</t>
  </si>
  <si>
    <t xml:space="preserve">   Egyéb helyi közhatalmi bevételek</t>
  </si>
  <si>
    <t xml:space="preserve">   Késedelmi kamat, kötbér, bánatpénz bevételek</t>
  </si>
  <si>
    <t xml:space="preserve">   Biztosító által fizetett kártérítések</t>
  </si>
  <si>
    <t>30.</t>
  </si>
  <si>
    <t>31.</t>
  </si>
  <si>
    <t>32.</t>
  </si>
  <si>
    <t>33.</t>
  </si>
  <si>
    <t>34.</t>
  </si>
  <si>
    <t>Felhalmozási célú támogatások (8+9)</t>
  </si>
  <si>
    <t xml:space="preserve">   Igazgatási szolgáltatási díjak (kifüggesztés)</t>
  </si>
  <si>
    <t xml:space="preserve">               gyógyszertár bérleti díja</t>
  </si>
  <si>
    <t xml:space="preserve">               sírhely megváltás</t>
  </si>
  <si>
    <r>
      <t xml:space="preserve">Közvetített szolgáltatások ellenértéke </t>
    </r>
    <r>
      <rPr>
        <sz val="9"/>
        <rFont val="Times New Roman CE"/>
        <family val="0"/>
      </rPr>
      <t>(Mobil tovszla)</t>
    </r>
  </si>
  <si>
    <t xml:space="preserve">               lakbér (Vass Gy., Ujvári I.)</t>
  </si>
  <si>
    <t>Kiegészítő támogatás</t>
  </si>
  <si>
    <t xml:space="preserve">   1. Esküvői szolgáltatás</t>
  </si>
  <si>
    <t xml:space="preserve">   2. Bérleti és lízing díjbevételek</t>
  </si>
  <si>
    <t xml:space="preserve">          Községi Önkormányzat</t>
  </si>
  <si>
    <t xml:space="preserve">          Közös Hivatal</t>
  </si>
  <si>
    <t>Egyéb felhalmozási célú támogatások bevételei</t>
  </si>
  <si>
    <t>A helyi önkormányzatok működésének általános támogatása</t>
  </si>
  <si>
    <t>A települési önkormányzatok egyes köznevelési feladatainak támogatása</t>
  </si>
  <si>
    <t>A települési önkormányzatok szociális, gyermekjóléti és gyermekétkeztetési feladatainak támogatása</t>
  </si>
  <si>
    <t>A települési önkormányzatok kulturális feladatainak támogatása</t>
  </si>
  <si>
    <t>Elszámolásból származó bevételek</t>
  </si>
  <si>
    <t>Köztemető fenntartással kapcsolatos feladatok támogatása</t>
  </si>
  <si>
    <t>Egyéb önkormányzati feladatok támogatása</t>
  </si>
  <si>
    <t>Lakott külterülettel kapcsolatos feladatok támogatása</t>
  </si>
  <si>
    <t>Települési önkormányzatok szociális feladatainak egyéb támogatása</t>
  </si>
  <si>
    <t>Gyermekétkeztetés üzemeltetési támogatása</t>
  </si>
  <si>
    <t>Finanszírozás szempontjából elismert szakmai dolgozók bértámogatása</t>
  </si>
  <si>
    <t>Könyvtári, közművelődési és múzeumi feladatok támogatása</t>
  </si>
  <si>
    <t xml:space="preserve">   Államháztartáson belülről - elkülönített állami pénzalapok (közfoglalkoztatás)</t>
  </si>
  <si>
    <t xml:space="preserve">    ebből: fagylaltozó bérleti díja (Motován)                                           </t>
  </si>
  <si>
    <t xml:space="preserve">               vendéglő bérleti díj (Romsics)</t>
  </si>
  <si>
    <t xml:space="preserve">               mezőgazgadási terület bérlet          </t>
  </si>
  <si>
    <t xml:space="preserve">                 Működési célú:</t>
  </si>
  <si>
    <t xml:space="preserve">                 Felhalmozási célú:</t>
  </si>
  <si>
    <t>Általános forgalmi adó visszatérítése</t>
  </si>
  <si>
    <t>IV. MŰKÖDÉSI BEVÉTELEK (9+18):</t>
  </si>
  <si>
    <t>V. FELHALMOZÁSI BEVÉTELEK (19+21):</t>
  </si>
  <si>
    <t>VI. MŰKÖDÉSI CÉLÚ ÁTVETT PÉNZESZKÖZÖK (22+24):</t>
  </si>
  <si>
    <t>VII. FELHALMOZÁSI CÉLÚ ÁTVETT PÉNZESZKÖZÖK (25+27):</t>
  </si>
  <si>
    <t>IV. MŰKÖDÉSI BEVÉTELEK (14+…+23)</t>
  </si>
  <si>
    <t>V. FELHALMOZÁSI BEVÉTELEK (24+…+26)</t>
  </si>
  <si>
    <t>VI. MŰKÖDÉSI CÉLÚ ÁTVETT PÉNZESZKÖZÖK (27+…+29)</t>
  </si>
  <si>
    <t>VII. FELHALMOZÁSI CÉLÚ ÁTVETT PÉNZESZKÖZÖK (30+…+32)</t>
  </si>
  <si>
    <t>35.</t>
  </si>
  <si>
    <t xml:space="preserve">   Késedelmi és önellenőrzési pótlék</t>
  </si>
  <si>
    <t>Adatok Ft-ban</t>
  </si>
  <si>
    <t xml:space="preserve">                                                           2018. évi költségvetés</t>
  </si>
  <si>
    <t>2018. évi</t>
  </si>
  <si>
    <t xml:space="preserve">                                                                 2018. évi költségvetés</t>
  </si>
  <si>
    <t>2018.évi</t>
  </si>
  <si>
    <t xml:space="preserve">                                                         2018. évi költségvetés</t>
  </si>
  <si>
    <t>Polgármesteri illetmény támogatása</t>
  </si>
  <si>
    <t>2017. évről áthúzódó bérkompenzáció</t>
  </si>
  <si>
    <t xml:space="preserve">   Államháztartáson belülről - helyi önkormányzatok és ktgvt. szervei (Harkától megállapodás alapján)</t>
  </si>
  <si>
    <t xml:space="preserve">   Államháztartáson belülről - társadalombiztosítás pénzügyi alapjaitól (NEAK)</t>
  </si>
  <si>
    <t xml:space="preserve">               Napközi bérleti díj</t>
  </si>
  <si>
    <t xml:space="preserve">               meterológiai állomás</t>
  </si>
  <si>
    <t xml:space="preserve">                     ebből: államháztartáson belüli megelőlegezések 4.384.026 Ft</t>
  </si>
  <si>
    <t xml:space="preserve">   Államháztartáson belülről - központi kezelésű előirányzatok (Dózsa u. felújítása)</t>
  </si>
  <si>
    <t xml:space="preserve">   Államháztartáson belülről - központi kezelésű előirányzatok (ASP működtetés)</t>
  </si>
  <si>
    <t>I.mód</t>
  </si>
  <si>
    <t>Működési célú költségvetési támogatások és kiegészítő támogatások</t>
  </si>
  <si>
    <t xml:space="preserve">   Államháztartáson belülről - központi költségvetési szervek (BURSA visszautalása)</t>
  </si>
  <si>
    <t xml:space="preserve">   Államháztartáson belülről - elkülönített állami pénzalapok (Nyári diákmunka)</t>
  </si>
  <si>
    <t xml:space="preserve">   Államháztartáson belülről - helyi önkormányzatok és ktgvt. szervei (Ivántól megállapodás alapján)</t>
  </si>
  <si>
    <t xml:space="preserve">               Takarékszövetkezet bérleti díja</t>
  </si>
  <si>
    <t>II.mód</t>
  </si>
  <si>
    <t xml:space="preserve">   Államháztartáson belülről - egyéb fejezeti kezelésú előirányzatok (választás)</t>
  </si>
  <si>
    <t>36.</t>
  </si>
  <si>
    <t>VIII. FINANSZÍROZÁSI BEVÉTELEK (33+…+36)</t>
  </si>
  <si>
    <t>BEVÉTELEK MINDÖSSZESEN (1+...+36):</t>
  </si>
  <si>
    <t>Államháztartáson belüli megelőlegezések</t>
  </si>
  <si>
    <t>VIII. FINANSZÍROZÁSI BEVÉTELEK (28+31):</t>
  </si>
  <si>
    <t xml:space="preserve">   Egyéb különféle működési bevételek (KÖH: 100 Ft, ÖNK: 95.000 Ft)</t>
  </si>
  <si>
    <t xml:space="preserve">   Kiadások visszatérítései</t>
  </si>
  <si>
    <t xml:space="preserve">               Panzió bérleti díj</t>
  </si>
  <si>
    <t xml:space="preserve">               közterület használati díj</t>
  </si>
  <si>
    <t xml:space="preserve">               külterület kisajátítás</t>
  </si>
  <si>
    <t>(ebből:szolg. ellenértéke 114.000 Ft, bérl. díj 987.000 Ft, közv.szolg. 157.000 Ft, vízmű 4.672.032 Ft)</t>
  </si>
  <si>
    <t xml:space="preserve">   Államháztartáson belülről - NNÖ tájház pályázat</t>
  </si>
  <si>
    <t xml:space="preserve">      (ebből: védőnői szolgálatra 5.264.800 Ft, iskolaegészségügyi ellátásra 139.200 Ft)</t>
  </si>
  <si>
    <t xml:space="preserve">   Államháztartáson belülről - Soproni Vízmű Zrt. támogatás visszautalás </t>
  </si>
  <si>
    <t xml:space="preserve">    (ebből: KÖH 29.477 Ft, ÖNK 560.720 Ft)</t>
  </si>
  <si>
    <t>telj.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</si>
</sst>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0.0%"/>
  </numFmts>
  <fonts count="46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8"/>
      <name val="Arial"/>
      <family val="2"/>
    </font>
    <font>
      <sz val="10"/>
      <name val="Times New Roman"/>
      <family val="1"/>
    </font>
    <font>
      <i/>
      <sz val="9"/>
      <name val="Times New Roman CE"/>
      <family val="0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76">
      <selection activeCell="F201" sqref="F201"/>
    </sheetView>
  </sheetViews>
  <sheetFormatPr defaultColWidth="9.140625" defaultRowHeight="12.75"/>
  <cols>
    <col min="2" max="2" width="62.8515625" style="0" customWidth="1"/>
    <col min="3" max="3" width="13.7109375" style="83" customWidth="1"/>
    <col min="4" max="4" width="12.421875" style="0" hidden="1" customWidth="1"/>
    <col min="5" max="5" width="12.28125" style="0" customWidth="1"/>
    <col min="6" max="6" width="12.140625" style="0" customWidth="1"/>
  </cols>
  <sheetData>
    <row r="1" spans="1:6" s="2" customFormat="1" ht="12.75">
      <c r="A1" s="1"/>
      <c r="B1" s="2" t="s">
        <v>0</v>
      </c>
      <c r="F1" s="50" t="s">
        <v>1</v>
      </c>
    </row>
    <row r="2" spans="1:6" s="4" customFormat="1" ht="12.75" customHeight="1">
      <c r="A2" s="3"/>
      <c r="B2" s="4" t="s">
        <v>2</v>
      </c>
      <c r="F2" s="50" t="s">
        <v>4</v>
      </c>
    </row>
    <row r="3" spans="1:6" s="4" customFormat="1" ht="12.75">
      <c r="A3" s="3"/>
      <c r="B3" s="4" t="s">
        <v>156</v>
      </c>
      <c r="F3" s="51"/>
    </row>
    <row r="4" spans="1:6" s="2" customFormat="1" ht="12">
      <c r="A4" s="1"/>
      <c r="F4" s="105" t="s">
        <v>155</v>
      </c>
    </row>
    <row r="5" spans="1:6" s="2" customFormat="1" ht="12">
      <c r="A5" s="5" t="s">
        <v>5</v>
      </c>
      <c r="B5" s="6" t="s">
        <v>3</v>
      </c>
      <c r="C5" s="52" t="s">
        <v>157</v>
      </c>
      <c r="D5" s="52" t="s">
        <v>157</v>
      </c>
      <c r="E5" s="52" t="s">
        <v>157</v>
      </c>
      <c r="F5" s="52" t="s">
        <v>157</v>
      </c>
    </row>
    <row r="6" spans="1:6" s="2" customFormat="1" ht="12">
      <c r="A6" s="9" t="s">
        <v>6</v>
      </c>
      <c r="B6" s="84" t="s">
        <v>7</v>
      </c>
      <c r="C6" s="53" t="s">
        <v>8</v>
      </c>
      <c r="D6" s="53" t="s">
        <v>170</v>
      </c>
      <c r="E6" s="53" t="s">
        <v>176</v>
      </c>
      <c r="F6" s="53" t="s">
        <v>193</v>
      </c>
    </row>
    <row r="7" spans="1:6" s="2" customFormat="1" ht="12">
      <c r="A7" s="7"/>
      <c r="B7" s="8"/>
      <c r="C7" s="64"/>
      <c r="D7" s="64"/>
      <c r="E7" s="64"/>
      <c r="F7" s="64"/>
    </row>
    <row r="8" spans="1:6" s="14" customFormat="1" ht="11.25" customHeight="1">
      <c r="A8" s="12" t="s">
        <v>9</v>
      </c>
      <c r="B8" s="13" t="s">
        <v>50</v>
      </c>
      <c r="C8" s="54">
        <f>C107</f>
        <v>109676040</v>
      </c>
      <c r="D8" s="54">
        <f>D107</f>
        <v>110966505</v>
      </c>
      <c r="E8" s="54">
        <f>E107</f>
        <v>112029409</v>
      </c>
      <c r="F8" s="54">
        <f>F107</f>
        <v>112029409</v>
      </c>
    </row>
    <row r="9" spans="1:6" s="14" customFormat="1" ht="12">
      <c r="A9" s="12" t="s">
        <v>10</v>
      </c>
      <c r="B9" s="13" t="s">
        <v>53</v>
      </c>
      <c r="C9" s="54">
        <f>C119</f>
        <v>8648042</v>
      </c>
      <c r="D9" s="54">
        <f>D119</f>
        <v>9059835</v>
      </c>
      <c r="E9" s="54">
        <f>E119</f>
        <v>11824393</v>
      </c>
      <c r="F9" s="54">
        <f>F119</f>
        <v>11824393</v>
      </c>
    </row>
    <row r="10" spans="1:6" s="14" customFormat="1" ht="12">
      <c r="A10" s="12"/>
      <c r="B10" s="38"/>
      <c r="C10" s="54"/>
      <c r="D10" s="54"/>
      <c r="E10" s="54"/>
      <c r="F10" s="54"/>
    </row>
    <row r="11" spans="1:6" s="14" customFormat="1" ht="12.75" customHeight="1">
      <c r="A11" s="17"/>
      <c r="B11" s="18" t="s">
        <v>54</v>
      </c>
      <c r="C11" s="57">
        <f>SUM(C8:C9)</f>
        <v>118324082</v>
      </c>
      <c r="D11" s="57">
        <f>SUM(D8:D9)</f>
        <v>120026340</v>
      </c>
      <c r="E11" s="57">
        <f>SUM(E8:E9)</f>
        <v>123853802</v>
      </c>
      <c r="F11" s="57">
        <f>SUM(F8:F9)</f>
        <v>123853802</v>
      </c>
    </row>
    <row r="12" spans="1:6" s="14" customFormat="1" ht="12">
      <c r="A12" s="12"/>
      <c r="B12" s="13"/>
      <c r="C12" s="54"/>
      <c r="D12" s="54"/>
      <c r="E12" s="54"/>
      <c r="F12" s="54"/>
    </row>
    <row r="13" spans="1:6" s="14" customFormat="1" ht="12">
      <c r="A13" s="12">
        <v>3</v>
      </c>
      <c r="B13" s="13" t="s">
        <v>57</v>
      </c>
      <c r="C13" s="54">
        <f>C139</f>
        <v>0</v>
      </c>
      <c r="D13" s="54">
        <f>D139</f>
        <v>8358569</v>
      </c>
      <c r="E13" s="54">
        <f>E139</f>
        <v>8358569</v>
      </c>
      <c r="F13" s="54">
        <f>F139</f>
        <v>8358569</v>
      </c>
    </row>
    <row r="14" spans="1:6" s="14" customFormat="1" ht="11.25" customHeight="1">
      <c r="A14" s="12" t="s">
        <v>12</v>
      </c>
      <c r="B14" s="13" t="s">
        <v>125</v>
      </c>
      <c r="C14" s="54">
        <f>C141</f>
        <v>8358569</v>
      </c>
      <c r="D14" s="54">
        <f>D141</f>
        <v>0</v>
      </c>
      <c r="E14" s="54">
        <f>E141</f>
        <v>4507221</v>
      </c>
      <c r="F14" s="54">
        <f>F141</f>
        <v>4507221</v>
      </c>
    </row>
    <row r="15" spans="1:6" s="14" customFormat="1" ht="11.25" customHeight="1">
      <c r="A15" s="12"/>
      <c r="B15" s="13"/>
      <c r="C15" s="54"/>
      <c r="D15" s="54"/>
      <c r="E15" s="54"/>
      <c r="F15" s="54"/>
    </row>
    <row r="16" spans="1:6" s="14" customFormat="1" ht="12">
      <c r="A16" s="19"/>
      <c r="B16" s="18" t="s">
        <v>94</v>
      </c>
      <c r="C16" s="58">
        <f>SUM(C13:C14)</f>
        <v>8358569</v>
      </c>
      <c r="D16" s="58">
        <f>SUM(D13:D14)</f>
        <v>8358569</v>
      </c>
      <c r="E16" s="58">
        <f>SUM(E13:E14)</f>
        <v>12865790</v>
      </c>
      <c r="F16" s="58">
        <f>SUM(F13:F14)</f>
        <v>12865790</v>
      </c>
    </row>
    <row r="17" spans="1:6" s="14" customFormat="1" ht="12">
      <c r="A17" s="12"/>
      <c r="B17" s="13"/>
      <c r="C17" s="48"/>
      <c r="D17" s="48"/>
      <c r="E17" s="48"/>
      <c r="F17" s="48"/>
    </row>
    <row r="18" spans="1:6" s="14" customFormat="1" ht="12">
      <c r="A18" s="12" t="s">
        <v>13</v>
      </c>
      <c r="B18" s="13" t="s">
        <v>58</v>
      </c>
      <c r="C18" s="54">
        <f>C148</f>
        <v>0</v>
      </c>
      <c r="D18" s="54">
        <f>D148</f>
        <v>0</v>
      </c>
      <c r="E18" s="54">
        <f>E148</f>
        <v>0</v>
      </c>
      <c r="F18" s="54">
        <f>F148</f>
        <v>0</v>
      </c>
    </row>
    <row r="19" spans="1:6" s="14" customFormat="1" ht="12.75" customHeight="1">
      <c r="A19" s="12" t="s">
        <v>14</v>
      </c>
      <c r="B19" s="13" t="s">
        <v>59</v>
      </c>
      <c r="C19" s="54">
        <f>C151</f>
        <v>11500000</v>
      </c>
      <c r="D19" s="54">
        <f>D151</f>
        <v>11700000</v>
      </c>
      <c r="E19" s="54">
        <f>E151</f>
        <v>11700000</v>
      </c>
      <c r="F19" s="54">
        <f>F151</f>
        <v>11245680</v>
      </c>
    </row>
    <row r="20" spans="1:6" s="14" customFormat="1" ht="12" customHeight="1">
      <c r="A20" s="12" t="s">
        <v>16</v>
      </c>
      <c r="B20" s="13" t="s">
        <v>60</v>
      </c>
      <c r="C20" s="54">
        <f>C154</f>
        <v>30000000</v>
      </c>
      <c r="D20" s="54">
        <f>D154</f>
        <v>38500000</v>
      </c>
      <c r="E20" s="54">
        <f>E154</f>
        <v>43150000</v>
      </c>
      <c r="F20" s="54">
        <f>F154</f>
        <v>41728022</v>
      </c>
    </row>
    <row r="21" spans="1:6" s="2" customFormat="1" ht="11.25" customHeight="1">
      <c r="A21" s="12" t="s">
        <v>17</v>
      </c>
      <c r="B21" s="15" t="s">
        <v>61</v>
      </c>
      <c r="C21" s="55">
        <f>C159</f>
        <v>0</v>
      </c>
      <c r="D21" s="55">
        <f>D159</f>
        <v>73000</v>
      </c>
      <c r="E21" s="55">
        <f>E159</f>
        <v>103000</v>
      </c>
      <c r="F21" s="55">
        <f>F159</f>
        <v>102866</v>
      </c>
    </row>
    <row r="22" spans="1:6" s="2" customFormat="1" ht="11.25" customHeight="1">
      <c r="A22" s="12"/>
      <c r="B22" s="15"/>
      <c r="C22" s="55"/>
      <c r="D22" s="55"/>
      <c r="E22" s="55"/>
      <c r="F22" s="55"/>
    </row>
    <row r="23" spans="1:6" s="25" customFormat="1" ht="12.75">
      <c r="A23" s="24"/>
      <c r="B23" s="18" t="s">
        <v>93</v>
      </c>
      <c r="C23" s="59">
        <f>SUM(C18:C21)</f>
        <v>41500000</v>
      </c>
      <c r="D23" s="59">
        <f>SUM(D18:D21)</f>
        <v>50273000</v>
      </c>
      <c r="E23" s="59">
        <f>SUM(E18:E21)</f>
        <v>54953000</v>
      </c>
      <c r="F23" s="59">
        <f>SUM(F18:F21)</f>
        <v>53076568</v>
      </c>
    </row>
    <row r="24" spans="1:6" s="2" customFormat="1" ht="12">
      <c r="A24" s="12"/>
      <c r="B24" s="16"/>
      <c r="C24" s="48"/>
      <c r="D24" s="48"/>
      <c r="E24" s="48"/>
      <c r="F24" s="48"/>
    </row>
    <row r="25" spans="1:6" s="14" customFormat="1" ht="12.75" customHeight="1">
      <c r="A25" s="12" t="s">
        <v>18</v>
      </c>
      <c r="B25" s="13" t="s">
        <v>62</v>
      </c>
      <c r="C25" s="54">
        <f>C176</f>
        <v>70000</v>
      </c>
      <c r="D25" s="54">
        <f>D176</f>
        <v>70000</v>
      </c>
      <c r="E25" s="54">
        <f>E176</f>
        <v>420000</v>
      </c>
      <c r="F25" s="54">
        <f>F176</f>
        <v>385000</v>
      </c>
    </row>
    <row r="26" spans="1:6" s="14" customFormat="1" ht="12.75" customHeight="1">
      <c r="A26" s="12" t="s">
        <v>19</v>
      </c>
      <c r="B26" s="13" t="s">
        <v>63</v>
      </c>
      <c r="C26" s="54">
        <f>C178</f>
        <v>3888000</v>
      </c>
      <c r="D26" s="54">
        <f>D178</f>
        <v>4666835</v>
      </c>
      <c r="E26" s="54">
        <f>E178</f>
        <v>5193835</v>
      </c>
      <c r="F26" s="54">
        <f>F178</f>
        <v>5104925</v>
      </c>
    </row>
    <row r="27" spans="1:6" s="14" customFormat="1" ht="12.75" customHeight="1">
      <c r="A27" s="12" t="s">
        <v>20</v>
      </c>
      <c r="B27" s="13" t="s">
        <v>64</v>
      </c>
      <c r="C27" s="54">
        <f>C196</f>
        <v>360000</v>
      </c>
      <c r="D27" s="54">
        <f>D196</f>
        <v>360000</v>
      </c>
      <c r="E27" s="54">
        <f>E196</f>
        <v>580000</v>
      </c>
      <c r="F27" s="54">
        <f>F196</f>
        <v>526048</v>
      </c>
    </row>
    <row r="28" spans="1:6" s="14" customFormat="1" ht="12.75" customHeight="1">
      <c r="A28" s="12" t="s">
        <v>21</v>
      </c>
      <c r="B28" s="13" t="s">
        <v>65</v>
      </c>
      <c r="C28" s="54">
        <f>C198</f>
        <v>17303823</v>
      </c>
      <c r="D28" s="54">
        <f>D198</f>
        <v>17303823</v>
      </c>
      <c r="E28" s="54">
        <f>E198</f>
        <v>17303823</v>
      </c>
      <c r="F28" s="54">
        <f>F198</f>
        <v>17303820</v>
      </c>
    </row>
    <row r="29" spans="1:6" s="14" customFormat="1" ht="12.75" customHeight="1">
      <c r="A29" s="12" t="s">
        <v>22</v>
      </c>
      <c r="B29" s="13" t="s">
        <v>66</v>
      </c>
      <c r="C29" s="54">
        <f>C202</f>
        <v>0</v>
      </c>
      <c r="D29" s="54">
        <f>D202</f>
        <v>0</v>
      </c>
      <c r="E29" s="54">
        <f>E202</f>
        <v>0</v>
      </c>
      <c r="F29" s="54">
        <f>F202</f>
        <v>0</v>
      </c>
    </row>
    <row r="30" spans="1:6" s="14" customFormat="1" ht="12.75" customHeight="1">
      <c r="A30" s="12" t="s">
        <v>23</v>
      </c>
      <c r="B30" s="13" t="s">
        <v>78</v>
      </c>
      <c r="C30" s="54">
        <f>C204</f>
        <v>5898912</v>
      </c>
      <c r="D30" s="54">
        <f>D204</f>
        <v>5632377</v>
      </c>
      <c r="E30" s="54">
        <f>E204</f>
        <v>5930032</v>
      </c>
      <c r="F30" s="54">
        <f>F204</f>
        <v>5819382</v>
      </c>
    </row>
    <row r="31" spans="1:6" s="14" customFormat="1" ht="12.75" customHeight="1">
      <c r="A31" s="12" t="s">
        <v>24</v>
      </c>
      <c r="B31" s="13" t="s">
        <v>144</v>
      </c>
      <c r="C31" s="54">
        <f>C207</f>
        <v>0</v>
      </c>
      <c r="D31" s="54">
        <f>D207</f>
        <v>0</v>
      </c>
      <c r="E31" s="54">
        <f>E207</f>
        <v>0</v>
      </c>
      <c r="F31" s="54">
        <f>F207</f>
        <v>0</v>
      </c>
    </row>
    <row r="32" spans="1:6" s="14" customFormat="1" ht="12.75" customHeight="1">
      <c r="A32" s="12" t="s">
        <v>25</v>
      </c>
      <c r="B32" s="13" t="s">
        <v>15</v>
      </c>
      <c r="C32" s="54">
        <f>C209</f>
        <v>707</v>
      </c>
      <c r="D32" s="54">
        <f>D209</f>
        <v>51187</v>
      </c>
      <c r="E32" s="54">
        <f>E209</f>
        <v>590197</v>
      </c>
      <c r="F32" s="54">
        <f>F209</f>
        <v>586993</v>
      </c>
    </row>
    <row r="33" spans="1:6" s="14" customFormat="1" ht="12.75" customHeight="1">
      <c r="A33" s="12" t="s">
        <v>26</v>
      </c>
      <c r="B33" s="13" t="s">
        <v>67</v>
      </c>
      <c r="C33" s="54">
        <f>C212</f>
        <v>0</v>
      </c>
      <c r="D33" s="54">
        <f>D212</f>
        <v>500000</v>
      </c>
      <c r="E33" s="54">
        <f>E212</f>
        <v>500000</v>
      </c>
      <c r="F33" s="54">
        <f>F212</f>
        <v>454237</v>
      </c>
    </row>
    <row r="34" spans="1:6" s="14" customFormat="1" ht="12.75" customHeight="1">
      <c r="A34" s="12" t="s">
        <v>27</v>
      </c>
      <c r="B34" s="13" t="s">
        <v>68</v>
      </c>
      <c r="C34" s="54">
        <f>C214</f>
        <v>0</v>
      </c>
      <c r="D34" s="54">
        <f>D214</f>
        <v>170000</v>
      </c>
      <c r="E34" s="54">
        <f>E214</f>
        <v>302300</v>
      </c>
      <c r="F34" s="54">
        <f>F214</f>
        <v>300684</v>
      </c>
    </row>
    <row r="35" spans="1:6" s="14" customFormat="1" ht="12.75" customHeight="1">
      <c r="A35" s="12"/>
      <c r="B35" s="13"/>
      <c r="C35" s="54"/>
      <c r="D35" s="54"/>
      <c r="E35" s="54"/>
      <c r="F35" s="54"/>
    </row>
    <row r="36" spans="1:6" s="14" customFormat="1" ht="12">
      <c r="A36" s="17"/>
      <c r="B36" s="18" t="s">
        <v>145</v>
      </c>
      <c r="C36" s="57">
        <f>SUM(C25:C34)</f>
        <v>27521442</v>
      </c>
      <c r="D36" s="57">
        <f>SUM(D25:D34)</f>
        <v>28754222</v>
      </c>
      <c r="E36" s="57">
        <f>SUM(E25:E34)</f>
        <v>30820187</v>
      </c>
      <c r="F36" s="57">
        <f>SUM(F25:F34)</f>
        <v>30481089</v>
      </c>
    </row>
    <row r="37" spans="1:6" s="14" customFormat="1" ht="12.75" customHeight="1">
      <c r="A37" s="12"/>
      <c r="B37" s="16"/>
      <c r="C37" s="54"/>
      <c r="D37" s="54"/>
      <c r="E37" s="54"/>
      <c r="F37" s="54"/>
    </row>
    <row r="38" spans="1:6" s="14" customFormat="1" ht="12">
      <c r="A38" s="12" t="s">
        <v>28</v>
      </c>
      <c r="B38" s="13" t="s">
        <v>70</v>
      </c>
      <c r="C38" s="54">
        <f aca="true" t="shared" si="0" ref="C38:D40">C229</f>
        <v>0</v>
      </c>
      <c r="D38" s="54">
        <f t="shared" si="0"/>
        <v>0</v>
      </c>
      <c r="E38" s="54">
        <f aca="true" t="shared" si="1" ref="E38:F40">E229</f>
        <v>0</v>
      </c>
      <c r="F38" s="54">
        <f t="shared" si="1"/>
        <v>0</v>
      </c>
    </row>
    <row r="39" spans="1:6" s="14" customFormat="1" ht="11.25" customHeight="1">
      <c r="A39" s="12" t="s">
        <v>29</v>
      </c>
      <c r="B39" s="13" t="s">
        <v>72</v>
      </c>
      <c r="C39" s="54">
        <f t="shared" si="0"/>
        <v>0</v>
      </c>
      <c r="D39" s="54">
        <f t="shared" si="0"/>
        <v>0</v>
      </c>
      <c r="E39" s="54">
        <f t="shared" si="1"/>
        <v>0</v>
      </c>
      <c r="F39" s="54">
        <f t="shared" si="1"/>
        <v>0</v>
      </c>
    </row>
    <row r="40" spans="1:6" s="14" customFormat="1" ht="11.25" customHeight="1">
      <c r="A40" s="12" t="s">
        <v>30</v>
      </c>
      <c r="B40" s="13" t="s">
        <v>73</v>
      </c>
      <c r="C40" s="54">
        <f t="shared" si="0"/>
        <v>0</v>
      </c>
      <c r="D40" s="54">
        <f t="shared" si="0"/>
        <v>0</v>
      </c>
      <c r="E40" s="54">
        <f t="shared" si="1"/>
        <v>0</v>
      </c>
      <c r="F40" s="54">
        <f t="shared" si="1"/>
        <v>0</v>
      </c>
    </row>
    <row r="41" spans="1:6" s="14" customFormat="1" ht="11.25" customHeight="1">
      <c r="A41" s="12"/>
      <c r="B41" s="13"/>
      <c r="C41" s="54"/>
      <c r="D41" s="54"/>
      <c r="E41" s="54"/>
      <c r="F41" s="54"/>
    </row>
    <row r="42" spans="1:6" s="14" customFormat="1" ht="12">
      <c r="A42" s="19"/>
      <c r="B42" s="18" t="s">
        <v>146</v>
      </c>
      <c r="C42" s="58">
        <f>SUM(C38:C40)</f>
        <v>0</v>
      </c>
      <c r="D42" s="58">
        <f>SUM(D38:D40)</f>
        <v>0</v>
      </c>
      <c r="E42" s="58">
        <f>SUM(E38:E40)</f>
        <v>0</v>
      </c>
      <c r="F42" s="58">
        <f>SUM(F38:F40)</f>
        <v>0</v>
      </c>
    </row>
    <row r="43" spans="1:6" s="14" customFormat="1" ht="12">
      <c r="A43" s="22"/>
      <c r="B43" s="15"/>
      <c r="C43" s="55"/>
      <c r="D43" s="55"/>
      <c r="E43" s="55"/>
      <c r="F43" s="55"/>
    </row>
    <row r="44" spans="1:6" s="14" customFormat="1" ht="13.5" customHeight="1">
      <c r="A44" s="22" t="s">
        <v>31</v>
      </c>
      <c r="B44" s="13" t="s">
        <v>55</v>
      </c>
      <c r="C44" s="55">
        <f aca="true" t="shared" si="2" ref="C44:D46">C235</f>
        <v>0</v>
      </c>
      <c r="D44" s="55">
        <f t="shared" si="2"/>
        <v>0</v>
      </c>
      <c r="E44" s="55">
        <f aca="true" t="shared" si="3" ref="E44:F46">E235</f>
        <v>0</v>
      </c>
      <c r="F44" s="55">
        <f t="shared" si="3"/>
        <v>0</v>
      </c>
    </row>
    <row r="45" spans="1:6" s="14" customFormat="1" ht="13.5" customHeight="1">
      <c r="A45" s="22" t="s">
        <v>32</v>
      </c>
      <c r="B45" s="13" t="s">
        <v>56</v>
      </c>
      <c r="C45" s="55">
        <f t="shared" si="2"/>
        <v>0</v>
      </c>
      <c r="D45" s="55">
        <f t="shared" si="2"/>
        <v>0</v>
      </c>
      <c r="E45" s="55">
        <f t="shared" si="3"/>
        <v>0</v>
      </c>
      <c r="F45" s="55">
        <f t="shared" si="3"/>
        <v>0</v>
      </c>
    </row>
    <row r="46" spans="1:6" s="14" customFormat="1" ht="13.5" customHeight="1">
      <c r="A46" s="22" t="s">
        <v>33</v>
      </c>
      <c r="B46" s="15" t="s">
        <v>74</v>
      </c>
      <c r="C46" s="55">
        <f t="shared" si="2"/>
        <v>668000</v>
      </c>
      <c r="D46" s="55">
        <f t="shared" si="2"/>
        <v>138000</v>
      </c>
      <c r="E46" s="55">
        <f t="shared" si="3"/>
        <v>197000</v>
      </c>
      <c r="F46" s="55">
        <f t="shared" si="3"/>
        <v>196500</v>
      </c>
    </row>
    <row r="47" spans="1:6" s="14" customFormat="1" ht="13.5" customHeight="1">
      <c r="A47" s="22"/>
      <c r="B47" s="15"/>
      <c r="C47" s="55"/>
      <c r="D47" s="55"/>
      <c r="E47" s="55"/>
      <c r="F47" s="55"/>
    </row>
    <row r="48" spans="1:6" s="14" customFormat="1" ht="13.5" customHeight="1">
      <c r="A48" s="17"/>
      <c r="B48" s="18" t="s">
        <v>147</v>
      </c>
      <c r="C48" s="57">
        <f>SUM(C44:C46)</f>
        <v>668000</v>
      </c>
      <c r="D48" s="57">
        <f>SUM(D44:D46)</f>
        <v>138000</v>
      </c>
      <c r="E48" s="57">
        <f>SUM(E44:E46)</f>
        <v>197000</v>
      </c>
      <c r="F48" s="57">
        <f>SUM(F44:F46)</f>
        <v>196500</v>
      </c>
    </row>
    <row r="49" spans="1:6" s="14" customFormat="1" ht="12">
      <c r="A49" s="12"/>
      <c r="B49" s="13"/>
      <c r="C49" s="48"/>
      <c r="D49" s="48"/>
      <c r="E49" s="48"/>
      <c r="F49" s="48"/>
    </row>
    <row r="50" spans="1:6" s="14" customFormat="1" ht="12">
      <c r="A50" s="12" t="s">
        <v>34</v>
      </c>
      <c r="B50" s="13" t="s">
        <v>75</v>
      </c>
      <c r="C50" s="54">
        <f aca="true" t="shared" si="4" ref="C50:D52">C242</f>
        <v>0</v>
      </c>
      <c r="D50" s="54">
        <f t="shared" si="4"/>
        <v>0</v>
      </c>
      <c r="E50" s="54">
        <f aca="true" t="shared" si="5" ref="E50:F52">E242</f>
        <v>0</v>
      </c>
      <c r="F50" s="54">
        <f t="shared" si="5"/>
        <v>0</v>
      </c>
    </row>
    <row r="51" spans="1:6" s="2" customFormat="1" ht="12">
      <c r="A51" s="12" t="s">
        <v>35</v>
      </c>
      <c r="B51" s="13" t="s">
        <v>76</v>
      </c>
      <c r="C51" s="55">
        <f t="shared" si="4"/>
        <v>0</v>
      </c>
      <c r="D51" s="55">
        <f t="shared" si="4"/>
        <v>0</v>
      </c>
      <c r="E51" s="55">
        <f t="shared" si="5"/>
        <v>0</v>
      </c>
      <c r="F51" s="55">
        <f t="shared" si="5"/>
        <v>0</v>
      </c>
    </row>
    <row r="52" spans="1:6" s="25" customFormat="1" ht="12.75">
      <c r="A52" s="26" t="s">
        <v>49</v>
      </c>
      <c r="B52" s="15" t="s">
        <v>77</v>
      </c>
      <c r="C52" s="76">
        <f t="shared" si="4"/>
        <v>0</v>
      </c>
      <c r="D52" s="76">
        <f t="shared" si="4"/>
        <v>605542</v>
      </c>
      <c r="E52" s="76">
        <f t="shared" si="5"/>
        <v>605542</v>
      </c>
      <c r="F52" s="76">
        <f t="shared" si="5"/>
        <v>605542</v>
      </c>
    </row>
    <row r="53" spans="1:6" s="25" customFormat="1" ht="12.75">
      <c r="A53" s="26"/>
      <c r="B53" s="86"/>
      <c r="C53" s="60"/>
      <c r="D53" s="60"/>
      <c r="E53" s="60"/>
      <c r="F53" s="60"/>
    </row>
    <row r="54" spans="1:6" s="4" customFormat="1" ht="12.75">
      <c r="A54" s="24"/>
      <c r="B54" s="18" t="s">
        <v>148</v>
      </c>
      <c r="C54" s="59">
        <f>SUM(C50:C52)</f>
        <v>0</v>
      </c>
      <c r="D54" s="59">
        <f>SUM(D50:D52)</f>
        <v>605542</v>
      </c>
      <c r="E54" s="59">
        <f>SUM(E50:E52)</f>
        <v>605542</v>
      </c>
      <c r="F54" s="59">
        <f>SUM(F50:F52)</f>
        <v>605542</v>
      </c>
    </row>
    <row r="55" spans="1:6" s="4" customFormat="1" ht="12.75">
      <c r="A55" s="26"/>
      <c r="B55" s="13"/>
      <c r="C55" s="77"/>
      <c r="D55" s="77"/>
      <c r="E55" s="77"/>
      <c r="F55" s="77"/>
    </row>
    <row r="56" spans="1:6" s="4" customFormat="1" ht="12.75">
      <c r="A56" s="26" t="s">
        <v>69</v>
      </c>
      <c r="B56" s="13" t="s">
        <v>79</v>
      </c>
      <c r="C56" s="77">
        <f aca="true" t="shared" si="6" ref="C56:D58">C248</f>
        <v>0</v>
      </c>
      <c r="D56" s="77">
        <f t="shared" si="6"/>
        <v>0</v>
      </c>
      <c r="E56" s="77">
        <f aca="true" t="shared" si="7" ref="E56:F58">E248</f>
        <v>0</v>
      </c>
      <c r="F56" s="77">
        <f t="shared" si="7"/>
        <v>0</v>
      </c>
    </row>
    <row r="57" spans="1:6" s="4" customFormat="1" ht="12.75">
      <c r="A57" s="26" t="s">
        <v>71</v>
      </c>
      <c r="B57" s="13" t="s">
        <v>80</v>
      </c>
      <c r="C57" s="77">
        <f t="shared" si="6"/>
        <v>0</v>
      </c>
      <c r="D57" s="77">
        <f t="shared" si="6"/>
        <v>0</v>
      </c>
      <c r="E57" s="77">
        <f t="shared" si="7"/>
        <v>0</v>
      </c>
      <c r="F57" s="77">
        <f t="shared" si="7"/>
        <v>0</v>
      </c>
    </row>
    <row r="58" spans="1:6" s="4" customFormat="1" ht="12.75">
      <c r="A58" s="26" t="s">
        <v>109</v>
      </c>
      <c r="B58" s="13" t="s">
        <v>81</v>
      </c>
      <c r="C58" s="77">
        <f t="shared" si="6"/>
        <v>175938907</v>
      </c>
      <c r="D58" s="77">
        <f t="shared" si="6"/>
        <v>172828327</v>
      </c>
      <c r="E58" s="77">
        <f t="shared" si="7"/>
        <v>172828327</v>
      </c>
      <c r="F58" s="77">
        <f t="shared" si="7"/>
        <v>172828327</v>
      </c>
    </row>
    <row r="59" spans="1:6" s="4" customFormat="1" ht="12.75">
      <c r="A59" s="26" t="s">
        <v>110</v>
      </c>
      <c r="B59" s="13" t="s">
        <v>181</v>
      </c>
      <c r="C59" s="77">
        <f>C257</f>
        <v>0</v>
      </c>
      <c r="D59" s="77">
        <f>D257</f>
        <v>0</v>
      </c>
      <c r="E59" s="77">
        <f>E257</f>
        <v>5045352</v>
      </c>
      <c r="F59" s="77">
        <f>F257</f>
        <v>5045352</v>
      </c>
    </row>
    <row r="60" spans="1:6" s="4" customFormat="1" ht="12.75">
      <c r="A60" s="26"/>
      <c r="B60" s="13"/>
      <c r="C60" s="77"/>
      <c r="D60" s="77"/>
      <c r="E60" s="77"/>
      <c r="F60" s="77"/>
    </row>
    <row r="61" spans="1:6" s="4" customFormat="1" ht="12.75">
      <c r="A61" s="24"/>
      <c r="B61" s="18" t="s">
        <v>182</v>
      </c>
      <c r="C61" s="59">
        <f>SUM(C56:C59)</f>
        <v>175938907</v>
      </c>
      <c r="D61" s="59">
        <f>SUM(D56:D59)</f>
        <v>172828327</v>
      </c>
      <c r="E61" s="59">
        <f>SUM(E56:E59)</f>
        <v>177873679</v>
      </c>
      <c r="F61" s="59">
        <f>SUM(F56:F59)</f>
        <v>177873679</v>
      </c>
    </row>
    <row r="62" spans="1:6" s="2" customFormat="1" ht="13.5" customHeight="1">
      <c r="A62" s="12"/>
      <c r="B62" s="16"/>
      <c r="C62" s="48"/>
      <c r="D62" s="48"/>
      <c r="E62" s="48"/>
      <c r="F62" s="48"/>
    </row>
    <row r="63" spans="1:6" s="31" customFormat="1" ht="13.5" customHeight="1">
      <c r="A63" s="29" t="s">
        <v>3</v>
      </c>
      <c r="B63" s="30" t="s">
        <v>82</v>
      </c>
      <c r="C63" s="62">
        <f>+C11+C16+C23+C42+C54+C48+C36+C61</f>
        <v>372311000</v>
      </c>
      <c r="D63" s="62">
        <f>+D11+D16+D23+D42+D54+D48+D36+D61</f>
        <v>380984000</v>
      </c>
      <c r="E63" s="62">
        <f>+E11+E16+E23+E42+E54+E48+E36+E61</f>
        <v>401169000</v>
      </c>
      <c r="F63" s="62">
        <f>+F11+F16+F23+F42+F54+F48+F36+F61</f>
        <v>398952970</v>
      </c>
    </row>
    <row r="64" spans="1:4" s="2" customFormat="1" ht="12">
      <c r="A64" s="1"/>
      <c r="C64" s="63"/>
      <c r="D64" s="63"/>
    </row>
    <row r="65" spans="1:6" s="2" customFormat="1" ht="12.75">
      <c r="A65" s="1"/>
      <c r="B65" s="2" t="s">
        <v>36</v>
      </c>
      <c r="F65" s="50" t="s">
        <v>1</v>
      </c>
    </row>
    <row r="66" spans="1:6" s="2" customFormat="1" ht="12" customHeight="1">
      <c r="A66" s="3"/>
      <c r="B66" s="4" t="s">
        <v>37</v>
      </c>
      <c r="F66" s="50" t="s">
        <v>38</v>
      </c>
    </row>
    <row r="67" spans="1:6" s="2" customFormat="1" ht="12.75" customHeight="1">
      <c r="A67" s="3"/>
      <c r="B67" s="4" t="s">
        <v>158</v>
      </c>
      <c r="F67" s="63"/>
    </row>
    <row r="68" spans="1:6" s="2" customFormat="1" ht="12" customHeight="1">
      <c r="A68" s="3"/>
      <c r="B68" s="21"/>
      <c r="F68" s="63"/>
    </row>
    <row r="69" spans="1:6" s="2" customFormat="1" ht="10.5" customHeight="1">
      <c r="A69" s="1"/>
      <c r="B69" s="8"/>
      <c r="F69" s="105" t="s">
        <v>155</v>
      </c>
    </row>
    <row r="70" spans="1:6" s="2" customFormat="1" ht="12">
      <c r="A70" s="11" t="s">
        <v>3</v>
      </c>
      <c r="B70" s="32" t="s">
        <v>3</v>
      </c>
      <c r="C70" s="52" t="s">
        <v>159</v>
      </c>
      <c r="D70" s="52" t="s">
        <v>159</v>
      </c>
      <c r="E70" s="52" t="s">
        <v>159</v>
      </c>
      <c r="F70" s="52" t="s">
        <v>159</v>
      </c>
    </row>
    <row r="71" spans="1:6" s="2" customFormat="1" ht="12">
      <c r="A71" s="12" t="s">
        <v>39</v>
      </c>
      <c r="B71" s="16" t="s">
        <v>7</v>
      </c>
      <c r="C71" s="64" t="s">
        <v>8</v>
      </c>
      <c r="D71" s="64" t="s">
        <v>170</v>
      </c>
      <c r="E71" s="64" t="s">
        <v>176</v>
      </c>
      <c r="F71" s="64" t="s">
        <v>193</v>
      </c>
    </row>
    <row r="72" spans="1:7" s="2" customFormat="1" ht="12">
      <c r="A72" s="33"/>
      <c r="B72" s="34"/>
      <c r="C72" s="53"/>
      <c r="D72" s="53"/>
      <c r="E72" s="53"/>
      <c r="F72" s="53"/>
      <c r="G72" s="14"/>
    </row>
    <row r="73" spans="1:6" s="2" customFormat="1" ht="14.25">
      <c r="A73" s="12" t="s">
        <v>3</v>
      </c>
      <c r="B73" s="35" t="s">
        <v>51</v>
      </c>
      <c r="C73" s="65"/>
      <c r="D73" s="65"/>
      <c r="E73" s="65"/>
      <c r="F73" s="65"/>
    </row>
    <row r="74" spans="1:6" s="2" customFormat="1" ht="12.75" customHeight="1">
      <c r="A74" s="36"/>
      <c r="B74" s="16"/>
      <c r="C74" s="66"/>
      <c r="D74" s="66"/>
      <c r="E74" s="66"/>
      <c r="F74" s="66"/>
    </row>
    <row r="75" spans="1:6" s="23" customFormat="1" ht="12">
      <c r="A75" s="22" t="s">
        <v>9</v>
      </c>
      <c r="B75" s="15" t="s">
        <v>126</v>
      </c>
      <c r="C75" s="67">
        <f>SUM(C76:C86)</f>
        <v>94852790</v>
      </c>
      <c r="D75" s="67">
        <f>SUM(D76:D86)</f>
        <v>94852790</v>
      </c>
      <c r="E75" s="67">
        <f>SUM(E76:E86)</f>
        <v>94852790</v>
      </c>
      <c r="F75" s="67">
        <f>SUM(F76:F86)</f>
        <v>94852790</v>
      </c>
    </row>
    <row r="76" spans="1:6" s="23" customFormat="1" ht="12">
      <c r="A76" s="22"/>
      <c r="B76" s="16" t="s">
        <v>85</v>
      </c>
      <c r="C76" s="47">
        <v>59265200</v>
      </c>
      <c r="D76" s="47">
        <v>59265200</v>
      </c>
      <c r="E76" s="47">
        <v>59265200</v>
      </c>
      <c r="F76" s="47">
        <v>59265200</v>
      </c>
    </row>
    <row r="77" spans="1:6" s="23" customFormat="1" ht="12">
      <c r="A77" s="22"/>
      <c r="B77" s="16" t="s">
        <v>90</v>
      </c>
      <c r="C77" s="47">
        <v>3206740</v>
      </c>
      <c r="D77" s="47">
        <v>3206740</v>
      </c>
      <c r="E77" s="47">
        <v>3206740</v>
      </c>
      <c r="F77" s="47">
        <v>3206740</v>
      </c>
    </row>
    <row r="78" spans="1:6" s="23" customFormat="1" ht="12">
      <c r="A78" s="22"/>
      <c r="B78" s="16" t="s">
        <v>91</v>
      </c>
      <c r="C78" s="47">
        <v>4864000</v>
      </c>
      <c r="D78" s="47">
        <v>4864000</v>
      </c>
      <c r="E78" s="47">
        <v>4864000</v>
      </c>
      <c r="F78" s="47">
        <v>4864000</v>
      </c>
    </row>
    <row r="79" spans="1:6" s="23" customFormat="1" ht="12">
      <c r="A79" s="22"/>
      <c r="B79" s="16" t="s">
        <v>131</v>
      </c>
      <c r="C79" s="47">
        <v>654672</v>
      </c>
      <c r="D79" s="47">
        <v>654672</v>
      </c>
      <c r="E79" s="47">
        <v>654672</v>
      </c>
      <c r="F79" s="47">
        <v>654672</v>
      </c>
    </row>
    <row r="80" spans="1:6" s="23" customFormat="1" ht="12">
      <c r="A80" s="22"/>
      <c r="B80" s="16" t="s">
        <v>92</v>
      </c>
      <c r="C80" s="47">
        <v>2655900</v>
      </c>
      <c r="D80" s="47">
        <v>2655900</v>
      </c>
      <c r="E80" s="47">
        <v>2655900</v>
      </c>
      <c r="F80" s="47">
        <v>2655900</v>
      </c>
    </row>
    <row r="81" spans="1:6" s="23" customFormat="1" ht="12">
      <c r="A81" s="22"/>
      <c r="B81" s="16" t="s">
        <v>132</v>
      </c>
      <c r="C81" s="47">
        <v>6007500</v>
      </c>
      <c r="D81" s="47">
        <v>6007500</v>
      </c>
      <c r="E81" s="47">
        <v>6007500</v>
      </c>
      <c r="F81" s="47">
        <v>6007500</v>
      </c>
    </row>
    <row r="82" spans="1:6" s="23" customFormat="1" ht="12">
      <c r="A82" s="22"/>
      <c r="B82" s="38" t="s">
        <v>133</v>
      </c>
      <c r="C82" s="47">
        <v>323850</v>
      </c>
      <c r="D82" s="47">
        <v>323850</v>
      </c>
      <c r="E82" s="47">
        <v>323850</v>
      </c>
      <c r="F82" s="47">
        <v>323850</v>
      </c>
    </row>
    <row r="83" spans="1:6" s="23" customFormat="1" ht="12">
      <c r="A83" s="22"/>
      <c r="B83" s="38" t="s">
        <v>84</v>
      </c>
      <c r="C83" s="47">
        <v>1135800</v>
      </c>
      <c r="D83" s="47">
        <v>1135800</v>
      </c>
      <c r="E83" s="47">
        <v>1135800</v>
      </c>
      <c r="F83" s="47">
        <v>1135800</v>
      </c>
    </row>
    <row r="84" spans="1:6" s="23" customFormat="1" ht="12">
      <c r="A84" s="22"/>
      <c r="B84" s="88" t="s">
        <v>120</v>
      </c>
      <c r="C84" s="47">
        <v>15622732</v>
      </c>
      <c r="D84" s="47">
        <v>15622732</v>
      </c>
      <c r="E84" s="47">
        <v>15622732</v>
      </c>
      <c r="F84" s="47">
        <v>15622732</v>
      </c>
    </row>
    <row r="85" spans="1:6" s="23" customFormat="1" ht="12">
      <c r="A85" s="22"/>
      <c r="B85" s="88" t="s">
        <v>161</v>
      </c>
      <c r="C85" s="47">
        <v>1041000</v>
      </c>
      <c r="D85" s="47">
        <v>1041000</v>
      </c>
      <c r="E85" s="47">
        <v>1041000</v>
      </c>
      <c r="F85" s="47">
        <v>1041000</v>
      </c>
    </row>
    <row r="86" spans="1:6" s="23" customFormat="1" ht="12">
      <c r="A86" s="22"/>
      <c r="B86" s="88" t="s">
        <v>162</v>
      </c>
      <c r="C86" s="47">
        <v>75396</v>
      </c>
      <c r="D86" s="47">
        <v>75396</v>
      </c>
      <c r="E86" s="47">
        <v>75396</v>
      </c>
      <c r="F86" s="47">
        <v>75396</v>
      </c>
    </row>
    <row r="87" spans="1:6" s="23" customFormat="1" ht="12">
      <c r="A87" s="22"/>
      <c r="B87" s="15"/>
      <c r="C87" s="67"/>
      <c r="D87" s="67"/>
      <c r="E87" s="67"/>
      <c r="F87" s="67"/>
    </row>
    <row r="88" spans="1:6" s="25" customFormat="1" ht="12.75">
      <c r="A88" s="26" t="s">
        <v>10</v>
      </c>
      <c r="B88" s="27" t="s">
        <v>127</v>
      </c>
      <c r="C88" s="68">
        <f>SUM(C89:C93)</f>
        <v>0</v>
      </c>
      <c r="D88" s="68">
        <f>SUM(D89:D93)</f>
        <v>0</v>
      </c>
      <c r="E88" s="68">
        <f>SUM(E89:E93)</f>
        <v>0</v>
      </c>
      <c r="F88" s="68">
        <f>SUM(F89:F93)</f>
        <v>0</v>
      </c>
    </row>
    <row r="89" spans="1:6" s="25" customFormat="1" ht="12.75">
      <c r="A89" s="26"/>
      <c r="B89" s="16" t="s">
        <v>86</v>
      </c>
      <c r="C89" s="93">
        <v>0</v>
      </c>
      <c r="D89" s="93">
        <v>0</v>
      </c>
      <c r="E89" s="93">
        <v>0</v>
      </c>
      <c r="F89" s="93">
        <v>0</v>
      </c>
    </row>
    <row r="90" spans="1:6" s="25" customFormat="1" ht="12.75">
      <c r="A90" s="26"/>
      <c r="B90" s="36" t="s">
        <v>87</v>
      </c>
      <c r="C90" s="93">
        <v>0</v>
      </c>
      <c r="D90" s="93">
        <v>0</v>
      </c>
      <c r="E90" s="93">
        <v>0</v>
      </c>
      <c r="F90" s="93">
        <v>0</v>
      </c>
    </row>
    <row r="91" spans="1:6" s="25" customFormat="1" ht="12.75">
      <c r="A91" s="89"/>
      <c r="B91" s="37" t="s">
        <v>88</v>
      </c>
      <c r="C91" s="93">
        <v>0</v>
      </c>
      <c r="D91" s="93">
        <v>0</v>
      </c>
      <c r="E91" s="93">
        <v>0</v>
      </c>
      <c r="F91" s="93">
        <v>0</v>
      </c>
    </row>
    <row r="92" spans="1:6" s="25" customFormat="1" ht="12.75">
      <c r="A92" s="89"/>
      <c r="B92" s="37" t="s">
        <v>89</v>
      </c>
      <c r="C92" s="93">
        <v>0</v>
      </c>
      <c r="D92" s="93">
        <v>0</v>
      </c>
      <c r="E92" s="93">
        <v>0</v>
      </c>
      <c r="F92" s="93">
        <v>0</v>
      </c>
    </row>
    <row r="93" spans="1:6" s="25" customFormat="1" ht="12.75">
      <c r="A93" s="26"/>
      <c r="B93" s="16" t="s">
        <v>83</v>
      </c>
      <c r="C93" s="93">
        <v>0</v>
      </c>
      <c r="D93" s="93">
        <v>0</v>
      </c>
      <c r="E93" s="93">
        <v>0</v>
      </c>
      <c r="F93" s="93">
        <v>0</v>
      </c>
    </row>
    <row r="94" spans="1:6" s="2" customFormat="1" ht="12">
      <c r="A94" s="12"/>
      <c r="B94" s="16"/>
      <c r="C94" s="49"/>
      <c r="D94" s="49"/>
      <c r="E94" s="49"/>
      <c r="F94" s="49"/>
    </row>
    <row r="95" spans="1:6" s="4" customFormat="1" ht="24">
      <c r="A95" s="20" t="s">
        <v>11</v>
      </c>
      <c r="B95" s="100" t="s">
        <v>128</v>
      </c>
      <c r="C95" s="69">
        <f>SUM(C96:C98)</f>
        <v>12131000</v>
      </c>
      <c r="D95" s="69">
        <f>SUM(D96:D98)</f>
        <v>12131000</v>
      </c>
      <c r="E95" s="69">
        <f>SUM(E96:E98)</f>
        <v>12131000</v>
      </c>
      <c r="F95" s="69">
        <f>SUM(F96:F98)</f>
        <v>12131000</v>
      </c>
    </row>
    <row r="96" spans="1:6" s="4" customFormat="1" ht="12.75">
      <c r="A96" s="20"/>
      <c r="B96" s="38" t="s">
        <v>134</v>
      </c>
      <c r="C96" s="90">
        <v>12131000</v>
      </c>
      <c r="D96" s="90">
        <v>12131000</v>
      </c>
      <c r="E96" s="90">
        <v>12131000</v>
      </c>
      <c r="F96" s="90">
        <v>12131000</v>
      </c>
    </row>
    <row r="97" spans="1:6" s="4" customFormat="1" ht="12.75">
      <c r="A97" s="20"/>
      <c r="B97" s="86" t="s">
        <v>136</v>
      </c>
      <c r="C97" s="90">
        <v>0</v>
      </c>
      <c r="D97" s="90">
        <v>0</v>
      </c>
      <c r="E97" s="90">
        <v>0</v>
      </c>
      <c r="F97" s="90">
        <v>0</v>
      </c>
    </row>
    <row r="98" spans="1:6" s="4" customFormat="1" ht="12.75">
      <c r="A98" s="20"/>
      <c r="B98" s="38" t="s">
        <v>135</v>
      </c>
      <c r="C98" s="90">
        <v>0</v>
      </c>
      <c r="D98" s="90">
        <v>0</v>
      </c>
      <c r="E98" s="90">
        <v>0</v>
      </c>
      <c r="F98" s="90">
        <v>0</v>
      </c>
    </row>
    <row r="99" spans="1:6" s="4" customFormat="1" ht="12.75">
      <c r="A99" s="20"/>
      <c r="B99" s="28"/>
      <c r="C99" s="69"/>
      <c r="D99" s="69"/>
      <c r="E99" s="69"/>
      <c r="F99" s="69"/>
    </row>
    <row r="100" spans="1:6" s="14" customFormat="1" ht="12">
      <c r="A100" s="12" t="s">
        <v>12</v>
      </c>
      <c r="B100" s="13" t="s">
        <v>129</v>
      </c>
      <c r="C100" s="71">
        <f>C101</f>
        <v>2692250</v>
      </c>
      <c r="D100" s="71">
        <f>D101</f>
        <v>2692250</v>
      </c>
      <c r="E100" s="71">
        <f>E101</f>
        <v>2692250</v>
      </c>
      <c r="F100" s="71">
        <f>F101</f>
        <v>2692250</v>
      </c>
    </row>
    <row r="101" spans="1:6" s="14" customFormat="1" ht="12">
      <c r="A101" s="12"/>
      <c r="B101" s="38" t="s">
        <v>137</v>
      </c>
      <c r="C101" s="47">
        <v>2692250</v>
      </c>
      <c r="D101" s="47">
        <v>2692250</v>
      </c>
      <c r="E101" s="47">
        <v>2692250</v>
      </c>
      <c r="F101" s="47">
        <v>2692250</v>
      </c>
    </row>
    <row r="102" spans="1:6" s="2" customFormat="1" ht="12">
      <c r="A102" s="12"/>
      <c r="B102" s="16"/>
      <c r="C102" s="49"/>
      <c r="D102" s="49"/>
      <c r="E102" s="49"/>
      <c r="F102" s="49"/>
    </row>
    <row r="103" spans="1:6" s="25" customFormat="1" ht="12.75">
      <c r="A103" s="26" t="s">
        <v>13</v>
      </c>
      <c r="B103" s="13" t="s">
        <v>171</v>
      </c>
      <c r="C103" s="68">
        <v>0</v>
      </c>
      <c r="D103" s="68">
        <v>1290465</v>
      </c>
      <c r="E103" s="68">
        <v>2353369</v>
      </c>
      <c r="F103" s="68">
        <v>2353369</v>
      </c>
    </row>
    <row r="104" spans="1:6" s="2" customFormat="1" ht="12">
      <c r="A104" s="12"/>
      <c r="B104" s="16"/>
      <c r="C104" s="49" t="s">
        <v>3</v>
      </c>
      <c r="D104" s="49" t="s">
        <v>3</v>
      </c>
      <c r="E104" s="49" t="s">
        <v>3</v>
      </c>
      <c r="F104" s="49" t="s">
        <v>3</v>
      </c>
    </row>
    <row r="105" spans="1:6" s="4" customFormat="1" ht="12.75">
      <c r="A105" s="20" t="s">
        <v>14</v>
      </c>
      <c r="B105" s="13" t="s">
        <v>130</v>
      </c>
      <c r="C105" s="72">
        <v>0</v>
      </c>
      <c r="D105" s="72">
        <v>0</v>
      </c>
      <c r="E105" s="72">
        <v>0</v>
      </c>
      <c r="F105" s="72">
        <v>0</v>
      </c>
    </row>
    <row r="106" spans="1:6" s="2" customFormat="1" ht="12" customHeight="1">
      <c r="A106" s="33"/>
      <c r="B106" s="34"/>
      <c r="C106" s="73"/>
      <c r="D106" s="73"/>
      <c r="E106" s="73"/>
      <c r="F106" s="73"/>
    </row>
    <row r="107" spans="1:6" s="31" customFormat="1" ht="12" customHeight="1">
      <c r="A107" s="29"/>
      <c r="B107" s="30" t="s">
        <v>52</v>
      </c>
      <c r="C107" s="74">
        <f>C75+C88+C95+C100+C103</f>
        <v>109676040</v>
      </c>
      <c r="D107" s="74">
        <f>D75+D88+D95+D100+D103</f>
        <v>110966505</v>
      </c>
      <c r="E107" s="74">
        <f>E75+E88+E95+E100+E103</f>
        <v>112029409</v>
      </c>
      <c r="F107" s="74">
        <f>F75+F88+F95+F100+F103</f>
        <v>112029409</v>
      </c>
    </row>
    <row r="108" spans="1:4" s="2" customFormat="1" ht="12.75" customHeight="1">
      <c r="A108" s="1"/>
      <c r="C108" s="63"/>
      <c r="D108" s="63"/>
    </row>
    <row r="109" spans="1:4" s="2" customFormat="1" ht="13.5" customHeight="1">
      <c r="A109" s="1"/>
      <c r="C109" s="63"/>
      <c r="D109" s="63"/>
    </row>
    <row r="110" spans="1:6" s="2" customFormat="1" ht="12.75">
      <c r="A110" s="1"/>
      <c r="B110" s="2" t="s">
        <v>40</v>
      </c>
      <c r="F110" s="50" t="s">
        <v>1</v>
      </c>
    </row>
    <row r="111" spans="1:6" s="2" customFormat="1" ht="12" customHeight="1">
      <c r="A111" s="3"/>
      <c r="B111" s="4" t="s">
        <v>37</v>
      </c>
      <c r="F111" s="50" t="s">
        <v>41</v>
      </c>
    </row>
    <row r="112" spans="1:6" s="2" customFormat="1" ht="12" customHeight="1">
      <c r="A112" s="3"/>
      <c r="B112" s="4" t="s">
        <v>158</v>
      </c>
      <c r="F112" s="63"/>
    </row>
    <row r="113" spans="1:6" s="2" customFormat="1" ht="11.25" customHeight="1">
      <c r="A113" s="3"/>
      <c r="B113" s="4"/>
      <c r="F113" s="63"/>
    </row>
    <row r="114" spans="1:6" s="2" customFormat="1" ht="12.75" customHeight="1">
      <c r="A114" s="3"/>
      <c r="B114" s="4"/>
      <c r="F114" s="63"/>
    </row>
    <row r="115" spans="1:6" s="2" customFormat="1" ht="12" customHeight="1">
      <c r="A115" s="1"/>
      <c r="F115" s="105" t="s">
        <v>155</v>
      </c>
    </row>
    <row r="116" spans="1:6" s="2" customFormat="1" ht="12">
      <c r="A116" s="11" t="s">
        <v>39</v>
      </c>
      <c r="B116" s="32" t="s">
        <v>42</v>
      </c>
      <c r="C116" s="52" t="s">
        <v>159</v>
      </c>
      <c r="D116" s="52" t="s">
        <v>159</v>
      </c>
      <c r="E116" s="52" t="s">
        <v>159</v>
      </c>
      <c r="F116" s="52" t="s">
        <v>159</v>
      </c>
    </row>
    <row r="117" spans="1:6" s="2" customFormat="1" ht="12" customHeight="1">
      <c r="A117" s="33"/>
      <c r="B117" s="34"/>
      <c r="C117" s="53" t="s">
        <v>8</v>
      </c>
      <c r="D117" s="53" t="s">
        <v>170</v>
      </c>
      <c r="E117" s="53" t="s">
        <v>176</v>
      </c>
      <c r="F117" s="53" t="s">
        <v>193</v>
      </c>
    </row>
    <row r="118" spans="1:6" s="2" customFormat="1" ht="12" customHeight="1">
      <c r="A118" s="12"/>
      <c r="B118" s="16"/>
      <c r="C118" s="85"/>
      <c r="D118" s="85"/>
      <c r="E118" s="85"/>
      <c r="F118" s="85"/>
    </row>
    <row r="119" spans="1:6" s="25" customFormat="1" ht="12.75">
      <c r="A119" s="26" t="s">
        <v>16</v>
      </c>
      <c r="B119" s="27" t="s">
        <v>95</v>
      </c>
      <c r="C119" s="69">
        <f>SUM(C120:C134)</f>
        <v>8648042</v>
      </c>
      <c r="D119" s="69">
        <f>SUM(D120:D134)</f>
        <v>9059835</v>
      </c>
      <c r="E119" s="69">
        <f>SUM(E120:E134)</f>
        <v>11824393</v>
      </c>
      <c r="F119" s="69">
        <f>SUM(F120:F134)</f>
        <v>11824393</v>
      </c>
    </row>
    <row r="120" spans="1:6" s="25" customFormat="1" ht="12.75">
      <c r="A120" s="26"/>
      <c r="B120" s="101" t="s">
        <v>177</v>
      </c>
      <c r="C120" s="90">
        <v>0</v>
      </c>
      <c r="D120" s="90">
        <v>0</v>
      </c>
      <c r="E120" s="90">
        <v>1241070</v>
      </c>
      <c r="F120" s="90">
        <v>1241070</v>
      </c>
    </row>
    <row r="121" spans="1:6" s="25" customFormat="1" ht="12.75">
      <c r="A121" s="26"/>
      <c r="B121" s="27"/>
      <c r="C121" s="69"/>
      <c r="D121" s="69"/>
      <c r="E121" s="69"/>
      <c r="F121" s="69"/>
    </row>
    <row r="122" spans="1:6" s="25" customFormat="1" ht="12.75">
      <c r="A122" s="26"/>
      <c r="B122" s="101" t="s">
        <v>169</v>
      </c>
      <c r="C122" s="90">
        <v>496400</v>
      </c>
      <c r="D122" s="90">
        <v>0</v>
      </c>
      <c r="E122" s="90">
        <v>0</v>
      </c>
      <c r="F122" s="90">
        <v>0</v>
      </c>
    </row>
    <row r="123" spans="1:6" s="25" customFormat="1" ht="12.75">
      <c r="A123" s="26"/>
      <c r="B123" s="27"/>
      <c r="C123" s="69"/>
      <c r="D123" s="69"/>
      <c r="E123" s="69"/>
      <c r="F123" s="69"/>
    </row>
    <row r="124" spans="1:6" s="25" customFormat="1" ht="12.75">
      <c r="A124" s="26"/>
      <c r="B124" s="101" t="s">
        <v>172</v>
      </c>
      <c r="C124" s="90">
        <v>0</v>
      </c>
      <c r="D124" s="90">
        <v>70000</v>
      </c>
      <c r="E124" s="90">
        <v>70000</v>
      </c>
      <c r="F124" s="90">
        <v>70000</v>
      </c>
    </row>
    <row r="125" spans="1:6" s="25" customFormat="1" ht="12.75">
      <c r="A125" s="26"/>
      <c r="B125" s="27"/>
      <c r="C125" s="69"/>
      <c r="D125" s="69"/>
      <c r="E125" s="69"/>
      <c r="F125" s="69"/>
    </row>
    <row r="126" spans="1:6" s="25" customFormat="1" ht="12.75">
      <c r="A126" s="26"/>
      <c r="B126" s="101" t="s">
        <v>163</v>
      </c>
      <c r="C126" s="90">
        <v>2774763</v>
      </c>
      <c r="D126" s="90">
        <v>2774763</v>
      </c>
      <c r="E126" s="90">
        <v>4075535</v>
      </c>
      <c r="F126" s="90">
        <v>4075535</v>
      </c>
    </row>
    <row r="127" spans="1:6" s="25" customFormat="1" ht="12.75">
      <c r="A127" s="26"/>
      <c r="B127" s="101" t="s">
        <v>174</v>
      </c>
      <c r="C127" s="90">
        <v>0</v>
      </c>
      <c r="D127" s="90">
        <v>127000</v>
      </c>
      <c r="E127" s="90">
        <v>127000</v>
      </c>
      <c r="F127" s="90">
        <v>127000</v>
      </c>
    </row>
    <row r="128" spans="1:6" s="25" customFormat="1" ht="12.75">
      <c r="A128" s="26"/>
      <c r="B128" s="27"/>
      <c r="C128" s="69"/>
      <c r="D128" s="69"/>
      <c r="E128" s="69"/>
      <c r="F128" s="69"/>
    </row>
    <row r="129" spans="1:6" s="25" customFormat="1" ht="12.75">
      <c r="A129" s="26"/>
      <c r="B129" s="101" t="s">
        <v>138</v>
      </c>
      <c r="C129" s="82">
        <v>89479</v>
      </c>
      <c r="D129" s="82">
        <v>89479</v>
      </c>
      <c r="E129" s="82">
        <v>447395</v>
      </c>
      <c r="F129" s="82">
        <v>447395</v>
      </c>
    </row>
    <row r="130" spans="1:6" s="25" customFormat="1" ht="12.75">
      <c r="A130" s="26"/>
      <c r="B130" s="101" t="s">
        <v>173</v>
      </c>
      <c r="C130" s="47">
        <v>0</v>
      </c>
      <c r="D130" s="47">
        <v>459393</v>
      </c>
      <c r="E130" s="47">
        <v>459393</v>
      </c>
      <c r="F130" s="47">
        <v>459393</v>
      </c>
    </row>
    <row r="131" spans="1:6" s="25" customFormat="1" ht="12.75">
      <c r="A131" s="26"/>
      <c r="B131" s="38"/>
      <c r="C131" s="39"/>
      <c r="D131" s="39"/>
      <c r="E131" s="39"/>
      <c r="F131" s="39"/>
    </row>
    <row r="132" spans="1:6" s="14" customFormat="1" ht="12">
      <c r="A132" s="12"/>
      <c r="B132" s="101" t="s">
        <v>164</v>
      </c>
      <c r="C132" s="92">
        <v>5287400</v>
      </c>
      <c r="D132" s="92">
        <v>5539200</v>
      </c>
      <c r="E132" s="92">
        <v>5404000</v>
      </c>
      <c r="F132" s="92">
        <v>5404000</v>
      </c>
    </row>
    <row r="133" spans="1:6" s="14" customFormat="1" ht="12">
      <c r="A133" s="12"/>
      <c r="B133" s="101" t="s">
        <v>190</v>
      </c>
      <c r="C133" s="92"/>
      <c r="D133" s="92"/>
      <c r="E133" s="92"/>
      <c r="F133" s="92"/>
    </row>
    <row r="134" spans="1:6" s="14" customFormat="1" ht="12">
      <c r="A134" s="12"/>
      <c r="B134" s="38"/>
      <c r="C134" s="92"/>
      <c r="D134" s="92"/>
      <c r="E134" s="92"/>
      <c r="F134" s="92"/>
    </row>
    <row r="135" spans="1:6" s="2" customFormat="1" ht="14.25">
      <c r="A135" s="29"/>
      <c r="B135" s="30" t="s">
        <v>96</v>
      </c>
      <c r="C135" s="75">
        <f>C107+C119</f>
        <v>118324082</v>
      </c>
      <c r="D135" s="75">
        <f>D107+D119</f>
        <v>120026340</v>
      </c>
      <c r="E135" s="75">
        <f>E107+E119</f>
        <v>123853802</v>
      </c>
      <c r="F135" s="75">
        <f>F107+F119</f>
        <v>123853802</v>
      </c>
    </row>
    <row r="136" spans="1:6" s="2" customFormat="1" ht="11.25" customHeight="1">
      <c r="A136" s="12"/>
      <c r="B136" s="38"/>
      <c r="C136" s="49"/>
      <c r="D136" s="49"/>
      <c r="E136" s="49"/>
      <c r="F136" s="49"/>
    </row>
    <row r="137" spans="1:6" s="2" customFormat="1" ht="11.25" customHeight="1">
      <c r="A137" s="12"/>
      <c r="B137" s="35" t="s">
        <v>114</v>
      </c>
      <c r="C137" s="49"/>
      <c r="D137" s="49"/>
      <c r="E137" s="49"/>
      <c r="F137" s="49"/>
    </row>
    <row r="138" spans="1:6" s="2" customFormat="1" ht="11.25" customHeight="1">
      <c r="A138" s="12"/>
      <c r="B138" s="35"/>
      <c r="C138" s="49"/>
      <c r="D138" s="49"/>
      <c r="E138" s="49"/>
      <c r="F138" s="49"/>
    </row>
    <row r="139" spans="1:6" s="2" customFormat="1" ht="11.25" customHeight="1">
      <c r="A139" s="12" t="s">
        <v>17</v>
      </c>
      <c r="B139" s="13" t="s">
        <v>57</v>
      </c>
      <c r="C139" s="71">
        <v>0</v>
      </c>
      <c r="D139" s="71">
        <v>8358569</v>
      </c>
      <c r="E139" s="71">
        <v>8358569</v>
      </c>
      <c r="F139" s="71">
        <v>8358569</v>
      </c>
    </row>
    <row r="140" spans="1:6" s="2" customFormat="1" ht="11.25" customHeight="1">
      <c r="A140" s="12"/>
      <c r="B140" s="13"/>
      <c r="C140" s="71"/>
      <c r="D140" s="71"/>
      <c r="E140" s="71"/>
      <c r="F140" s="71"/>
    </row>
    <row r="141" spans="1:6" s="2" customFormat="1" ht="11.25" customHeight="1">
      <c r="A141" s="12" t="s">
        <v>18</v>
      </c>
      <c r="B141" s="13" t="s">
        <v>125</v>
      </c>
      <c r="C141" s="71">
        <f>C144+C142+C143</f>
        <v>8358569</v>
      </c>
      <c r="D141" s="71">
        <f>D144+D142+D143</f>
        <v>0</v>
      </c>
      <c r="E141" s="71">
        <f>E144+E142+E143</f>
        <v>4507221</v>
      </c>
      <c r="F141" s="71">
        <f>F144+F142+F143</f>
        <v>4507221</v>
      </c>
    </row>
    <row r="142" spans="1:6" s="2" customFormat="1" ht="11.25" customHeight="1">
      <c r="A142" s="12"/>
      <c r="B142" s="101" t="s">
        <v>189</v>
      </c>
      <c r="C142" s="47">
        <v>0</v>
      </c>
      <c r="D142" s="47">
        <v>0</v>
      </c>
      <c r="E142" s="47">
        <v>1137521</v>
      </c>
      <c r="F142" s="47">
        <v>1137521</v>
      </c>
    </row>
    <row r="143" spans="1:6" s="2" customFormat="1" ht="11.25" customHeight="1">
      <c r="A143" s="12"/>
      <c r="B143" s="101" t="s">
        <v>191</v>
      </c>
      <c r="C143" s="47">
        <v>0</v>
      </c>
      <c r="D143" s="47">
        <v>0</v>
      </c>
      <c r="E143" s="47">
        <v>3369700</v>
      </c>
      <c r="F143" s="47">
        <v>3369700</v>
      </c>
    </row>
    <row r="144" spans="1:6" s="2" customFormat="1" ht="11.25" customHeight="1">
      <c r="A144" s="12"/>
      <c r="B144" s="101" t="s">
        <v>168</v>
      </c>
      <c r="C144" s="47">
        <v>8358569</v>
      </c>
      <c r="D144" s="47">
        <v>0</v>
      </c>
      <c r="E144" s="47">
        <v>0</v>
      </c>
      <c r="F144" s="47">
        <v>0</v>
      </c>
    </row>
    <row r="145" spans="1:6" s="2" customFormat="1" ht="12">
      <c r="A145" s="12"/>
      <c r="B145" s="16"/>
      <c r="C145" s="49"/>
      <c r="D145" s="49"/>
      <c r="E145" s="49"/>
      <c r="F145" s="49"/>
    </row>
    <row r="146" spans="1:6" s="31" customFormat="1" ht="14.25">
      <c r="A146" s="29"/>
      <c r="B146" s="30" t="s">
        <v>97</v>
      </c>
      <c r="C146" s="75">
        <f>C139+C141</f>
        <v>8358569</v>
      </c>
      <c r="D146" s="75">
        <f>D139+D141</f>
        <v>8358569</v>
      </c>
      <c r="E146" s="75">
        <f>E139+E141</f>
        <v>12865790</v>
      </c>
      <c r="F146" s="75">
        <f>F139+F141</f>
        <v>12865790</v>
      </c>
    </row>
    <row r="147" spans="1:6" s="2" customFormat="1" ht="12">
      <c r="A147" s="12"/>
      <c r="B147" s="16"/>
      <c r="C147" s="49"/>
      <c r="D147" s="49"/>
      <c r="E147" s="49"/>
      <c r="F147" s="49"/>
    </row>
    <row r="148" spans="1:6" s="2" customFormat="1" ht="13.5" customHeight="1">
      <c r="A148" s="12" t="s">
        <v>19</v>
      </c>
      <c r="B148" s="13" t="s">
        <v>58</v>
      </c>
      <c r="C148" s="71">
        <f>C149</f>
        <v>0</v>
      </c>
      <c r="D148" s="71">
        <f>D149</f>
        <v>0</v>
      </c>
      <c r="E148" s="71">
        <f>E149</f>
        <v>0</v>
      </c>
      <c r="F148" s="71">
        <f>F149</f>
        <v>0</v>
      </c>
    </row>
    <row r="149" spans="1:6" s="2" customFormat="1" ht="13.5" customHeight="1">
      <c r="A149" s="12"/>
      <c r="B149" s="38" t="s">
        <v>98</v>
      </c>
      <c r="C149" s="49">
        <v>0</v>
      </c>
      <c r="D149" s="49">
        <v>0</v>
      </c>
      <c r="E149" s="49">
        <v>0</v>
      </c>
      <c r="F149" s="49">
        <v>0</v>
      </c>
    </row>
    <row r="150" spans="1:6" s="2" customFormat="1" ht="13.5" customHeight="1">
      <c r="A150" s="12"/>
      <c r="B150" s="13"/>
      <c r="C150" s="49"/>
      <c r="D150" s="49"/>
      <c r="E150" s="49"/>
      <c r="F150" s="49"/>
    </row>
    <row r="151" spans="1:6" s="25" customFormat="1" ht="13.5" customHeight="1">
      <c r="A151" s="26" t="s">
        <v>20</v>
      </c>
      <c r="B151" s="13" t="s">
        <v>59</v>
      </c>
      <c r="C151" s="76">
        <f>C152</f>
        <v>11500000</v>
      </c>
      <c r="D151" s="76">
        <f>D152</f>
        <v>11700000</v>
      </c>
      <c r="E151" s="76">
        <f>E152</f>
        <v>11700000</v>
      </c>
      <c r="F151" s="76">
        <f>F152</f>
        <v>11245680</v>
      </c>
    </row>
    <row r="152" spans="1:6" s="25" customFormat="1" ht="13.5" customHeight="1">
      <c r="A152" s="26"/>
      <c r="B152" s="38" t="s">
        <v>99</v>
      </c>
      <c r="C152" s="90">
        <v>11500000</v>
      </c>
      <c r="D152" s="90">
        <v>11700000</v>
      </c>
      <c r="E152" s="90">
        <v>11700000</v>
      </c>
      <c r="F152" s="90">
        <v>11245680</v>
      </c>
    </row>
    <row r="153" spans="1:6" s="25" customFormat="1" ht="13.5" customHeight="1">
      <c r="A153" s="26"/>
      <c r="B153" s="13"/>
      <c r="C153" s="69"/>
      <c r="D153" s="69"/>
      <c r="E153" s="69"/>
      <c r="F153" s="69"/>
    </row>
    <row r="154" spans="1:6" s="25" customFormat="1" ht="12.75" customHeight="1">
      <c r="A154" s="26" t="s">
        <v>21</v>
      </c>
      <c r="B154" s="13" t="s">
        <v>60</v>
      </c>
      <c r="C154" s="69">
        <f>SUM(C155:C157)</f>
        <v>30000000</v>
      </c>
      <c r="D154" s="69">
        <f>SUM(D155:D157)</f>
        <v>38500000</v>
      </c>
      <c r="E154" s="69">
        <f>SUM(E155:E157)</f>
        <v>43150000</v>
      </c>
      <c r="F154" s="69">
        <f>SUM(F155:F157)</f>
        <v>41728022</v>
      </c>
    </row>
    <row r="155" spans="1:6" s="25" customFormat="1" ht="12.75" customHeight="1">
      <c r="A155" s="26"/>
      <c r="B155" s="38" t="s">
        <v>100</v>
      </c>
      <c r="C155" s="90">
        <v>22000000</v>
      </c>
      <c r="D155" s="90">
        <v>30000000</v>
      </c>
      <c r="E155" s="90">
        <v>34500000</v>
      </c>
      <c r="F155" s="90">
        <v>33535426</v>
      </c>
    </row>
    <row r="156" spans="1:6" s="25" customFormat="1" ht="12.75" customHeight="1">
      <c r="A156" s="26"/>
      <c r="B156" s="38" t="s">
        <v>102</v>
      </c>
      <c r="C156" s="90">
        <v>7000000</v>
      </c>
      <c r="D156" s="90">
        <v>8000000</v>
      </c>
      <c r="E156" s="90">
        <v>8500000</v>
      </c>
      <c r="F156" s="90">
        <v>8080196</v>
      </c>
    </row>
    <row r="157" spans="1:6" s="25" customFormat="1" ht="12.75" customHeight="1">
      <c r="A157" s="26"/>
      <c r="B157" s="38" t="s">
        <v>103</v>
      </c>
      <c r="C157" s="90">
        <v>1000000</v>
      </c>
      <c r="D157" s="90">
        <v>500000</v>
      </c>
      <c r="E157" s="90">
        <v>150000</v>
      </c>
      <c r="F157" s="90">
        <v>112400</v>
      </c>
    </row>
    <row r="158" spans="1:6" s="25" customFormat="1" ht="12.75" customHeight="1">
      <c r="A158" s="26"/>
      <c r="B158" s="13"/>
      <c r="C158" s="69"/>
      <c r="D158" s="69"/>
      <c r="E158" s="69"/>
      <c r="F158" s="69"/>
    </row>
    <row r="159" spans="1:6" s="14" customFormat="1" ht="13.5" customHeight="1">
      <c r="A159" s="12" t="s">
        <v>22</v>
      </c>
      <c r="B159" s="15" t="s">
        <v>61</v>
      </c>
      <c r="C159" s="70">
        <f>SUM(C160:C164)</f>
        <v>0</v>
      </c>
      <c r="D159" s="70">
        <f>SUM(D160:D164)</f>
        <v>73000</v>
      </c>
      <c r="E159" s="70">
        <f>SUM(E160:E164)</f>
        <v>103000</v>
      </c>
      <c r="F159" s="70">
        <f>SUM(F160:F164)</f>
        <v>102866</v>
      </c>
    </row>
    <row r="160" spans="1:6" s="2" customFormat="1" ht="12">
      <c r="A160" s="7"/>
      <c r="B160" s="16" t="s">
        <v>115</v>
      </c>
      <c r="C160" s="49">
        <v>0</v>
      </c>
      <c r="D160" s="49">
        <v>0</v>
      </c>
      <c r="E160" s="49">
        <v>5000</v>
      </c>
      <c r="F160" s="49">
        <v>5000</v>
      </c>
    </row>
    <row r="161" spans="1:6" s="2" customFormat="1" ht="12">
      <c r="A161" s="7"/>
      <c r="B161" s="2" t="s">
        <v>104</v>
      </c>
      <c r="C161" s="48">
        <v>0</v>
      </c>
      <c r="D161" s="48">
        <v>24000</v>
      </c>
      <c r="E161" s="48">
        <v>24000</v>
      </c>
      <c r="F161" s="48">
        <v>24000</v>
      </c>
    </row>
    <row r="162" spans="1:6" s="2" customFormat="1" ht="12">
      <c r="A162" s="7"/>
      <c r="B162" s="2" t="s">
        <v>105</v>
      </c>
      <c r="C162" s="48">
        <v>0</v>
      </c>
      <c r="D162" s="48">
        <v>49000</v>
      </c>
      <c r="E162" s="48">
        <v>74000</v>
      </c>
      <c r="F162" s="48">
        <v>73866</v>
      </c>
    </row>
    <row r="163" spans="1:6" s="2" customFormat="1" ht="12">
      <c r="A163" s="12"/>
      <c r="B163" s="88" t="s">
        <v>106</v>
      </c>
      <c r="C163" s="49">
        <v>0</v>
      </c>
      <c r="D163" s="49">
        <v>0</v>
      </c>
      <c r="E163" s="49">
        <v>0</v>
      </c>
      <c r="F163" s="49">
        <v>0</v>
      </c>
    </row>
    <row r="164" spans="1:6" s="2" customFormat="1" ht="12">
      <c r="A164" s="12"/>
      <c r="B164" s="88" t="s">
        <v>154</v>
      </c>
      <c r="C164" s="49">
        <v>0</v>
      </c>
      <c r="D164" s="49">
        <v>0</v>
      </c>
      <c r="E164" s="49">
        <v>0</v>
      </c>
      <c r="F164" s="49">
        <v>0</v>
      </c>
    </row>
    <row r="165" spans="1:6" s="2" customFormat="1" ht="12">
      <c r="A165" s="12"/>
      <c r="B165" s="16"/>
      <c r="C165" s="49"/>
      <c r="D165" s="49"/>
      <c r="E165" s="49"/>
      <c r="F165" s="49"/>
    </row>
    <row r="166" spans="1:6" s="41" customFormat="1" ht="15.75" customHeight="1">
      <c r="A166" s="29"/>
      <c r="B166" s="30" t="s">
        <v>101</v>
      </c>
      <c r="C166" s="78">
        <f>C148+C151+C154+C159</f>
        <v>41500000</v>
      </c>
      <c r="D166" s="78">
        <f>D148+D151+D154+D159</f>
        <v>50273000</v>
      </c>
      <c r="E166" s="78">
        <f>E148+E151+E154+E159</f>
        <v>54953000</v>
      </c>
      <c r="F166" s="78">
        <f>F148+F151+F154+F159</f>
        <v>53076568</v>
      </c>
    </row>
    <row r="167" spans="1:4" s="41" customFormat="1" ht="15.75" customHeight="1">
      <c r="A167" s="42"/>
      <c r="B167" s="43"/>
      <c r="C167" s="79"/>
      <c r="D167" s="79"/>
    </row>
    <row r="168" spans="1:4" s="41" customFormat="1" ht="12" customHeight="1">
      <c r="A168" s="42"/>
      <c r="B168" s="43"/>
      <c r="C168" s="79"/>
      <c r="D168" s="79"/>
    </row>
    <row r="169" spans="1:6" s="2" customFormat="1" ht="12.75">
      <c r="A169" s="1"/>
      <c r="B169" s="2" t="s">
        <v>44</v>
      </c>
      <c r="D169" s="50"/>
      <c r="E169" s="50"/>
      <c r="F169" s="50" t="s">
        <v>1</v>
      </c>
    </row>
    <row r="170" spans="1:6" s="2" customFormat="1" ht="12" customHeight="1">
      <c r="A170" s="3"/>
      <c r="B170" s="4" t="s">
        <v>45</v>
      </c>
      <c r="D170" s="50"/>
      <c r="E170" s="50"/>
      <c r="F170" s="50" t="s">
        <v>43</v>
      </c>
    </row>
    <row r="171" spans="1:6" s="2" customFormat="1" ht="12.75" customHeight="1">
      <c r="A171" s="3"/>
      <c r="B171" s="4" t="s">
        <v>160</v>
      </c>
      <c r="D171" s="63"/>
      <c r="E171" s="63"/>
      <c r="F171" s="63"/>
    </row>
    <row r="172" spans="1:6" s="2" customFormat="1" ht="12.75">
      <c r="A172" s="3"/>
      <c r="B172" s="4"/>
      <c r="D172" s="105"/>
      <c r="E172" s="105"/>
      <c r="F172" s="105" t="s">
        <v>155</v>
      </c>
    </row>
    <row r="173" spans="1:6" s="2" customFormat="1" ht="12">
      <c r="A173" s="5" t="s">
        <v>3</v>
      </c>
      <c r="B173" s="6" t="s">
        <v>3</v>
      </c>
      <c r="C173" s="52" t="s">
        <v>159</v>
      </c>
      <c r="D173" s="52" t="s">
        <v>159</v>
      </c>
      <c r="E173" s="52" t="s">
        <v>159</v>
      </c>
      <c r="F173" s="52" t="s">
        <v>159</v>
      </c>
    </row>
    <row r="174" spans="1:6" s="2" customFormat="1" ht="12">
      <c r="A174" s="9" t="s">
        <v>39</v>
      </c>
      <c r="B174" s="84" t="s">
        <v>7</v>
      </c>
      <c r="C174" s="53" t="s">
        <v>8</v>
      </c>
      <c r="D174" s="53" t="s">
        <v>170</v>
      </c>
      <c r="E174" s="53" t="s">
        <v>176</v>
      </c>
      <c r="F174" s="53" t="s">
        <v>193</v>
      </c>
    </row>
    <row r="175" spans="1:6" s="2" customFormat="1" ht="12" customHeight="1">
      <c r="A175" s="22"/>
      <c r="B175" s="15"/>
      <c r="C175" s="80"/>
      <c r="D175" s="80"/>
      <c r="E175" s="80"/>
      <c r="F175" s="80"/>
    </row>
    <row r="176" spans="1:6" s="31" customFormat="1" ht="12" customHeight="1">
      <c r="A176" s="12" t="s">
        <v>23</v>
      </c>
      <c r="B176" s="13" t="s">
        <v>62</v>
      </c>
      <c r="C176" s="106">
        <v>70000</v>
      </c>
      <c r="D176" s="106">
        <v>70000</v>
      </c>
      <c r="E176" s="106">
        <v>420000</v>
      </c>
      <c r="F176" s="106">
        <v>385000</v>
      </c>
    </row>
    <row r="177" spans="1:6" s="31" customFormat="1" ht="12" customHeight="1">
      <c r="A177" s="12"/>
      <c r="B177" s="13"/>
      <c r="C177" s="81"/>
      <c r="D177" s="81"/>
      <c r="E177" s="81"/>
      <c r="F177" s="81"/>
    </row>
    <row r="178" spans="1:6" s="25" customFormat="1" ht="12" customHeight="1">
      <c r="A178" s="12" t="s">
        <v>24</v>
      </c>
      <c r="B178" s="13" t="s">
        <v>63</v>
      </c>
      <c r="C178" s="77">
        <f>C180+C182</f>
        <v>3888000</v>
      </c>
      <c r="D178" s="77">
        <f>D180+D182</f>
        <v>4666835</v>
      </c>
      <c r="E178" s="77">
        <f>E180+E182</f>
        <v>5193835</v>
      </c>
      <c r="F178" s="77">
        <f>F180+F182</f>
        <v>5104925</v>
      </c>
    </row>
    <row r="179" spans="1:6" s="25" customFormat="1" ht="12" customHeight="1">
      <c r="A179" s="12"/>
      <c r="B179" s="13"/>
      <c r="C179" s="77"/>
      <c r="D179" s="77"/>
      <c r="E179" s="77"/>
      <c r="F179" s="77"/>
    </row>
    <row r="180" spans="1:6" s="25" customFormat="1" ht="12" customHeight="1">
      <c r="A180" s="12"/>
      <c r="B180" s="94" t="s">
        <v>121</v>
      </c>
      <c r="C180" s="77">
        <v>900000</v>
      </c>
      <c r="D180" s="77">
        <v>970000</v>
      </c>
      <c r="E180" s="77">
        <v>970000</v>
      </c>
      <c r="F180" s="77">
        <v>970000</v>
      </c>
    </row>
    <row r="181" spans="1:6" s="25" customFormat="1" ht="12" customHeight="1">
      <c r="A181" s="12"/>
      <c r="B181" s="38"/>
      <c r="C181" s="77"/>
      <c r="D181" s="77"/>
      <c r="E181" s="77"/>
      <c r="F181" s="77"/>
    </row>
    <row r="182" spans="1:6" s="25" customFormat="1" ht="12" customHeight="1">
      <c r="A182" s="12"/>
      <c r="B182" s="13" t="s">
        <v>122</v>
      </c>
      <c r="C182" s="77">
        <f>SUM(C183:C194)</f>
        <v>2988000</v>
      </c>
      <c r="D182" s="77">
        <f>SUM(D183:D194)</f>
        <v>3696835</v>
      </c>
      <c r="E182" s="77">
        <f>SUM(E183:E194)</f>
        <v>4223835</v>
      </c>
      <c r="F182" s="77">
        <f>SUM(F183:F194)</f>
        <v>4134925</v>
      </c>
    </row>
    <row r="183" spans="1:6" s="25" customFormat="1" ht="12" customHeight="1">
      <c r="A183" s="12"/>
      <c r="B183" s="16" t="s">
        <v>139</v>
      </c>
      <c r="C183" s="49">
        <v>54000</v>
      </c>
      <c r="D183" s="49">
        <v>54000</v>
      </c>
      <c r="E183" s="49">
        <v>81000</v>
      </c>
      <c r="F183" s="49">
        <v>87243</v>
      </c>
    </row>
    <row r="184" spans="1:6" s="25" customFormat="1" ht="12" customHeight="1">
      <c r="A184" s="12"/>
      <c r="B184" s="16" t="s">
        <v>165</v>
      </c>
      <c r="C184" s="49">
        <v>473000</v>
      </c>
      <c r="D184" s="49">
        <v>394000</v>
      </c>
      <c r="E184" s="49">
        <v>394000</v>
      </c>
      <c r="F184" s="49">
        <v>393700</v>
      </c>
    </row>
    <row r="185" spans="1:6" s="25" customFormat="1" ht="12" customHeight="1">
      <c r="A185" s="12"/>
      <c r="B185" s="16" t="s">
        <v>140</v>
      </c>
      <c r="C185" s="49">
        <v>95000</v>
      </c>
      <c r="D185" s="49">
        <v>95000</v>
      </c>
      <c r="E185" s="49">
        <v>111000</v>
      </c>
      <c r="F185" s="49">
        <v>94488</v>
      </c>
    </row>
    <row r="186" spans="1:6" s="25" customFormat="1" ht="12" customHeight="1">
      <c r="A186" s="12"/>
      <c r="B186" s="16" t="s">
        <v>116</v>
      </c>
      <c r="C186" s="49">
        <v>480000</v>
      </c>
      <c r="D186" s="49">
        <v>480000</v>
      </c>
      <c r="E186" s="49">
        <v>480000</v>
      </c>
      <c r="F186" s="49">
        <v>480000</v>
      </c>
    </row>
    <row r="187" spans="1:6" s="25" customFormat="1" ht="12" customHeight="1">
      <c r="A187" s="12"/>
      <c r="B187" s="16" t="s">
        <v>166</v>
      </c>
      <c r="C187" s="49">
        <v>36000</v>
      </c>
      <c r="D187" s="49">
        <v>36000</v>
      </c>
      <c r="E187" s="49">
        <v>36000</v>
      </c>
      <c r="F187" s="49">
        <v>36000</v>
      </c>
    </row>
    <row r="188" spans="1:6" s="25" customFormat="1" ht="12" customHeight="1">
      <c r="A188" s="12"/>
      <c r="B188" s="16" t="s">
        <v>117</v>
      </c>
      <c r="C188" s="49">
        <v>150000</v>
      </c>
      <c r="D188" s="49">
        <v>245000</v>
      </c>
      <c r="E188" s="49">
        <v>460000</v>
      </c>
      <c r="F188" s="49">
        <v>442983</v>
      </c>
    </row>
    <row r="189" spans="1:6" s="25" customFormat="1" ht="12" customHeight="1">
      <c r="A189" s="12"/>
      <c r="B189" s="16" t="s">
        <v>141</v>
      </c>
      <c r="C189" s="49">
        <v>288000</v>
      </c>
      <c r="D189" s="49">
        <v>288000</v>
      </c>
      <c r="E189" s="49">
        <v>281000</v>
      </c>
      <c r="F189" s="49">
        <v>280814</v>
      </c>
    </row>
    <row r="190" spans="1:6" s="25" customFormat="1" ht="12" customHeight="1">
      <c r="A190" s="12"/>
      <c r="B190" s="16" t="s">
        <v>186</v>
      </c>
      <c r="C190" s="49">
        <v>212000</v>
      </c>
      <c r="D190" s="49">
        <v>212000</v>
      </c>
      <c r="E190" s="49">
        <v>284000</v>
      </c>
      <c r="F190" s="49">
        <v>284000</v>
      </c>
    </row>
    <row r="191" spans="1:6" s="25" customFormat="1" ht="12" customHeight="1">
      <c r="A191" s="12"/>
      <c r="B191" s="16" t="s">
        <v>187</v>
      </c>
      <c r="C191" s="49">
        <v>0</v>
      </c>
      <c r="D191" s="49">
        <v>0</v>
      </c>
      <c r="E191" s="49">
        <v>54000</v>
      </c>
      <c r="F191" s="49">
        <v>92862</v>
      </c>
    </row>
    <row r="192" spans="1:6" s="25" customFormat="1" ht="12" customHeight="1">
      <c r="A192" s="12"/>
      <c r="B192" s="16" t="s">
        <v>185</v>
      </c>
      <c r="C192" s="49">
        <v>0</v>
      </c>
      <c r="D192" s="49">
        <v>0</v>
      </c>
      <c r="E192" s="49">
        <v>150000</v>
      </c>
      <c r="F192" s="49">
        <v>50000</v>
      </c>
    </row>
    <row r="193" spans="1:6" s="25" customFormat="1" ht="12" customHeight="1">
      <c r="A193" s="12"/>
      <c r="B193" s="16" t="s">
        <v>175</v>
      </c>
      <c r="C193" s="49">
        <v>0</v>
      </c>
      <c r="D193" s="49">
        <v>1322835</v>
      </c>
      <c r="E193" s="49">
        <v>1322835</v>
      </c>
      <c r="F193" s="49">
        <v>1322835</v>
      </c>
    </row>
    <row r="194" spans="1:6" s="25" customFormat="1" ht="12" customHeight="1">
      <c r="A194" s="12"/>
      <c r="B194" s="16" t="s">
        <v>119</v>
      </c>
      <c r="C194" s="49">
        <v>1200000</v>
      </c>
      <c r="D194" s="49">
        <v>570000</v>
      </c>
      <c r="E194" s="49">
        <v>570000</v>
      </c>
      <c r="F194" s="49">
        <v>570000</v>
      </c>
    </row>
    <row r="195" spans="1:6" s="25" customFormat="1" ht="12" customHeight="1">
      <c r="A195" s="12"/>
      <c r="B195" s="13"/>
      <c r="C195" s="77"/>
      <c r="D195" s="77"/>
      <c r="E195" s="77"/>
      <c r="F195" s="77"/>
    </row>
    <row r="196" spans="1:6" s="25" customFormat="1" ht="12" customHeight="1">
      <c r="A196" s="12" t="s">
        <v>25</v>
      </c>
      <c r="B196" s="13" t="s">
        <v>118</v>
      </c>
      <c r="C196" s="77">
        <v>360000</v>
      </c>
      <c r="D196" s="77">
        <v>360000</v>
      </c>
      <c r="E196" s="77">
        <v>580000</v>
      </c>
      <c r="F196" s="77">
        <v>526048</v>
      </c>
    </row>
    <row r="197" spans="1:6" s="25" customFormat="1" ht="12" customHeight="1">
      <c r="A197" s="12"/>
      <c r="B197" s="13"/>
      <c r="C197" s="77"/>
      <c r="D197" s="77"/>
      <c r="E197" s="77"/>
      <c r="F197" s="77"/>
    </row>
    <row r="198" spans="1:6" s="25" customFormat="1" ht="11.25" customHeight="1">
      <c r="A198" s="12" t="s">
        <v>26</v>
      </c>
      <c r="B198" s="13" t="s">
        <v>65</v>
      </c>
      <c r="C198" s="77">
        <f>SUM(C199:C200)</f>
        <v>17303823</v>
      </c>
      <c r="D198" s="77">
        <f>SUM(D199:D200)</f>
        <v>17303823</v>
      </c>
      <c r="E198" s="77">
        <f>SUM(E199:E200)</f>
        <v>17303823</v>
      </c>
      <c r="F198" s="77">
        <f>SUM(F199:F200)</f>
        <v>17303820</v>
      </c>
    </row>
    <row r="199" spans="1:6" s="25" customFormat="1" ht="11.25" customHeight="1">
      <c r="A199" s="12"/>
      <c r="B199" s="16" t="s">
        <v>47</v>
      </c>
      <c r="C199" s="48">
        <v>5441742</v>
      </c>
      <c r="D199" s="48">
        <v>5441742</v>
      </c>
      <c r="E199" s="48">
        <v>5441742</v>
      </c>
      <c r="F199" s="48">
        <v>5441740</v>
      </c>
    </row>
    <row r="200" spans="1:6" s="25" customFormat="1" ht="11.25" customHeight="1">
      <c r="A200" s="12"/>
      <c r="B200" s="16" t="s">
        <v>48</v>
      </c>
      <c r="C200" s="48">
        <v>11862081</v>
      </c>
      <c r="D200" s="48">
        <v>11862081</v>
      </c>
      <c r="E200" s="48">
        <v>11862081</v>
      </c>
      <c r="F200" s="48">
        <v>11862080</v>
      </c>
    </row>
    <row r="201" spans="1:6" s="25" customFormat="1" ht="11.25" customHeight="1">
      <c r="A201" s="12"/>
      <c r="B201" s="13"/>
      <c r="C201" s="77"/>
      <c r="D201" s="77"/>
      <c r="E201" s="77"/>
      <c r="F201" s="77"/>
    </row>
    <row r="202" spans="1:6" s="25" customFormat="1" ht="11.25" customHeight="1">
      <c r="A202" s="12" t="s">
        <v>27</v>
      </c>
      <c r="B202" s="13" t="s">
        <v>66</v>
      </c>
      <c r="C202" s="77">
        <v>0</v>
      </c>
      <c r="D202" s="77">
        <v>0</v>
      </c>
      <c r="E202" s="77">
        <v>0</v>
      </c>
      <c r="F202" s="77">
        <v>0</v>
      </c>
    </row>
    <row r="203" spans="1:6" s="25" customFormat="1" ht="11.25" customHeight="1">
      <c r="A203" s="12"/>
      <c r="B203" s="13"/>
      <c r="C203" s="77"/>
      <c r="D203" s="77"/>
      <c r="E203" s="77"/>
      <c r="F203" s="77"/>
    </row>
    <row r="204" spans="1:6" s="25" customFormat="1" ht="11.25" customHeight="1">
      <c r="A204" s="12" t="s">
        <v>28</v>
      </c>
      <c r="B204" s="13" t="s">
        <v>78</v>
      </c>
      <c r="C204" s="77">
        <v>5898912</v>
      </c>
      <c r="D204" s="77">
        <v>5632377</v>
      </c>
      <c r="E204" s="77">
        <v>5930032</v>
      </c>
      <c r="F204" s="77">
        <v>5819382</v>
      </c>
    </row>
    <row r="205" spans="1:6" s="25" customFormat="1" ht="24">
      <c r="A205" s="12"/>
      <c r="B205" s="97" t="s">
        <v>188</v>
      </c>
      <c r="C205" s="77"/>
      <c r="D205" s="77"/>
      <c r="E205" s="77"/>
      <c r="F205" s="77"/>
    </row>
    <row r="206" spans="1:6" s="25" customFormat="1" ht="11.25" customHeight="1">
      <c r="A206" s="12"/>
      <c r="B206" s="13"/>
      <c r="C206" s="77"/>
      <c r="D206" s="77"/>
      <c r="E206" s="77"/>
      <c r="F206" s="77"/>
    </row>
    <row r="207" spans="1:6" s="25" customFormat="1" ht="11.25" customHeight="1">
      <c r="A207" s="12" t="s">
        <v>29</v>
      </c>
      <c r="B207" s="13" t="s">
        <v>144</v>
      </c>
      <c r="C207" s="77">
        <v>0</v>
      </c>
      <c r="D207" s="77">
        <v>0</v>
      </c>
      <c r="E207" s="77">
        <v>0</v>
      </c>
      <c r="F207" s="77">
        <v>0</v>
      </c>
    </row>
    <row r="208" spans="1:6" s="25" customFormat="1" ht="11.25" customHeight="1">
      <c r="A208" s="12"/>
      <c r="B208" s="13"/>
      <c r="C208" s="77"/>
      <c r="D208" s="77"/>
      <c r="E208" s="77"/>
      <c r="F208" s="77"/>
    </row>
    <row r="209" spans="1:6" s="25" customFormat="1" ht="11.25" customHeight="1">
      <c r="A209" s="12" t="s">
        <v>30</v>
      </c>
      <c r="B209" s="13" t="s">
        <v>15</v>
      </c>
      <c r="C209" s="77">
        <v>707</v>
      </c>
      <c r="D209" s="77">
        <v>51187</v>
      </c>
      <c r="E209" s="77">
        <v>590197</v>
      </c>
      <c r="F209" s="77">
        <v>586993</v>
      </c>
    </row>
    <row r="210" spans="1:6" s="25" customFormat="1" ht="11.25" customHeight="1">
      <c r="A210" s="12"/>
      <c r="B210" s="38" t="s">
        <v>192</v>
      </c>
      <c r="C210" s="77"/>
      <c r="D210" s="77"/>
      <c r="E210" s="77"/>
      <c r="F210" s="77"/>
    </row>
    <row r="211" spans="1:6" s="25" customFormat="1" ht="11.25" customHeight="1">
      <c r="A211" s="12"/>
      <c r="B211" s="13"/>
      <c r="C211" s="77"/>
      <c r="D211" s="77"/>
      <c r="E211" s="77"/>
      <c r="F211" s="77"/>
    </row>
    <row r="212" spans="1:6" s="25" customFormat="1" ht="11.25" customHeight="1">
      <c r="A212" s="12" t="s">
        <v>31</v>
      </c>
      <c r="B212" s="13" t="s">
        <v>67</v>
      </c>
      <c r="C212" s="77">
        <v>0</v>
      </c>
      <c r="D212" s="77">
        <v>500000</v>
      </c>
      <c r="E212" s="77">
        <v>500000</v>
      </c>
      <c r="F212" s="77">
        <v>454237</v>
      </c>
    </row>
    <row r="213" spans="1:6" s="25" customFormat="1" ht="11.25" customHeight="1">
      <c r="A213" s="12"/>
      <c r="B213" s="13"/>
      <c r="C213" s="77"/>
      <c r="D213" s="77"/>
      <c r="E213" s="77"/>
      <c r="F213" s="77"/>
    </row>
    <row r="214" spans="1:6" s="25" customFormat="1" ht="11.25" customHeight="1">
      <c r="A214" s="12" t="s">
        <v>32</v>
      </c>
      <c r="B214" s="13" t="s">
        <v>68</v>
      </c>
      <c r="C214" s="77">
        <f>SUM(C215:C218)</f>
        <v>0</v>
      </c>
      <c r="D214" s="77">
        <f>SUM(D215:D218)</f>
        <v>170000</v>
      </c>
      <c r="E214" s="77">
        <f>SUM(E215:E218)</f>
        <v>302300</v>
      </c>
      <c r="F214" s="77">
        <f>SUM(F215:F218)</f>
        <v>300684</v>
      </c>
    </row>
    <row r="215" spans="1:6" s="25" customFormat="1" ht="11.25" customHeight="1">
      <c r="A215" s="12"/>
      <c r="B215" s="38" t="s">
        <v>184</v>
      </c>
      <c r="C215" s="61">
        <v>0</v>
      </c>
      <c r="D215" s="61">
        <v>0</v>
      </c>
      <c r="E215" s="61">
        <v>200</v>
      </c>
      <c r="F215" s="61">
        <v>190</v>
      </c>
    </row>
    <row r="216" spans="1:6" s="25" customFormat="1" ht="11.25" customHeight="1">
      <c r="A216" s="12"/>
      <c r="B216" s="38" t="s">
        <v>108</v>
      </c>
      <c r="C216" s="61">
        <v>0</v>
      </c>
      <c r="D216" s="61">
        <v>0</v>
      </c>
      <c r="E216" s="61">
        <v>116000</v>
      </c>
      <c r="F216" s="61">
        <v>115537</v>
      </c>
    </row>
    <row r="217" spans="1:6" s="25" customFormat="1" ht="11.25" customHeight="1">
      <c r="A217" s="12"/>
      <c r="B217" s="38" t="s">
        <v>107</v>
      </c>
      <c r="C217" s="61">
        <v>0</v>
      </c>
      <c r="D217" s="61">
        <v>0</v>
      </c>
      <c r="E217" s="61">
        <v>91000</v>
      </c>
      <c r="F217" s="61">
        <v>90196</v>
      </c>
    </row>
    <row r="218" spans="1:6" s="25" customFormat="1" ht="11.25" customHeight="1">
      <c r="A218" s="12"/>
      <c r="B218" s="38" t="s">
        <v>183</v>
      </c>
      <c r="C218" s="61">
        <v>0</v>
      </c>
      <c r="D218" s="61">
        <v>170000</v>
      </c>
      <c r="E218" s="61">
        <v>95100</v>
      </c>
      <c r="F218" s="61">
        <v>94761</v>
      </c>
    </row>
    <row r="219" spans="1:6" s="14" customFormat="1" ht="12.75" customHeight="1">
      <c r="A219" s="12"/>
      <c r="B219" s="13"/>
      <c r="C219" s="54"/>
      <c r="D219" s="54"/>
      <c r="E219" s="54"/>
      <c r="F219" s="54"/>
    </row>
    <row r="220" spans="1:6" s="41" customFormat="1" ht="14.25" customHeight="1">
      <c r="A220" s="99"/>
      <c r="B220" s="30" t="s">
        <v>149</v>
      </c>
      <c r="C220" s="78">
        <f>C176+C178+C196+C198+C202+C204+C209+C212+C214+C207</f>
        <v>27521442</v>
      </c>
      <c r="D220" s="78">
        <f>D176+D178+D196+D198+D202+D204+D209+D212+D214+D207</f>
        <v>28754222</v>
      </c>
      <c r="E220" s="78">
        <f>E176+E178+E196+E198+E202+E204+E209+E212+E214+E207</f>
        <v>30820187</v>
      </c>
      <c r="F220" s="78">
        <f>F176+F178+F196+F198+F202+F204+F209+F212+F214+F207</f>
        <v>30481089</v>
      </c>
    </row>
    <row r="221" spans="1:4" s="2" customFormat="1" ht="14.25" customHeight="1">
      <c r="A221" s="98"/>
      <c r="B221" s="8"/>
      <c r="C221" s="87"/>
      <c r="D221" s="87"/>
    </row>
    <row r="222" spans="1:6" s="2" customFormat="1" ht="12.75">
      <c r="A222" s="1"/>
      <c r="B222" s="2" t="s">
        <v>44</v>
      </c>
      <c r="F222" s="50" t="s">
        <v>1</v>
      </c>
    </row>
    <row r="223" spans="1:6" s="2" customFormat="1" ht="12" customHeight="1">
      <c r="A223" s="3"/>
      <c r="B223" s="4" t="s">
        <v>45</v>
      </c>
      <c r="F223" s="50" t="s">
        <v>46</v>
      </c>
    </row>
    <row r="224" spans="1:6" s="2" customFormat="1" ht="12.75" customHeight="1">
      <c r="A224" s="3"/>
      <c r="B224" s="4" t="s">
        <v>160</v>
      </c>
      <c r="F224" s="63"/>
    </row>
    <row r="225" spans="1:6" s="2" customFormat="1" ht="12">
      <c r="A225" s="91"/>
      <c r="B225" s="10"/>
      <c r="F225" s="105" t="s">
        <v>155</v>
      </c>
    </row>
    <row r="226" spans="1:6" s="2" customFormat="1" ht="12">
      <c r="A226" s="5" t="s">
        <v>3</v>
      </c>
      <c r="B226" s="6" t="s">
        <v>3</v>
      </c>
      <c r="C226" s="52" t="s">
        <v>159</v>
      </c>
      <c r="D226" s="52" t="s">
        <v>159</v>
      </c>
      <c r="E226" s="52" t="s">
        <v>159</v>
      </c>
      <c r="F226" s="52" t="s">
        <v>159</v>
      </c>
    </row>
    <row r="227" spans="1:6" s="2" customFormat="1" ht="12">
      <c r="A227" s="9" t="s">
        <v>39</v>
      </c>
      <c r="B227" s="84" t="s">
        <v>7</v>
      </c>
      <c r="C227" s="53" t="s">
        <v>8</v>
      </c>
      <c r="D227" s="53" t="s">
        <v>170</v>
      </c>
      <c r="E227" s="53" t="s">
        <v>176</v>
      </c>
      <c r="F227" s="53" t="s">
        <v>193</v>
      </c>
    </row>
    <row r="228" spans="1:6" s="14" customFormat="1" ht="13.5" customHeight="1">
      <c r="A228" s="12"/>
      <c r="B228" s="13"/>
      <c r="C228" s="54"/>
      <c r="D228" s="54"/>
      <c r="E228" s="54"/>
      <c r="F228" s="54"/>
    </row>
    <row r="229" spans="1:6" s="2" customFormat="1" ht="13.5" customHeight="1">
      <c r="A229" s="12" t="s">
        <v>33</v>
      </c>
      <c r="B229" s="13" t="s">
        <v>70</v>
      </c>
      <c r="C229" s="54">
        <v>0</v>
      </c>
      <c r="D229" s="54">
        <v>0</v>
      </c>
      <c r="E229" s="54">
        <v>0</v>
      </c>
      <c r="F229" s="54">
        <v>0</v>
      </c>
    </row>
    <row r="230" spans="1:6" s="2" customFormat="1" ht="13.5" customHeight="1">
      <c r="A230" s="12" t="s">
        <v>34</v>
      </c>
      <c r="B230" s="13" t="s">
        <v>72</v>
      </c>
      <c r="C230" s="54">
        <v>0</v>
      </c>
      <c r="D230" s="54">
        <v>0</v>
      </c>
      <c r="E230" s="54">
        <v>0</v>
      </c>
      <c r="F230" s="54">
        <v>0</v>
      </c>
    </row>
    <row r="231" spans="1:6" s="2" customFormat="1" ht="13.5" customHeight="1">
      <c r="A231" s="12" t="s">
        <v>35</v>
      </c>
      <c r="B231" s="13" t="s">
        <v>73</v>
      </c>
      <c r="C231" s="54">
        <v>0</v>
      </c>
      <c r="D231" s="54">
        <v>0</v>
      </c>
      <c r="E231" s="54">
        <v>0</v>
      </c>
      <c r="F231" s="54">
        <v>0</v>
      </c>
    </row>
    <row r="232" spans="1:6" s="2" customFormat="1" ht="13.5" customHeight="1">
      <c r="A232" s="12"/>
      <c r="B232" s="16"/>
      <c r="C232" s="48"/>
      <c r="D232" s="48"/>
      <c r="E232" s="48"/>
      <c r="F232" s="48"/>
    </row>
    <row r="233" spans="1:6" s="14" customFormat="1" ht="14.25">
      <c r="A233" s="29"/>
      <c r="B233" s="30" t="s">
        <v>150</v>
      </c>
      <c r="C233" s="78">
        <f>SUM(C229:C231)</f>
        <v>0</v>
      </c>
      <c r="D233" s="78">
        <f>SUM(D229:D231)</f>
        <v>0</v>
      </c>
      <c r="E233" s="78">
        <f>SUM(E229:E231)</f>
        <v>0</v>
      </c>
      <c r="F233" s="78">
        <f>SUM(F229:F231)</f>
        <v>0</v>
      </c>
    </row>
    <row r="234" spans="1:6" s="2" customFormat="1" ht="12">
      <c r="A234" s="12"/>
      <c r="B234" s="16"/>
      <c r="C234" s="48"/>
      <c r="D234" s="48"/>
      <c r="E234" s="48"/>
      <c r="F234" s="48"/>
    </row>
    <row r="235" spans="1:6" s="2" customFormat="1" ht="12">
      <c r="A235" s="22" t="s">
        <v>49</v>
      </c>
      <c r="B235" s="13" t="s">
        <v>55</v>
      </c>
      <c r="C235" s="54">
        <v>0</v>
      </c>
      <c r="D235" s="54">
        <v>0</v>
      </c>
      <c r="E235" s="54">
        <v>0</v>
      </c>
      <c r="F235" s="54">
        <v>0</v>
      </c>
    </row>
    <row r="236" spans="1:6" s="2" customFormat="1" ht="12">
      <c r="A236" s="22" t="s">
        <v>69</v>
      </c>
      <c r="B236" s="13" t="s">
        <v>56</v>
      </c>
      <c r="C236" s="54">
        <v>0</v>
      </c>
      <c r="D236" s="54">
        <v>0</v>
      </c>
      <c r="E236" s="54">
        <v>0</v>
      </c>
      <c r="F236" s="54">
        <v>0</v>
      </c>
    </row>
    <row r="237" spans="1:6" s="14" customFormat="1" ht="12">
      <c r="A237" s="22" t="s">
        <v>71</v>
      </c>
      <c r="B237" s="15" t="s">
        <v>74</v>
      </c>
      <c r="C237" s="56">
        <v>668000</v>
      </c>
      <c r="D237" s="56">
        <v>138000</v>
      </c>
      <c r="E237" s="56">
        <v>197000</v>
      </c>
      <c r="F237" s="56">
        <v>196500</v>
      </c>
    </row>
    <row r="238" spans="1:6" s="2" customFormat="1" ht="12">
      <c r="A238" s="12"/>
      <c r="B238" s="16"/>
      <c r="C238" s="48"/>
      <c r="D238" s="48"/>
      <c r="E238" s="48"/>
      <c r="F238" s="48"/>
    </row>
    <row r="239" spans="1:6" s="14" customFormat="1" ht="14.25">
      <c r="A239" s="29"/>
      <c r="B239" s="30" t="s">
        <v>151</v>
      </c>
      <c r="C239" s="78">
        <f>SUM(C235:C237)</f>
        <v>668000</v>
      </c>
      <c r="D239" s="78">
        <f>SUM(D235:D237)</f>
        <v>138000</v>
      </c>
      <c r="E239" s="78">
        <f>SUM(E235:E237)</f>
        <v>197000</v>
      </c>
      <c r="F239" s="78">
        <f>SUM(F235:F237)</f>
        <v>196500</v>
      </c>
    </row>
    <row r="240" spans="1:6" s="2" customFormat="1" ht="12" hidden="1">
      <c r="A240" s="12"/>
      <c r="B240" s="16"/>
      <c r="C240" s="48"/>
      <c r="D240" s="48"/>
      <c r="E240" s="48"/>
      <c r="F240" s="48"/>
    </row>
    <row r="241" spans="1:6" s="2" customFormat="1" ht="12">
      <c r="A241" s="12"/>
      <c r="B241" s="16"/>
      <c r="C241" s="48"/>
      <c r="D241" s="48"/>
      <c r="E241" s="48"/>
      <c r="F241" s="48"/>
    </row>
    <row r="242" spans="1:6" s="2" customFormat="1" ht="12">
      <c r="A242" s="12" t="s">
        <v>109</v>
      </c>
      <c r="B242" s="13" t="s">
        <v>75</v>
      </c>
      <c r="C242" s="54">
        <v>0</v>
      </c>
      <c r="D242" s="54">
        <v>0</v>
      </c>
      <c r="E242" s="54">
        <v>0</v>
      </c>
      <c r="F242" s="54">
        <v>0</v>
      </c>
    </row>
    <row r="243" spans="1:6" s="2" customFormat="1" ht="12">
      <c r="A243" s="12" t="s">
        <v>110</v>
      </c>
      <c r="B243" s="13" t="s">
        <v>76</v>
      </c>
      <c r="C243" s="54">
        <v>0</v>
      </c>
      <c r="D243" s="54">
        <v>0</v>
      </c>
      <c r="E243" s="54">
        <v>0</v>
      </c>
      <c r="F243" s="54">
        <v>0</v>
      </c>
    </row>
    <row r="244" spans="1:6" s="2" customFormat="1" ht="12.75">
      <c r="A244" s="26" t="s">
        <v>111</v>
      </c>
      <c r="B244" s="15" t="s">
        <v>77</v>
      </c>
      <c r="C244" s="54">
        <v>0</v>
      </c>
      <c r="D244" s="54">
        <v>605542</v>
      </c>
      <c r="E244" s="54">
        <v>605542</v>
      </c>
      <c r="F244" s="54">
        <v>605542</v>
      </c>
    </row>
    <row r="245" spans="1:6" s="25" customFormat="1" ht="14.25">
      <c r="A245" s="26"/>
      <c r="B245" s="35"/>
      <c r="C245" s="77"/>
      <c r="D245" s="77"/>
      <c r="E245" s="77"/>
      <c r="F245" s="77"/>
    </row>
    <row r="246" spans="1:6" s="25" customFormat="1" ht="14.25">
      <c r="A246" s="29"/>
      <c r="B246" s="30" t="s">
        <v>152</v>
      </c>
      <c r="C246" s="78">
        <f>SUM(C242:C244)</f>
        <v>0</v>
      </c>
      <c r="D246" s="78">
        <f>SUM(D242:D244)</f>
        <v>605542</v>
      </c>
      <c r="E246" s="78">
        <f>SUM(E242:E244)</f>
        <v>605542</v>
      </c>
      <c r="F246" s="78">
        <f>SUM(F242:F244)</f>
        <v>605542</v>
      </c>
    </row>
    <row r="247" spans="1:6" s="25" customFormat="1" ht="12.75">
      <c r="A247" s="26"/>
      <c r="B247" s="15"/>
      <c r="C247" s="77"/>
      <c r="D247" s="77"/>
      <c r="E247" s="77"/>
      <c r="F247" s="77"/>
    </row>
    <row r="248" spans="1:6" s="25" customFormat="1" ht="12.75">
      <c r="A248" s="26" t="s">
        <v>112</v>
      </c>
      <c r="B248" s="13" t="s">
        <v>79</v>
      </c>
      <c r="C248" s="77">
        <v>0</v>
      </c>
      <c r="D248" s="77">
        <v>0</v>
      </c>
      <c r="E248" s="77">
        <v>0</v>
      </c>
      <c r="F248" s="77">
        <v>0</v>
      </c>
    </row>
    <row r="249" spans="1:6" s="23" customFormat="1" ht="12.75">
      <c r="A249" s="26" t="s">
        <v>113</v>
      </c>
      <c r="B249" s="13" t="s">
        <v>80</v>
      </c>
      <c r="C249" s="55">
        <v>0</v>
      </c>
      <c r="D249" s="55">
        <v>0</v>
      </c>
      <c r="E249" s="55">
        <v>0</v>
      </c>
      <c r="F249" s="55">
        <v>0</v>
      </c>
    </row>
    <row r="250" spans="1:6" s="40" customFormat="1" ht="13.5" customHeight="1">
      <c r="A250" s="26" t="s">
        <v>153</v>
      </c>
      <c r="B250" s="13" t="s">
        <v>81</v>
      </c>
      <c r="C250" s="54">
        <f>C251+C255</f>
        <v>175938907</v>
      </c>
      <c r="D250" s="54">
        <f>D251+D255</f>
        <v>172828327</v>
      </c>
      <c r="E250" s="54">
        <f>E251+E255</f>
        <v>172828327</v>
      </c>
      <c r="F250" s="54">
        <f>F251+F255</f>
        <v>172828327</v>
      </c>
    </row>
    <row r="251" spans="1:6" s="40" customFormat="1" ht="13.5" customHeight="1">
      <c r="A251" s="26"/>
      <c r="B251" s="103" t="s">
        <v>123</v>
      </c>
      <c r="C251" s="104">
        <f>C252+C254</f>
        <v>170750991</v>
      </c>
      <c r="D251" s="104">
        <f>D252+D254</f>
        <v>167640411</v>
      </c>
      <c r="E251" s="104">
        <f>E252+E254</f>
        <v>167640411</v>
      </c>
      <c r="F251" s="104">
        <f>F252+F254</f>
        <v>167640411</v>
      </c>
    </row>
    <row r="252" spans="1:6" s="40" customFormat="1" ht="13.5" customHeight="1">
      <c r="A252" s="26"/>
      <c r="B252" s="102" t="s">
        <v>142</v>
      </c>
      <c r="C252" s="82">
        <v>133219869</v>
      </c>
      <c r="D252" s="82">
        <v>133219869</v>
      </c>
      <c r="E252" s="82">
        <v>133219869</v>
      </c>
      <c r="F252" s="82">
        <v>133219869</v>
      </c>
    </row>
    <row r="253" spans="1:6" s="40" customFormat="1" ht="13.5" customHeight="1">
      <c r="A253" s="26"/>
      <c r="B253" s="38" t="s">
        <v>167</v>
      </c>
      <c r="C253" s="82"/>
      <c r="D253" s="82"/>
      <c r="E253" s="82"/>
      <c r="F253" s="82"/>
    </row>
    <row r="254" spans="1:6" s="40" customFormat="1" ht="13.5" customHeight="1">
      <c r="A254" s="26"/>
      <c r="B254" s="102" t="s">
        <v>143</v>
      </c>
      <c r="C254" s="82">
        <v>37531122</v>
      </c>
      <c r="D254" s="82">
        <v>34420542</v>
      </c>
      <c r="E254" s="82">
        <v>34420542</v>
      </c>
      <c r="F254" s="82">
        <v>34420542</v>
      </c>
    </row>
    <row r="255" spans="1:6" s="40" customFormat="1" ht="13.5" customHeight="1">
      <c r="A255" s="26"/>
      <c r="B255" s="103" t="s">
        <v>124</v>
      </c>
      <c r="C255" s="104">
        <v>5187916</v>
      </c>
      <c r="D255" s="104">
        <v>5187916</v>
      </c>
      <c r="E255" s="104">
        <v>5187916</v>
      </c>
      <c r="F255" s="104">
        <v>5187916</v>
      </c>
    </row>
    <row r="256" spans="1:6" s="40" customFormat="1" ht="13.5" customHeight="1">
      <c r="A256" s="26"/>
      <c r="B256" s="103"/>
      <c r="C256" s="104"/>
      <c r="D256" s="104"/>
      <c r="E256" s="104"/>
      <c r="F256" s="104"/>
    </row>
    <row r="257" spans="1:6" s="40" customFormat="1" ht="13.5" customHeight="1">
      <c r="A257" s="26" t="s">
        <v>178</v>
      </c>
      <c r="B257" s="13" t="s">
        <v>181</v>
      </c>
      <c r="C257" s="54">
        <v>0</v>
      </c>
      <c r="D257" s="54">
        <v>0</v>
      </c>
      <c r="E257" s="54">
        <v>5045352</v>
      </c>
      <c r="F257" s="54">
        <v>5045352</v>
      </c>
    </row>
    <row r="258" spans="1:6" s="14" customFormat="1" ht="13.5" customHeight="1">
      <c r="A258" s="12"/>
      <c r="B258" s="13"/>
      <c r="C258" s="54"/>
      <c r="D258" s="54"/>
      <c r="E258" s="54"/>
      <c r="F258" s="54"/>
    </row>
    <row r="259" spans="1:6" s="14" customFormat="1" ht="12.75" customHeight="1">
      <c r="A259" s="29"/>
      <c r="B259" s="30" t="s">
        <v>179</v>
      </c>
      <c r="C259" s="78">
        <f>SUM(C248:C250)+C257</f>
        <v>175938907</v>
      </c>
      <c r="D259" s="78">
        <f>SUM(D248:D250)+D257</f>
        <v>172828327</v>
      </c>
      <c r="E259" s="78">
        <f>SUM(E248:E250)+E257</f>
        <v>177873679</v>
      </c>
      <c r="F259" s="78">
        <f>SUM(F248:F250)+F257</f>
        <v>177873679</v>
      </c>
    </row>
    <row r="260" spans="1:6" s="25" customFormat="1" ht="12.75">
      <c r="A260" s="26"/>
      <c r="B260" s="38"/>
      <c r="C260" s="82"/>
      <c r="D260" s="82"/>
      <c r="E260" s="82"/>
      <c r="F260" s="82"/>
    </row>
    <row r="261" spans="1:6" s="46" customFormat="1" ht="15" customHeight="1">
      <c r="A261" s="44"/>
      <c r="B261" s="45" t="s">
        <v>180</v>
      </c>
      <c r="C261" s="62">
        <f>C135+C146+C166+C220+C233+C239+C246+C259</f>
        <v>372311000</v>
      </c>
      <c r="D261" s="62">
        <f>D135+D146+D166+D220+D233+D239+D246+D259</f>
        <v>380984000</v>
      </c>
      <c r="E261" s="62">
        <f>E135+E146+E166+E220+E233+E239+E246+E259</f>
        <v>401169000</v>
      </c>
      <c r="F261" s="62">
        <f>F135+F146+F166+F220+F233+F239+F246+F259</f>
        <v>398952970</v>
      </c>
    </row>
    <row r="262" spans="1:3" s="2" customFormat="1" ht="12">
      <c r="A262" s="1"/>
      <c r="C262" s="63"/>
    </row>
    <row r="263" spans="1:3" s="2" customFormat="1" ht="12">
      <c r="A263" s="1"/>
      <c r="C263" s="63"/>
    </row>
    <row r="264" spans="1:3" s="2" customFormat="1" ht="12">
      <c r="A264" s="1"/>
      <c r="C264" s="63"/>
    </row>
    <row r="265" spans="1:4" s="2" customFormat="1" ht="12">
      <c r="A265" s="1"/>
      <c r="C265" s="95"/>
      <c r="D265" s="96"/>
    </row>
    <row r="266" spans="1:4" s="2" customFormat="1" ht="12">
      <c r="A266" s="1"/>
      <c r="C266" s="95"/>
      <c r="D266" s="96"/>
    </row>
    <row r="267" spans="1:4" s="2" customFormat="1" ht="12">
      <c r="A267" s="1"/>
      <c r="C267" s="95"/>
      <c r="D267" s="96"/>
    </row>
    <row r="268" spans="1:4" s="2" customFormat="1" ht="12">
      <c r="A268" s="1"/>
      <c r="C268" s="95"/>
      <c r="D268" s="96"/>
    </row>
    <row r="269" spans="1:4" s="2" customFormat="1" ht="12">
      <c r="A269" s="1"/>
      <c r="C269" s="95"/>
      <c r="D269" s="96"/>
    </row>
    <row r="270" spans="1:4" s="2" customFormat="1" ht="12">
      <c r="A270" s="1"/>
      <c r="C270" s="95"/>
      <c r="D270" s="96"/>
    </row>
    <row r="271" spans="1:4" s="2" customFormat="1" ht="12">
      <c r="A271" s="1"/>
      <c r="C271" s="95"/>
      <c r="D271" s="96"/>
    </row>
    <row r="272" spans="1:4" s="2" customFormat="1" ht="12">
      <c r="A272" s="1"/>
      <c r="C272" s="95"/>
      <c r="D272" s="96"/>
    </row>
    <row r="273" spans="1:4" s="2" customFormat="1" ht="12">
      <c r="A273" s="1"/>
      <c r="C273" s="63"/>
      <c r="D273" s="63"/>
    </row>
    <row r="274" spans="1:3" s="2" customFormat="1" ht="12">
      <c r="A274" s="1"/>
      <c r="C274" s="63"/>
    </row>
    <row r="275" spans="1:3" s="2" customFormat="1" ht="12">
      <c r="A275" s="1"/>
      <c r="C275" s="63"/>
    </row>
    <row r="276" spans="1:3" s="2" customFormat="1" ht="12">
      <c r="A276" s="1"/>
      <c r="C276" s="63"/>
    </row>
    <row r="277" spans="1:3" s="2" customFormat="1" ht="12">
      <c r="A277" s="1"/>
      <c r="C277" s="63"/>
    </row>
    <row r="278" spans="1:3" s="2" customFormat="1" ht="12">
      <c r="A278" s="1"/>
      <c r="C278" s="63"/>
    </row>
  </sheetData>
  <sheetProtection/>
  <printOptions/>
  <pageMargins left="0.7" right="0.7" top="0.75" bottom="0.75" header="0.3" footer="0.3"/>
  <pageSetup horizontalDpi="600" verticalDpi="600" orientation="portrait" paperSize="9" scale="80" r:id="rId1"/>
  <rowBreaks count="4" manualBreakCount="4">
    <brk id="64" max="255" man="1"/>
    <brk id="109" max="255" man="1"/>
    <brk id="168" max="255" man="1"/>
    <brk id="2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User</cp:lastModifiedBy>
  <cp:lastPrinted>2019-04-09T12:31:57Z</cp:lastPrinted>
  <dcterms:created xsi:type="dcterms:W3CDTF">2011-01-17T08:36:11Z</dcterms:created>
  <dcterms:modified xsi:type="dcterms:W3CDTF">2019-04-09T12:32:09Z</dcterms:modified>
  <cp:category/>
  <cp:version/>
  <cp:contentType/>
  <cp:contentStatus/>
</cp:coreProperties>
</file>