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-60" windowWidth="19395" windowHeight="11760" activeTab="4"/>
  </bookViews>
  <sheets>
    <sheet name="bevételi főtábla" sheetId="4" r:id="rId1"/>
    <sheet name="kiadási főtábla" sheetId="5" r:id="rId2"/>
    <sheet name="pénzforg.mérleg" sheetId="1" r:id="rId3"/>
    <sheet name="műk.és felh.mérleg" sheetId="2" r:id="rId4"/>
    <sheet name="mérleg" sheetId="17" r:id="rId5"/>
  </sheets>
  <definedNames>
    <definedName name="_xlnm.Print_Area" localSheetId="0">'bevételi főtábla'!$A$1:$D$118</definedName>
    <definedName name="_xlnm.Print_Area" localSheetId="1">'kiadási főtábla'!$A$1:$D$143</definedName>
    <definedName name="_xlnm.Print_Area" localSheetId="4">mérleg!$A$1:$C$30</definedName>
    <definedName name="_xlnm.Print_Area" localSheetId="2">pénzforg.mérleg!$A$1:$E$34</definedName>
  </definedNames>
  <calcPr calcId="125725"/>
</workbook>
</file>

<file path=xl/calcChain.xml><?xml version="1.0" encoding="utf-8"?>
<calcChain xmlns="http://schemas.openxmlformats.org/spreadsheetml/2006/main">
  <c r="B29" i="17"/>
  <c r="C27"/>
  <c r="B27"/>
  <c r="C23"/>
  <c r="C29" s="1"/>
  <c r="B23"/>
  <c r="C16"/>
  <c r="B16"/>
  <c r="C13"/>
  <c r="B13"/>
  <c r="C10"/>
  <c r="B10"/>
  <c r="C8"/>
  <c r="C19" s="1"/>
  <c r="B8"/>
  <c r="B19" s="1"/>
  <c r="D51" i="4" l="1"/>
  <c r="C51"/>
  <c r="B98"/>
  <c r="C60"/>
  <c r="C67"/>
  <c r="D67"/>
  <c r="C33"/>
  <c r="D33"/>
  <c r="B33"/>
  <c r="C24"/>
  <c r="D24"/>
  <c r="C135" i="5"/>
  <c r="C131"/>
  <c r="C35"/>
  <c r="D35"/>
  <c r="C86"/>
  <c r="C80"/>
  <c r="D80"/>
  <c r="C16"/>
  <c r="D16"/>
  <c r="D21"/>
  <c r="C21"/>
  <c r="D116" i="4" l="1"/>
  <c r="C116"/>
  <c r="C111"/>
  <c r="D111"/>
  <c r="B111"/>
  <c r="B118" s="1"/>
  <c r="D142" i="5"/>
  <c r="C142"/>
  <c r="D135"/>
  <c r="B135"/>
  <c r="D131"/>
  <c r="B131"/>
  <c r="D86"/>
  <c r="C116"/>
  <c r="D116"/>
  <c r="B116"/>
  <c r="D30"/>
  <c r="C30"/>
  <c r="D99"/>
  <c r="C99"/>
  <c r="B99"/>
  <c r="B86"/>
  <c r="C67"/>
  <c r="D67"/>
  <c r="B67"/>
  <c r="D71" i="4"/>
  <c r="C71"/>
  <c r="B71"/>
  <c r="D75"/>
  <c r="C75"/>
  <c r="B75"/>
  <c r="B67"/>
  <c r="D60"/>
  <c r="D98" s="1"/>
  <c r="B60"/>
  <c r="E7" i="2"/>
  <c r="C30" i="1"/>
  <c r="D28" i="4"/>
  <c r="D79"/>
  <c r="D96"/>
  <c r="C28"/>
  <c r="C79"/>
  <c r="C96"/>
  <c r="C98" s="1"/>
  <c r="B24"/>
  <c r="B28"/>
  <c r="B51"/>
  <c r="B79"/>
  <c r="B83"/>
  <c r="B96"/>
  <c r="D139" i="5"/>
  <c r="C139"/>
  <c r="B139"/>
  <c r="D25"/>
  <c r="D40"/>
  <c r="D44"/>
  <c r="D48"/>
  <c r="D52"/>
  <c r="D58"/>
  <c r="D73"/>
  <c r="D90"/>
  <c r="D94"/>
  <c r="D105"/>
  <c r="C25"/>
  <c r="C40"/>
  <c r="C44"/>
  <c r="C48"/>
  <c r="C52"/>
  <c r="C58"/>
  <c r="C73"/>
  <c r="C90"/>
  <c r="C94"/>
  <c r="C105"/>
  <c r="B16"/>
  <c r="B21"/>
  <c r="B25"/>
  <c r="B35"/>
  <c r="B40"/>
  <c r="B52"/>
  <c r="B58"/>
  <c r="B73"/>
  <c r="B80"/>
  <c r="B90"/>
  <c r="B94"/>
  <c r="B105"/>
  <c r="C55" i="4"/>
  <c r="D83"/>
  <c r="C83"/>
  <c r="F13" i="2"/>
  <c r="E13"/>
  <c r="C13"/>
  <c r="B13"/>
  <c r="F7"/>
  <c r="C7"/>
  <c r="B7"/>
  <c r="B16" s="1"/>
  <c r="D30" i="1"/>
  <c r="D33" s="1"/>
  <c r="C33"/>
  <c r="B30"/>
  <c r="B33" s="1"/>
  <c r="E29"/>
  <c r="E28"/>
  <c r="E27"/>
  <c r="E26"/>
  <c r="E25"/>
  <c r="E24"/>
  <c r="E23"/>
  <c r="E22"/>
  <c r="D17"/>
  <c r="D20" s="1"/>
  <c r="C17"/>
  <c r="C20" s="1"/>
  <c r="B17"/>
  <c r="B20" s="1"/>
  <c r="E16"/>
  <c r="E15"/>
  <c r="E14"/>
  <c r="E13"/>
  <c r="E12"/>
  <c r="E11"/>
  <c r="D55" i="4"/>
  <c r="B55"/>
  <c r="C118" i="5" l="1"/>
  <c r="D118" i="4"/>
  <c r="C118"/>
  <c r="F16" i="2"/>
  <c r="E16"/>
  <c r="C16"/>
  <c r="D143" i="5"/>
  <c r="B143"/>
  <c r="C143"/>
  <c r="B118"/>
  <c r="D118"/>
  <c r="E30" i="1"/>
  <c r="E33"/>
  <c r="E20"/>
  <c r="E17"/>
</calcChain>
</file>

<file path=xl/sharedStrings.xml><?xml version="1.0" encoding="utf-8"?>
<sst xmlns="http://schemas.openxmlformats.org/spreadsheetml/2006/main" count="348" uniqueCount="260">
  <si>
    <t>EREDETI</t>
  </si>
  <si>
    <t>költségvetés</t>
  </si>
  <si>
    <t>BEVÉTELEK MEGNEVEZÉSE</t>
  </si>
  <si>
    <t>BEVÉTELEK</t>
  </si>
  <si>
    <t>TB pénügyi alapjaitól</t>
  </si>
  <si>
    <t xml:space="preserve"> </t>
  </si>
  <si>
    <t>Dologi és egyéb folyó kiadások</t>
  </si>
  <si>
    <t>Munkaadókat terhelő járulékok</t>
  </si>
  <si>
    <t>Személyi juttatások</t>
  </si>
  <si>
    <t>KIADÁSOK</t>
  </si>
  <si>
    <t>KIADÁS ÖSSZESEN:</t>
  </si>
  <si>
    <t>dologi és egyéb folyó kiadások</t>
  </si>
  <si>
    <t>Közvilágítási feladatok összesen</t>
  </si>
  <si>
    <t>munkaadót terhelő járulékok</t>
  </si>
  <si>
    <t>Személyi juttatás</t>
  </si>
  <si>
    <t>Munkaadót terhelő járulékok</t>
  </si>
  <si>
    <t>011130 Önkormányzati jogalkotás</t>
  </si>
  <si>
    <t>013320 Köztemető-fenntartás</t>
  </si>
  <si>
    <t>Dologi kiadások</t>
  </si>
  <si>
    <t>018030 Támogatási célú finanszírozási műveletek</t>
  </si>
  <si>
    <t>Központi,irányítószervi támogatás</t>
  </si>
  <si>
    <t>041233 Hosszabb időtartamú közfoglalkoztatás</t>
  </si>
  <si>
    <t>045160 Közutak üzemeltetése,fenntartása</t>
  </si>
  <si>
    <t>Felhalmozási kiadások</t>
  </si>
  <si>
    <t>064010 Közvilágítási feladatok</t>
  </si>
  <si>
    <t>066010 Zöldterület kezelés</t>
  </si>
  <si>
    <t>Zöldterület-kezelés összesen</t>
  </si>
  <si>
    <t>066020 város-,községgazd.egyéb szolg.</t>
  </si>
  <si>
    <t>város-,községgazd.egyéb szolg.összesen</t>
  </si>
  <si>
    <t>074031 család és nővédelmi eü.gondozás</t>
  </si>
  <si>
    <t>Sportlétesítmények működtetése,fejlesztése összesen</t>
  </si>
  <si>
    <t>082044 könyvtári szolgáltatások</t>
  </si>
  <si>
    <t>könyvtári szolgáltatások összesen</t>
  </si>
  <si>
    <t>084031 Civil szervezetek működési támogatása</t>
  </si>
  <si>
    <t>Civil szervezetek működési támogatása összesen</t>
  </si>
  <si>
    <t>személyi juttatás</t>
  </si>
  <si>
    <t>munkaadót terhelő járulék</t>
  </si>
  <si>
    <t>dologi és egyéb folyó kiadás</t>
  </si>
  <si>
    <t>felhalmozási kiadás</t>
  </si>
  <si>
    <t>096015 gyermekétkeztetés köznevelési intézményben</t>
  </si>
  <si>
    <t>teljesítés</t>
  </si>
  <si>
    <t>gyermekétkeztetés köznevelési intézményben összesen</t>
  </si>
  <si>
    <t>107060 Egyéb szoc.pénzbeli és term.ellátások</t>
  </si>
  <si>
    <t>011130 Önkormányzatok igazgatási tevékenysége</t>
  </si>
  <si>
    <t>Önkormányzatok igazgatási tevékenysége összesen</t>
  </si>
  <si>
    <t>013350 Önkormányzati vagyonnal való gazdálkodás</t>
  </si>
  <si>
    <t>Önkormányzati vagyonnal való gazdálkodás összesen</t>
  </si>
  <si>
    <t>018010 önk. elszámolásai központi költségv.sz.</t>
  </si>
  <si>
    <t>zöldterület-kezéssel kapcs.tám.</t>
  </si>
  <si>
    <t>közvilágítási feladatok tám.</t>
  </si>
  <si>
    <t>köztemető fenntart.kapcs.tám.</t>
  </si>
  <si>
    <t>közutak fenntartásának tám.</t>
  </si>
  <si>
    <t>egyéb önk.feladatok tám.</t>
  </si>
  <si>
    <t>önk. elszámolásai központi költségv.sz.összesen</t>
  </si>
  <si>
    <t>018030 támogatási célú finanszírozási műveletek</t>
  </si>
  <si>
    <t>költségvetési maradvány igénybevétele</t>
  </si>
  <si>
    <t>támogatási célú finanszírozási műveletek összesen</t>
  </si>
  <si>
    <t>041233 hosszabb időtartamú közfoglalkoztatás</t>
  </si>
  <si>
    <t>066020 város-és községgazd.feladatok</t>
  </si>
  <si>
    <t>város-és községgazd.feladatok összesen</t>
  </si>
  <si>
    <t>074031 Család és nővédelmi eü.gondozás</t>
  </si>
  <si>
    <t>Család és nővédelmi eü.gondozás összesen</t>
  </si>
  <si>
    <t>096015 Gyermekétkeztetés</t>
  </si>
  <si>
    <t>építményadó</t>
  </si>
  <si>
    <t>iparűzési adó</t>
  </si>
  <si>
    <t>Bevételek összesen</t>
  </si>
  <si>
    <t>Bevétel összesen</t>
  </si>
  <si>
    <t>091110 Óvodai nevelés szakmai feladatai</t>
  </si>
  <si>
    <t>Óvodai nevelés szakmai feladatai összesen</t>
  </si>
  <si>
    <t>091120 SNI-s gyermekek nev.szakmai fel.</t>
  </si>
  <si>
    <t>091140 óvodai nevelés működtetési feladatai</t>
  </si>
  <si>
    <t>óvodai nevelés működtetési feladatai összesen</t>
  </si>
  <si>
    <t>óvodai nevelés mindösszesen</t>
  </si>
  <si>
    <t xml:space="preserve">A TÁBLÁZAT TARTALMAZZA  </t>
  </si>
  <si>
    <t>%</t>
  </si>
  <si>
    <t>Megnevezés</t>
  </si>
  <si>
    <t>eredeti</t>
  </si>
  <si>
    <t>módosított</t>
  </si>
  <si>
    <t>teljesítés aránya</t>
  </si>
  <si>
    <t>előirányzat</t>
  </si>
  <si>
    <t>Pénzeszköz átadás, támogatás</t>
  </si>
  <si>
    <t>Finanszírozási kiadások</t>
  </si>
  <si>
    <t>Pénzforgalmi kiadások</t>
  </si>
  <si>
    <t>Államháztartási tartalék</t>
  </si>
  <si>
    <t>Kiegyenlítő, átfutó, függő kiadás</t>
  </si>
  <si>
    <t>Kiadások összesen:</t>
  </si>
  <si>
    <t>Intézményi működési bevételek</t>
  </si>
  <si>
    <t>Önkormányzatok működési költségvet.tám.</t>
  </si>
  <si>
    <t>működési célú támogatásértékű bev.</t>
  </si>
  <si>
    <t>működési célú átvett pénzeszközök</t>
  </si>
  <si>
    <t>közhatalmi bevételek</t>
  </si>
  <si>
    <t>felhalmozási bevételek</t>
  </si>
  <si>
    <t>felhalmozási célú átvett pénzeszk.</t>
  </si>
  <si>
    <t>finanszírozási bevételek</t>
  </si>
  <si>
    <t>Pénzforgalmi bevételek összesen</t>
  </si>
  <si>
    <t>Pénzforgalom nélküli bevételek</t>
  </si>
  <si>
    <t>Kiegyenlítő, átfutó, függő bevételek</t>
  </si>
  <si>
    <t>Bevételek összesen:</t>
  </si>
  <si>
    <t>működési és felhalmozási cél szerinti bontásban(konszolidált adatok)</t>
  </si>
  <si>
    <t>eredeti előir.</t>
  </si>
  <si>
    <t>módosított előir.</t>
  </si>
  <si>
    <t>működési kiadások összesen</t>
  </si>
  <si>
    <t>működési bevételek összesen</t>
  </si>
  <si>
    <t>személyi juttatások</t>
  </si>
  <si>
    <t>kapott támogatás</t>
  </si>
  <si>
    <t>munkaadót terh.járulékok</t>
  </si>
  <si>
    <t>működési célú tám.ért.bev.</t>
  </si>
  <si>
    <t>dologi kiadások</t>
  </si>
  <si>
    <t>intézményi műk.bevétel</t>
  </si>
  <si>
    <t>ellátottak pénzb.juttatásai és pénzeszköz átadás</t>
  </si>
  <si>
    <t>finanszírozási kiadások</t>
  </si>
  <si>
    <t>felhalmozási kiadások összesen</t>
  </si>
  <si>
    <t>felhalm.célú bevételek össz.</t>
  </si>
  <si>
    <t>intézményi beruházások</t>
  </si>
  <si>
    <t>egyéb felhalmozási kiadások</t>
  </si>
  <si>
    <t>egyéb sajátos felhalm.bevétel</t>
  </si>
  <si>
    <t>Összesen</t>
  </si>
  <si>
    <t>Önkormányzati jogalkotás összesen</t>
  </si>
  <si>
    <t>Köztemető-fenntartás összesen</t>
  </si>
  <si>
    <t>Támogatási célú finanszírozási műveletek összesen</t>
  </si>
  <si>
    <t>Hosszabb időtartamú közfoglalkoztatás összesen</t>
  </si>
  <si>
    <t>Közutak üzemeltetése,fenntartása összesen</t>
  </si>
  <si>
    <t>család és nővédelmi eü.gondozás összesen</t>
  </si>
  <si>
    <t>működés célú pe. átadás</t>
  </si>
  <si>
    <t>082092 Közművelődés - hagyományos közösségi kult. Ért. Gond.</t>
  </si>
  <si>
    <t>013320 Köztemető fenntartás</t>
  </si>
  <si>
    <t>köztemető fenntartás összesen</t>
  </si>
  <si>
    <t>082092 Közművelődés összesen</t>
  </si>
  <si>
    <t>irányítószervi támogatás (állami)</t>
  </si>
  <si>
    <t>irányítószervi támogatás (önkormányzati kiegészítés)</t>
  </si>
  <si>
    <t>2016. év</t>
  </si>
  <si>
    <t xml:space="preserve">2016. év </t>
  </si>
  <si>
    <t>Ft</t>
  </si>
  <si>
    <t>081030 Sportlétesítmények, edzőtáborok működtetése és fejlesztése</t>
  </si>
  <si>
    <t>Sportlétesítmények, edzőtáborok műk. és fejl. összesen</t>
  </si>
  <si>
    <t>900020 önkormányzatok funkcióra nem sorolható bevételei</t>
  </si>
  <si>
    <t>önkorm.funkcióra nem sorolható bevételei összesen</t>
  </si>
  <si>
    <t>pótlék, bírság, egyéb</t>
  </si>
  <si>
    <t>óvodapedagógusok támogatása</t>
  </si>
  <si>
    <t>óvodapedagógusok munkáját közvetlenül segítők támogatása</t>
  </si>
  <si>
    <t>óvodaműködtetési támogatás</t>
  </si>
  <si>
    <t>kamatbevételek</t>
  </si>
  <si>
    <t>költségek visszatérítései</t>
  </si>
  <si>
    <t>013350 Önkormányzati vagyonnal való gazd.kapcs.feladatok</t>
  </si>
  <si>
    <t xml:space="preserve"> Önkormányzati vagyonnal való gazd.kapcs.fel.összesen</t>
  </si>
  <si>
    <t>018010 Önkormányzatok elszámolásai kp-i költségvetéssel</t>
  </si>
  <si>
    <t>Előző évi elszámolásból származó kiadások</t>
  </si>
  <si>
    <t>Önkormányzatok elszámolásai kp-i költségvetéssel össz.</t>
  </si>
  <si>
    <t>Államháztartáson belüli megelőlegezések visszafizetése</t>
  </si>
  <si>
    <t>045120 Út, autópálya építése</t>
  </si>
  <si>
    <t>Út, autópálya építése összesen</t>
  </si>
  <si>
    <t>104037 Intézményen kívüli gyermekétkeztetés</t>
  </si>
  <si>
    <t>091120 SNI-s gyermekek nev.szakmai fel.összesen</t>
  </si>
  <si>
    <t xml:space="preserve"> Ft</t>
  </si>
  <si>
    <t>ÁSVÁNYRÁRÓ KÖZSÉG ÖNKORMÁNYZATA</t>
  </si>
  <si>
    <t>Hivatal bérbeadása</t>
  </si>
  <si>
    <t>továbbszámlázott szolgáltatás bevétele (tornacsarnok)</t>
  </si>
  <si>
    <t>magánszemélyek kommunális adója</t>
  </si>
  <si>
    <t>gépjárműadó (40 %)</t>
  </si>
  <si>
    <t>lakott külterülettel kapcsolatos feladatok tám.</t>
  </si>
  <si>
    <t>jogcímekhez kapcsolódó kiegészítés</t>
  </si>
  <si>
    <t>önkorm.szoc., gyermekjóléti és gyermekétk. feladatainak tám.</t>
  </si>
  <si>
    <t>kulturális feladatok tám.</t>
  </si>
  <si>
    <t>óvodapedagógusok elismert létszáma (pótlólagos összeg)</t>
  </si>
  <si>
    <t>egyéb önkormzati vagyon bérbeadásából származó bev.</t>
  </si>
  <si>
    <t>igazgatási szolgáltatási díj</t>
  </si>
  <si>
    <t>egyéb tárgyi eszközök értékesítése</t>
  </si>
  <si>
    <t>működési célú kölcsönök visszatérülése / háztartások</t>
  </si>
  <si>
    <t>működési célú kölcsönök visszatérülése / civil szervek</t>
  </si>
  <si>
    <t>felhalmozási célú kölcsönök visszatérülése / civil szervek</t>
  </si>
  <si>
    <t>felhalmozási célú kölcsönök visszatérülése / háztartások</t>
  </si>
  <si>
    <t>bérkompenzáció támogatása</t>
  </si>
  <si>
    <t>működési célú támogatás</t>
  </si>
  <si>
    <t>felhalmozási célú támogatás</t>
  </si>
  <si>
    <t>hosszabb időtartamú közfoglalkoztatás összesen</t>
  </si>
  <si>
    <t>működési célú támogatás / háztartások</t>
  </si>
  <si>
    <t>072111 Háziorvosi alapellátás</t>
  </si>
  <si>
    <t>Háziorvosi alapellátás összesen</t>
  </si>
  <si>
    <t>072311 Fogorvosi alapellátás</t>
  </si>
  <si>
    <t>Fogorvosi alapellátás összesen</t>
  </si>
  <si>
    <t>terembérlet / tornacsarnok</t>
  </si>
  <si>
    <t>kerekítési különbözetek</t>
  </si>
  <si>
    <t>működési célú pénzeszköz átadás</t>
  </si>
  <si>
    <t>felhalmozási célú pénzeszköz átadás</t>
  </si>
  <si>
    <t>082092 IKSZT</t>
  </si>
  <si>
    <t>IKSZT összesen</t>
  </si>
  <si>
    <t>Egyéb tárgyi eszközök beszerzése</t>
  </si>
  <si>
    <t>Beruházás / építési engedély</t>
  </si>
  <si>
    <t>ÁSVÁNYRÁRÓI TÜNDÉKERT ÓVODA ÉS EGYSÉGES ÓVODA-BÖLCSÖDE</t>
  </si>
  <si>
    <t>áfa visszatérítés</t>
  </si>
  <si>
    <t>kamatbevétel</t>
  </si>
  <si>
    <t>091140 Óvodai nevelés, ellátás működtetési feladatai</t>
  </si>
  <si>
    <t>Óvodai nevelés, ellátás működtetési feladatai összesen</t>
  </si>
  <si>
    <t>Kiadások megnevezése</t>
  </si>
  <si>
    <t xml:space="preserve">ÁSVÁNYRÁRÓ KÖZSÉG ÖNKORMÁNYZATÁNAK </t>
  </si>
  <si>
    <t>AZ ÁSVÁNYRÁRÓI TÜNDÉRKERT ÓVODA ÉS EGYSÉGES ÓVODA-BÖLCSÖDE ADATAIT</t>
  </si>
  <si>
    <t>mód. előirányzathoz</t>
  </si>
  <si>
    <t>kiadások Ft-ban</t>
  </si>
  <si>
    <t>bevételek és pénzmaradvány Ft-ban</t>
  </si>
  <si>
    <t>felhalm.célú pe.átv.(Szig-Víz Kft)</t>
  </si>
  <si>
    <t>egyéb műk.c.pe.átv.(Erzsébet ut.kapott tám.)</t>
  </si>
  <si>
    <t>082092 közművelődési feladatok</t>
  </si>
  <si>
    <t>pályázati tám.Bethlen Gábor Alaptól</t>
  </si>
  <si>
    <t>műk.c.pe.átad(Móvár Vízitárs.)</t>
  </si>
  <si>
    <t>Rárói temetőben út térkövezés</t>
  </si>
  <si>
    <t>egyéb tárgyi eszk.besz.(napelem,hinta,szerszámok,telefon)</t>
  </si>
  <si>
    <t>081030 Sportlétesítmények működtetése,fejlesztése</t>
  </si>
  <si>
    <t xml:space="preserve">2016.évi beszámoló </t>
  </si>
  <si>
    <t>MÓDOSÍTOTT 12.31.</t>
  </si>
  <si>
    <t>12.31.</t>
  </si>
  <si>
    <t xml:space="preserve">2016. n.évi beszámoló </t>
  </si>
  <si>
    <t>MÓD. 12.31.</t>
  </si>
  <si>
    <t xml:space="preserve"> 12.31.</t>
  </si>
  <si>
    <t xml:space="preserve">2016. évi beszámoló </t>
  </si>
  <si>
    <t>2016.ÉVI KONSZOLIDÁLT PÉNZFORGALMI  MÉRLEGE</t>
  </si>
  <si>
    <t>Ásványráró Község Önkormányzat 2016.évi módosított bevételi és kiadási előirányzatai kiemelt előirányzatonként</t>
  </si>
  <si>
    <t>egyéb felhalm.c.tám.háztartásoknak</t>
  </si>
  <si>
    <t>felújítás</t>
  </si>
  <si>
    <t>Tám.Térségi társulásnak</t>
  </si>
  <si>
    <t>Tartalékok</t>
  </si>
  <si>
    <t>egyéb működési bevétel</t>
  </si>
  <si>
    <t>működési célú átvett pénzeszköz (háztartás)</t>
  </si>
  <si>
    <t>tárgyi eszköz értékesítésből származó bevétel</t>
  </si>
  <si>
    <t>tárgyi eszköz bérbeadásából sz.bevétel</t>
  </si>
  <si>
    <t>Lakbér, egyéb helyiségek bébeadása</t>
  </si>
  <si>
    <t>államháztartáson belüli megelőlegezés</t>
  </si>
  <si>
    <t>műk.c.átvett .pe.finansz.bev.</t>
  </si>
  <si>
    <t>előző időszak</t>
  </si>
  <si>
    <t>tárgyidőszak</t>
  </si>
  <si>
    <t>2016.évi konszolidált mérleg</t>
  </si>
  <si>
    <t xml:space="preserve">A/II Tárgyi eszközök  </t>
  </si>
  <si>
    <t xml:space="preserve">A/III Befektetett pénzügyi eszközök </t>
  </si>
  <si>
    <t>A/IV Koncesszióba, vagyonkezelésbe adott eszközök</t>
  </si>
  <si>
    <t xml:space="preserve">A) NEMZETI VAGYONBA TARTOZÓ BEFEKTETETT ESZKÖZÖK </t>
  </si>
  <si>
    <t>B/I Készletek</t>
  </si>
  <si>
    <t xml:space="preserve">B) NEMZETI VAGYONBA TARTOZÓ FORGÓESZKÖZÖK </t>
  </si>
  <si>
    <t xml:space="preserve">C/II Pénztárak, csekkek, betétkönyvek </t>
  </si>
  <si>
    <t>C/III-IV. Forintszámlák és Devizaszámlák</t>
  </si>
  <si>
    <t xml:space="preserve">C) PÉNZESZKÖZÖK </t>
  </si>
  <si>
    <t xml:space="preserve">D/I Költségvetési évben esedékes követelések </t>
  </si>
  <si>
    <t>D/III Követelés jellegű sajátos elszámolások</t>
  </si>
  <si>
    <t xml:space="preserve">D) KÖVETELÉSEK  </t>
  </si>
  <si>
    <t>E)EGYÉB SAJÁTOS ELSZÁMOLÁSOK</t>
  </si>
  <si>
    <t xml:space="preserve">F) AKTÍV IDŐBELI  ELHATÁROLÁSOK  </t>
  </si>
  <si>
    <t>ESZKÖZÖK ÖSSZESEN</t>
  </si>
  <si>
    <t>G/I-III Nemzeti vagyon és egyéb eszközök induláskori értéke és változásai</t>
  </si>
  <si>
    <t>G/IV Felhalmozott eredmény</t>
  </si>
  <si>
    <t>G/VI Mérleg szerinti eredmény</t>
  </si>
  <si>
    <t xml:space="preserve">G/ SAJÁT TŐKE  </t>
  </si>
  <si>
    <t xml:space="preserve">H/I Költségvetési évben esedékes kötelezettségek </t>
  </si>
  <si>
    <t>H/II Költségvetési évet követően esedékes kötelezettségek</t>
  </si>
  <si>
    <t xml:space="preserve">H/III Kötelezettség jellegű sajátos elszámolások </t>
  </si>
  <si>
    <t>H) KÖTELEZETTSÉGEK</t>
  </si>
  <si>
    <t>J) PASSZÍV IDŐBELI ELHATÁROLÁSOK</t>
  </si>
  <si>
    <t xml:space="preserve">FORRÁSOK ÖSSZESEN </t>
  </si>
  <si>
    <t>1. melléklet</t>
  </si>
  <si>
    <t>2. melléklet</t>
  </si>
  <si>
    <t>3. melléklet</t>
  </si>
  <si>
    <t>4-5. melléklet</t>
  </si>
  <si>
    <t>6.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</si>
</sst>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i/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i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93">
    <xf numFmtId="0" fontId="0" fillId="0" borderId="0" xfId="0"/>
    <xf numFmtId="3" fontId="2" fillId="2" borderId="6" xfId="1" applyNumberFormat="1" applyFont="1" applyFill="1" applyBorder="1"/>
    <xf numFmtId="3" fontId="4" fillId="2" borderId="6" xfId="1" applyNumberFormat="1" applyFont="1" applyFill="1" applyBorder="1"/>
    <xf numFmtId="3" fontId="4" fillId="2" borderId="5" xfId="1" applyNumberFormat="1" applyFont="1" applyFill="1" applyBorder="1"/>
    <xf numFmtId="0" fontId="11" fillId="0" borderId="0" xfId="0" applyFon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1" xfId="0" applyFont="1" applyBorder="1"/>
    <xf numFmtId="0" fontId="10" fillId="0" borderId="27" xfId="0" applyFont="1" applyBorder="1"/>
    <xf numFmtId="3" fontId="10" fillId="0" borderId="28" xfId="0" applyNumberFormat="1" applyFont="1" applyBorder="1"/>
    <xf numFmtId="3" fontId="10" fillId="0" borderId="15" xfId="0" applyNumberFormat="1" applyFont="1" applyBorder="1"/>
    <xf numFmtId="2" fontId="0" fillId="0" borderId="11" xfId="0" applyNumberFormat="1" applyBorder="1"/>
    <xf numFmtId="0" fontId="10" fillId="0" borderId="29" xfId="0" applyFont="1" applyBorder="1"/>
    <xf numFmtId="3" fontId="10" fillId="0" borderId="2" xfId="0" applyNumberFormat="1" applyFont="1" applyBorder="1"/>
    <xf numFmtId="3" fontId="10" fillId="0" borderId="14" xfId="0" applyNumberFormat="1" applyFont="1" applyBorder="1"/>
    <xf numFmtId="2" fontId="0" fillId="0" borderId="6" xfId="0" applyNumberFormat="1" applyBorder="1"/>
    <xf numFmtId="0" fontId="8" fillId="0" borderId="29" xfId="0" applyFont="1" applyBorder="1"/>
    <xf numFmtId="3" fontId="8" fillId="0" borderId="2" xfId="0" applyNumberFormat="1" applyFont="1" applyBorder="1"/>
    <xf numFmtId="3" fontId="8" fillId="0" borderId="14" xfId="0" applyNumberFormat="1" applyFont="1" applyBorder="1"/>
    <xf numFmtId="0" fontId="12" fillId="0" borderId="8" xfId="0" applyFont="1" applyBorder="1"/>
    <xf numFmtId="3" fontId="8" fillId="0" borderId="30" xfId="0" applyNumberFormat="1" applyFont="1" applyBorder="1"/>
    <xf numFmtId="3" fontId="8" fillId="0" borderId="31" xfId="0" applyNumberFormat="1" applyFont="1" applyBorder="1"/>
    <xf numFmtId="2" fontId="0" fillId="0" borderId="3" xfId="0" applyNumberFormat="1" applyBorder="1"/>
    <xf numFmtId="0" fontId="10" fillId="0" borderId="0" xfId="0" applyFont="1"/>
    <xf numFmtId="3" fontId="10" fillId="0" borderId="0" xfId="0" applyNumberFormat="1" applyFont="1"/>
    <xf numFmtId="2" fontId="0" fillId="0" borderId="0" xfId="0" applyNumberFormat="1" applyBorder="1"/>
    <xf numFmtId="0" fontId="1" fillId="0" borderId="0" xfId="0" applyFont="1"/>
    <xf numFmtId="3" fontId="3" fillId="0" borderId="0" xfId="0" applyNumberFormat="1" applyFont="1"/>
    <xf numFmtId="0" fontId="8" fillId="0" borderId="8" xfId="0" applyFont="1" applyBorder="1"/>
    <xf numFmtId="164" fontId="0" fillId="0" borderId="0" xfId="4" applyNumberFormat="1" applyFont="1"/>
    <xf numFmtId="0" fontId="15" fillId="0" borderId="14" xfId="0" applyFont="1" applyBorder="1" applyAlignment="1"/>
    <xf numFmtId="0" fontId="15" fillId="0" borderId="16" xfId="0" applyFont="1" applyBorder="1" applyAlignment="1"/>
    <xf numFmtId="0" fontId="15" fillId="0" borderId="20" xfId="0" applyFont="1" applyBorder="1" applyAlignment="1">
      <alignment horizontal="left"/>
    </xf>
    <xf numFmtId="164" fontId="0" fillId="0" borderId="2" xfId="4" applyNumberFormat="1" applyFont="1" applyBorder="1"/>
    <xf numFmtId="0" fontId="15" fillId="0" borderId="2" xfId="0" applyFont="1" applyBorder="1" applyAlignment="1">
      <alignment horizontal="left"/>
    </xf>
    <xf numFmtId="0" fontId="14" fillId="0" borderId="2" xfId="0" applyFont="1" applyBorder="1"/>
    <xf numFmtId="164" fontId="14" fillId="0" borderId="2" xfId="4" applyNumberFormat="1" applyFont="1" applyBorder="1"/>
    <xf numFmtId="0" fontId="15" fillId="0" borderId="2" xfId="0" applyFont="1" applyBorder="1"/>
    <xf numFmtId="164" fontId="15" fillId="0" borderId="2" xfId="4" applyNumberFormat="1" applyFont="1" applyBorder="1"/>
    <xf numFmtId="0" fontId="10" fillId="0" borderId="0" xfId="1" applyFont="1" applyFill="1"/>
    <xf numFmtId="3" fontId="10" fillId="0" borderId="0" xfId="1" applyNumberFormat="1" applyFont="1" applyFill="1"/>
    <xf numFmtId="0" fontId="10" fillId="0" borderId="21" xfId="1" applyFont="1" applyFill="1" applyBorder="1"/>
    <xf numFmtId="0" fontId="8" fillId="0" borderId="21" xfId="1" applyFont="1" applyFill="1" applyBorder="1"/>
    <xf numFmtId="0" fontId="8" fillId="0" borderId="0" xfId="1" applyFont="1" applyFill="1" applyBorder="1" applyAlignment="1"/>
    <xf numFmtId="164" fontId="10" fillId="0" borderId="0" xfId="4" applyNumberFormat="1" applyFont="1" applyFill="1"/>
    <xf numFmtId="164" fontId="8" fillId="0" borderId="0" xfId="4" applyNumberFormat="1" applyFont="1" applyFill="1" applyAlignment="1">
      <alignment horizontal="center"/>
    </xf>
    <xf numFmtId="164" fontId="8" fillId="0" borderId="7" xfId="4" applyNumberFormat="1" applyFont="1" applyFill="1" applyBorder="1" applyAlignment="1">
      <alignment horizontal="center"/>
    </xf>
    <xf numFmtId="164" fontId="8" fillId="0" borderId="6" xfId="4" applyNumberFormat="1" applyFont="1" applyFill="1" applyBorder="1" applyAlignment="1">
      <alignment horizontal="center"/>
    </xf>
    <xf numFmtId="164" fontId="8" fillId="0" borderId="3" xfId="4" applyNumberFormat="1" applyFont="1" applyFill="1" applyBorder="1" applyAlignment="1">
      <alignment horizontal="center"/>
    </xf>
    <xf numFmtId="164" fontId="8" fillId="0" borderId="7" xfId="4" applyNumberFormat="1" applyFont="1" applyFill="1" applyBorder="1" applyAlignment="1">
      <alignment horizontal="right"/>
    </xf>
    <xf numFmtId="164" fontId="10" fillId="0" borderId="6" xfId="4" applyNumberFormat="1" applyFont="1" applyFill="1" applyBorder="1" applyAlignment="1">
      <alignment horizontal="right"/>
    </xf>
    <xf numFmtId="164" fontId="8" fillId="0" borderId="6" xfId="4" applyNumberFormat="1" applyFont="1" applyFill="1" applyBorder="1" applyAlignment="1">
      <alignment horizontal="right"/>
    </xf>
    <xf numFmtId="164" fontId="8" fillId="0" borderId="0" xfId="4" applyNumberFormat="1" applyFont="1" applyFill="1" applyBorder="1"/>
    <xf numFmtId="164" fontId="10" fillId="0" borderId="6" xfId="4" applyNumberFormat="1" applyFont="1" applyFill="1" applyBorder="1"/>
    <xf numFmtId="164" fontId="8" fillId="0" borderId="0" xfId="4" applyNumberFormat="1" applyFont="1" applyFill="1" applyBorder="1" applyAlignment="1"/>
    <xf numFmtId="164" fontId="8" fillId="0" borderId="0" xfId="4" applyNumberFormat="1" applyFont="1" applyFill="1" applyAlignment="1">
      <alignment horizontal="right"/>
    </xf>
    <xf numFmtId="0" fontId="8" fillId="2" borderId="7" xfId="1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3" fontId="4" fillId="2" borderId="13" xfId="1" applyNumberFormat="1" applyFont="1" applyFill="1" applyBorder="1"/>
    <xf numFmtId="3" fontId="4" fillId="2" borderId="11" xfId="1" applyNumberFormat="1" applyFont="1" applyFill="1" applyBorder="1"/>
    <xf numFmtId="164" fontId="1" fillId="0" borderId="0" xfId="1" applyNumberFormat="1" applyFont="1" applyFill="1"/>
    <xf numFmtId="0" fontId="1" fillId="0" borderId="0" xfId="1" applyFont="1" applyFill="1"/>
    <xf numFmtId="164" fontId="3" fillId="0" borderId="0" xfId="1" applyNumberFormat="1" applyFont="1" applyFill="1"/>
    <xf numFmtId="3" fontId="18" fillId="2" borderId="0" xfId="0" applyNumberFormat="1" applyFont="1" applyFill="1"/>
    <xf numFmtId="0" fontId="8" fillId="0" borderId="0" xfId="1" applyFont="1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3" fontId="4" fillId="2" borderId="18" xfId="1" applyNumberFormat="1" applyFont="1" applyFill="1" applyBorder="1"/>
    <xf numFmtId="0" fontId="1" fillId="2" borderId="25" xfId="1" applyFill="1" applyBorder="1"/>
    <xf numFmtId="0" fontId="3" fillId="2" borderId="2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2" xfId="1" applyFont="1" applyFill="1" applyBorder="1"/>
    <xf numFmtId="0" fontId="1" fillId="2" borderId="21" xfId="1" applyFill="1" applyBorder="1"/>
    <xf numFmtId="0" fontId="8" fillId="2" borderId="19" xfId="2" applyFont="1" applyFill="1" applyBorder="1" applyAlignment="1">
      <alignment horizontal="center"/>
    </xf>
    <xf numFmtId="0" fontId="8" fillId="2" borderId="18" xfId="2" applyFont="1" applyFill="1" applyBorder="1" applyAlignment="1">
      <alignment horizontal="center"/>
    </xf>
    <xf numFmtId="49" fontId="8" fillId="2" borderId="10" xfId="2" applyNumberFormat="1" applyFont="1" applyFill="1" applyBorder="1" applyAlignment="1">
      <alignment horizontal="center"/>
    </xf>
    <xf numFmtId="3" fontId="2" fillId="2" borderId="18" xfId="1" applyNumberFormat="1" applyFont="1" applyFill="1" applyBorder="1"/>
    <xf numFmtId="3" fontId="2" fillId="2" borderId="5" xfId="1" applyNumberFormat="1" applyFont="1" applyFill="1" applyBorder="1"/>
    <xf numFmtId="0" fontId="3" fillId="2" borderId="26" xfId="1" applyFont="1" applyFill="1" applyBorder="1"/>
    <xf numFmtId="3" fontId="2" fillId="2" borderId="17" xfId="1" applyNumberFormat="1" applyFont="1" applyFill="1" applyBorder="1"/>
    <xf numFmtId="3" fontId="2" fillId="2" borderId="32" xfId="1" applyNumberFormat="1" applyFont="1" applyFill="1" applyBorder="1"/>
    <xf numFmtId="0" fontId="9" fillId="2" borderId="33" xfId="1" applyFont="1" applyFill="1" applyBorder="1"/>
    <xf numFmtId="164" fontId="8" fillId="0" borderId="19" xfId="4" applyNumberFormat="1" applyFont="1" applyFill="1" applyBorder="1" applyAlignment="1">
      <alignment horizontal="center"/>
    </xf>
    <xf numFmtId="164" fontId="8" fillId="0" borderId="18" xfId="4" applyNumberFormat="1" applyFont="1" applyFill="1" applyBorder="1" applyAlignment="1">
      <alignment horizontal="center"/>
    </xf>
    <xf numFmtId="164" fontId="8" fillId="0" borderId="10" xfId="4" applyNumberFormat="1" applyFont="1" applyFill="1" applyBorder="1" applyAlignment="1">
      <alignment horizontal="center"/>
    </xf>
    <xf numFmtId="0" fontId="8" fillId="0" borderId="25" xfId="1" applyFont="1" applyFill="1" applyBorder="1" applyAlignment="1">
      <alignment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12" xfId="1" applyFont="1" applyFill="1" applyBorder="1"/>
    <xf numFmtId="164" fontId="8" fillId="0" borderId="6" xfId="4" applyNumberFormat="1" applyFont="1" applyFill="1" applyBorder="1"/>
    <xf numFmtId="164" fontId="8" fillId="0" borderId="5" xfId="4" applyNumberFormat="1" applyFont="1" applyFill="1" applyBorder="1" applyAlignment="1">
      <alignment horizontal="right"/>
    </xf>
    <xf numFmtId="164" fontId="10" fillId="0" borderId="5" xfId="4" applyNumberFormat="1" applyFont="1" applyFill="1" applyBorder="1" applyAlignment="1">
      <alignment horizontal="right"/>
    </xf>
    <xf numFmtId="0" fontId="10" fillId="0" borderId="22" xfId="1" applyFont="1" applyFill="1" applyBorder="1"/>
    <xf numFmtId="164" fontId="10" fillId="0" borderId="17" xfId="4" applyNumberFormat="1" applyFont="1" applyFill="1" applyBorder="1" applyAlignment="1">
      <alignment horizontal="right"/>
    </xf>
    <xf numFmtId="164" fontId="8" fillId="0" borderId="17" xfId="4" applyNumberFormat="1" applyFont="1" applyFill="1" applyBorder="1"/>
    <xf numFmtId="164" fontId="8" fillId="0" borderId="17" xfId="4" applyNumberFormat="1" applyFont="1" applyFill="1" applyBorder="1" applyAlignment="1">
      <alignment horizontal="right"/>
    </xf>
    <xf numFmtId="164" fontId="8" fillId="0" borderId="9" xfId="4" applyNumberFormat="1" applyFont="1" applyFill="1" applyBorder="1" applyAlignment="1">
      <alignment horizontal="center"/>
    </xf>
    <xf numFmtId="0" fontId="8" fillId="0" borderId="22" xfId="1" applyFont="1" applyFill="1" applyBorder="1"/>
    <xf numFmtId="164" fontId="8" fillId="0" borderId="19" xfId="4" applyNumberFormat="1" applyFont="1" applyFill="1" applyBorder="1" applyAlignment="1">
      <alignment horizontal="right"/>
    </xf>
    <xf numFmtId="164" fontId="10" fillId="0" borderId="18" xfId="4" applyNumberFormat="1" applyFont="1" applyFill="1" applyBorder="1" applyAlignment="1">
      <alignment horizontal="right"/>
    </xf>
    <xf numFmtId="164" fontId="8" fillId="0" borderId="18" xfId="4" applyNumberFormat="1" applyFont="1" applyFill="1" applyBorder="1" applyAlignment="1">
      <alignment horizontal="right"/>
    </xf>
    <xf numFmtId="164" fontId="10" fillId="0" borderId="11" xfId="4" applyNumberFormat="1" applyFont="1" applyFill="1" applyBorder="1"/>
    <xf numFmtId="164" fontId="8" fillId="0" borderId="5" xfId="4" applyNumberFormat="1" applyFont="1" applyFill="1" applyBorder="1"/>
    <xf numFmtId="164" fontId="10" fillId="0" borderId="5" xfId="4" applyNumberFormat="1" applyFont="1" applyFill="1" applyBorder="1"/>
    <xf numFmtId="164" fontId="8" fillId="0" borderId="18" xfId="4" applyNumberFormat="1" applyFont="1" applyFill="1" applyBorder="1"/>
    <xf numFmtId="164" fontId="10" fillId="0" borderId="18" xfId="4" applyNumberFormat="1" applyFont="1" applyFill="1" applyBorder="1"/>
    <xf numFmtId="0" fontId="8" fillId="0" borderId="33" xfId="1" applyFont="1" applyFill="1" applyBorder="1" applyAlignment="1"/>
    <xf numFmtId="164" fontId="8" fillId="0" borderId="32" xfId="4" applyNumberFormat="1" applyFont="1" applyFill="1" applyBorder="1"/>
    <xf numFmtId="164" fontId="8" fillId="0" borderId="34" xfId="4" applyNumberFormat="1" applyFont="1" applyFill="1" applyBorder="1"/>
    <xf numFmtId="164" fontId="17" fillId="0" borderId="11" xfId="4" applyNumberFormat="1" applyFont="1" applyFill="1" applyBorder="1"/>
    <xf numFmtId="0" fontId="10" fillId="0" borderId="25" xfId="1" applyFont="1" applyFill="1" applyBorder="1"/>
    <xf numFmtId="0" fontId="8" fillId="0" borderId="26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left"/>
    </xf>
    <xf numFmtId="0" fontId="8" fillId="0" borderId="22" xfId="1" applyFont="1" applyFill="1" applyBorder="1" applyAlignment="1"/>
    <xf numFmtId="164" fontId="17" fillId="0" borderId="13" xfId="4" applyNumberFormat="1" applyFont="1" applyFill="1" applyBorder="1"/>
    <xf numFmtId="164" fontId="8" fillId="0" borderId="5" xfId="4" applyNumberFormat="1" applyFont="1" applyFill="1" applyBorder="1" applyAlignment="1"/>
    <xf numFmtId="164" fontId="8" fillId="0" borderId="32" xfId="4" applyNumberFormat="1" applyFont="1" applyFill="1" applyBorder="1" applyAlignment="1"/>
    <xf numFmtId="49" fontId="8" fillId="0" borderId="10" xfId="4" applyNumberFormat="1" applyFont="1" applyFill="1" applyBorder="1" applyAlignment="1">
      <alignment horizontal="center"/>
    </xf>
    <xf numFmtId="164" fontId="8" fillId="0" borderId="17" xfId="4" applyNumberFormat="1" applyFont="1" applyFill="1" applyBorder="1" applyAlignment="1"/>
    <xf numFmtId="164" fontId="8" fillId="0" borderId="34" xfId="4" applyNumberFormat="1" applyFont="1" applyFill="1" applyBorder="1" applyAlignment="1"/>
    <xf numFmtId="164" fontId="10" fillId="0" borderId="0" xfId="1" applyNumberFormat="1" applyFont="1" applyFill="1"/>
    <xf numFmtId="2" fontId="0" fillId="0" borderId="7" xfId="0" applyNumberFormat="1" applyBorder="1"/>
    <xf numFmtId="2" fontId="0" fillId="0" borderId="1" xfId="0" applyNumberFormat="1" applyBorder="1"/>
    <xf numFmtId="0" fontId="10" fillId="0" borderId="0" xfId="1" applyFont="1" applyFill="1" applyBorder="1"/>
    <xf numFmtId="3" fontId="10" fillId="0" borderId="0" xfId="1" applyNumberFormat="1" applyFont="1" applyFill="1" applyBorder="1"/>
    <xf numFmtId="0" fontId="1" fillId="2" borderId="0" xfId="1" applyFill="1"/>
    <xf numFmtId="0" fontId="8" fillId="2" borderId="0" xfId="0" applyFont="1" applyFill="1" applyAlignment="1"/>
    <xf numFmtId="0" fontId="3" fillId="2" borderId="0" xfId="1" applyFont="1" applyFill="1" applyAlignment="1">
      <alignment horizontal="center"/>
    </xf>
    <xf numFmtId="0" fontId="1" fillId="2" borderId="24" xfId="1" applyFill="1" applyBorder="1"/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0" fillId="2" borderId="0" xfId="0" applyFont="1" applyFill="1" applyBorder="1"/>
    <xf numFmtId="3" fontId="1" fillId="2" borderId="0" xfId="1" applyNumberFormat="1" applyFill="1"/>
    <xf numFmtId="3" fontId="4" fillId="2" borderId="7" xfId="1" applyNumberFormat="1" applyFont="1" applyFill="1" applyBorder="1"/>
    <xf numFmtId="3" fontId="19" fillId="2" borderId="0" xfId="0" applyNumberFormat="1" applyFont="1" applyFill="1" applyBorder="1"/>
    <xf numFmtId="0" fontId="1" fillId="2" borderId="21" xfId="1" applyFont="1" applyFill="1" applyBorder="1"/>
    <xf numFmtId="0" fontId="3" fillId="2" borderId="21" xfId="1" applyFont="1" applyFill="1" applyBorder="1"/>
    <xf numFmtId="0" fontId="3" fillId="2" borderId="21" xfId="1" applyFont="1" applyFill="1" applyBorder="1" applyAlignment="1">
      <alignment horizontal="center"/>
    </xf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0" fontId="1" fillId="2" borderId="0" xfId="1" applyFont="1" applyFill="1"/>
    <xf numFmtId="3" fontId="6" fillId="2" borderId="6" xfId="1" applyNumberFormat="1" applyFont="1" applyFill="1" applyBorder="1"/>
    <xf numFmtId="3" fontId="6" fillId="2" borderId="18" xfId="1" applyNumberFormat="1" applyFont="1" applyFill="1" applyBorder="1"/>
    <xf numFmtId="0" fontId="3" fillId="2" borderId="22" xfId="1" applyFont="1" applyFill="1" applyBorder="1"/>
    <xf numFmtId="0" fontId="3" fillId="2" borderId="0" xfId="1" applyFont="1" applyFill="1" applyBorder="1"/>
    <xf numFmtId="3" fontId="2" fillId="2" borderId="0" xfId="1" applyNumberFormat="1" applyFont="1" applyFill="1" applyBorder="1"/>
    <xf numFmtId="0" fontId="1" fillId="2" borderId="0" xfId="1" applyFill="1" applyBorder="1"/>
    <xf numFmtId="3" fontId="6" fillId="2" borderId="0" xfId="1" applyNumberFormat="1" applyFont="1" applyFill="1" applyBorder="1"/>
    <xf numFmtId="0" fontId="3" fillId="2" borderId="0" xfId="1" applyFont="1" applyFill="1" applyBorder="1" applyAlignment="1"/>
    <xf numFmtId="3" fontId="3" fillId="2" borderId="0" xfId="1" applyNumberFormat="1" applyFont="1" applyFill="1" applyBorder="1" applyAlignment="1"/>
    <xf numFmtId="49" fontId="8" fillId="0" borderId="21" xfId="1" applyNumberFormat="1" applyFont="1" applyFill="1" applyBorder="1"/>
    <xf numFmtId="164" fontId="10" fillId="2" borderId="6" xfId="4" applyNumberFormat="1" applyFont="1" applyFill="1" applyBorder="1" applyAlignment="1">
      <alignment horizontal="right"/>
    </xf>
    <xf numFmtId="0" fontId="8" fillId="0" borderId="0" xfId="0" applyFont="1" applyAlignment="1"/>
    <xf numFmtId="164" fontId="8" fillId="0" borderId="0" xfId="0" applyNumberFormat="1" applyFont="1" applyAlignment="1"/>
    <xf numFmtId="0" fontId="1" fillId="0" borderId="0" xfId="1" applyFont="1" applyFill="1" applyBorder="1"/>
    <xf numFmtId="164" fontId="1" fillId="0" borderId="0" xfId="4" applyNumberFormat="1" applyFont="1" applyFill="1"/>
    <xf numFmtId="164" fontId="1" fillId="0" borderId="0" xfId="4" applyNumberFormat="1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0" borderId="0" xfId="0" applyFont="1"/>
    <xf numFmtId="0" fontId="21" fillId="0" borderId="2" xfId="0" applyFont="1" applyBorder="1"/>
    <xf numFmtId="0" fontId="10" fillId="0" borderId="2" xfId="5" applyFont="1" applyBorder="1" applyAlignment="1">
      <alignment horizontal="left" vertical="top" wrapText="1"/>
    </xf>
    <xf numFmtId="3" fontId="10" fillId="0" borderId="2" xfId="5" applyNumberFormat="1" applyFont="1" applyBorder="1" applyAlignment="1">
      <alignment horizontal="right" vertical="top" wrapText="1"/>
    </xf>
    <xf numFmtId="0" fontId="16" fillId="0" borderId="0" xfId="5"/>
    <xf numFmtId="0" fontId="8" fillId="0" borderId="2" xfId="5" applyFont="1" applyBorder="1" applyAlignment="1">
      <alignment horizontal="left" vertical="top" wrapText="1"/>
    </xf>
    <xf numFmtId="3" fontId="8" fillId="0" borderId="2" xfId="5" applyNumberFormat="1" applyFont="1" applyBorder="1" applyAlignment="1">
      <alignment horizontal="right" vertical="top" wrapText="1"/>
    </xf>
    <xf numFmtId="0" fontId="16" fillId="0" borderId="0" xfId="5" applyFont="1"/>
    <xf numFmtId="0" fontId="11" fillId="0" borderId="0" xfId="5" applyFont="1"/>
    <xf numFmtId="0" fontId="1" fillId="2" borderId="0" xfId="1" applyFill="1" applyAlignment="1">
      <alignment horizontal="right"/>
    </xf>
    <xf numFmtId="3" fontId="4" fillId="2" borderId="23" xfId="1" applyNumberFormat="1" applyFont="1" applyFill="1" applyBorder="1"/>
    <xf numFmtId="3" fontId="4" fillId="2" borderId="20" xfId="1" applyNumberFormat="1" applyFont="1" applyFill="1" applyBorder="1"/>
    <xf numFmtId="164" fontId="0" fillId="0" borderId="0" xfId="4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8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23" xfId="0" applyFont="1" applyBorder="1" applyAlignment="1">
      <alignment horizontal="right"/>
    </xf>
  </cellXfs>
  <cellStyles count="6">
    <cellStyle name="Ezres" xfId="4" builtinId="3"/>
    <cellStyle name="Ezres 2" xfId="3"/>
    <cellStyle name="Normál" xfId="0" builtinId="0"/>
    <cellStyle name="Normál 2" xfId="1"/>
    <cellStyle name="Normál 3" xfId="2"/>
    <cellStyle name="Normá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0"/>
  <sheetViews>
    <sheetView view="pageBreakPreview" topLeftCell="A82" zoomScale="60" zoomScaleNormal="100" workbookViewId="0">
      <selection activeCell="F24" sqref="F24"/>
    </sheetView>
  </sheetViews>
  <sheetFormatPr defaultColWidth="3.85546875" defaultRowHeight="12.75"/>
  <cols>
    <col min="1" max="1" width="56.140625" style="133" customWidth="1"/>
    <col min="2" max="2" width="20.42578125" style="133" customWidth="1"/>
    <col min="3" max="3" width="22" style="133" customWidth="1"/>
    <col min="4" max="4" width="18.5703125" style="133" customWidth="1"/>
    <col min="5" max="5" width="26.5703125" style="133" customWidth="1"/>
    <col min="6" max="6" width="10.7109375" style="133" customWidth="1"/>
    <col min="7" max="7" width="10.28515625" style="133" customWidth="1"/>
    <col min="8" max="8" width="9.5703125" style="133" customWidth="1"/>
    <col min="9" max="242" width="9.140625" style="133" customWidth="1"/>
    <col min="243" max="16384" width="3.85546875" style="133"/>
  </cols>
  <sheetData>
    <row r="1" spans="1:8" ht="15.75">
      <c r="A1" s="181" t="s">
        <v>154</v>
      </c>
      <c r="B1" s="181"/>
      <c r="C1" s="181"/>
      <c r="D1" s="181"/>
    </row>
    <row r="2" spans="1:8" ht="15.75">
      <c r="A2" s="182" t="s">
        <v>207</v>
      </c>
      <c r="B2" s="182"/>
      <c r="C2" s="182"/>
      <c r="D2" s="182"/>
      <c r="E2" s="134"/>
      <c r="F2" s="134"/>
    </row>
    <row r="3" spans="1:8">
      <c r="D3" s="176" t="s">
        <v>255</v>
      </c>
    </row>
    <row r="4" spans="1:8" ht="13.5" thickBot="1">
      <c r="A4" s="135" t="s">
        <v>3</v>
      </c>
      <c r="B4" s="135" t="s">
        <v>132</v>
      </c>
      <c r="C4" s="135" t="s">
        <v>132</v>
      </c>
      <c r="D4" s="135" t="s">
        <v>132</v>
      </c>
    </row>
    <row r="5" spans="1:8" ht="15.75">
      <c r="A5" s="136"/>
      <c r="B5" s="61" t="s">
        <v>130</v>
      </c>
      <c r="C5" s="62" t="s">
        <v>131</v>
      </c>
      <c r="D5" s="62" t="s">
        <v>131</v>
      </c>
    </row>
    <row r="6" spans="1:8" ht="15.75">
      <c r="A6" s="137" t="s">
        <v>2</v>
      </c>
      <c r="B6" s="63" t="s">
        <v>1</v>
      </c>
      <c r="C6" s="64" t="s">
        <v>1</v>
      </c>
      <c r="D6" s="64" t="s">
        <v>40</v>
      </c>
    </row>
    <row r="7" spans="1:8" ht="16.5" thickBot="1">
      <c r="A7" s="138"/>
      <c r="B7" s="65" t="s">
        <v>0</v>
      </c>
      <c r="C7" s="66" t="s">
        <v>211</v>
      </c>
      <c r="D7" s="66" t="s">
        <v>212</v>
      </c>
      <c r="F7" s="139"/>
      <c r="G7" s="140"/>
      <c r="H7" s="140"/>
    </row>
    <row r="8" spans="1:8" ht="16.5">
      <c r="A8" s="80" t="s">
        <v>43</v>
      </c>
      <c r="B8" s="141"/>
      <c r="C8" s="141"/>
      <c r="D8" s="177"/>
      <c r="E8" s="165"/>
      <c r="F8" s="142"/>
      <c r="G8" s="142"/>
      <c r="H8" s="142"/>
    </row>
    <row r="9" spans="1:8" ht="16.5">
      <c r="A9" s="143" t="s">
        <v>141</v>
      </c>
      <c r="B9" s="2">
        <v>170000</v>
      </c>
      <c r="C9" s="76">
        <v>216859</v>
      </c>
      <c r="D9" s="178">
        <v>216859</v>
      </c>
      <c r="E9" s="165"/>
      <c r="F9" s="142"/>
      <c r="G9" s="142"/>
      <c r="H9" s="142"/>
    </row>
    <row r="10" spans="1:8" ht="16.5">
      <c r="A10" s="143" t="s">
        <v>155</v>
      </c>
      <c r="B10" s="2">
        <v>4600976</v>
      </c>
      <c r="C10" s="76">
        <v>3129590</v>
      </c>
      <c r="D10" s="178">
        <v>3129590</v>
      </c>
      <c r="E10" s="165"/>
      <c r="F10" s="142"/>
      <c r="G10" s="142"/>
      <c r="H10" s="142"/>
    </row>
    <row r="11" spans="1:8" ht="16.5">
      <c r="A11" s="143" t="s">
        <v>156</v>
      </c>
      <c r="B11" s="2">
        <v>1800000</v>
      </c>
      <c r="C11" s="76">
        <v>3233959</v>
      </c>
      <c r="D11" s="178">
        <v>1963943</v>
      </c>
      <c r="E11" s="165"/>
      <c r="F11" s="142"/>
      <c r="G11" s="142"/>
      <c r="H11" s="142"/>
    </row>
    <row r="12" spans="1:8" ht="16.5">
      <c r="A12" s="81" t="s">
        <v>168</v>
      </c>
      <c r="B12" s="2">
        <v>1352550</v>
      </c>
      <c r="C12" s="76">
        <v>4549976</v>
      </c>
      <c r="D12" s="178">
        <v>1352550</v>
      </c>
      <c r="E12" s="165"/>
      <c r="F12" s="142"/>
      <c r="G12" s="142"/>
      <c r="H12" s="142"/>
    </row>
    <row r="13" spans="1:8" ht="16.5">
      <c r="A13" s="81" t="s">
        <v>164</v>
      </c>
      <c r="B13" s="2">
        <v>210000</v>
      </c>
      <c r="C13" s="76">
        <v>0</v>
      </c>
      <c r="D13" s="178">
        <v>0</v>
      </c>
      <c r="E13" s="165"/>
      <c r="F13" s="142"/>
      <c r="G13" s="142"/>
      <c r="H13" s="142"/>
    </row>
    <row r="14" spans="1:8" ht="16.5">
      <c r="A14" s="81" t="s">
        <v>165</v>
      </c>
      <c r="B14" s="2"/>
      <c r="C14" s="76">
        <v>60000</v>
      </c>
      <c r="D14" s="178">
        <v>60000</v>
      </c>
      <c r="E14" s="165"/>
      <c r="F14" s="142"/>
      <c r="G14" s="142"/>
      <c r="H14" s="142"/>
    </row>
    <row r="15" spans="1:8" ht="16.5">
      <c r="A15" s="81" t="s">
        <v>142</v>
      </c>
      <c r="B15" s="2"/>
      <c r="C15" s="76">
        <v>24795</v>
      </c>
      <c r="D15" s="178">
        <v>24795</v>
      </c>
      <c r="E15" s="165"/>
      <c r="F15" s="142"/>
      <c r="G15" s="142"/>
      <c r="H15" s="142"/>
    </row>
    <row r="16" spans="1:8" ht="16.5">
      <c r="A16" s="81" t="s">
        <v>181</v>
      </c>
      <c r="B16" s="2"/>
      <c r="C16" s="76">
        <v>73</v>
      </c>
      <c r="D16" s="178">
        <v>73</v>
      </c>
      <c r="E16" s="166"/>
      <c r="F16" s="142"/>
      <c r="G16" s="142"/>
      <c r="H16" s="142"/>
    </row>
    <row r="17" spans="1:8" ht="16.5">
      <c r="A17" s="143" t="s">
        <v>166</v>
      </c>
      <c r="B17" s="2"/>
      <c r="C17" s="76">
        <v>50000</v>
      </c>
      <c r="D17" s="178">
        <v>50000</v>
      </c>
      <c r="E17" s="165"/>
      <c r="F17" s="142"/>
      <c r="G17" s="142"/>
      <c r="H17" s="142"/>
    </row>
    <row r="18" spans="1:8" ht="16.5">
      <c r="A18" s="143" t="s">
        <v>167</v>
      </c>
      <c r="B18" s="2">
        <v>634679</v>
      </c>
      <c r="C18" s="76">
        <v>5000</v>
      </c>
      <c r="D18" s="178">
        <v>0</v>
      </c>
      <c r="E18" s="165"/>
      <c r="F18" s="142"/>
      <c r="G18" s="142"/>
      <c r="H18" s="142"/>
    </row>
    <row r="19" spans="1:8" ht="16.5">
      <c r="A19" s="143" t="s">
        <v>169</v>
      </c>
      <c r="B19" s="2">
        <v>6662420</v>
      </c>
      <c r="C19" s="76">
        <v>3662420</v>
      </c>
      <c r="D19" s="178">
        <v>3662420</v>
      </c>
      <c r="E19" s="166"/>
      <c r="F19" s="142"/>
      <c r="G19" s="142"/>
      <c r="H19" s="142"/>
    </row>
    <row r="20" spans="1:8" ht="16.5">
      <c r="A20" s="143" t="s">
        <v>170</v>
      </c>
      <c r="B20" s="2"/>
      <c r="C20" s="76">
        <v>773486</v>
      </c>
      <c r="D20" s="178">
        <v>773486</v>
      </c>
      <c r="E20" s="154"/>
      <c r="F20" s="142"/>
      <c r="G20" s="142"/>
      <c r="H20" s="142"/>
    </row>
    <row r="21" spans="1:8" ht="16.5">
      <c r="A21" s="143" t="s">
        <v>199</v>
      </c>
      <c r="B21" s="2">
        <v>0</v>
      </c>
      <c r="C21" s="76">
        <v>91266</v>
      </c>
      <c r="D21" s="178">
        <v>91266</v>
      </c>
      <c r="E21" s="154"/>
      <c r="F21" s="142"/>
      <c r="G21" s="142"/>
      <c r="H21" s="142"/>
    </row>
    <row r="22" spans="1:8" ht="16.5">
      <c r="A22" s="143" t="s">
        <v>221</v>
      </c>
      <c r="B22" s="2"/>
      <c r="C22" s="76">
        <v>27200</v>
      </c>
      <c r="D22" s="76">
        <v>27200</v>
      </c>
      <c r="F22" s="142"/>
      <c r="G22" s="142"/>
      <c r="H22" s="142"/>
    </row>
    <row r="23" spans="1:8" ht="16.5">
      <c r="A23" s="143" t="s">
        <v>220</v>
      </c>
      <c r="B23" s="2"/>
      <c r="C23" s="76">
        <v>16378</v>
      </c>
      <c r="D23" s="76">
        <v>16378</v>
      </c>
      <c r="F23" s="142"/>
      <c r="G23" s="142"/>
      <c r="H23" s="142"/>
    </row>
    <row r="24" spans="1:8" ht="16.5">
      <c r="A24" s="144" t="s">
        <v>44</v>
      </c>
      <c r="B24" s="1">
        <f>SUM(B9:B20)</f>
        <v>15430625</v>
      </c>
      <c r="C24" s="1">
        <f>SUM(C9:C23)</f>
        <v>15841002</v>
      </c>
      <c r="D24" s="85">
        <f>SUM(D9:D23)</f>
        <v>11368560</v>
      </c>
      <c r="F24" s="140"/>
      <c r="G24" s="140"/>
      <c r="H24" s="140"/>
    </row>
    <row r="25" spans="1:8" ht="18.75">
      <c r="A25" s="145"/>
      <c r="B25" s="2"/>
      <c r="C25" s="2"/>
      <c r="D25" s="76"/>
      <c r="F25" s="72"/>
    </row>
    <row r="26" spans="1:8" ht="18.75">
      <c r="A26" s="144" t="s">
        <v>125</v>
      </c>
      <c r="B26" s="2"/>
      <c r="C26" s="2"/>
      <c r="D26" s="76"/>
      <c r="F26" s="72"/>
    </row>
    <row r="27" spans="1:8" ht="18.75">
      <c r="A27" s="81" t="s">
        <v>164</v>
      </c>
      <c r="B27" s="2"/>
      <c r="C27" s="2">
        <v>129540</v>
      </c>
      <c r="D27" s="76">
        <v>129540</v>
      </c>
      <c r="F27" s="72"/>
    </row>
    <row r="28" spans="1:8" ht="18.75">
      <c r="A28" s="144" t="s">
        <v>126</v>
      </c>
      <c r="B28" s="1">
        <f>SUM(B27:B27)</f>
        <v>0</v>
      </c>
      <c r="C28" s="146">
        <f>SUM(C27:C27)</f>
        <v>129540</v>
      </c>
      <c r="D28" s="147">
        <f>SUM(D27:D27)</f>
        <v>129540</v>
      </c>
      <c r="F28" s="72"/>
    </row>
    <row r="29" spans="1:8" ht="16.5">
      <c r="A29" s="144"/>
      <c r="B29" s="1"/>
      <c r="C29" s="146"/>
      <c r="D29" s="147"/>
    </row>
    <row r="30" spans="1:8" ht="16.5">
      <c r="A30" s="144" t="s">
        <v>45</v>
      </c>
      <c r="B30" s="2"/>
      <c r="C30" s="2"/>
      <c r="D30" s="76"/>
      <c r="E30" s="140"/>
      <c r="F30" s="140"/>
      <c r="G30" s="140" t="s">
        <v>5</v>
      </c>
    </row>
    <row r="31" spans="1:8" ht="16.5">
      <c r="A31" s="81" t="s">
        <v>224</v>
      </c>
      <c r="B31" s="2">
        <v>1758820</v>
      </c>
      <c r="C31" s="2">
        <v>1023626</v>
      </c>
      <c r="D31" s="76">
        <v>1023626</v>
      </c>
    </row>
    <row r="32" spans="1:8" ht="16.5">
      <c r="A32" s="143" t="s">
        <v>166</v>
      </c>
      <c r="B32" s="2"/>
      <c r="C32" s="2">
        <v>50000</v>
      </c>
      <c r="D32" s="76">
        <v>50000</v>
      </c>
      <c r="E32" s="140"/>
    </row>
    <row r="33" spans="1:4" ht="16.5">
      <c r="A33" s="144" t="s">
        <v>46</v>
      </c>
      <c r="B33" s="1">
        <f>SUM(B31:B31)</f>
        <v>1758820</v>
      </c>
      <c r="C33" s="1">
        <f>SUM(C31:C32)</f>
        <v>1073626</v>
      </c>
      <c r="D33" s="85">
        <f>SUM(D31:D32)</f>
        <v>1073626</v>
      </c>
    </row>
    <row r="34" spans="1:4" ht="16.5">
      <c r="A34" s="144"/>
      <c r="B34" s="1"/>
      <c r="C34" s="1"/>
      <c r="D34" s="85"/>
    </row>
    <row r="35" spans="1:4" ht="16.5">
      <c r="A35" s="144" t="s">
        <v>47</v>
      </c>
      <c r="B35" s="2"/>
      <c r="C35" s="2"/>
      <c r="D35" s="76"/>
    </row>
    <row r="36" spans="1:4" ht="16.5">
      <c r="A36" s="81" t="s">
        <v>48</v>
      </c>
      <c r="B36" s="2">
        <v>6578500</v>
      </c>
      <c r="C36" s="76">
        <v>6578500</v>
      </c>
      <c r="D36" s="76">
        <v>6578500</v>
      </c>
    </row>
    <row r="37" spans="1:4" ht="16.5">
      <c r="A37" s="81" t="s">
        <v>49</v>
      </c>
      <c r="B37" s="2">
        <v>5760000</v>
      </c>
      <c r="C37" s="76">
        <v>5760000</v>
      </c>
      <c r="D37" s="76">
        <v>5760000</v>
      </c>
    </row>
    <row r="38" spans="1:4" ht="16.5">
      <c r="A38" s="81" t="s">
        <v>50</v>
      </c>
      <c r="B38" s="2">
        <v>1577409</v>
      </c>
      <c r="C38" s="76">
        <v>1577409</v>
      </c>
      <c r="D38" s="76">
        <v>1577409</v>
      </c>
    </row>
    <row r="39" spans="1:4" ht="16.5">
      <c r="A39" s="81" t="s">
        <v>51</v>
      </c>
      <c r="B39" s="2">
        <v>4326620</v>
      </c>
      <c r="C39" s="76">
        <v>4326620</v>
      </c>
      <c r="D39" s="76">
        <v>4326620</v>
      </c>
    </row>
    <row r="40" spans="1:4" ht="16.5">
      <c r="A40" s="81" t="s">
        <v>52</v>
      </c>
      <c r="B40" s="2">
        <v>6000000</v>
      </c>
      <c r="C40" s="76">
        <v>6083312</v>
      </c>
      <c r="D40" s="76">
        <v>6083312</v>
      </c>
    </row>
    <row r="41" spans="1:4" ht="16.5">
      <c r="A41" s="81" t="s">
        <v>159</v>
      </c>
      <c r="B41" s="2">
        <v>20400</v>
      </c>
      <c r="C41" s="76">
        <v>20400</v>
      </c>
      <c r="D41" s="76">
        <v>20400</v>
      </c>
    </row>
    <row r="42" spans="1:4" ht="16.5">
      <c r="A42" s="81" t="s">
        <v>160</v>
      </c>
      <c r="B42" s="2">
        <v>3639439</v>
      </c>
      <c r="C42" s="76">
        <v>3639439</v>
      </c>
      <c r="D42" s="76">
        <v>3639439</v>
      </c>
    </row>
    <row r="43" spans="1:4" ht="16.5">
      <c r="A43" s="81" t="s">
        <v>162</v>
      </c>
      <c r="B43" s="2">
        <v>2267460</v>
      </c>
      <c r="C43" s="76">
        <v>2267460</v>
      </c>
      <c r="D43" s="76">
        <v>2267460</v>
      </c>
    </row>
    <row r="44" spans="1:4" ht="16.5">
      <c r="A44" s="81" t="s">
        <v>161</v>
      </c>
      <c r="B44" s="2">
        <v>23529141</v>
      </c>
      <c r="C44" s="76">
        <v>22804153</v>
      </c>
      <c r="D44" s="76">
        <v>22804153</v>
      </c>
    </row>
    <row r="45" spans="1:4" ht="16.5">
      <c r="A45" s="81" t="s">
        <v>138</v>
      </c>
      <c r="B45" s="2">
        <v>22688800</v>
      </c>
      <c r="C45" s="76">
        <v>24415500</v>
      </c>
      <c r="D45" s="76">
        <v>24415500</v>
      </c>
    </row>
    <row r="46" spans="1:4" ht="16.5">
      <c r="A46" s="81" t="s">
        <v>139</v>
      </c>
      <c r="B46" s="2">
        <v>7200000</v>
      </c>
      <c r="C46" s="76">
        <v>7200000</v>
      </c>
      <c r="D46" s="76">
        <v>7200000</v>
      </c>
    </row>
    <row r="47" spans="1:4" ht="16.5">
      <c r="A47" s="81" t="s">
        <v>163</v>
      </c>
      <c r="B47" s="2">
        <v>189000</v>
      </c>
      <c r="C47" s="76">
        <v>213500</v>
      </c>
      <c r="D47" s="76">
        <v>213500</v>
      </c>
    </row>
    <row r="48" spans="1:4" ht="16.5">
      <c r="A48" s="81" t="s">
        <v>140</v>
      </c>
      <c r="B48" s="2">
        <v>4160000</v>
      </c>
      <c r="C48" s="76">
        <v>4453334</v>
      </c>
      <c r="D48" s="76">
        <v>4453334</v>
      </c>
    </row>
    <row r="49" spans="1:8" ht="16.5">
      <c r="A49" s="81" t="s">
        <v>171</v>
      </c>
      <c r="B49" s="2"/>
      <c r="C49" s="76">
        <v>1563116</v>
      </c>
      <c r="D49" s="76">
        <v>1563116</v>
      </c>
      <c r="F49" s="140"/>
    </row>
    <row r="50" spans="1:8" ht="16.5">
      <c r="A50" s="81" t="s">
        <v>225</v>
      </c>
      <c r="B50" s="2"/>
      <c r="C50" s="76">
        <v>3388971</v>
      </c>
      <c r="D50" s="76">
        <v>3388971</v>
      </c>
      <c r="F50" s="140"/>
    </row>
    <row r="51" spans="1:8" ht="16.5">
      <c r="A51" s="144" t="s">
        <v>53</v>
      </c>
      <c r="B51" s="1">
        <f>SUM(B36:B49)</f>
        <v>87936769</v>
      </c>
      <c r="C51" s="85">
        <f>SUM(C36:C50)</f>
        <v>94291714</v>
      </c>
      <c r="D51" s="85">
        <f>SUM(D36:D50)</f>
        <v>94291714</v>
      </c>
      <c r="F51" s="140"/>
    </row>
    <row r="52" spans="1:8" ht="16.5">
      <c r="A52" s="144"/>
      <c r="B52" s="2"/>
      <c r="C52" s="2"/>
      <c r="D52" s="76"/>
    </row>
    <row r="53" spans="1:8" ht="16.5">
      <c r="A53" s="144" t="s">
        <v>54</v>
      </c>
      <c r="B53" s="2"/>
      <c r="C53" s="2"/>
      <c r="D53" s="76"/>
    </row>
    <row r="54" spans="1:8" ht="16.5">
      <c r="A54" s="81" t="s">
        <v>55</v>
      </c>
      <c r="B54" s="2">
        <v>37362083</v>
      </c>
      <c r="C54" s="2">
        <v>38525083</v>
      </c>
      <c r="D54" s="76">
        <v>38525083</v>
      </c>
    </row>
    <row r="55" spans="1:8" ht="16.5">
      <c r="A55" s="144" t="s">
        <v>56</v>
      </c>
      <c r="B55" s="1">
        <f>SUM(B54)</f>
        <v>37362083</v>
      </c>
      <c r="C55" s="1">
        <f>SUM(C54)</f>
        <v>38525083</v>
      </c>
      <c r="D55" s="85">
        <f>SUM(D54)</f>
        <v>38525083</v>
      </c>
    </row>
    <row r="56" spans="1:8" ht="16.5">
      <c r="A56" s="81"/>
      <c r="B56" s="2"/>
      <c r="C56" s="2"/>
      <c r="D56" s="76"/>
    </row>
    <row r="57" spans="1:8" ht="16.5">
      <c r="A57" s="144" t="s">
        <v>57</v>
      </c>
      <c r="B57" s="1"/>
      <c r="C57" s="1"/>
      <c r="D57" s="85"/>
    </row>
    <row r="58" spans="1:8" s="148" customFormat="1" ht="16.5">
      <c r="A58" s="143" t="s">
        <v>172</v>
      </c>
      <c r="B58" s="2">
        <v>2522119</v>
      </c>
      <c r="C58" s="76">
        <v>2155866</v>
      </c>
      <c r="D58" s="76">
        <v>2155866</v>
      </c>
    </row>
    <row r="59" spans="1:8" s="148" customFormat="1" ht="16.5">
      <c r="A59" s="143" t="s">
        <v>173</v>
      </c>
      <c r="B59" s="2"/>
      <c r="C59" s="76">
        <v>167867</v>
      </c>
      <c r="D59" s="76">
        <v>167867</v>
      </c>
    </row>
    <row r="60" spans="1:8" ht="16.5">
      <c r="A60" s="144" t="s">
        <v>174</v>
      </c>
      <c r="B60" s="1">
        <f>SUM(B58:B59)</f>
        <v>2522119</v>
      </c>
      <c r="C60" s="85">
        <f t="shared" ref="C60" si="0">SUM(C58:C59)</f>
        <v>2323733</v>
      </c>
      <c r="D60" s="85">
        <f t="shared" ref="D60" si="1">SUM(D58:D59)</f>
        <v>2323733</v>
      </c>
      <c r="E60" s="140"/>
    </row>
    <row r="61" spans="1:8" ht="16.5">
      <c r="A61" s="81"/>
      <c r="B61" s="2"/>
      <c r="C61" s="2"/>
      <c r="D61" s="76"/>
    </row>
    <row r="62" spans="1:8" ht="16.5">
      <c r="A62" s="144" t="s">
        <v>58</v>
      </c>
      <c r="B62" s="2"/>
      <c r="C62" s="2"/>
      <c r="D62" s="76"/>
      <c r="E62" s="140"/>
    </row>
    <row r="63" spans="1:8" ht="18.75">
      <c r="A63" s="81" t="s">
        <v>175</v>
      </c>
      <c r="B63" s="2">
        <v>0</v>
      </c>
      <c r="C63" s="2">
        <v>50000</v>
      </c>
      <c r="D63" s="76">
        <v>50000</v>
      </c>
      <c r="F63" s="72"/>
      <c r="G63" s="140"/>
      <c r="H63" s="140"/>
    </row>
    <row r="64" spans="1:8" ht="18.75">
      <c r="A64" s="81" t="s">
        <v>200</v>
      </c>
      <c r="B64" s="2"/>
      <c r="C64" s="2">
        <v>475600</v>
      </c>
      <c r="D64" s="76">
        <v>475600</v>
      </c>
      <c r="F64" s="72"/>
      <c r="G64" s="140"/>
      <c r="H64" s="140"/>
    </row>
    <row r="65" spans="1:8" ht="18.75">
      <c r="A65" s="81" t="s">
        <v>222</v>
      </c>
      <c r="B65" s="2"/>
      <c r="C65" s="2">
        <v>254000</v>
      </c>
      <c r="D65" s="76">
        <v>254000</v>
      </c>
      <c r="F65" s="72"/>
      <c r="G65" s="140"/>
      <c r="H65" s="140"/>
    </row>
    <row r="66" spans="1:8" ht="18.75">
      <c r="A66" s="81" t="s">
        <v>223</v>
      </c>
      <c r="B66" s="2"/>
      <c r="C66" s="2">
        <v>925320</v>
      </c>
      <c r="D66" s="76">
        <v>925320</v>
      </c>
      <c r="F66" s="72"/>
      <c r="G66" s="140"/>
      <c r="H66" s="140"/>
    </row>
    <row r="67" spans="1:8" ht="16.5">
      <c r="A67" s="144" t="s">
        <v>59</v>
      </c>
      <c r="B67" s="1">
        <f>SUM(B63:B63)</f>
        <v>0</v>
      </c>
      <c r="C67" s="1">
        <f>SUM(C63:C66)</f>
        <v>1704920</v>
      </c>
      <c r="D67" s="85">
        <f>SUM(D63:D66)</f>
        <v>1704920</v>
      </c>
    </row>
    <row r="68" spans="1:8" ht="16.5">
      <c r="A68" s="144"/>
      <c r="B68" s="2"/>
      <c r="C68" s="1"/>
      <c r="D68" s="85"/>
    </row>
    <row r="69" spans="1:8" ht="16.5">
      <c r="A69" s="144" t="s">
        <v>178</v>
      </c>
      <c r="B69" s="2"/>
      <c r="C69" s="2"/>
      <c r="D69" s="76"/>
    </row>
    <row r="70" spans="1:8" ht="16.5">
      <c r="A70" s="81" t="s">
        <v>4</v>
      </c>
      <c r="B70" s="2">
        <v>0</v>
      </c>
      <c r="C70" s="2">
        <v>5570300</v>
      </c>
      <c r="D70" s="76">
        <v>5570300</v>
      </c>
    </row>
    <row r="71" spans="1:8" ht="16.5">
      <c r="A71" s="144" t="s">
        <v>179</v>
      </c>
      <c r="B71" s="1">
        <f>SUM(B70:B70)</f>
        <v>0</v>
      </c>
      <c r="C71" s="146">
        <f>SUM(C70:C70)</f>
        <v>5570300</v>
      </c>
      <c r="D71" s="147">
        <f>SUM(D70:D70)</f>
        <v>5570300</v>
      </c>
    </row>
    <row r="72" spans="1:8" ht="16.5">
      <c r="A72" s="144"/>
      <c r="B72" s="1"/>
      <c r="C72" s="146"/>
      <c r="D72" s="147"/>
    </row>
    <row r="73" spans="1:8" ht="16.5">
      <c r="A73" s="144" t="s">
        <v>176</v>
      </c>
      <c r="B73" s="2"/>
      <c r="C73" s="2"/>
      <c r="D73" s="76"/>
      <c r="E73" s="140"/>
    </row>
    <row r="74" spans="1:8" ht="16.5">
      <c r="A74" s="81" t="s">
        <v>4</v>
      </c>
      <c r="B74" s="2">
        <v>0</v>
      </c>
      <c r="C74" s="2">
        <v>101200</v>
      </c>
      <c r="D74" s="76">
        <v>101200</v>
      </c>
    </row>
    <row r="75" spans="1:8" ht="16.5">
      <c r="A75" s="144" t="s">
        <v>177</v>
      </c>
      <c r="B75" s="1">
        <f>SUM(B74:B74)</f>
        <v>0</v>
      </c>
      <c r="C75" s="146">
        <f>SUM(C74:C74)</f>
        <v>101200</v>
      </c>
      <c r="D75" s="147">
        <f>SUM(D74:D74)</f>
        <v>101200</v>
      </c>
      <c r="E75" s="140"/>
    </row>
    <row r="76" spans="1:8" ht="16.5">
      <c r="A76" s="144"/>
      <c r="B76" s="1"/>
      <c r="C76" s="146"/>
      <c r="D76" s="147"/>
    </row>
    <row r="77" spans="1:8" ht="16.5">
      <c r="A77" s="144" t="s">
        <v>60</v>
      </c>
      <c r="B77" s="2"/>
      <c r="C77" s="2"/>
      <c r="D77" s="76"/>
    </row>
    <row r="78" spans="1:8" ht="16.5">
      <c r="A78" s="81" t="s">
        <v>4</v>
      </c>
      <c r="B78" s="2">
        <v>9595700</v>
      </c>
      <c r="C78" s="2">
        <v>4870900</v>
      </c>
      <c r="D78" s="76">
        <v>4870900</v>
      </c>
    </row>
    <row r="79" spans="1:8" ht="16.5">
      <c r="A79" s="144" t="s">
        <v>61</v>
      </c>
      <c r="B79" s="1">
        <f>SUM(B78:B78)</f>
        <v>9595700</v>
      </c>
      <c r="C79" s="146">
        <f>SUM(C78:C78)</f>
        <v>4870900</v>
      </c>
      <c r="D79" s="147">
        <f>SUM(D78:D78)</f>
        <v>4870900</v>
      </c>
    </row>
    <row r="80" spans="1:8" ht="16.5">
      <c r="A80" s="144"/>
      <c r="B80" s="1"/>
      <c r="C80" s="146"/>
      <c r="D80" s="147"/>
    </row>
    <row r="81" spans="1:5" ht="16.5">
      <c r="A81" s="144" t="s">
        <v>133</v>
      </c>
      <c r="B81" s="2"/>
      <c r="C81" s="2"/>
      <c r="D81" s="76"/>
    </row>
    <row r="82" spans="1:5" ht="16.5">
      <c r="A82" s="143" t="s">
        <v>180</v>
      </c>
      <c r="B82" s="2"/>
      <c r="C82" s="149">
        <v>228000</v>
      </c>
      <c r="D82" s="150">
        <v>228000</v>
      </c>
    </row>
    <row r="83" spans="1:5" ht="16.5">
      <c r="A83" s="144" t="s">
        <v>134</v>
      </c>
      <c r="B83" s="1">
        <f>SUM(B82)</f>
        <v>0</v>
      </c>
      <c r="C83" s="1">
        <f>SUM(C82)</f>
        <v>228000</v>
      </c>
      <c r="D83" s="85">
        <f>SUM(D82)</f>
        <v>228000</v>
      </c>
    </row>
    <row r="84" spans="1:5" ht="16.5">
      <c r="A84" s="144"/>
      <c r="B84" s="1"/>
      <c r="C84" s="1"/>
      <c r="D84" s="85"/>
    </row>
    <row r="85" spans="1:5" ht="16.5">
      <c r="A85" s="144" t="s">
        <v>201</v>
      </c>
      <c r="B85" s="1"/>
      <c r="C85" s="1"/>
      <c r="D85" s="85"/>
    </row>
    <row r="86" spans="1:5" ht="16.5">
      <c r="A86" s="143" t="s">
        <v>202</v>
      </c>
      <c r="B86" s="2"/>
      <c r="C86" s="1">
        <v>700000</v>
      </c>
      <c r="D86" s="85">
        <v>700000</v>
      </c>
    </row>
    <row r="87" spans="1:5" ht="16.5">
      <c r="A87" s="143"/>
      <c r="B87" s="2"/>
      <c r="C87" s="2"/>
      <c r="D87" s="85"/>
    </row>
    <row r="88" spans="1:5" ht="16.5">
      <c r="A88" s="144" t="s">
        <v>62</v>
      </c>
      <c r="B88" s="1">
        <v>5458491</v>
      </c>
      <c r="C88" s="1">
        <v>4240321</v>
      </c>
      <c r="D88" s="85">
        <v>4240321</v>
      </c>
    </row>
    <row r="89" spans="1:5" ht="16.5">
      <c r="A89" s="143"/>
      <c r="B89" s="2"/>
      <c r="C89" s="2"/>
      <c r="D89" s="76"/>
    </row>
    <row r="90" spans="1:5" ht="16.5">
      <c r="A90" s="144" t="s">
        <v>135</v>
      </c>
      <c r="B90" s="2"/>
      <c r="C90" s="2"/>
      <c r="D90" s="76"/>
    </row>
    <row r="91" spans="1:5" ht="16.5">
      <c r="A91" s="143" t="s">
        <v>63</v>
      </c>
      <c r="B91" s="2">
        <v>3567980</v>
      </c>
      <c r="C91" s="2">
        <v>3105641</v>
      </c>
      <c r="D91" s="76">
        <v>2491380</v>
      </c>
    </row>
    <row r="92" spans="1:5" ht="16.5">
      <c r="A92" s="143" t="s">
        <v>157</v>
      </c>
      <c r="B92" s="2">
        <v>9279877</v>
      </c>
      <c r="C92" s="2">
        <v>9653904</v>
      </c>
      <c r="D92" s="76">
        <v>8426391</v>
      </c>
    </row>
    <row r="93" spans="1:5" ht="16.5">
      <c r="A93" s="143" t="s">
        <v>64</v>
      </c>
      <c r="B93" s="2">
        <v>24516655</v>
      </c>
      <c r="C93" s="2">
        <v>25132242</v>
      </c>
      <c r="D93" s="76">
        <v>25132242</v>
      </c>
    </row>
    <row r="94" spans="1:5" ht="16.5">
      <c r="A94" s="143" t="s">
        <v>137</v>
      </c>
      <c r="B94" s="2">
        <v>340000</v>
      </c>
      <c r="C94" s="2">
        <v>551772</v>
      </c>
      <c r="D94" s="76">
        <v>251879</v>
      </c>
    </row>
    <row r="95" spans="1:5" ht="16.5">
      <c r="A95" s="143" t="s">
        <v>158</v>
      </c>
      <c r="B95" s="2">
        <v>4853910</v>
      </c>
      <c r="C95" s="2">
        <v>5392548</v>
      </c>
      <c r="D95" s="76">
        <v>5161535</v>
      </c>
      <c r="E95" s="140"/>
    </row>
    <row r="96" spans="1:5" ht="16.5">
      <c r="A96" s="144" t="s">
        <v>136</v>
      </c>
      <c r="B96" s="1">
        <f>SUM(B91:B95)</f>
        <v>42558422</v>
      </c>
      <c r="C96" s="1">
        <f>SUM(C91:C95)</f>
        <v>43836107</v>
      </c>
      <c r="D96" s="85">
        <f>SUM(D91:D95)</f>
        <v>41463427</v>
      </c>
      <c r="E96" s="140"/>
    </row>
    <row r="97" spans="1:5" ht="17.25" thickBot="1">
      <c r="A97" s="151"/>
      <c r="B97" s="86"/>
      <c r="C97" s="86"/>
      <c r="D97" s="88"/>
    </row>
    <row r="98" spans="1:5" ht="17.25" thickBot="1">
      <c r="A98" s="90" t="s">
        <v>65</v>
      </c>
      <c r="B98" s="89">
        <f>SUM(B24,B28,B33,B51,B60,B79,B83,B88,B96,B55,B67,B75,B71)</f>
        <v>202623029</v>
      </c>
      <c r="C98" s="89">
        <f>SUM(C24,C28,C33,C51,C60,C79,C83,C88,C96,C55,C67,C75,C71,C86)</f>
        <v>213436446</v>
      </c>
      <c r="D98" s="89">
        <f>SUM(D24,D28,D33,D51,D60,D79,D83,D88,D96,D55,D67,D75,D71,D86)</f>
        <v>206591324</v>
      </c>
      <c r="E98" s="140"/>
    </row>
    <row r="99" spans="1:5" ht="16.5">
      <c r="A99" s="152"/>
      <c r="B99" s="153"/>
      <c r="C99" s="153"/>
      <c r="D99" s="153"/>
    </row>
    <row r="100" spans="1:5" ht="16.5">
      <c r="A100" s="152"/>
      <c r="B100" s="153"/>
      <c r="C100" s="153"/>
      <c r="D100" s="153"/>
    </row>
    <row r="101" spans="1:5" ht="16.5" customHeight="1">
      <c r="A101" s="184" t="s">
        <v>188</v>
      </c>
      <c r="B101" s="184"/>
      <c r="C101" s="184"/>
      <c r="D101" s="184"/>
    </row>
    <row r="102" spans="1:5" ht="15.75">
      <c r="A102" s="182" t="s">
        <v>213</v>
      </c>
      <c r="B102" s="182"/>
      <c r="C102" s="182"/>
      <c r="D102" s="182"/>
    </row>
    <row r="103" spans="1:5" ht="15.75" customHeight="1" thickBot="1">
      <c r="A103" s="183"/>
      <c r="B103" s="183"/>
      <c r="C103" s="183"/>
      <c r="D103" s="183"/>
    </row>
    <row r="104" spans="1:5" ht="15.75">
      <c r="A104" s="77"/>
      <c r="B104" s="61" t="s">
        <v>130</v>
      </c>
      <c r="C104" s="62" t="s">
        <v>131</v>
      </c>
      <c r="D104" s="82" t="s">
        <v>131</v>
      </c>
    </row>
    <row r="105" spans="1:5" ht="15.75">
      <c r="A105" s="78" t="s">
        <v>2</v>
      </c>
      <c r="B105" s="63" t="s">
        <v>1</v>
      </c>
      <c r="C105" s="64" t="s">
        <v>1</v>
      </c>
      <c r="D105" s="83" t="s">
        <v>40</v>
      </c>
    </row>
    <row r="106" spans="1:5" ht="16.5" thickBot="1">
      <c r="A106" s="79"/>
      <c r="B106" s="65" t="s">
        <v>0</v>
      </c>
      <c r="C106" s="66" t="s">
        <v>208</v>
      </c>
      <c r="D106" s="84" t="s">
        <v>209</v>
      </c>
    </row>
    <row r="107" spans="1:5" ht="16.5">
      <c r="A107" s="80" t="s">
        <v>19</v>
      </c>
      <c r="B107" s="68"/>
      <c r="C107" s="68"/>
      <c r="D107" s="67"/>
    </row>
    <row r="108" spans="1:5" ht="16.5">
      <c r="A108" s="81" t="s">
        <v>55</v>
      </c>
      <c r="B108" s="2">
        <v>200976</v>
      </c>
      <c r="C108" s="2">
        <v>200976</v>
      </c>
      <c r="D108" s="76">
        <v>200976</v>
      </c>
    </row>
    <row r="109" spans="1:5" ht="16.5">
      <c r="A109" s="81" t="s">
        <v>128</v>
      </c>
      <c r="B109" s="2">
        <v>34237800</v>
      </c>
      <c r="C109" s="2">
        <v>35791095</v>
      </c>
      <c r="D109" s="76">
        <v>35791095</v>
      </c>
    </row>
    <row r="110" spans="1:5" ht="16.5">
      <c r="A110" s="81" t="s">
        <v>129</v>
      </c>
      <c r="B110" s="2">
        <v>1294025</v>
      </c>
      <c r="C110" s="2">
        <v>78709</v>
      </c>
      <c r="D110" s="76">
        <v>78709</v>
      </c>
    </row>
    <row r="111" spans="1:5" ht="16.5">
      <c r="A111" s="80" t="s">
        <v>119</v>
      </c>
      <c r="B111" s="1">
        <f>SUM(B108:B110)</f>
        <v>35732801</v>
      </c>
      <c r="C111" s="1">
        <f t="shared" ref="C111:D111" si="2">SUM(C108:C110)</f>
        <v>36070780</v>
      </c>
      <c r="D111" s="1">
        <f t="shared" si="2"/>
        <v>36070780</v>
      </c>
    </row>
    <row r="112" spans="1:5" ht="16.5">
      <c r="A112" s="80"/>
      <c r="B112" s="1"/>
      <c r="C112" s="1"/>
      <c r="D112" s="85"/>
    </row>
    <row r="113" spans="1:4" ht="16.5">
      <c r="A113" s="80" t="s">
        <v>191</v>
      </c>
      <c r="B113" s="1"/>
      <c r="C113" s="1"/>
      <c r="D113" s="85"/>
    </row>
    <row r="114" spans="1:4" ht="16.5">
      <c r="A114" s="81" t="s">
        <v>189</v>
      </c>
      <c r="B114" s="2"/>
      <c r="C114" s="2">
        <v>215000</v>
      </c>
      <c r="D114" s="76">
        <v>0</v>
      </c>
    </row>
    <row r="115" spans="1:4" ht="16.5">
      <c r="A115" s="81" t="s">
        <v>190</v>
      </c>
      <c r="B115" s="2"/>
      <c r="C115" s="2">
        <v>201</v>
      </c>
      <c r="D115" s="76">
        <v>201</v>
      </c>
    </row>
    <row r="116" spans="1:4" ht="16.5">
      <c r="A116" s="80" t="s">
        <v>192</v>
      </c>
      <c r="B116" s="3"/>
      <c r="C116" s="86">
        <f>SUM(C114:C115)</f>
        <v>215201</v>
      </c>
      <c r="D116" s="86">
        <f>SUM(D114:D115)</f>
        <v>201</v>
      </c>
    </row>
    <row r="117" spans="1:4" ht="17.25" thickBot="1">
      <c r="A117" s="87"/>
      <c r="B117" s="3"/>
      <c r="C117" s="86"/>
      <c r="D117" s="88"/>
    </row>
    <row r="118" spans="1:4" ht="17.25" thickBot="1">
      <c r="A118" s="90" t="s">
        <v>66</v>
      </c>
      <c r="B118" s="89">
        <f>SUM(B111,B116)</f>
        <v>35732801</v>
      </c>
      <c r="C118" s="89">
        <f t="shared" ref="C118:D118" si="3">SUM(C111,C116)</f>
        <v>36285981</v>
      </c>
      <c r="D118" s="89">
        <f t="shared" si="3"/>
        <v>36070981</v>
      </c>
    </row>
    <row r="119" spans="1:4" s="154" customFormat="1" ht="16.5">
      <c r="B119" s="155"/>
      <c r="C119" s="155"/>
      <c r="D119" s="133"/>
    </row>
    <row r="120" spans="1:4" ht="16.5" customHeight="1">
      <c r="A120" s="156"/>
      <c r="B120" s="156"/>
      <c r="C120" s="157"/>
      <c r="D120" s="157"/>
    </row>
  </sheetData>
  <mergeCells count="5">
    <mergeCell ref="A1:D1"/>
    <mergeCell ref="A2:D2"/>
    <mergeCell ref="A102:D102"/>
    <mergeCell ref="A103:D103"/>
    <mergeCell ref="A101:D10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6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49"/>
  <sheetViews>
    <sheetView view="pageBreakPreview" zoomScale="60" zoomScaleNormal="100" workbookViewId="0">
      <selection activeCell="F9" sqref="F9:L19"/>
    </sheetView>
  </sheetViews>
  <sheetFormatPr defaultRowHeight="15.75"/>
  <cols>
    <col min="1" max="1" width="66.7109375" style="44" customWidth="1"/>
    <col min="2" max="2" width="25.140625" style="49" customWidth="1"/>
    <col min="3" max="4" width="26.140625" style="60" customWidth="1"/>
    <col min="5" max="5" width="9.140625" style="44"/>
    <col min="6" max="6" width="16.85546875" style="44" customWidth="1"/>
    <col min="7" max="7" width="21.7109375" style="44" customWidth="1"/>
    <col min="8" max="8" width="20.5703125" style="44" customWidth="1"/>
    <col min="9" max="9" width="20.140625" style="44" customWidth="1"/>
    <col min="10" max="10" width="14.140625" style="163" customWidth="1"/>
    <col min="11" max="11" width="13.42578125" style="70" customWidth="1"/>
    <col min="12" max="16384" width="9.140625" style="44"/>
  </cols>
  <sheetData>
    <row r="1" spans="1:11">
      <c r="A1" s="187" t="s">
        <v>154</v>
      </c>
      <c r="B1" s="187"/>
      <c r="C1" s="187"/>
      <c r="D1" s="187"/>
    </row>
    <row r="2" spans="1:11">
      <c r="A2" s="188" t="s">
        <v>207</v>
      </c>
      <c r="B2" s="188"/>
      <c r="C2" s="188"/>
      <c r="D2" s="188"/>
    </row>
    <row r="3" spans="1:11">
      <c r="B3" s="50"/>
      <c r="C3" s="50"/>
      <c r="D3" s="60" t="s">
        <v>256</v>
      </c>
    </row>
    <row r="4" spans="1:11">
      <c r="A4" s="73" t="s">
        <v>9</v>
      </c>
      <c r="C4" s="49"/>
      <c r="D4" s="49"/>
    </row>
    <row r="5" spans="1:11" ht="16.5" thickBot="1">
      <c r="B5" s="50" t="s">
        <v>153</v>
      </c>
      <c r="C5" s="50" t="s">
        <v>153</v>
      </c>
      <c r="D5" s="50" t="s">
        <v>153</v>
      </c>
    </row>
    <row r="6" spans="1:11">
      <c r="A6" s="94"/>
      <c r="B6" s="51" t="s">
        <v>130</v>
      </c>
      <c r="C6" s="51" t="s">
        <v>131</v>
      </c>
      <c r="D6" s="91" t="s">
        <v>131</v>
      </c>
    </row>
    <row r="7" spans="1:11">
      <c r="A7" s="95" t="s">
        <v>193</v>
      </c>
      <c r="B7" s="52" t="s">
        <v>1</v>
      </c>
      <c r="C7" s="52" t="s">
        <v>1</v>
      </c>
      <c r="D7" s="92" t="s">
        <v>40</v>
      </c>
    </row>
    <row r="8" spans="1:11" ht="16.5" thickBot="1">
      <c r="A8" s="104"/>
      <c r="B8" s="53" t="s">
        <v>0</v>
      </c>
      <c r="C8" s="53" t="s">
        <v>208</v>
      </c>
      <c r="D8" s="93">
        <v>43100</v>
      </c>
      <c r="E8" s="44" t="s">
        <v>5</v>
      </c>
    </row>
    <row r="9" spans="1:11">
      <c r="A9" s="96" t="s">
        <v>16</v>
      </c>
      <c r="B9" s="109"/>
      <c r="C9" s="54"/>
      <c r="D9" s="106"/>
      <c r="F9" s="70"/>
      <c r="G9" s="69"/>
      <c r="H9" s="69"/>
      <c r="I9" s="69"/>
      <c r="K9" s="69"/>
    </row>
    <row r="10" spans="1:11" ht="15">
      <c r="A10" s="46" t="s">
        <v>8</v>
      </c>
      <c r="B10" s="58">
        <v>7426822</v>
      </c>
      <c r="C10" s="55">
        <v>7482806</v>
      </c>
      <c r="D10" s="107">
        <v>7482806</v>
      </c>
      <c r="F10" s="70"/>
      <c r="G10" s="69"/>
      <c r="H10" s="69"/>
      <c r="I10" s="69"/>
      <c r="K10" s="69"/>
    </row>
    <row r="11" spans="1:11" ht="15">
      <c r="A11" s="46" t="s">
        <v>15</v>
      </c>
      <c r="B11" s="58">
        <v>2025322</v>
      </c>
      <c r="C11" s="55">
        <v>2278562</v>
      </c>
      <c r="D11" s="107">
        <v>2278562</v>
      </c>
      <c r="F11" s="70"/>
      <c r="G11" s="69"/>
      <c r="H11" s="69"/>
      <c r="I11" s="69"/>
      <c r="K11" s="69"/>
    </row>
    <row r="12" spans="1:11" ht="15">
      <c r="A12" s="46" t="s">
        <v>6</v>
      </c>
      <c r="B12" s="58">
        <v>4283157</v>
      </c>
      <c r="C12" s="55">
        <v>6290269</v>
      </c>
      <c r="D12" s="107">
        <v>6126704</v>
      </c>
      <c r="E12" s="45"/>
      <c r="F12" s="70"/>
      <c r="G12" s="69"/>
      <c r="H12" s="69"/>
      <c r="I12" s="69"/>
      <c r="K12" s="69"/>
    </row>
    <row r="13" spans="1:11" ht="15">
      <c r="A13" s="46" t="s">
        <v>203</v>
      </c>
      <c r="B13" s="58"/>
      <c r="C13" s="55">
        <v>179658</v>
      </c>
      <c r="D13" s="107">
        <v>179658</v>
      </c>
      <c r="E13" s="45"/>
      <c r="F13" s="70"/>
      <c r="G13" s="69"/>
      <c r="H13" s="69"/>
      <c r="I13" s="69"/>
      <c r="K13" s="69"/>
    </row>
    <row r="14" spans="1:11" ht="15">
      <c r="A14" s="46" t="s">
        <v>186</v>
      </c>
      <c r="B14" s="58"/>
      <c r="C14" s="55">
        <v>144970</v>
      </c>
      <c r="D14" s="107">
        <v>122980</v>
      </c>
      <c r="E14" s="45"/>
      <c r="F14" s="70"/>
      <c r="G14" s="69"/>
      <c r="H14" s="69"/>
      <c r="I14" s="69"/>
      <c r="K14" s="69"/>
    </row>
    <row r="15" spans="1:11" ht="15">
      <c r="A15" s="46" t="s">
        <v>216</v>
      </c>
      <c r="B15" s="58"/>
      <c r="C15" s="55">
        <v>138807</v>
      </c>
      <c r="D15" s="107">
        <v>138807</v>
      </c>
      <c r="E15" s="45"/>
      <c r="F15" s="70"/>
      <c r="G15" s="69"/>
      <c r="H15" s="69"/>
      <c r="I15" s="69"/>
      <c r="K15" s="69"/>
    </row>
    <row r="16" spans="1:11">
      <c r="A16" s="47" t="s">
        <v>117</v>
      </c>
      <c r="B16" s="97">
        <f>SUM(B10:B14)</f>
        <v>13735301</v>
      </c>
      <c r="C16" s="97">
        <f>SUM(C10:C15)</f>
        <v>16515072</v>
      </c>
      <c r="D16" s="112">
        <f>SUM(D10:D15)</f>
        <v>16329517</v>
      </c>
      <c r="E16" s="45"/>
      <c r="F16" s="70"/>
      <c r="G16" s="69"/>
      <c r="H16" s="69"/>
      <c r="I16" s="69"/>
      <c r="K16" s="69"/>
    </row>
    <row r="17" spans="1:11">
      <c r="A17" s="47"/>
      <c r="B17" s="55"/>
      <c r="C17" s="55"/>
      <c r="D17" s="107"/>
      <c r="E17" s="45"/>
      <c r="F17" s="70"/>
      <c r="G17" s="71"/>
      <c r="H17" s="71"/>
      <c r="I17" s="71"/>
      <c r="K17" s="69"/>
    </row>
    <row r="18" spans="1:11">
      <c r="A18" s="47" t="s">
        <v>17</v>
      </c>
      <c r="B18" s="55"/>
      <c r="C18" s="55"/>
      <c r="D18" s="107"/>
      <c r="E18" s="45"/>
      <c r="G18" s="128"/>
      <c r="H18" s="128"/>
      <c r="I18" s="128"/>
    </row>
    <row r="19" spans="1:11" ht="15">
      <c r="A19" s="46" t="s">
        <v>6</v>
      </c>
      <c r="B19" s="58">
        <v>854329</v>
      </c>
      <c r="C19" s="55">
        <v>589518</v>
      </c>
      <c r="D19" s="107">
        <v>579802</v>
      </c>
      <c r="G19" s="128"/>
      <c r="H19" s="128"/>
      <c r="I19" s="128"/>
    </row>
    <row r="20" spans="1:11" ht="15">
      <c r="A20" s="46" t="s">
        <v>204</v>
      </c>
      <c r="B20" s="58"/>
      <c r="C20" s="55">
        <v>1468853</v>
      </c>
      <c r="D20" s="107">
        <v>1468853</v>
      </c>
      <c r="G20" s="128"/>
      <c r="H20" s="128"/>
      <c r="I20" s="128"/>
    </row>
    <row r="21" spans="1:11">
      <c r="A21" s="47" t="s">
        <v>118</v>
      </c>
      <c r="B21" s="97">
        <f>SUM(B19:B19)</f>
        <v>854329</v>
      </c>
      <c r="C21" s="56">
        <f>SUM(C19:C20)</f>
        <v>2058371</v>
      </c>
      <c r="D21" s="108">
        <f>SUM(D19:D20)</f>
        <v>2048655</v>
      </c>
      <c r="F21" s="45"/>
      <c r="G21" s="45"/>
    </row>
    <row r="22" spans="1:11">
      <c r="A22" s="47"/>
      <c r="B22" s="58"/>
      <c r="C22" s="56"/>
      <c r="D22" s="108"/>
    </row>
    <row r="23" spans="1:11">
      <c r="A23" s="47" t="s">
        <v>143</v>
      </c>
      <c r="B23" s="58"/>
      <c r="C23" s="56"/>
      <c r="D23" s="108"/>
    </row>
    <row r="24" spans="1:11" ht="15">
      <c r="A24" s="46" t="s">
        <v>18</v>
      </c>
      <c r="B24" s="55">
        <v>3126230</v>
      </c>
      <c r="C24" s="55">
        <v>3830731</v>
      </c>
      <c r="D24" s="107">
        <v>3652783</v>
      </c>
    </row>
    <row r="25" spans="1:11">
      <c r="A25" s="47" t="s">
        <v>144</v>
      </c>
      <c r="B25" s="56">
        <f>SUM(B24:B24)</f>
        <v>3126230</v>
      </c>
      <c r="C25" s="56">
        <f>SUM(C24:C24)</f>
        <v>3830731</v>
      </c>
      <c r="D25" s="108">
        <f>SUM(D24:D24)</f>
        <v>3652783</v>
      </c>
    </row>
    <row r="26" spans="1:11">
      <c r="A26" s="47"/>
      <c r="B26" s="56"/>
      <c r="C26" s="56"/>
      <c r="D26" s="108"/>
    </row>
    <row r="27" spans="1:11">
      <c r="A27" s="47" t="s">
        <v>145</v>
      </c>
      <c r="B27" s="56"/>
      <c r="C27" s="55"/>
      <c r="D27" s="107"/>
    </row>
    <row r="28" spans="1:11" ht="15">
      <c r="A28" s="46" t="s">
        <v>146</v>
      </c>
      <c r="B28" s="58"/>
      <c r="C28" s="55">
        <v>494455</v>
      </c>
      <c r="D28" s="107">
        <v>494455</v>
      </c>
    </row>
    <row r="29" spans="1:11" ht="15">
      <c r="A29" s="46" t="s">
        <v>148</v>
      </c>
      <c r="B29" s="58"/>
      <c r="C29" s="55">
        <v>3043479</v>
      </c>
      <c r="D29" s="107">
        <v>3043479</v>
      </c>
    </row>
    <row r="30" spans="1:11">
      <c r="A30" s="47" t="s">
        <v>147</v>
      </c>
      <c r="B30" s="56"/>
      <c r="C30" s="56">
        <f>SUM(C28:C29)</f>
        <v>3537934</v>
      </c>
      <c r="D30" s="108">
        <f>SUM(D28:D29)</f>
        <v>3537934</v>
      </c>
    </row>
    <row r="31" spans="1:11">
      <c r="A31" s="46"/>
      <c r="B31" s="58"/>
      <c r="C31" s="56"/>
      <c r="D31" s="108"/>
    </row>
    <row r="32" spans="1:11">
      <c r="A32" s="47" t="s">
        <v>19</v>
      </c>
      <c r="B32" s="55"/>
      <c r="C32" s="55"/>
      <c r="D32" s="107"/>
    </row>
    <row r="33" spans="1:6" ht="15">
      <c r="A33" s="46" t="s">
        <v>20</v>
      </c>
      <c r="B33" s="55">
        <v>35531825</v>
      </c>
      <c r="C33" s="107">
        <v>35791095</v>
      </c>
      <c r="D33" s="107">
        <v>35791095</v>
      </c>
    </row>
    <row r="34" spans="1:6" ht="15">
      <c r="A34" s="46" t="s">
        <v>218</v>
      </c>
      <c r="B34" s="55"/>
      <c r="C34" s="107">
        <v>1228403</v>
      </c>
      <c r="D34" s="107">
        <v>1228403</v>
      </c>
    </row>
    <row r="35" spans="1:6">
      <c r="A35" s="47" t="s">
        <v>119</v>
      </c>
      <c r="B35" s="56">
        <f>SUM(B33)</f>
        <v>35531825</v>
      </c>
      <c r="C35" s="108">
        <f>SUM(C33:C34)</f>
        <v>37019498</v>
      </c>
      <c r="D35" s="108">
        <f>SUM(D33:D34)</f>
        <v>37019498</v>
      </c>
    </row>
    <row r="36" spans="1:6">
      <c r="A36" s="47"/>
      <c r="B36" s="97"/>
      <c r="C36" s="56"/>
      <c r="D36" s="108"/>
    </row>
    <row r="37" spans="1:6">
      <c r="A37" s="47" t="s">
        <v>21</v>
      </c>
      <c r="B37" s="97"/>
      <c r="C37" s="56"/>
      <c r="D37" s="108"/>
    </row>
    <row r="38" spans="1:6" ht="15">
      <c r="A38" s="46" t="s">
        <v>14</v>
      </c>
      <c r="B38" s="55">
        <v>3130697</v>
      </c>
      <c r="C38" s="55">
        <v>2567047</v>
      </c>
      <c r="D38" s="107">
        <v>2567047</v>
      </c>
    </row>
    <row r="39" spans="1:6" ht="15">
      <c r="A39" s="46" t="s">
        <v>13</v>
      </c>
      <c r="B39" s="55">
        <v>866917</v>
      </c>
      <c r="C39" s="55">
        <v>509244</v>
      </c>
      <c r="D39" s="107">
        <v>509244</v>
      </c>
    </row>
    <row r="40" spans="1:6">
      <c r="A40" s="47" t="s">
        <v>120</v>
      </c>
      <c r="B40" s="56">
        <f>SUM(B38:B39)</f>
        <v>3997614</v>
      </c>
      <c r="C40" s="56">
        <f>SUM(C38:C39)</f>
        <v>3076291</v>
      </c>
      <c r="D40" s="108">
        <f>SUM(D38:D39)</f>
        <v>3076291</v>
      </c>
      <c r="F40" s="45"/>
    </row>
    <row r="41" spans="1:6">
      <c r="A41" s="47"/>
      <c r="B41" s="56"/>
      <c r="C41" s="56"/>
      <c r="D41" s="108"/>
      <c r="F41" s="45"/>
    </row>
    <row r="42" spans="1:6">
      <c r="A42" s="47" t="s">
        <v>22</v>
      </c>
      <c r="B42" s="58"/>
      <c r="C42" s="56"/>
      <c r="D42" s="108"/>
      <c r="F42" s="45"/>
    </row>
    <row r="43" spans="1:6" ht="15">
      <c r="A43" s="46" t="s">
        <v>6</v>
      </c>
      <c r="B43" s="58"/>
      <c r="C43" s="55">
        <v>906645</v>
      </c>
      <c r="D43" s="107">
        <v>906645</v>
      </c>
    </row>
    <row r="44" spans="1:6">
      <c r="A44" s="47" t="s">
        <v>121</v>
      </c>
      <c r="B44" s="97"/>
      <c r="C44" s="97">
        <f>SUM(C43:C43)</f>
        <v>906645</v>
      </c>
      <c r="D44" s="112">
        <f>SUM(D43:D43)</f>
        <v>906645</v>
      </c>
      <c r="F44" s="45"/>
    </row>
    <row r="45" spans="1:6">
      <c r="A45" s="46"/>
      <c r="B45" s="58"/>
      <c r="C45" s="56"/>
      <c r="D45" s="108"/>
      <c r="F45" s="45"/>
    </row>
    <row r="46" spans="1:6">
      <c r="A46" s="47" t="s">
        <v>149</v>
      </c>
      <c r="B46" s="58"/>
      <c r="C46" s="56"/>
      <c r="D46" s="108"/>
    </row>
    <row r="47" spans="1:6" ht="15">
      <c r="A47" s="46" t="s">
        <v>187</v>
      </c>
      <c r="B47" s="58"/>
      <c r="C47" s="58">
        <v>19735432</v>
      </c>
      <c r="D47" s="107">
        <v>19707832</v>
      </c>
    </row>
    <row r="48" spans="1:6">
      <c r="A48" s="47" t="s">
        <v>150</v>
      </c>
      <c r="B48" s="97"/>
      <c r="C48" s="56">
        <f>SUM(C47:C47)</f>
        <v>19735432</v>
      </c>
      <c r="D48" s="108">
        <f>SUM(D47:D47)</f>
        <v>19707832</v>
      </c>
      <c r="F48" s="45"/>
    </row>
    <row r="49" spans="1:9">
      <c r="A49" s="47"/>
      <c r="B49" s="97"/>
      <c r="C49" s="56"/>
      <c r="D49" s="108"/>
      <c r="F49" s="45"/>
    </row>
    <row r="50" spans="1:9">
      <c r="A50" s="47" t="s">
        <v>24</v>
      </c>
      <c r="B50" s="58"/>
      <c r="C50" s="56"/>
      <c r="D50" s="108"/>
    </row>
    <row r="51" spans="1:9" ht="15">
      <c r="A51" s="46" t="s">
        <v>6</v>
      </c>
      <c r="B51" s="58">
        <v>5080000</v>
      </c>
      <c r="C51" s="55">
        <v>6479104</v>
      </c>
      <c r="D51" s="107">
        <v>6018294</v>
      </c>
    </row>
    <row r="52" spans="1:9">
      <c r="A52" s="47" t="s">
        <v>12</v>
      </c>
      <c r="B52" s="97">
        <f>SUM(B51)</f>
        <v>5080000</v>
      </c>
      <c r="C52" s="56">
        <f>SUM(C51)</f>
        <v>6479104</v>
      </c>
      <c r="D52" s="108">
        <f>SUM(D51)</f>
        <v>6018294</v>
      </c>
    </row>
    <row r="53" spans="1:9">
      <c r="A53" s="46"/>
      <c r="B53" s="58"/>
      <c r="C53" s="56"/>
      <c r="D53" s="108"/>
    </row>
    <row r="54" spans="1:9">
      <c r="A54" s="47" t="s">
        <v>25</v>
      </c>
      <c r="B54" s="58"/>
      <c r="C54" s="56"/>
      <c r="D54" s="108"/>
    </row>
    <row r="55" spans="1:9" ht="15">
      <c r="A55" s="46" t="s">
        <v>8</v>
      </c>
      <c r="B55" s="58">
        <v>3845000</v>
      </c>
      <c r="C55" s="55">
        <v>4286898</v>
      </c>
      <c r="D55" s="107">
        <v>4286898</v>
      </c>
    </row>
    <row r="56" spans="1:9" ht="15">
      <c r="A56" s="46" t="s">
        <v>7</v>
      </c>
      <c r="B56" s="58">
        <v>1056174</v>
      </c>
      <c r="C56" s="55">
        <v>1202460</v>
      </c>
      <c r="D56" s="107">
        <v>1202460</v>
      </c>
    </row>
    <row r="57" spans="1:9" ht="15">
      <c r="A57" s="46" t="s">
        <v>6</v>
      </c>
      <c r="B57" s="58">
        <v>767080</v>
      </c>
      <c r="C57" s="55">
        <v>846059</v>
      </c>
      <c r="D57" s="107">
        <v>846059</v>
      </c>
    </row>
    <row r="58" spans="1:9">
      <c r="A58" s="47" t="s">
        <v>26</v>
      </c>
      <c r="B58" s="97">
        <f>SUM(B55:B57)</f>
        <v>5668254</v>
      </c>
      <c r="C58" s="56">
        <f>SUM(C55:C57)</f>
        <v>6335417</v>
      </c>
      <c r="D58" s="108">
        <f>SUM(D55:D57)</f>
        <v>6335417</v>
      </c>
    </row>
    <row r="59" spans="1:9">
      <c r="A59" s="46"/>
      <c r="B59" s="58"/>
      <c r="C59" s="56"/>
      <c r="D59" s="108"/>
    </row>
    <row r="60" spans="1:9">
      <c r="A60" s="47" t="s">
        <v>27</v>
      </c>
      <c r="B60" s="58"/>
      <c r="C60" s="56"/>
      <c r="D60" s="108"/>
    </row>
    <row r="61" spans="1:9" ht="15">
      <c r="A61" s="46" t="s">
        <v>8</v>
      </c>
      <c r="B61" s="58">
        <v>663000</v>
      </c>
      <c r="C61" s="55">
        <v>663000</v>
      </c>
      <c r="D61" s="107">
        <v>663000</v>
      </c>
    </row>
    <row r="62" spans="1:9" ht="15">
      <c r="A62" s="46" t="s">
        <v>15</v>
      </c>
      <c r="B62" s="58">
        <v>179010</v>
      </c>
      <c r="C62" s="55">
        <v>134141</v>
      </c>
      <c r="D62" s="107">
        <v>134141</v>
      </c>
    </row>
    <row r="63" spans="1:9" ht="15">
      <c r="A63" s="46" t="s">
        <v>11</v>
      </c>
      <c r="B63" s="58">
        <v>2252667</v>
      </c>
      <c r="C63" s="55">
        <v>12390467</v>
      </c>
      <c r="D63" s="107">
        <v>12390467</v>
      </c>
    </row>
    <row r="64" spans="1:9" ht="15">
      <c r="A64" s="46" t="s">
        <v>182</v>
      </c>
      <c r="B64" s="58">
        <v>1672342</v>
      </c>
      <c r="C64" s="55">
        <v>612034</v>
      </c>
      <c r="D64" s="107">
        <v>612034</v>
      </c>
      <c r="F64" s="70"/>
      <c r="G64" s="69"/>
      <c r="H64" s="69"/>
      <c r="I64" s="69"/>
    </row>
    <row r="65" spans="1:9" ht="15">
      <c r="A65" s="46" t="s">
        <v>183</v>
      </c>
      <c r="B65" s="58">
        <v>235000</v>
      </c>
      <c r="C65" s="55">
        <v>3070001</v>
      </c>
      <c r="D65" s="107">
        <v>3070001</v>
      </c>
      <c r="F65" s="70"/>
      <c r="G65" s="69"/>
      <c r="H65" s="69"/>
      <c r="I65" s="69"/>
    </row>
    <row r="66" spans="1:9" ht="15">
      <c r="A66" s="46" t="s">
        <v>205</v>
      </c>
      <c r="B66" s="58">
        <v>76090911</v>
      </c>
      <c r="C66" s="55">
        <v>10707958</v>
      </c>
      <c r="D66" s="107">
        <v>10707958</v>
      </c>
    </row>
    <row r="67" spans="1:9">
      <c r="A67" s="47" t="s">
        <v>28</v>
      </c>
      <c r="B67" s="97">
        <f>SUM(B61:B66)</f>
        <v>81092930</v>
      </c>
      <c r="C67" s="97">
        <f>SUM(C61:C66)</f>
        <v>27577601</v>
      </c>
      <c r="D67" s="112">
        <f>SUM(D61:D66)</f>
        <v>27577601</v>
      </c>
    </row>
    <row r="68" spans="1:9">
      <c r="A68" s="46"/>
      <c r="B68" s="58"/>
      <c r="C68" s="56"/>
      <c r="D68" s="108"/>
    </row>
    <row r="69" spans="1:9">
      <c r="A69" s="47" t="s">
        <v>29</v>
      </c>
      <c r="B69" s="58"/>
      <c r="C69" s="56"/>
      <c r="D69" s="108"/>
    </row>
    <row r="70" spans="1:9" ht="15">
      <c r="A70" s="46" t="s">
        <v>8</v>
      </c>
      <c r="B70" s="58">
        <v>2277044</v>
      </c>
      <c r="C70" s="55">
        <v>2663959</v>
      </c>
      <c r="D70" s="107">
        <v>2663959</v>
      </c>
    </row>
    <row r="71" spans="1:9" ht="15">
      <c r="A71" s="46" t="s">
        <v>7</v>
      </c>
      <c r="B71" s="58">
        <v>644877</v>
      </c>
      <c r="C71" s="55">
        <v>758527</v>
      </c>
      <c r="D71" s="107">
        <v>758527</v>
      </c>
    </row>
    <row r="72" spans="1:9" ht="15">
      <c r="A72" s="46" t="s">
        <v>6</v>
      </c>
      <c r="B72" s="58">
        <v>734989</v>
      </c>
      <c r="C72" s="55">
        <v>771511</v>
      </c>
      <c r="D72" s="107">
        <v>741492</v>
      </c>
    </row>
    <row r="73" spans="1:9">
      <c r="A73" s="47" t="s">
        <v>122</v>
      </c>
      <c r="B73" s="97">
        <f>SUM(B70:B72)</f>
        <v>3656910</v>
      </c>
      <c r="C73" s="56">
        <f>SUM(C70:C72)</f>
        <v>4193997</v>
      </c>
      <c r="D73" s="108">
        <f>SUM(D70:D72)</f>
        <v>4163978</v>
      </c>
    </row>
    <row r="74" spans="1:9">
      <c r="A74" s="46"/>
      <c r="B74" s="58"/>
      <c r="C74" s="56" t="s">
        <v>5</v>
      </c>
      <c r="D74" s="108" t="s">
        <v>5</v>
      </c>
    </row>
    <row r="75" spans="1:9">
      <c r="A75" s="158" t="s">
        <v>206</v>
      </c>
      <c r="B75" s="58"/>
      <c r="C75" s="56"/>
      <c r="D75" s="108"/>
    </row>
    <row r="76" spans="1:9" ht="15">
      <c r="A76" s="46" t="s">
        <v>8</v>
      </c>
      <c r="B76" s="58">
        <v>1952052</v>
      </c>
      <c r="C76" s="107">
        <v>1799190</v>
      </c>
      <c r="D76" s="107">
        <v>1799190</v>
      </c>
    </row>
    <row r="77" spans="1:9" ht="15">
      <c r="A77" s="46" t="s">
        <v>7</v>
      </c>
      <c r="B77" s="58">
        <v>536066</v>
      </c>
      <c r="C77" s="107">
        <v>694434</v>
      </c>
      <c r="D77" s="107">
        <v>694434</v>
      </c>
    </row>
    <row r="78" spans="1:9" ht="15">
      <c r="A78" s="46" t="s">
        <v>6</v>
      </c>
      <c r="B78" s="58">
        <v>482600</v>
      </c>
      <c r="C78" s="107">
        <v>683864</v>
      </c>
      <c r="D78" s="107">
        <v>683864</v>
      </c>
    </row>
    <row r="79" spans="1:9" ht="15">
      <c r="A79" s="46" t="s">
        <v>217</v>
      </c>
      <c r="B79" s="58"/>
      <c r="C79" s="107">
        <v>505460</v>
      </c>
      <c r="D79" s="107">
        <v>505460</v>
      </c>
    </row>
    <row r="80" spans="1:9">
      <c r="A80" s="47" t="s">
        <v>30</v>
      </c>
      <c r="B80" s="97">
        <f>SUM(B76:B78)</f>
        <v>2970718</v>
      </c>
      <c r="C80" s="108">
        <f>SUM(C76:C79)</f>
        <v>3682948</v>
      </c>
      <c r="D80" s="108">
        <f>SUM(D76:D79)</f>
        <v>3682948</v>
      </c>
    </row>
    <row r="81" spans="1:6">
      <c r="A81" s="46"/>
      <c r="B81" s="58"/>
      <c r="C81" s="56"/>
      <c r="D81" s="108"/>
    </row>
    <row r="82" spans="1:6">
      <c r="A82" s="47" t="s">
        <v>31</v>
      </c>
      <c r="B82" s="58"/>
      <c r="C82" s="56"/>
      <c r="D82" s="108"/>
    </row>
    <row r="83" spans="1:6" ht="15">
      <c r="A83" s="46" t="s">
        <v>35</v>
      </c>
      <c r="B83" s="58">
        <v>433800</v>
      </c>
      <c r="C83" s="107">
        <v>557000</v>
      </c>
      <c r="D83" s="107">
        <v>557000</v>
      </c>
    </row>
    <row r="84" spans="1:6" ht="15">
      <c r="A84" s="46" t="s">
        <v>36</v>
      </c>
      <c r="B84" s="58">
        <v>119830</v>
      </c>
      <c r="C84" s="107">
        <v>157422</v>
      </c>
      <c r="D84" s="107">
        <v>157422</v>
      </c>
    </row>
    <row r="85" spans="1:6" ht="15">
      <c r="A85" s="46" t="s">
        <v>6</v>
      </c>
      <c r="B85" s="58">
        <v>21586</v>
      </c>
      <c r="C85" s="107">
        <v>0</v>
      </c>
      <c r="D85" s="107">
        <v>0</v>
      </c>
    </row>
    <row r="86" spans="1:6">
      <c r="A86" s="47" t="s">
        <v>32</v>
      </c>
      <c r="B86" s="97">
        <f>SUM(B83:B85)</f>
        <v>575216</v>
      </c>
      <c r="C86" s="112">
        <f t="shared" ref="C86" si="0">SUM(C83:C85)</f>
        <v>714422</v>
      </c>
      <c r="D86" s="112">
        <f t="shared" ref="D86" si="1">SUM(D83:D85)</f>
        <v>714422</v>
      </c>
    </row>
    <row r="87" spans="1:6">
      <c r="A87" s="46"/>
      <c r="B87" s="58"/>
      <c r="C87" s="56"/>
      <c r="D87" s="108"/>
    </row>
    <row r="88" spans="1:6">
      <c r="A88" s="47" t="s">
        <v>33</v>
      </c>
      <c r="B88" s="58"/>
      <c r="C88" s="56"/>
      <c r="D88" s="108"/>
    </row>
    <row r="89" spans="1:6" ht="15">
      <c r="A89" s="46" t="s">
        <v>123</v>
      </c>
      <c r="B89" s="58">
        <v>5274970</v>
      </c>
      <c r="C89" s="159">
        <v>5521499</v>
      </c>
      <c r="D89" s="107">
        <v>5521499</v>
      </c>
    </row>
    <row r="90" spans="1:6">
      <c r="A90" s="47" t="s">
        <v>34</v>
      </c>
      <c r="B90" s="97">
        <f>SUM(B89)</f>
        <v>5274970</v>
      </c>
      <c r="C90" s="56">
        <f>SUM(C89:C89)</f>
        <v>5521499</v>
      </c>
      <c r="D90" s="108">
        <f>SUM(D89:D89)</f>
        <v>5521499</v>
      </c>
    </row>
    <row r="91" spans="1:6">
      <c r="A91" s="47"/>
      <c r="B91" s="97"/>
      <c r="C91" s="56"/>
      <c r="D91" s="108"/>
    </row>
    <row r="92" spans="1:6">
      <c r="A92" s="47" t="s">
        <v>124</v>
      </c>
      <c r="B92" s="58"/>
      <c r="C92" s="56"/>
      <c r="D92" s="108"/>
    </row>
    <row r="93" spans="1:6" ht="15">
      <c r="A93" s="46" t="s">
        <v>37</v>
      </c>
      <c r="B93" s="58">
        <v>2119668</v>
      </c>
      <c r="C93" s="55">
        <v>5427133</v>
      </c>
      <c r="D93" s="107">
        <v>5427133</v>
      </c>
    </row>
    <row r="94" spans="1:6">
      <c r="A94" s="47" t="s">
        <v>127</v>
      </c>
      <c r="B94" s="97">
        <f>SUM(B93:B93)</f>
        <v>2119668</v>
      </c>
      <c r="C94" s="97">
        <f>SUM(C93:C93)</f>
        <v>5427133</v>
      </c>
      <c r="D94" s="112">
        <f>SUM(D93:D93)</f>
        <v>5427133</v>
      </c>
    </row>
    <row r="95" spans="1:6">
      <c r="A95" s="47"/>
      <c r="B95" s="97"/>
      <c r="C95" s="56"/>
      <c r="D95" s="108"/>
      <c r="F95" s="128"/>
    </row>
    <row r="96" spans="1:6">
      <c r="A96" s="47" t="s">
        <v>184</v>
      </c>
      <c r="B96" s="58"/>
      <c r="C96" s="56"/>
      <c r="D96" s="108"/>
      <c r="F96" s="128"/>
    </row>
    <row r="97" spans="1:11" ht="15">
      <c r="A97" s="46" t="s">
        <v>37</v>
      </c>
      <c r="B97" s="58">
        <v>702983</v>
      </c>
      <c r="C97" s="55">
        <v>518651</v>
      </c>
      <c r="D97" s="107">
        <v>512766</v>
      </c>
      <c r="F97" s="128"/>
    </row>
    <row r="98" spans="1:11" ht="15">
      <c r="A98" s="46" t="s">
        <v>172</v>
      </c>
      <c r="B98" s="58">
        <v>2331720</v>
      </c>
      <c r="C98" s="55">
        <v>2124947</v>
      </c>
      <c r="D98" s="107">
        <v>2124947</v>
      </c>
    </row>
    <row r="99" spans="1:11">
      <c r="A99" s="47" t="s">
        <v>185</v>
      </c>
      <c r="B99" s="97">
        <f>SUM(B97:B98)</f>
        <v>3034703</v>
      </c>
      <c r="C99" s="97">
        <f>SUM(C97:C98)</f>
        <v>2643598</v>
      </c>
      <c r="D99" s="112">
        <f>SUM(D97:D98)</f>
        <v>2637713</v>
      </c>
    </row>
    <row r="100" spans="1:11">
      <c r="A100" s="47"/>
      <c r="B100" s="97"/>
      <c r="C100" s="56"/>
      <c r="D100" s="108"/>
    </row>
    <row r="101" spans="1:11">
      <c r="A101" s="47" t="s">
        <v>39</v>
      </c>
      <c r="B101" s="56"/>
      <c r="C101" s="56"/>
      <c r="D101" s="108"/>
    </row>
    <row r="102" spans="1:11" ht="15">
      <c r="A102" s="46" t="s">
        <v>35</v>
      </c>
      <c r="B102" s="55">
        <v>94000</v>
      </c>
      <c r="C102" s="55">
        <v>94000</v>
      </c>
      <c r="D102" s="107">
        <v>94000</v>
      </c>
    </row>
    <row r="103" spans="1:11" ht="15">
      <c r="A103" s="46" t="s">
        <v>36</v>
      </c>
      <c r="B103" s="55">
        <v>22842</v>
      </c>
      <c r="C103" s="55">
        <v>22840</v>
      </c>
      <c r="D103" s="107">
        <v>22840</v>
      </c>
    </row>
    <row r="104" spans="1:11" ht="15">
      <c r="A104" s="46" t="s">
        <v>37</v>
      </c>
      <c r="B104" s="55">
        <v>18241290</v>
      </c>
      <c r="C104" s="55">
        <v>17273698</v>
      </c>
      <c r="D104" s="107">
        <v>15987245</v>
      </c>
    </row>
    <row r="105" spans="1:11">
      <c r="A105" s="47" t="s">
        <v>41</v>
      </c>
      <c r="B105" s="56">
        <f>SUM(B102:B104)</f>
        <v>18358132</v>
      </c>
      <c r="C105" s="56">
        <f>SUM(C102:C104)</f>
        <v>17390538</v>
      </c>
      <c r="D105" s="108">
        <f>SUM(D102:D104)</f>
        <v>16104085</v>
      </c>
    </row>
    <row r="106" spans="1:11">
      <c r="A106" s="46"/>
      <c r="B106" s="97"/>
      <c r="C106" s="56"/>
      <c r="D106" s="108"/>
    </row>
    <row r="107" spans="1:11">
      <c r="A107" s="47" t="s">
        <v>151</v>
      </c>
      <c r="B107" s="97">
        <v>135508</v>
      </c>
      <c r="C107" s="56">
        <v>165610</v>
      </c>
      <c r="D107" s="108">
        <v>142379</v>
      </c>
    </row>
    <row r="108" spans="1:11">
      <c r="A108" s="46"/>
      <c r="B108" s="97"/>
      <c r="C108" s="56"/>
      <c r="D108" s="108"/>
    </row>
    <row r="109" spans="1:11">
      <c r="A109" s="47" t="s">
        <v>42</v>
      </c>
      <c r="B109" s="97">
        <v>10998283</v>
      </c>
      <c r="C109" s="56">
        <v>13005348</v>
      </c>
      <c r="D109" s="108">
        <v>13003548</v>
      </c>
    </row>
    <row r="110" spans="1:11">
      <c r="A110" s="46"/>
      <c r="B110" s="97"/>
      <c r="C110" s="56"/>
      <c r="D110" s="108"/>
    </row>
    <row r="111" spans="1:11">
      <c r="A111" s="105" t="s">
        <v>176</v>
      </c>
      <c r="B111" s="110">
        <v>765000</v>
      </c>
      <c r="C111" s="98">
        <v>765230</v>
      </c>
      <c r="D111" s="103">
        <v>765230</v>
      </c>
    </row>
    <row r="112" spans="1:11">
      <c r="A112" s="105"/>
      <c r="B112" s="110"/>
      <c r="C112" s="98"/>
      <c r="D112" s="103"/>
      <c r="K112" s="70" t="s">
        <v>5</v>
      </c>
    </row>
    <row r="113" spans="1:11">
      <c r="A113" s="105" t="s">
        <v>178</v>
      </c>
      <c r="B113" s="110"/>
      <c r="C113" s="98"/>
      <c r="D113" s="103"/>
    </row>
    <row r="114" spans="1:11" ht="15">
      <c r="A114" s="46" t="s">
        <v>37</v>
      </c>
      <c r="B114" s="111">
        <v>500938</v>
      </c>
      <c r="C114" s="99">
        <v>581595</v>
      </c>
      <c r="D114" s="101">
        <v>576515</v>
      </c>
    </row>
    <row r="115" spans="1:11" ht="15">
      <c r="A115" s="100" t="s">
        <v>172</v>
      </c>
      <c r="B115" s="111">
        <v>5146500</v>
      </c>
      <c r="C115" s="99">
        <v>5558700</v>
      </c>
      <c r="D115" s="101">
        <v>5558700</v>
      </c>
    </row>
    <row r="116" spans="1:11">
      <c r="A116" s="105" t="s">
        <v>179</v>
      </c>
      <c r="B116" s="110">
        <f>SUM(B114:B115)</f>
        <v>5647438</v>
      </c>
      <c r="C116" s="110">
        <f t="shared" ref="C116:D116" si="2">SUM(C114:C115)</f>
        <v>6140295</v>
      </c>
      <c r="D116" s="102">
        <f t="shared" si="2"/>
        <v>6135215</v>
      </c>
    </row>
    <row r="117" spans="1:11" ht="16.5" thickBot="1">
      <c r="A117" s="105" t="s">
        <v>219</v>
      </c>
      <c r="B117" s="110"/>
      <c r="C117" s="98">
        <v>26713732</v>
      </c>
      <c r="D117" s="103"/>
    </row>
    <row r="118" spans="1:11" ht="16.5" thickBot="1">
      <c r="A118" s="114" t="s">
        <v>10</v>
      </c>
      <c r="B118" s="115">
        <f>SUM(B16,B21,B25,B35,B40,B48,B52,B58,B67,B73,B80,B86,B90,B94,B105,B107,B109,B99,B116,B111)</f>
        <v>202623029</v>
      </c>
      <c r="C118" s="115">
        <f>SUM(C16,C21,C25,C35,C40,C48,C52,C58,C67,C73,C80,C86,C90,C94,C105,C107,C109,C99,C116,C111,C44,C30,C117)</f>
        <v>213436446</v>
      </c>
      <c r="D118" s="116">
        <f>SUM(D16,D21,D25,D35,D40,D48,D52,D58,D67,D73,D80,D86,D90,D94,D105,D107,D109,D99,D116,D111,D44,D30)</f>
        <v>184508617</v>
      </c>
    </row>
    <row r="119" spans="1:11">
      <c r="A119" s="74"/>
      <c r="B119" s="57"/>
      <c r="C119" s="57"/>
      <c r="D119" s="57"/>
    </row>
    <row r="120" spans="1:11">
      <c r="A120" s="74"/>
      <c r="B120" s="160"/>
      <c r="C120" s="161"/>
      <c r="D120" s="161"/>
      <c r="E120" s="160"/>
    </row>
    <row r="121" spans="1:11" s="131" customFormat="1">
      <c r="A121" s="186" t="s">
        <v>188</v>
      </c>
      <c r="B121" s="186"/>
      <c r="C121" s="186"/>
      <c r="D121" s="186"/>
      <c r="H121" s="132"/>
      <c r="J121" s="164"/>
      <c r="K121" s="162"/>
    </row>
    <row r="122" spans="1:11" s="131" customFormat="1">
      <c r="A122" s="185" t="s">
        <v>210</v>
      </c>
      <c r="B122" s="185"/>
      <c r="C122" s="185"/>
      <c r="D122" s="185"/>
      <c r="H122" s="132"/>
      <c r="J122" s="164"/>
      <c r="K122" s="162"/>
    </row>
    <row r="123" spans="1:11" ht="16.5" thickBot="1">
      <c r="A123" s="75"/>
      <c r="B123" s="75"/>
      <c r="C123" s="75"/>
      <c r="D123" s="75"/>
      <c r="H123" s="45"/>
    </row>
    <row r="124" spans="1:11">
      <c r="A124" s="118"/>
      <c r="B124" s="51" t="s">
        <v>130</v>
      </c>
      <c r="C124" s="51" t="s">
        <v>131</v>
      </c>
      <c r="D124" s="91" t="s">
        <v>131</v>
      </c>
      <c r="H124" s="45"/>
    </row>
    <row r="125" spans="1:11">
      <c r="A125" s="119" t="s">
        <v>9</v>
      </c>
      <c r="B125" s="52" t="s">
        <v>1</v>
      </c>
      <c r="C125" s="52" t="s">
        <v>1</v>
      </c>
      <c r="D125" s="92" t="s">
        <v>40</v>
      </c>
      <c r="H125" s="45"/>
    </row>
    <row r="126" spans="1:11" ht="17.25" customHeight="1" thickBot="1">
      <c r="A126" s="120"/>
      <c r="B126" s="53" t="s">
        <v>0</v>
      </c>
      <c r="C126" s="53" t="s">
        <v>208</v>
      </c>
      <c r="D126" s="125" t="s">
        <v>209</v>
      </c>
    </row>
    <row r="127" spans="1:11" ht="23.25" customHeight="1">
      <c r="A127" s="96" t="s">
        <v>67</v>
      </c>
      <c r="B127" s="117"/>
      <c r="C127" s="117"/>
      <c r="D127" s="122"/>
    </row>
    <row r="128" spans="1:11" ht="23.25" customHeight="1">
      <c r="A128" s="100" t="s">
        <v>35</v>
      </c>
      <c r="B128" s="58">
        <v>24782271</v>
      </c>
      <c r="C128" s="113">
        <v>25431822</v>
      </c>
      <c r="D128" s="113">
        <v>25431822</v>
      </c>
    </row>
    <row r="129" spans="1:4" ht="23.25" customHeight="1">
      <c r="A129" s="100" t="s">
        <v>36</v>
      </c>
      <c r="B129" s="58">
        <v>6715860</v>
      </c>
      <c r="C129" s="113">
        <v>6975902</v>
      </c>
      <c r="D129" s="113">
        <v>6975902</v>
      </c>
    </row>
    <row r="130" spans="1:4" ht="23.25" customHeight="1">
      <c r="A130" s="46" t="s">
        <v>37</v>
      </c>
      <c r="B130" s="58">
        <v>378440</v>
      </c>
      <c r="C130" s="113">
        <v>27940</v>
      </c>
      <c r="D130" s="113">
        <v>27940</v>
      </c>
    </row>
    <row r="131" spans="1:4" ht="23.25" customHeight="1">
      <c r="A131" s="47" t="s">
        <v>68</v>
      </c>
      <c r="B131" s="97">
        <f>SUM(B128:B130)</f>
        <v>31876571</v>
      </c>
      <c r="C131" s="112">
        <f t="shared" ref="C131" si="3">SUM(C128:C130)</f>
        <v>32435664</v>
      </c>
      <c r="D131" s="112">
        <f t="shared" ref="D131" si="4">SUM(D128:D130)</f>
        <v>32435664</v>
      </c>
    </row>
    <row r="132" spans="1:4" ht="23.25" customHeight="1">
      <c r="A132" s="47" t="s">
        <v>69</v>
      </c>
      <c r="B132" s="58"/>
      <c r="C132" s="58"/>
      <c r="D132" s="113"/>
    </row>
    <row r="133" spans="1:4" ht="23.25" customHeight="1">
      <c r="A133" s="46" t="s">
        <v>35</v>
      </c>
      <c r="B133" s="58">
        <v>387000</v>
      </c>
      <c r="C133" s="113">
        <v>645000</v>
      </c>
      <c r="D133" s="113">
        <v>645000</v>
      </c>
    </row>
    <row r="134" spans="1:4" ht="23.25" customHeight="1">
      <c r="A134" s="100" t="s">
        <v>36</v>
      </c>
      <c r="B134" s="58">
        <v>104490</v>
      </c>
      <c r="C134" s="113">
        <v>141066</v>
      </c>
      <c r="D134" s="113">
        <v>141066</v>
      </c>
    </row>
    <row r="135" spans="1:4" ht="23.25" customHeight="1">
      <c r="A135" s="47" t="s">
        <v>152</v>
      </c>
      <c r="B135" s="97">
        <f>SUM(B133:B134)</f>
        <v>491490</v>
      </c>
      <c r="C135" s="112">
        <f>SUM(C133:C134)</f>
        <v>786066</v>
      </c>
      <c r="D135" s="112">
        <f>SUM(D133:D134)</f>
        <v>786066</v>
      </c>
    </row>
    <row r="136" spans="1:4" ht="23.25" customHeight="1">
      <c r="A136" s="47" t="s">
        <v>70</v>
      </c>
      <c r="B136" s="97"/>
      <c r="C136" s="97"/>
      <c r="D136" s="112"/>
    </row>
    <row r="137" spans="1:4" ht="23.25" customHeight="1">
      <c r="A137" s="46" t="s">
        <v>37</v>
      </c>
      <c r="B137" s="58">
        <v>2793240</v>
      </c>
      <c r="C137" s="58">
        <v>2618997</v>
      </c>
      <c r="D137" s="113">
        <v>2350924</v>
      </c>
    </row>
    <row r="138" spans="1:4" ht="23.25" customHeight="1">
      <c r="A138" s="46" t="s">
        <v>38</v>
      </c>
      <c r="B138" s="58">
        <v>571500</v>
      </c>
      <c r="C138" s="58"/>
      <c r="D138" s="113">
        <v>0</v>
      </c>
    </row>
    <row r="139" spans="1:4" ht="23.25" customHeight="1">
      <c r="A139" s="121" t="s">
        <v>71</v>
      </c>
      <c r="B139" s="123">
        <f>SUM(B137:B138)</f>
        <v>3364740</v>
      </c>
      <c r="C139" s="123">
        <f>SUM(C137:C138)</f>
        <v>2618997</v>
      </c>
      <c r="D139" s="126">
        <f>SUM(D137:D138)</f>
        <v>2350924</v>
      </c>
    </row>
    <row r="140" spans="1:4" ht="23.25" customHeight="1">
      <c r="A140" s="47" t="s">
        <v>39</v>
      </c>
      <c r="B140" s="97"/>
      <c r="C140" s="97"/>
      <c r="D140" s="112"/>
    </row>
    <row r="141" spans="1:4" ht="23.25" customHeight="1">
      <c r="A141" s="46" t="s">
        <v>37</v>
      </c>
      <c r="B141" s="58"/>
      <c r="C141" s="58">
        <v>445254</v>
      </c>
      <c r="D141" s="113">
        <v>445254</v>
      </c>
    </row>
    <row r="142" spans="1:4" ht="23.25" customHeight="1" thickBot="1">
      <c r="A142" s="47" t="s">
        <v>41</v>
      </c>
      <c r="B142" s="97"/>
      <c r="C142" s="97">
        <f>SUM(C141:C141)</f>
        <v>445254</v>
      </c>
      <c r="D142" s="112">
        <f>SUM(D141:D141)</f>
        <v>445254</v>
      </c>
    </row>
    <row r="143" spans="1:4" ht="23.25" customHeight="1" thickBot="1">
      <c r="A143" s="114" t="s">
        <v>72</v>
      </c>
      <c r="B143" s="124">
        <f>SUM(B131,B135,B139,B142)</f>
        <v>35732801</v>
      </c>
      <c r="C143" s="124">
        <f t="shared" ref="C143:D143" si="5">SUM(C131,C135,C139,C142)</f>
        <v>36285981</v>
      </c>
      <c r="D143" s="127">
        <f t="shared" si="5"/>
        <v>36017908</v>
      </c>
    </row>
    <row r="144" spans="1:4" ht="23.25" customHeight="1">
      <c r="A144" s="48"/>
      <c r="B144" s="59"/>
      <c r="C144" s="59"/>
      <c r="D144" s="59"/>
    </row>
    <row r="145" spans="1:4" ht="23.25" customHeight="1">
      <c r="A145" s="48"/>
      <c r="B145" s="59"/>
      <c r="C145" s="59"/>
      <c r="D145" s="59"/>
    </row>
    <row r="146" spans="1:4" ht="23.25" customHeight="1"/>
    <row r="147" spans="1:4" ht="23.25" customHeight="1"/>
    <row r="148" spans="1:4" ht="23.25" customHeight="1"/>
    <row r="149" spans="1:4" ht="23.25" customHeight="1"/>
  </sheetData>
  <mergeCells count="4">
    <mergeCell ref="A122:D122"/>
    <mergeCell ref="A121:D121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80" max="3" man="1"/>
  </rowBreaks>
  <colBreaks count="1" manualBreakCount="1">
    <brk id="4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H36"/>
  <sheetViews>
    <sheetView view="pageBreakPreview" zoomScale="60" zoomScaleNormal="100" workbookViewId="0">
      <selection activeCell="A36" sqref="A36"/>
    </sheetView>
  </sheetViews>
  <sheetFormatPr defaultRowHeight="15"/>
  <cols>
    <col min="1" max="1" width="44.5703125" customWidth="1"/>
    <col min="2" max="2" width="17.140625" customWidth="1"/>
    <col min="3" max="3" width="16.85546875" customWidth="1"/>
    <col min="4" max="4" width="15.85546875" customWidth="1"/>
    <col min="5" max="5" width="19.7109375" customWidth="1"/>
    <col min="8" max="8" width="9.140625" style="5"/>
  </cols>
  <sheetData>
    <row r="2" spans="1:5">
      <c r="E2" s="4"/>
    </row>
    <row r="3" spans="1:5">
      <c r="A3" s="189" t="s">
        <v>194</v>
      </c>
      <c r="B3" s="189"/>
      <c r="C3" s="189"/>
      <c r="D3" s="189"/>
      <c r="E3" s="189"/>
    </row>
    <row r="4" spans="1:5">
      <c r="A4" s="189" t="s">
        <v>214</v>
      </c>
      <c r="B4" s="189"/>
      <c r="C4" s="189"/>
      <c r="D4" s="189"/>
      <c r="E4" s="189"/>
    </row>
    <row r="5" spans="1:5">
      <c r="A5" s="190" t="s">
        <v>257</v>
      </c>
      <c r="B5" s="190"/>
      <c r="C5" s="190"/>
      <c r="D5" s="190"/>
      <c r="E5" s="190"/>
    </row>
    <row r="6" spans="1:5">
      <c r="A6" s="189" t="s">
        <v>73</v>
      </c>
      <c r="B6" s="189"/>
      <c r="C6" s="189"/>
      <c r="D6" s="189"/>
      <c r="E6" s="189"/>
    </row>
    <row r="7" spans="1:5">
      <c r="A7" s="189" t="s">
        <v>195</v>
      </c>
      <c r="B7" s="189"/>
      <c r="C7" s="189"/>
      <c r="D7" s="189"/>
      <c r="E7" s="189"/>
    </row>
    <row r="8" spans="1:5" ht="15.75" thickBot="1">
      <c r="E8" s="6" t="s">
        <v>74</v>
      </c>
    </row>
    <row r="9" spans="1:5" ht="15.75">
      <c r="A9" s="7" t="s">
        <v>75</v>
      </c>
      <c r="B9" s="7" t="s">
        <v>76</v>
      </c>
      <c r="C9" s="7" t="s">
        <v>77</v>
      </c>
      <c r="D9" s="8" t="s">
        <v>40</v>
      </c>
      <c r="E9" s="9" t="s">
        <v>78</v>
      </c>
    </row>
    <row r="10" spans="1:5" ht="16.5" thickBot="1">
      <c r="A10" s="10"/>
      <c r="B10" s="10" t="s">
        <v>79</v>
      </c>
      <c r="C10" s="10" t="s">
        <v>79</v>
      </c>
      <c r="D10" s="11"/>
      <c r="E10" s="12" t="s">
        <v>196</v>
      </c>
    </row>
    <row r="11" spans="1:5" ht="15.75">
      <c r="A11" s="13" t="s">
        <v>8</v>
      </c>
      <c r="B11" s="14">
        <v>44991686</v>
      </c>
      <c r="C11" s="14">
        <v>46190722</v>
      </c>
      <c r="D11" s="15">
        <v>46190722</v>
      </c>
      <c r="E11" s="16">
        <f t="shared" ref="E11:E33" si="0">SUM(D11/C11)*100</f>
        <v>100</v>
      </c>
    </row>
    <row r="12" spans="1:5" ht="15.75">
      <c r="A12" s="17" t="s">
        <v>15</v>
      </c>
      <c r="B12" s="18">
        <v>12271388</v>
      </c>
      <c r="C12" s="18">
        <v>12874598</v>
      </c>
      <c r="D12" s="19">
        <v>12874598</v>
      </c>
      <c r="E12" s="20">
        <f t="shared" si="0"/>
        <v>100</v>
      </c>
    </row>
    <row r="13" spans="1:5" ht="15.75">
      <c r="A13" s="17" t="s">
        <v>6</v>
      </c>
      <c r="B13" s="18">
        <v>43239705</v>
      </c>
      <c r="C13" s="18">
        <v>60612276</v>
      </c>
      <c r="D13" s="19">
        <v>58181496</v>
      </c>
      <c r="E13" s="20">
        <f t="shared" si="0"/>
        <v>95.989624280071581</v>
      </c>
    </row>
    <row r="14" spans="1:5" ht="15.75">
      <c r="A14" s="17" t="s">
        <v>80</v>
      </c>
      <c r="B14" s="18">
        <v>25423815</v>
      </c>
      <c r="C14" s="18">
        <v>28151880</v>
      </c>
      <c r="D14" s="19">
        <v>28150080</v>
      </c>
      <c r="E14" s="20">
        <f t="shared" si="0"/>
        <v>99.99360611085298</v>
      </c>
    </row>
    <row r="15" spans="1:5" ht="15.75">
      <c r="A15" s="17" t="s">
        <v>23</v>
      </c>
      <c r="B15" s="18">
        <v>76897411</v>
      </c>
      <c r="C15" s="18">
        <v>35771481</v>
      </c>
      <c r="D15" s="19">
        <v>35721891</v>
      </c>
      <c r="E15" s="20">
        <f t="shared" si="0"/>
        <v>99.861370011490436</v>
      </c>
    </row>
    <row r="16" spans="1:5" ht="15.75">
      <c r="A16" s="17" t="s">
        <v>81</v>
      </c>
      <c r="B16" s="18">
        <v>0</v>
      </c>
      <c r="C16" s="18">
        <v>3537934</v>
      </c>
      <c r="D16" s="19">
        <v>3537934</v>
      </c>
      <c r="E16" s="20">
        <f t="shared" si="0"/>
        <v>100</v>
      </c>
    </row>
    <row r="17" spans="1:8" ht="15.75">
      <c r="A17" s="21" t="s">
        <v>82</v>
      </c>
      <c r="B17" s="22">
        <f>SUM(B11:B16)</f>
        <v>202824005</v>
      </c>
      <c r="C17" s="22">
        <f>SUM(C11:C16)</f>
        <v>187138891</v>
      </c>
      <c r="D17" s="23">
        <f>SUM(D11:D16)</f>
        <v>184656721</v>
      </c>
      <c r="E17" s="20">
        <f t="shared" si="0"/>
        <v>98.673621508209109</v>
      </c>
    </row>
    <row r="18" spans="1:8" ht="15.75">
      <c r="A18" s="17" t="s">
        <v>83</v>
      </c>
      <c r="B18" s="22">
        <v>0</v>
      </c>
      <c r="C18" s="22">
        <v>26713732</v>
      </c>
      <c r="D18" s="23">
        <v>0</v>
      </c>
      <c r="E18" s="20">
        <v>0</v>
      </c>
    </row>
    <row r="19" spans="1:8" ht="15.75">
      <c r="A19" s="17" t="s">
        <v>84</v>
      </c>
      <c r="B19" s="18">
        <v>0</v>
      </c>
      <c r="C19" s="18">
        <v>0</v>
      </c>
      <c r="D19" s="19">
        <v>0</v>
      </c>
      <c r="E19" s="20"/>
    </row>
    <row r="20" spans="1:8" ht="16.5" thickBot="1">
      <c r="A20" s="24" t="s">
        <v>85</v>
      </c>
      <c r="B20" s="25">
        <f>SUM(B17:B19)</f>
        <v>202824005</v>
      </c>
      <c r="C20" s="25">
        <f>SUM(C17:C19)</f>
        <v>213852623</v>
      </c>
      <c r="D20" s="26">
        <f>SUM(D17:D19)</f>
        <v>184656721</v>
      </c>
      <c r="E20" s="27">
        <f t="shared" si="0"/>
        <v>86.347653075080586</v>
      </c>
    </row>
    <row r="21" spans="1:8" ht="16.5" thickBot="1">
      <c r="A21" s="28"/>
      <c r="B21" s="29"/>
      <c r="C21" s="29"/>
      <c r="D21" s="29"/>
      <c r="E21" s="30"/>
    </row>
    <row r="22" spans="1:8" ht="15.75">
      <c r="A22" s="13" t="s">
        <v>86</v>
      </c>
      <c r="B22" s="14">
        <v>13998287</v>
      </c>
      <c r="C22" s="14">
        <v>13774862</v>
      </c>
      <c r="D22" s="15">
        <v>12289846</v>
      </c>
      <c r="E22" s="129">
        <f t="shared" si="0"/>
        <v>89.219376571612841</v>
      </c>
      <c r="F22" s="31"/>
      <c r="G22" s="5"/>
      <c r="H22"/>
    </row>
    <row r="23" spans="1:8" ht="15.75">
      <c r="A23" s="17" t="s">
        <v>87</v>
      </c>
      <c r="B23" s="18">
        <v>87936769</v>
      </c>
      <c r="C23" s="18">
        <v>94291714</v>
      </c>
      <c r="D23" s="19">
        <v>94291714</v>
      </c>
      <c r="E23" s="16">
        <f t="shared" si="0"/>
        <v>100</v>
      </c>
      <c r="F23" s="31"/>
      <c r="G23" s="5"/>
      <c r="H23"/>
    </row>
    <row r="24" spans="1:8" ht="15.75">
      <c r="A24" s="17" t="s">
        <v>88</v>
      </c>
      <c r="B24" s="18">
        <v>12117819</v>
      </c>
      <c r="C24" s="18">
        <v>13923866</v>
      </c>
      <c r="D24" s="19">
        <v>13923866</v>
      </c>
      <c r="E24" s="16">
        <f t="shared" si="0"/>
        <v>100</v>
      </c>
      <c r="F24" s="31"/>
      <c r="G24" s="5"/>
      <c r="H24"/>
    </row>
    <row r="25" spans="1:8" ht="15.75">
      <c r="A25" s="17" t="s">
        <v>89</v>
      </c>
      <c r="B25" s="18">
        <v>1987229</v>
      </c>
      <c r="C25" s="18">
        <v>4554976</v>
      </c>
      <c r="D25" s="19">
        <v>1352550</v>
      </c>
      <c r="E25" s="16">
        <f t="shared" si="0"/>
        <v>29.693899594641117</v>
      </c>
      <c r="F25" s="31"/>
      <c r="G25" s="5"/>
      <c r="H25"/>
    </row>
    <row r="26" spans="1:8" ht="15.75">
      <c r="A26" s="17" t="s">
        <v>90</v>
      </c>
      <c r="B26" s="18">
        <v>42558422</v>
      </c>
      <c r="C26" s="18">
        <v>43836107</v>
      </c>
      <c r="D26" s="19">
        <v>41463427</v>
      </c>
      <c r="E26" s="16">
        <f t="shared" si="0"/>
        <v>94.587384322243764</v>
      </c>
      <c r="G26" s="5"/>
      <c r="H26"/>
    </row>
    <row r="27" spans="1:8" ht="15.75">
      <c r="A27" s="17" t="s">
        <v>91</v>
      </c>
      <c r="B27" s="18">
        <v>0</v>
      </c>
      <c r="C27" s="18">
        <v>217867</v>
      </c>
      <c r="D27" s="19">
        <v>217867</v>
      </c>
      <c r="E27" s="16">
        <f t="shared" si="0"/>
        <v>100</v>
      </c>
      <c r="F27" s="31"/>
      <c r="G27" s="5"/>
      <c r="H27" s="32"/>
    </row>
    <row r="28" spans="1:8" ht="15.75">
      <c r="A28" s="17" t="s">
        <v>92</v>
      </c>
      <c r="B28" s="18">
        <v>6662420</v>
      </c>
      <c r="C28" s="18">
        <v>4527172</v>
      </c>
      <c r="D28" s="19">
        <v>4527172</v>
      </c>
      <c r="E28" s="16">
        <f t="shared" si="0"/>
        <v>100</v>
      </c>
      <c r="G28" s="5"/>
      <c r="H28"/>
    </row>
    <row r="29" spans="1:8" ht="15.75">
      <c r="A29" s="17" t="s">
        <v>93</v>
      </c>
      <c r="B29" s="18">
        <v>37362083</v>
      </c>
      <c r="C29" s="18">
        <v>38525083</v>
      </c>
      <c r="D29" s="19">
        <v>38525083</v>
      </c>
      <c r="E29" s="16">
        <f t="shared" si="0"/>
        <v>100</v>
      </c>
      <c r="F29" s="31"/>
      <c r="G29" s="5"/>
      <c r="H29"/>
    </row>
    <row r="30" spans="1:8" ht="15.75">
      <c r="A30" s="21" t="s">
        <v>94</v>
      </c>
      <c r="B30" s="22">
        <f>SUM(B22:B29)</f>
        <v>202623029</v>
      </c>
      <c r="C30" s="22">
        <f>SUM(C22:C29)</f>
        <v>213651647</v>
      </c>
      <c r="D30" s="22">
        <f>SUM(D22:D29)</f>
        <v>206591525</v>
      </c>
      <c r="E30" s="16">
        <f t="shared" si="0"/>
        <v>96.695498443782185</v>
      </c>
      <c r="G30" s="5"/>
      <c r="H30"/>
    </row>
    <row r="31" spans="1:8" ht="15.75">
      <c r="A31" s="17" t="s">
        <v>95</v>
      </c>
      <c r="B31" s="18">
        <v>200976</v>
      </c>
      <c r="C31" s="18">
        <v>200976</v>
      </c>
      <c r="D31" s="19">
        <v>200976</v>
      </c>
      <c r="E31" s="16"/>
      <c r="G31" s="5"/>
      <c r="H31"/>
    </row>
    <row r="32" spans="1:8" ht="15.75">
      <c r="A32" s="17" t="s">
        <v>96</v>
      </c>
      <c r="B32" s="18">
        <v>0</v>
      </c>
      <c r="C32" s="18">
        <v>0</v>
      </c>
      <c r="D32" s="19">
        <v>0</v>
      </c>
      <c r="E32" s="16"/>
      <c r="G32" s="5"/>
      <c r="H32"/>
    </row>
    <row r="33" spans="1:8" ht="16.5" thickBot="1">
      <c r="A33" s="33" t="s">
        <v>97</v>
      </c>
      <c r="B33" s="25">
        <f>SUM(B30,B31:B32)</f>
        <v>202824005</v>
      </c>
      <c r="C33" s="25">
        <f>SUM(C30,C31:C32)</f>
        <v>213852623</v>
      </c>
      <c r="D33" s="25">
        <f>SUM(D30,D31:D32)</f>
        <v>206792501</v>
      </c>
      <c r="E33" s="130">
        <f t="shared" si="0"/>
        <v>96.698603972699459</v>
      </c>
      <c r="G33" s="5"/>
      <c r="H33"/>
    </row>
    <row r="36" spans="1:8">
      <c r="A36" s="31"/>
    </row>
  </sheetData>
  <mergeCells count="5">
    <mergeCell ref="A3:E3"/>
    <mergeCell ref="A4:E4"/>
    <mergeCell ref="A5:E5"/>
    <mergeCell ref="A6:E6"/>
    <mergeCell ref="A7:E7"/>
  </mergeCell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view="pageBreakPreview" zoomScale="60" zoomScaleNormal="100" workbookViewId="0">
      <selection activeCell="A25" sqref="A25"/>
    </sheetView>
  </sheetViews>
  <sheetFormatPr defaultColWidth="21.85546875" defaultRowHeight="15"/>
  <cols>
    <col min="1" max="1" width="49.7109375" customWidth="1"/>
    <col min="2" max="3" width="20.42578125" style="34" bestFit="1" customWidth="1"/>
    <col min="4" max="4" width="38.5703125" customWidth="1"/>
    <col min="5" max="6" width="20.42578125" style="34" bestFit="1" customWidth="1"/>
  </cols>
  <sheetData>
    <row r="1" spans="1:6" ht="15.75">
      <c r="A1" s="191" t="s">
        <v>215</v>
      </c>
      <c r="B1" s="191"/>
      <c r="C1" s="191"/>
      <c r="D1" s="191"/>
      <c r="E1" s="191"/>
      <c r="F1" s="191"/>
    </row>
    <row r="2" spans="1:6" ht="15.75">
      <c r="A2" s="191" t="s">
        <v>98</v>
      </c>
      <c r="B2" s="191"/>
      <c r="C2" s="191"/>
      <c r="D2" s="191"/>
      <c r="E2" s="191"/>
      <c r="F2" s="191"/>
    </row>
    <row r="3" spans="1:6">
      <c r="F3" s="179" t="s">
        <v>258</v>
      </c>
    </row>
    <row r="4" spans="1:6" ht="15.75">
      <c r="A4" s="192"/>
      <c r="B4" s="192"/>
      <c r="C4" s="192"/>
      <c r="D4" s="192"/>
      <c r="E4" s="192"/>
      <c r="F4" s="192"/>
    </row>
    <row r="5" spans="1:6" ht="15.75">
      <c r="A5" s="35" t="s">
        <v>197</v>
      </c>
      <c r="B5" s="36"/>
      <c r="C5" s="37"/>
      <c r="D5" s="35" t="s">
        <v>198</v>
      </c>
      <c r="E5" s="36"/>
      <c r="F5" s="38"/>
    </row>
    <row r="6" spans="1:6" ht="15.75">
      <c r="A6" s="35"/>
      <c r="B6" s="36" t="s">
        <v>99</v>
      </c>
      <c r="C6" s="37" t="s">
        <v>100</v>
      </c>
      <c r="D6" s="35"/>
      <c r="E6" s="36" t="s">
        <v>99</v>
      </c>
      <c r="F6" s="39" t="s">
        <v>100</v>
      </c>
    </row>
    <row r="7" spans="1:6" ht="15.75">
      <c r="A7" s="40" t="s">
        <v>101</v>
      </c>
      <c r="B7" s="41">
        <f>SUM(B8:B12)</f>
        <v>125926594</v>
      </c>
      <c r="C7" s="41">
        <f>SUM(C8:C12)</f>
        <v>178081142</v>
      </c>
      <c r="D7" s="40" t="s">
        <v>102</v>
      </c>
      <c r="E7" s="41">
        <f>SUM(E8:E12)</f>
        <v>125926594</v>
      </c>
      <c r="F7" s="41">
        <f>SUM(F8:F12)</f>
        <v>178081142</v>
      </c>
    </row>
    <row r="8" spans="1:6" ht="15.75">
      <c r="A8" s="42" t="s">
        <v>103</v>
      </c>
      <c r="B8" s="43">
        <v>44991686</v>
      </c>
      <c r="C8" s="43">
        <v>46190722</v>
      </c>
      <c r="D8" s="42" t="s">
        <v>104</v>
      </c>
      <c r="E8" s="43">
        <v>87936769</v>
      </c>
      <c r="F8" s="43">
        <v>94291714</v>
      </c>
    </row>
    <row r="9" spans="1:6" ht="15.75">
      <c r="A9" s="42" t="s">
        <v>105</v>
      </c>
      <c r="B9" s="43">
        <v>12271388</v>
      </c>
      <c r="C9" s="43">
        <v>12874598</v>
      </c>
      <c r="D9" s="42" t="s">
        <v>106</v>
      </c>
      <c r="E9" s="43">
        <v>12117819</v>
      </c>
      <c r="F9" s="43">
        <v>13923866</v>
      </c>
    </row>
    <row r="10" spans="1:6" ht="15.75">
      <c r="A10" s="42" t="s">
        <v>107</v>
      </c>
      <c r="B10" s="43">
        <v>43239705</v>
      </c>
      <c r="C10" s="43">
        <v>60612276</v>
      </c>
      <c r="D10" s="42" t="s">
        <v>108</v>
      </c>
      <c r="E10" s="43">
        <v>13998287</v>
      </c>
      <c r="F10" s="43">
        <v>13774862</v>
      </c>
    </row>
    <row r="11" spans="1:6" ht="15.75">
      <c r="A11" s="42" t="s">
        <v>109</v>
      </c>
      <c r="B11" s="43">
        <v>25423815</v>
      </c>
      <c r="C11" s="43">
        <v>54865612</v>
      </c>
      <c r="D11" s="42" t="s">
        <v>90</v>
      </c>
      <c r="E11" s="43">
        <v>9886490</v>
      </c>
      <c r="F11" s="43">
        <v>43836107</v>
      </c>
    </row>
    <row r="12" spans="1:6" ht="15.75">
      <c r="A12" s="42" t="s">
        <v>110</v>
      </c>
      <c r="B12" s="43">
        <v>0</v>
      </c>
      <c r="C12" s="43">
        <v>3537934</v>
      </c>
      <c r="D12" s="42" t="s">
        <v>226</v>
      </c>
      <c r="E12" s="43">
        <v>1987229</v>
      </c>
      <c r="F12" s="43">
        <v>12254593</v>
      </c>
    </row>
    <row r="13" spans="1:6" ht="15.75">
      <c r="A13" s="40" t="s">
        <v>111</v>
      </c>
      <c r="B13" s="41">
        <f>SUM(B14:B15)</f>
        <v>76897411</v>
      </c>
      <c r="C13" s="41">
        <f>SUM(C14:C15)</f>
        <v>35771481</v>
      </c>
      <c r="D13" s="40" t="s">
        <v>112</v>
      </c>
      <c r="E13" s="41">
        <f>SUM(E14:E15)</f>
        <v>76897411</v>
      </c>
      <c r="F13" s="41">
        <f>SUM(F14:F15)</f>
        <v>35771481</v>
      </c>
    </row>
    <row r="14" spans="1:6" ht="15.75">
      <c r="A14" s="42" t="s">
        <v>113</v>
      </c>
      <c r="B14" s="43">
        <v>76897411</v>
      </c>
      <c r="C14" s="43">
        <v>35771481</v>
      </c>
      <c r="D14" s="42" t="s">
        <v>93</v>
      </c>
      <c r="E14" s="43">
        <v>37563059</v>
      </c>
      <c r="F14" s="43">
        <v>31026442</v>
      </c>
    </row>
    <row r="15" spans="1:6" ht="15.75">
      <c r="A15" s="42" t="s">
        <v>114</v>
      </c>
      <c r="B15" s="43"/>
      <c r="C15" s="43"/>
      <c r="D15" s="42" t="s">
        <v>115</v>
      </c>
      <c r="E15" s="43">
        <v>39334352</v>
      </c>
      <c r="F15" s="43">
        <v>4745039</v>
      </c>
    </row>
    <row r="16" spans="1:6" ht="15.75">
      <c r="A16" s="40" t="s">
        <v>116</v>
      </c>
      <c r="B16" s="41">
        <f>SUM(B7,B13,)</f>
        <v>202824005</v>
      </c>
      <c r="C16" s="41">
        <f>SUM(C7,C13,)</f>
        <v>213852623</v>
      </c>
      <c r="D16" s="42"/>
      <c r="E16" s="41">
        <f>SUM(E7,E13,)</f>
        <v>202824005</v>
      </c>
      <c r="F16" s="41">
        <f>SUM(F7,F13,)</f>
        <v>213852623</v>
      </c>
    </row>
  </sheetData>
  <mergeCells count="3">
    <mergeCell ref="A1:F1"/>
    <mergeCell ref="A2:F2"/>
    <mergeCell ref="A4:F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9"/>
  <sheetViews>
    <sheetView tabSelected="1" view="pageBreakPreview" zoomScale="60" zoomScaleNormal="100" workbookViewId="0">
      <selection activeCell="C29" sqref="C29"/>
    </sheetView>
  </sheetViews>
  <sheetFormatPr defaultRowHeight="15"/>
  <cols>
    <col min="1" max="1" width="70.42578125" customWidth="1"/>
    <col min="2" max="3" width="18" bestFit="1" customWidth="1"/>
    <col min="4" max="4" width="12.7109375" bestFit="1" customWidth="1"/>
    <col min="5" max="5" width="13.5703125" bestFit="1" customWidth="1"/>
  </cols>
  <sheetData>
    <row r="1" spans="1:3" ht="15.75">
      <c r="A1" s="191" t="s">
        <v>229</v>
      </c>
      <c r="B1" s="191"/>
      <c r="C1" s="191"/>
    </row>
    <row r="2" spans="1:3" ht="15.75">
      <c r="A2" s="167"/>
      <c r="B2" s="167"/>
      <c r="C2" s="180" t="s">
        <v>259</v>
      </c>
    </row>
    <row r="3" spans="1:3" ht="15.75">
      <c r="A3" s="168"/>
      <c r="B3" s="168" t="s">
        <v>227</v>
      </c>
      <c r="C3" s="168" t="s">
        <v>228</v>
      </c>
    </row>
    <row r="4" spans="1:3" ht="15.75">
      <c r="A4" s="168"/>
      <c r="B4" s="168"/>
      <c r="C4" s="168"/>
    </row>
    <row r="5" spans="1:3" s="171" customFormat="1">
      <c r="A5" s="169" t="s">
        <v>230</v>
      </c>
      <c r="B5" s="170">
        <v>835682439</v>
      </c>
      <c r="C5" s="170">
        <v>825091920</v>
      </c>
    </row>
    <row r="6" spans="1:3" s="171" customFormat="1">
      <c r="A6" s="169" t="s">
        <v>231</v>
      </c>
      <c r="B6" s="170">
        <v>48873543</v>
      </c>
      <c r="C6" s="170">
        <v>17750000</v>
      </c>
    </row>
    <row r="7" spans="1:3" s="171" customFormat="1">
      <c r="A7" s="169" t="s">
        <v>232</v>
      </c>
      <c r="B7" s="170">
        <v>106500420</v>
      </c>
      <c r="C7" s="170">
        <v>101774564</v>
      </c>
    </row>
    <row r="8" spans="1:3" s="171" customFormat="1" ht="31.5">
      <c r="A8" s="172" t="s">
        <v>233</v>
      </c>
      <c r="B8" s="173">
        <f>SUM(B5:B7)</f>
        <v>991056402</v>
      </c>
      <c r="C8" s="173">
        <f>SUM(C5:C7)</f>
        <v>944616484</v>
      </c>
    </row>
    <row r="9" spans="1:3" s="174" customFormat="1">
      <c r="A9" s="169" t="s">
        <v>234</v>
      </c>
      <c r="B9" s="170">
        <v>588800</v>
      </c>
      <c r="C9" s="170">
        <v>0</v>
      </c>
    </row>
    <row r="10" spans="1:3" s="175" customFormat="1" ht="15.75">
      <c r="A10" s="172" t="s">
        <v>235</v>
      </c>
      <c r="B10" s="173">
        <f>SUM(B9)</f>
        <v>588800</v>
      </c>
      <c r="C10" s="173">
        <f>SUM(C9)</f>
        <v>0</v>
      </c>
    </row>
    <row r="11" spans="1:3" s="171" customFormat="1">
      <c r="A11" s="169" t="s">
        <v>236</v>
      </c>
      <c r="B11" s="170">
        <v>21080</v>
      </c>
      <c r="C11" s="170">
        <v>0</v>
      </c>
    </row>
    <row r="12" spans="1:3" s="171" customFormat="1">
      <c r="A12" s="169" t="s">
        <v>237</v>
      </c>
      <c r="B12" s="170">
        <v>38332719</v>
      </c>
      <c r="C12" s="170">
        <v>22174367</v>
      </c>
    </row>
    <row r="13" spans="1:3" s="171" customFormat="1" ht="15.75">
      <c r="A13" s="172" t="s">
        <v>238</v>
      </c>
      <c r="B13" s="173">
        <f>SUM(B11:B12)</f>
        <v>38353799</v>
      </c>
      <c r="C13" s="173">
        <f>SUM(C11:C12)</f>
        <v>22174367</v>
      </c>
    </row>
    <row r="14" spans="1:3" s="171" customFormat="1">
      <c r="A14" s="169" t="s">
        <v>239</v>
      </c>
      <c r="B14" s="170">
        <v>15156934</v>
      </c>
      <c r="C14" s="170">
        <v>7060122</v>
      </c>
    </row>
    <row r="15" spans="1:3" s="171" customFormat="1">
      <c r="A15" s="169" t="s">
        <v>240</v>
      </c>
      <c r="B15" s="170">
        <v>153170</v>
      </c>
      <c r="C15" s="170">
        <v>25263230</v>
      </c>
    </row>
    <row r="16" spans="1:3" s="171" customFormat="1" ht="15.75">
      <c r="A16" s="172" t="s">
        <v>241</v>
      </c>
      <c r="B16" s="173">
        <f>SUM(B14:B15)</f>
        <v>15310104</v>
      </c>
      <c r="C16" s="173">
        <f>SUM(C14:C15)</f>
        <v>32323352</v>
      </c>
    </row>
    <row r="17" spans="1:3" s="171" customFormat="1" ht="15.75">
      <c r="A17" s="172" t="s">
        <v>242</v>
      </c>
      <c r="B17" s="173">
        <v>46000</v>
      </c>
      <c r="C17" s="173">
        <v>2856551</v>
      </c>
    </row>
    <row r="18" spans="1:3" s="171" customFormat="1" ht="15.75">
      <c r="A18" s="172" t="s">
        <v>243</v>
      </c>
      <c r="B18" s="173">
        <v>153801</v>
      </c>
      <c r="C18" s="173">
        <v>0</v>
      </c>
    </row>
    <row r="19" spans="1:3" s="171" customFormat="1" ht="15.75">
      <c r="A19" s="172" t="s">
        <v>244</v>
      </c>
      <c r="B19" s="173">
        <f>SUM(B8,B13,B16,B17,B18,B10)</f>
        <v>1045508906</v>
      </c>
      <c r="C19" s="173">
        <f>SUM(C8,C13,C16,C17,C18,C10)</f>
        <v>1001970754</v>
      </c>
    </row>
    <row r="20" spans="1:3" s="171" customFormat="1" ht="31.5">
      <c r="A20" s="172" t="s">
        <v>245</v>
      </c>
      <c r="B20" s="173">
        <v>59175016</v>
      </c>
      <c r="C20" s="173">
        <v>84357091</v>
      </c>
    </row>
    <row r="21" spans="1:3" s="171" customFormat="1" ht="15.75">
      <c r="A21" s="172" t="s">
        <v>246</v>
      </c>
      <c r="B21" s="173">
        <v>892692333</v>
      </c>
      <c r="C21" s="173">
        <v>970775725</v>
      </c>
    </row>
    <row r="22" spans="1:3" s="171" customFormat="1" ht="15.75">
      <c r="A22" s="172" t="s">
        <v>247</v>
      </c>
      <c r="B22" s="173">
        <v>78083392</v>
      </c>
      <c r="C22" s="173">
        <v>-64052070</v>
      </c>
    </row>
    <row r="23" spans="1:3" s="171" customFormat="1" ht="15.75">
      <c r="A23" s="172" t="s">
        <v>248</v>
      </c>
      <c r="B23" s="173">
        <f>SUM(B20:B22)</f>
        <v>1029950741</v>
      </c>
      <c r="C23" s="173">
        <f>SUM(C20:C22)</f>
        <v>991080746</v>
      </c>
    </row>
    <row r="24" spans="1:3" s="171" customFormat="1">
      <c r="A24" s="169" t="s">
        <v>249</v>
      </c>
      <c r="B24" s="170">
        <v>6903937</v>
      </c>
      <c r="C24" s="170">
        <v>2238157</v>
      </c>
    </row>
    <row r="25" spans="1:3" s="171" customFormat="1">
      <c r="A25" s="169" t="s">
        <v>250</v>
      </c>
      <c r="B25" s="170">
        <v>3043479</v>
      </c>
      <c r="C25" s="170">
        <v>3388971</v>
      </c>
    </row>
    <row r="26" spans="1:3" s="171" customFormat="1">
      <c r="A26" s="169" t="s">
        <v>251</v>
      </c>
      <c r="B26" s="170">
        <v>226717</v>
      </c>
      <c r="C26" s="170">
        <v>598258</v>
      </c>
    </row>
    <row r="27" spans="1:3" s="171" customFormat="1" ht="15.75">
      <c r="A27" s="172" t="s">
        <v>252</v>
      </c>
      <c r="B27" s="173">
        <f>SUM(B24:B26)</f>
        <v>10174133</v>
      </c>
      <c r="C27" s="173">
        <f>SUM(C24:C26)</f>
        <v>6225386</v>
      </c>
    </row>
    <row r="28" spans="1:3" s="171" customFormat="1" ht="15.75">
      <c r="A28" s="172" t="s">
        <v>253</v>
      </c>
      <c r="B28" s="173">
        <v>5384032</v>
      </c>
      <c r="C28" s="173">
        <v>4664622</v>
      </c>
    </row>
    <row r="29" spans="1:3" s="171" customFormat="1" ht="15.75">
      <c r="A29" s="172" t="s">
        <v>254</v>
      </c>
      <c r="B29" s="173">
        <f>SUM(B23,B27,B28,)</f>
        <v>1045508906</v>
      </c>
      <c r="C29" s="173">
        <f>SUM(C23,C27,C28,)</f>
        <v>1001970754</v>
      </c>
    </row>
  </sheetData>
  <mergeCells count="1">
    <mergeCell ref="A1:C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bevételi főtábla</vt:lpstr>
      <vt:lpstr>kiadási főtábla</vt:lpstr>
      <vt:lpstr>pénzforg.mérleg</vt:lpstr>
      <vt:lpstr>műk.és felh.mérleg</vt:lpstr>
      <vt:lpstr>mérleg</vt:lpstr>
      <vt:lpstr>'bevételi főtábla'!Nyomtatási_terület</vt:lpstr>
      <vt:lpstr>'kiadási főtábla'!Nyomtatási_terület</vt:lpstr>
      <vt:lpstr>mérleg!Nyomtatási_terület</vt:lpstr>
      <vt:lpstr>pénzforg.mérleg!Nyomtatási_terület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körjegyő</cp:lastModifiedBy>
  <cp:lastPrinted>2017-04-21T08:48:06Z</cp:lastPrinted>
  <dcterms:created xsi:type="dcterms:W3CDTF">2014-03-25T10:28:35Z</dcterms:created>
  <dcterms:modified xsi:type="dcterms:W3CDTF">2017-05-05T10:14:26Z</dcterms:modified>
</cp:coreProperties>
</file>